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1"/>
  </bookViews>
  <sheets>
    <sheet name="demoAliasLabels" sheetId="22" r:id="rId1"/>
    <sheet name="demoAgents" sheetId="1" r:id="rId2"/>
    <sheet name="demoCnxs" sheetId="10" r:id="rId3"/>
    <sheet name="demoPosts" sheetId="11" r:id="rId4"/>
    <sheet name="Exports" sheetId="24" r:id="rId5"/>
    <sheet name="Image blobs" sheetId="23" r:id="rId6"/>
    <sheet name="export.json" sheetId="26" r:id="rId7"/>
    <sheet name="Text blobs" sheetId="25" r:id="rId8"/>
    <sheet name="contract blob" sheetId="20" r:id="rId9"/>
    <sheet name="tmp category list" sheetId="18" r:id="rId10"/>
    <sheet name="Feedback" sheetId="19" state="hidden" r:id="rId11"/>
    <sheet name="Unused GUIDS" sheetId="14" r:id="rId12"/>
    <sheet name="to do" sheetId="8" r:id="rId13"/>
    <sheet name="export template" sheetId="4" r:id="rId14"/>
    <sheet name="OLD_configLabels" sheetId="7" r:id="rId15"/>
    <sheet name="Metadata" sheetId="21" r:id="rId16"/>
    <sheet name="OLD - demoProjectPosts" sheetId="16" r:id="rId1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4" i="23" l="1"/>
  <c r="B33" i="23"/>
  <c r="N8" i="11" l="1"/>
  <c r="N15" i="11" l="1"/>
  <c r="N14" i="11"/>
  <c r="N13" i="11"/>
  <c r="N12" i="11"/>
  <c r="N11" i="11"/>
  <c r="N10" i="11"/>
  <c r="N9" i="11"/>
  <c r="B32" i="23"/>
  <c r="B31" i="23"/>
  <c r="B30" i="23"/>
  <c r="B29" i="23"/>
  <c r="B28" i="23"/>
  <c r="B27" i="23"/>
  <c r="B26" i="23"/>
  <c r="B25" i="23"/>
  <c r="B24" i="23"/>
  <c r="B23" i="23"/>
  <c r="B22" i="23"/>
  <c r="B21" i="23"/>
  <c r="B20" i="23"/>
  <c r="B19" i="23" l="1"/>
  <c r="B18" i="23"/>
  <c r="B17" i="23"/>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l="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CD32" i="11"/>
  <c r="CD33" i="11"/>
  <c r="CD34" i="11"/>
  <c r="CD35" i="11"/>
  <c r="CD36" i="11"/>
  <c r="CD37" i="11"/>
  <c r="CD38" i="11"/>
  <c r="CD39" i="11"/>
  <c r="CD40" i="11"/>
  <c r="CD41" i="11"/>
  <c r="CD42" i="11"/>
  <c r="CD43" i="11"/>
  <c r="CD44" i="11"/>
  <c r="CD45" i="11"/>
  <c r="CD46" i="11"/>
  <c r="CD47" i="11"/>
  <c r="CD48" i="11"/>
  <c r="CD49" i="11"/>
  <c r="CD50" i="11"/>
  <c r="CD51" i="11"/>
  <c r="CD52" i="11"/>
  <c r="CD53" i="11"/>
  <c r="CD54" i="11"/>
  <c r="CD55" i="11"/>
  <c r="CD56" i="11"/>
  <c r="CD57" i="11"/>
  <c r="CD58" i="11"/>
  <c r="CD59" i="11"/>
  <c r="CD60" i="11"/>
  <c r="CD61" i="11"/>
  <c r="CD62" i="11"/>
  <c r="CD63" i="11"/>
  <c r="CD64" i="11"/>
  <c r="CD65" i="11"/>
  <c r="CD66" i="11"/>
  <c r="CD67" i="11"/>
  <c r="CD68" i="11"/>
  <c r="CD69" i="11"/>
  <c r="CD70" i="11"/>
  <c r="CD71" i="11"/>
  <c r="CD72" i="11"/>
  <c r="CD73" i="11"/>
  <c r="CD74" i="11"/>
  <c r="CD75" i="11"/>
  <c r="CD76" i="11"/>
  <c r="CD77" i="11"/>
  <c r="CD78" i="11"/>
  <c r="CD79" i="11"/>
  <c r="CD80" i="11"/>
  <c r="CD81" i="11"/>
  <c r="CD82" i="11"/>
  <c r="CD83" i="11"/>
  <c r="CD84" i="11"/>
  <c r="CD85" i="11"/>
  <c r="CD86" i="11"/>
  <c r="CD87" i="11"/>
  <c r="CD88" i="11"/>
  <c r="CD89" i="11"/>
  <c r="CD90" i="11"/>
  <c r="CD91" i="11"/>
  <c r="CD92" i="11"/>
  <c r="CD93" i="11"/>
  <c r="CD94" i="11"/>
  <c r="CD95" i="11"/>
  <c r="CD96" i="11"/>
  <c r="CD97" i="11"/>
  <c r="CD98" i="11"/>
  <c r="CD99" i="11"/>
  <c r="CD100" i="11"/>
  <c r="CD101" i="11"/>
  <c r="CD102" i="11"/>
  <c r="CD103" i="11"/>
  <c r="CD104" i="11"/>
  <c r="CD105" i="11"/>
  <c r="CD106" i="11"/>
  <c r="CD107" i="11"/>
  <c r="CD108" i="11"/>
  <c r="CD109" i="11"/>
  <c r="CD110" i="11"/>
  <c r="CD111" i="11"/>
  <c r="CD112" i="11"/>
  <c r="CD113" i="11"/>
  <c r="CD114" i="11"/>
  <c r="CD115" i="11"/>
  <c r="CD116" i="11"/>
  <c r="CD117" i="11"/>
  <c r="CD118" i="11"/>
  <c r="CD119" i="11"/>
  <c r="CD120" i="11"/>
  <c r="CD121" i="11"/>
  <c r="CD122" i="11"/>
  <c r="CD123" i="11"/>
  <c r="CD124" i="11"/>
  <c r="CD125" i="11"/>
  <c r="CD126" i="11"/>
  <c r="CD127" i="11"/>
  <c r="CK127" i="11" l="1"/>
  <c r="CH127" i="11"/>
  <c r="CG127" i="11"/>
  <c r="CF127" i="11"/>
  <c r="CA127" i="11"/>
  <c r="BX127" i="11"/>
  <c r="BW127" i="11"/>
  <c r="BV127" i="11"/>
  <c r="BU127" i="11"/>
  <c r="BT127" i="11"/>
  <c r="BS127" i="11"/>
  <c r="BR127" i="11"/>
  <c r="BQ127" i="11"/>
  <c r="BP127" i="11"/>
  <c r="BO127" i="11"/>
  <c r="BN127" i="11"/>
  <c r="BM127" i="11"/>
  <c r="BL127" i="11"/>
  <c r="BK127" i="11"/>
  <c r="BI127" i="11"/>
  <c r="BH127" i="11"/>
  <c r="BG127" i="11"/>
  <c r="BF127" i="11"/>
  <c r="BE127" i="11"/>
  <c r="BD127" i="11"/>
  <c r="BC127" i="11"/>
  <c r="BA127" i="11"/>
  <c r="AY127" i="11"/>
  <c r="AW127" i="11"/>
  <c r="AV127" i="11"/>
  <c r="AT127" i="11"/>
  <c r="AS127" i="11"/>
  <c r="AR127" i="11"/>
  <c r="AQ127" i="11"/>
  <c r="P127" i="11"/>
  <c r="BJ127" i="11" s="1"/>
  <c r="N127" i="11"/>
  <c r="BZ127" i="11" s="1"/>
  <c r="AZ127" i="11"/>
  <c r="G127" i="11"/>
  <c r="CI127" i="11" s="1"/>
  <c r="BR4" i="11"/>
  <c r="BR5" i="11"/>
  <c r="BR6" i="11"/>
  <c r="BR7" i="11"/>
  <c r="BR8" i="11"/>
  <c r="BR9" i="11"/>
  <c r="BR10" i="11"/>
  <c r="BR11" i="11"/>
  <c r="BR12" i="11"/>
  <c r="BR13" i="11"/>
  <c r="BR14" i="11"/>
  <c r="BR15" i="11"/>
  <c r="BR16" i="11"/>
  <c r="BR17" i="11"/>
  <c r="BR18" i="11"/>
  <c r="BR19" i="11"/>
  <c r="BR20" i="11"/>
  <c r="BR21" i="11"/>
  <c r="BR22" i="11"/>
  <c r="BR23" i="11"/>
  <c r="BR24" i="11"/>
  <c r="BR25" i="11"/>
  <c r="BR26" i="11"/>
  <c r="BR27" i="11"/>
  <c r="BR28" i="11"/>
  <c r="BR29" i="11"/>
  <c r="BR30" i="11"/>
  <c r="BR31" i="11"/>
  <c r="BR32" i="11"/>
  <c r="BR33" i="11"/>
  <c r="BR34" i="11"/>
  <c r="BR35" i="11"/>
  <c r="BR36" i="11"/>
  <c r="BR37" i="11"/>
  <c r="BR38" i="11"/>
  <c r="BR39" i="11"/>
  <c r="BR40" i="11"/>
  <c r="BR41" i="11"/>
  <c r="BR42" i="11"/>
  <c r="BR43" i="11"/>
  <c r="BR44" i="11"/>
  <c r="BR45" i="11"/>
  <c r="BR46" i="11"/>
  <c r="BR47" i="11"/>
  <c r="BR48" i="11"/>
  <c r="BR49" i="11"/>
  <c r="BR50" i="11"/>
  <c r="BR51" i="11"/>
  <c r="BR52" i="11"/>
  <c r="BR53" i="11"/>
  <c r="BR54" i="11"/>
  <c r="BR55" i="11"/>
  <c r="BR56" i="11"/>
  <c r="BR57" i="11"/>
  <c r="BR58" i="11"/>
  <c r="BR59" i="11"/>
  <c r="BR60" i="11"/>
  <c r="BR61" i="11"/>
  <c r="BR62" i="11"/>
  <c r="BR63" i="11"/>
  <c r="BR64" i="11"/>
  <c r="BR65" i="11"/>
  <c r="BR66" i="11"/>
  <c r="BR67" i="11"/>
  <c r="BR68" i="11"/>
  <c r="BR69" i="11"/>
  <c r="BR70" i="11"/>
  <c r="BR71" i="11"/>
  <c r="BR72" i="11"/>
  <c r="BR73" i="11"/>
  <c r="BR74" i="11"/>
  <c r="BR75" i="11"/>
  <c r="BR76" i="11"/>
  <c r="BR77" i="11"/>
  <c r="BR78" i="11"/>
  <c r="BR79" i="11"/>
  <c r="BR80" i="11"/>
  <c r="BR81" i="11"/>
  <c r="BR82" i="11"/>
  <c r="BR83" i="11"/>
  <c r="BR84" i="11"/>
  <c r="BR85" i="11"/>
  <c r="BR86" i="11"/>
  <c r="BR87" i="11"/>
  <c r="BR88" i="11"/>
  <c r="BR89" i="11"/>
  <c r="BR90" i="11"/>
  <c r="BR91" i="11"/>
  <c r="BR92" i="11"/>
  <c r="BR93" i="11"/>
  <c r="BR94" i="11"/>
  <c r="BR95" i="11"/>
  <c r="BR96" i="11"/>
  <c r="BR97" i="11"/>
  <c r="BR98" i="11"/>
  <c r="BR99" i="11"/>
  <c r="BR100" i="11"/>
  <c r="BR101" i="11"/>
  <c r="BR102" i="11"/>
  <c r="BR103" i="11"/>
  <c r="BR104" i="11"/>
  <c r="BR105" i="11"/>
  <c r="BR106" i="11"/>
  <c r="BR107" i="11"/>
  <c r="BR108" i="11"/>
  <c r="BR109" i="11"/>
  <c r="BR110" i="11"/>
  <c r="BR111" i="11"/>
  <c r="BR112" i="11"/>
  <c r="BR113" i="11"/>
  <c r="BR114" i="11"/>
  <c r="BR115" i="11"/>
  <c r="BR116" i="11"/>
  <c r="BR117" i="11"/>
  <c r="BR118" i="11"/>
  <c r="BR119" i="11"/>
  <c r="BR120" i="11"/>
  <c r="BR121" i="11"/>
  <c r="BR122" i="11"/>
  <c r="BR123" i="11"/>
  <c r="BR124" i="11"/>
  <c r="BR125" i="11"/>
  <c r="BR126"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G32" i="11"/>
  <c r="BG33" i="11"/>
  <c r="BG34" i="11"/>
  <c r="BG35" i="11"/>
  <c r="BG36" i="11"/>
  <c r="BG37" i="11"/>
  <c r="BG38" i="11"/>
  <c r="BG39" i="11"/>
  <c r="BG40" i="11"/>
  <c r="BG41" i="11"/>
  <c r="BG42" i="11"/>
  <c r="BG43" i="11"/>
  <c r="BG44" i="11"/>
  <c r="BG45" i="11"/>
  <c r="BG46" i="11"/>
  <c r="BG47" i="11"/>
  <c r="BG48" i="11"/>
  <c r="BG49" i="11"/>
  <c r="BG50" i="11"/>
  <c r="BG51" i="11"/>
  <c r="BG52" i="11"/>
  <c r="BG53" i="11"/>
  <c r="BG54" i="11"/>
  <c r="BG55" i="11"/>
  <c r="BG56" i="11"/>
  <c r="BG57" i="11"/>
  <c r="BG58" i="11"/>
  <c r="BG59" i="11"/>
  <c r="BG60" i="11"/>
  <c r="BG61" i="11"/>
  <c r="BG62" i="11"/>
  <c r="BG63" i="11"/>
  <c r="BG64" i="11"/>
  <c r="BG65" i="11"/>
  <c r="BG66" i="11"/>
  <c r="BG67" i="11"/>
  <c r="BG68" i="11"/>
  <c r="BG69" i="11"/>
  <c r="BG70" i="11"/>
  <c r="BG71" i="11"/>
  <c r="BG72" i="11"/>
  <c r="BG73" i="11"/>
  <c r="BG74" i="11"/>
  <c r="BG75" i="11"/>
  <c r="BG76" i="11"/>
  <c r="BG77" i="11"/>
  <c r="BG78" i="11"/>
  <c r="BG79" i="11"/>
  <c r="BG80" i="11"/>
  <c r="BG81" i="11"/>
  <c r="BG82" i="11"/>
  <c r="BG83" i="11"/>
  <c r="BG84" i="11"/>
  <c r="BG85" i="11"/>
  <c r="BG86" i="11"/>
  <c r="BG87" i="11"/>
  <c r="BG88" i="11"/>
  <c r="BG89" i="11"/>
  <c r="BG90" i="11"/>
  <c r="BG91" i="11"/>
  <c r="BG92" i="11"/>
  <c r="BG93" i="11"/>
  <c r="BG94" i="11"/>
  <c r="BG95" i="11"/>
  <c r="BG96" i="11"/>
  <c r="BG97" i="11"/>
  <c r="BG98" i="11"/>
  <c r="BG99" i="11"/>
  <c r="BG100" i="11"/>
  <c r="BG101" i="11"/>
  <c r="BG102" i="11"/>
  <c r="BG103" i="11"/>
  <c r="BG104" i="11"/>
  <c r="BG105" i="11"/>
  <c r="BG106" i="11"/>
  <c r="BG107" i="11"/>
  <c r="BG108" i="11"/>
  <c r="BG109" i="11"/>
  <c r="BG110" i="11"/>
  <c r="BG111" i="11"/>
  <c r="BG112" i="11"/>
  <c r="BG113" i="11"/>
  <c r="BG114" i="11"/>
  <c r="BG115" i="11"/>
  <c r="BG116" i="11"/>
  <c r="BG117" i="11"/>
  <c r="BG118" i="11"/>
  <c r="BG119" i="11"/>
  <c r="BG120" i="11"/>
  <c r="BG121" i="11"/>
  <c r="BG122" i="11"/>
  <c r="BG123" i="11"/>
  <c r="BG124" i="11"/>
  <c r="BG125" i="11"/>
  <c r="BG126" i="11"/>
  <c r="BU4" i="1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U32" i="11"/>
  <c r="BU33" i="11"/>
  <c r="BU34" i="11"/>
  <c r="BU35" i="11"/>
  <c r="BU36" i="11"/>
  <c r="BU37" i="11"/>
  <c r="BU38" i="11"/>
  <c r="BU39" i="11"/>
  <c r="BU40" i="11"/>
  <c r="BU41" i="11"/>
  <c r="BU42" i="11"/>
  <c r="BU43" i="11"/>
  <c r="BU44" i="11"/>
  <c r="BU45" i="11"/>
  <c r="BU46" i="11"/>
  <c r="BU47" i="11"/>
  <c r="BU48" i="11"/>
  <c r="BU49" i="11"/>
  <c r="BU50" i="11"/>
  <c r="BU51" i="11"/>
  <c r="BU52" i="11"/>
  <c r="BU53" i="11"/>
  <c r="BU54" i="11"/>
  <c r="BU55" i="11"/>
  <c r="BU56" i="11"/>
  <c r="BU57" i="11"/>
  <c r="BU58" i="11"/>
  <c r="BU59" i="11"/>
  <c r="BU60" i="11"/>
  <c r="BU61" i="11"/>
  <c r="BU62" i="11"/>
  <c r="BU63" i="11"/>
  <c r="BU64" i="11"/>
  <c r="BU65" i="11"/>
  <c r="BU66" i="11"/>
  <c r="BU67" i="11"/>
  <c r="BU68" i="11"/>
  <c r="BU69" i="11"/>
  <c r="BU70" i="11"/>
  <c r="BU71" i="11"/>
  <c r="BU72" i="11"/>
  <c r="BU73" i="11"/>
  <c r="BU74" i="11"/>
  <c r="BU75" i="11"/>
  <c r="BU76" i="11"/>
  <c r="BU77" i="11"/>
  <c r="BU78" i="11"/>
  <c r="BU79" i="11"/>
  <c r="BU80" i="11"/>
  <c r="BU81" i="11"/>
  <c r="BU82" i="11"/>
  <c r="BU83" i="11"/>
  <c r="BU84" i="11"/>
  <c r="BU85" i="11"/>
  <c r="BU86" i="11"/>
  <c r="BU87" i="11"/>
  <c r="BU88" i="11"/>
  <c r="BU89" i="11"/>
  <c r="BU90" i="11"/>
  <c r="BU91" i="11"/>
  <c r="BU92" i="11"/>
  <c r="BU93" i="11"/>
  <c r="BU94" i="11"/>
  <c r="BU95" i="11"/>
  <c r="BU96" i="11"/>
  <c r="BU97" i="11"/>
  <c r="BU98" i="11"/>
  <c r="BU99" i="11"/>
  <c r="BU100" i="11"/>
  <c r="BU101" i="11"/>
  <c r="BU102" i="11"/>
  <c r="BU103" i="11"/>
  <c r="BU104" i="11"/>
  <c r="BU105" i="11"/>
  <c r="BU106" i="11"/>
  <c r="BU107" i="11"/>
  <c r="BU108" i="11"/>
  <c r="BU109" i="11"/>
  <c r="BU110" i="11"/>
  <c r="BU111" i="11"/>
  <c r="BU112" i="11"/>
  <c r="BU113" i="11"/>
  <c r="BU114" i="11"/>
  <c r="BU115" i="11"/>
  <c r="BU116" i="11"/>
  <c r="BU117" i="11"/>
  <c r="BU118" i="11"/>
  <c r="BU119" i="11"/>
  <c r="BU120" i="11"/>
  <c r="BU121" i="11"/>
  <c r="BU122" i="11"/>
  <c r="BU123" i="11"/>
  <c r="BU124" i="11"/>
  <c r="BU125" i="11"/>
  <c r="BU126" i="11"/>
  <c r="CK4" i="11"/>
  <c r="CK5" i="11"/>
  <c r="CK6" i="11"/>
  <c r="CK7" i="11"/>
  <c r="CK8" i="11"/>
  <c r="CK9" i="11"/>
  <c r="CK10" i="11"/>
  <c r="CK11" i="11"/>
  <c r="CK12" i="11"/>
  <c r="CK13" i="11"/>
  <c r="CK14" i="11"/>
  <c r="CK15" i="11"/>
  <c r="CK16" i="11"/>
  <c r="CK17" i="11"/>
  <c r="CK18" i="11"/>
  <c r="CK19" i="11"/>
  <c r="CK20" i="11"/>
  <c r="CK21" i="11"/>
  <c r="CK22" i="11"/>
  <c r="CK23" i="11"/>
  <c r="CK24" i="11"/>
  <c r="CK25" i="11"/>
  <c r="CK26" i="11"/>
  <c r="CK27" i="11"/>
  <c r="CK28" i="11"/>
  <c r="CK29" i="11"/>
  <c r="CK30" i="11"/>
  <c r="CK31" i="11"/>
  <c r="CK32" i="11"/>
  <c r="CK33" i="11"/>
  <c r="CK34" i="11"/>
  <c r="CK35" i="11"/>
  <c r="CK36" i="11"/>
  <c r="CK37" i="11"/>
  <c r="CK38" i="11"/>
  <c r="CK39" i="11"/>
  <c r="CK40" i="11"/>
  <c r="CK41" i="11"/>
  <c r="CK42" i="11"/>
  <c r="CK43" i="11"/>
  <c r="CK44" i="11"/>
  <c r="CK45" i="11"/>
  <c r="CK46" i="11"/>
  <c r="CK47" i="11"/>
  <c r="CK48" i="11"/>
  <c r="CK49" i="11"/>
  <c r="CK50" i="11"/>
  <c r="CK51" i="11"/>
  <c r="CK52" i="11"/>
  <c r="CK53" i="11"/>
  <c r="CK54" i="11"/>
  <c r="CK55" i="11"/>
  <c r="CK56" i="11"/>
  <c r="CK57" i="11"/>
  <c r="CK58" i="11"/>
  <c r="CK59" i="11"/>
  <c r="CK60" i="11"/>
  <c r="CK61" i="11"/>
  <c r="CK62" i="11"/>
  <c r="CK63" i="11"/>
  <c r="CK64" i="11"/>
  <c r="CK65" i="11"/>
  <c r="CK66" i="11"/>
  <c r="CK67" i="11"/>
  <c r="CK68" i="11"/>
  <c r="CK69" i="11"/>
  <c r="CK70" i="11"/>
  <c r="CK71" i="11"/>
  <c r="CK72" i="11"/>
  <c r="CK73" i="11"/>
  <c r="CK74" i="11"/>
  <c r="CK75" i="11"/>
  <c r="CK76" i="11"/>
  <c r="CK77" i="11"/>
  <c r="CK78" i="11"/>
  <c r="CK79" i="11"/>
  <c r="CK80" i="11"/>
  <c r="CK81" i="11"/>
  <c r="CK82" i="11"/>
  <c r="CK83" i="11"/>
  <c r="CK84" i="11"/>
  <c r="CK85" i="11"/>
  <c r="CK86" i="11"/>
  <c r="CK87" i="11"/>
  <c r="CK88" i="11"/>
  <c r="CK89" i="11"/>
  <c r="CK90" i="11"/>
  <c r="CK91" i="11"/>
  <c r="CK92" i="11"/>
  <c r="CK93" i="11"/>
  <c r="CK94" i="11"/>
  <c r="CK95" i="11"/>
  <c r="CK96" i="11"/>
  <c r="CK97" i="11"/>
  <c r="CK98" i="11"/>
  <c r="CK99" i="11"/>
  <c r="CK100" i="11"/>
  <c r="CK101" i="11"/>
  <c r="CK102" i="11"/>
  <c r="CK103" i="11"/>
  <c r="CK104" i="11"/>
  <c r="CK105" i="11"/>
  <c r="CK106" i="11"/>
  <c r="CK107" i="11"/>
  <c r="CK108" i="11"/>
  <c r="CK109" i="11"/>
  <c r="CK110" i="11"/>
  <c r="CK111" i="11"/>
  <c r="CK112" i="11"/>
  <c r="CK113" i="11"/>
  <c r="CK114" i="11"/>
  <c r="CK115" i="11"/>
  <c r="CK116" i="11"/>
  <c r="CK117" i="11"/>
  <c r="CK118" i="11"/>
  <c r="CK119" i="11"/>
  <c r="CK120" i="11"/>
  <c r="CK121" i="11"/>
  <c r="CK122" i="11"/>
  <c r="CK123" i="11"/>
  <c r="CK124" i="11"/>
  <c r="CK125" i="11"/>
  <c r="CK126" i="11"/>
  <c r="BH4" i="11"/>
  <c r="N126" i="11"/>
  <c r="N125" i="11"/>
  <c r="N124" i="11"/>
  <c r="N123" i="11"/>
  <c r="N122" i="11"/>
  <c r="N121" i="11"/>
  <c r="N120" i="11"/>
  <c r="N119" i="11"/>
  <c r="N118" i="11"/>
  <c r="N117" i="11"/>
  <c r="N116" i="11"/>
  <c r="N115" i="11"/>
  <c r="N114" i="11"/>
  <c r="N113" i="11"/>
  <c r="N112" i="11"/>
  <c r="N111" i="11"/>
  <c r="N110" i="11"/>
  <c r="N109" i="11"/>
  <c r="N108" i="11"/>
  <c r="N107" i="11"/>
  <c r="N106" i="11"/>
  <c r="N105" i="11"/>
  <c r="N104" i="11"/>
  <c r="N103" i="11"/>
  <c r="N102" i="11"/>
  <c r="N101"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00" i="11"/>
  <c r="AU127" i="11" l="1"/>
  <c r="CC127" i="11" s="1"/>
  <c r="BY127" i="11"/>
  <c r="CB127" i="11"/>
  <c r="AX127" i="11"/>
  <c r="BB127" i="11"/>
  <c r="P126" i="11"/>
  <c r="BJ126" i="11" s="1"/>
  <c r="P125" i="11"/>
  <c r="BJ125" i="11" s="1"/>
  <c r="P124" i="11"/>
  <c r="BJ124" i="11" s="1"/>
  <c r="P123" i="11"/>
  <c r="BJ123" i="11" s="1"/>
  <c r="P122" i="11"/>
  <c r="BJ122" i="11" s="1"/>
  <c r="P121" i="11"/>
  <c r="BJ121" i="11" s="1"/>
  <c r="P120" i="11"/>
  <c r="BJ120" i="11" s="1"/>
  <c r="P119" i="11"/>
  <c r="BJ119" i="11" s="1"/>
  <c r="P118" i="11"/>
  <c r="BJ118" i="11" s="1"/>
  <c r="P117" i="11"/>
  <c r="BJ117" i="11" s="1"/>
  <c r="P116" i="11"/>
  <c r="BJ116" i="11" s="1"/>
  <c r="P115" i="11"/>
  <c r="BJ115" i="11" s="1"/>
  <c r="P114" i="11"/>
  <c r="BJ114" i="11" s="1"/>
  <c r="P113" i="11"/>
  <c r="BJ113" i="11" s="1"/>
  <c r="P112" i="11"/>
  <c r="BJ112" i="11" s="1"/>
  <c r="P111" i="11"/>
  <c r="BJ111" i="11" s="1"/>
  <c r="P110" i="11"/>
  <c r="BJ110" i="11" s="1"/>
  <c r="P109" i="11"/>
  <c r="BJ109" i="11" s="1"/>
  <c r="P108" i="11"/>
  <c r="BJ108" i="11" s="1"/>
  <c r="P107" i="11"/>
  <c r="BJ107" i="11" s="1"/>
  <c r="P106" i="11"/>
  <c r="BJ106" i="11" s="1"/>
  <c r="P105" i="11"/>
  <c r="BJ105" i="11" s="1"/>
  <c r="P104" i="11"/>
  <c r="BJ104" i="11" s="1"/>
  <c r="P103" i="11"/>
  <c r="BJ103" i="11" s="1"/>
  <c r="P102" i="11"/>
  <c r="BJ102" i="11" s="1"/>
  <c r="P101" i="11"/>
  <c r="BJ101" i="11" s="1"/>
  <c r="P100" i="11"/>
  <c r="BJ100" i="11" s="1"/>
  <c r="P99" i="11"/>
  <c r="BJ99" i="11" s="1"/>
  <c r="P98" i="11"/>
  <c r="BJ98" i="11" s="1"/>
  <c r="P97" i="11"/>
  <c r="BJ97" i="11" s="1"/>
  <c r="P96" i="11"/>
  <c r="BJ96" i="11" s="1"/>
  <c r="P95" i="11"/>
  <c r="BJ95" i="11" s="1"/>
  <c r="P94" i="11"/>
  <c r="BJ94" i="11" s="1"/>
  <c r="P93" i="11"/>
  <c r="BJ93" i="11" s="1"/>
  <c r="P92" i="11"/>
  <c r="BJ92" i="11" s="1"/>
  <c r="P91" i="11"/>
  <c r="BJ91" i="11" s="1"/>
  <c r="P90" i="11"/>
  <c r="BJ90" i="11" s="1"/>
  <c r="P89" i="11"/>
  <c r="BJ89" i="11" s="1"/>
  <c r="P88" i="11"/>
  <c r="BJ88" i="11" s="1"/>
  <c r="P87" i="11"/>
  <c r="BJ87" i="11" s="1"/>
  <c r="P86" i="11"/>
  <c r="BJ86" i="11" s="1"/>
  <c r="P85" i="11"/>
  <c r="BJ85" i="11" s="1"/>
  <c r="P84" i="11"/>
  <c r="BJ84" i="11" s="1"/>
  <c r="P83" i="11"/>
  <c r="BJ83" i="11" s="1"/>
  <c r="P82" i="11"/>
  <c r="BJ82" i="11" s="1"/>
  <c r="P81" i="11"/>
  <c r="BJ81" i="11" s="1"/>
  <c r="P80" i="11"/>
  <c r="BJ80" i="11" s="1"/>
  <c r="P79" i="11"/>
  <c r="BJ79" i="11" s="1"/>
  <c r="P78" i="11"/>
  <c r="BJ78" i="11" s="1"/>
  <c r="P77" i="11"/>
  <c r="BJ77" i="11" s="1"/>
  <c r="P76" i="11"/>
  <c r="BJ76" i="11" s="1"/>
  <c r="P75" i="11"/>
  <c r="BJ75" i="11" s="1"/>
  <c r="P74" i="11"/>
  <c r="BJ74" i="11" s="1"/>
  <c r="P73" i="11"/>
  <c r="BJ73" i="11" s="1"/>
  <c r="P72" i="11"/>
  <c r="BJ72" i="11" s="1"/>
  <c r="P71" i="11"/>
  <c r="BJ71" i="11" s="1"/>
  <c r="P70" i="11"/>
  <c r="BJ70" i="11" s="1"/>
  <c r="P69" i="11"/>
  <c r="BJ69" i="11" s="1"/>
  <c r="P68" i="11"/>
  <c r="BJ68" i="11" s="1"/>
  <c r="P67" i="11"/>
  <c r="BJ67" i="11" s="1"/>
  <c r="P66" i="11"/>
  <c r="BJ66" i="11" s="1"/>
  <c r="P65" i="11"/>
  <c r="BJ65" i="11" s="1"/>
  <c r="P64" i="11"/>
  <c r="BJ64" i="11" s="1"/>
  <c r="P63" i="11"/>
  <c r="BJ63" i="11" s="1"/>
  <c r="P62" i="11"/>
  <c r="BJ62" i="11" s="1"/>
  <c r="P61" i="11"/>
  <c r="BJ61" i="11" s="1"/>
  <c r="P60" i="11"/>
  <c r="BJ60" i="11" s="1"/>
  <c r="P59" i="11"/>
  <c r="BJ59" i="11" s="1"/>
  <c r="P58" i="11"/>
  <c r="BJ58" i="11" s="1"/>
  <c r="P57" i="11"/>
  <c r="BJ57" i="11" s="1"/>
  <c r="P56" i="11"/>
  <c r="BJ56" i="11" s="1"/>
  <c r="P55" i="11"/>
  <c r="BJ55" i="11" s="1"/>
  <c r="P54" i="11"/>
  <c r="BJ54" i="11" s="1"/>
  <c r="P53" i="11"/>
  <c r="BJ53" i="11" s="1"/>
  <c r="P52" i="11"/>
  <c r="BJ52" i="11" s="1"/>
  <c r="P51" i="11"/>
  <c r="BJ51" i="11" s="1"/>
  <c r="P50" i="11"/>
  <c r="BJ50" i="11" s="1"/>
  <c r="P49" i="11"/>
  <c r="BJ49" i="11" s="1"/>
  <c r="P48" i="11"/>
  <c r="BJ48" i="11" s="1"/>
  <c r="P47" i="11"/>
  <c r="BJ47" i="11" s="1"/>
  <c r="P46" i="11"/>
  <c r="BJ46" i="11" s="1"/>
  <c r="P45" i="11"/>
  <c r="BJ45" i="11" s="1"/>
  <c r="P44" i="11"/>
  <c r="BJ44" i="11" s="1"/>
  <c r="P43" i="11"/>
  <c r="BJ43" i="11" s="1"/>
  <c r="P42" i="11"/>
  <c r="BJ42" i="11" s="1"/>
  <c r="P41" i="11"/>
  <c r="BJ41" i="11" s="1"/>
  <c r="P40" i="11"/>
  <c r="BJ40" i="11" s="1"/>
  <c r="P39" i="11"/>
  <c r="BJ39" i="11" s="1"/>
  <c r="P38" i="11"/>
  <c r="BJ38" i="11" s="1"/>
  <c r="P37" i="11"/>
  <c r="BJ37" i="11" s="1"/>
  <c r="P36" i="11"/>
  <c r="BJ36" i="11" s="1"/>
  <c r="P35" i="11"/>
  <c r="BJ35" i="11" s="1"/>
  <c r="P34" i="11"/>
  <c r="BJ34" i="11" s="1"/>
  <c r="P33" i="11"/>
  <c r="BJ33" i="11" s="1"/>
  <c r="P32" i="11"/>
  <c r="BJ32" i="11" s="1"/>
  <c r="P31" i="11"/>
  <c r="BJ31" i="11" s="1"/>
  <c r="P30" i="11"/>
  <c r="BJ30" i="11" s="1"/>
  <c r="P29" i="11"/>
  <c r="BJ29" i="11" s="1"/>
  <c r="P28" i="11"/>
  <c r="BJ28" i="11" s="1"/>
  <c r="P27" i="11"/>
  <c r="BJ27" i="11" s="1"/>
  <c r="P26" i="11"/>
  <c r="BJ26" i="11" s="1"/>
  <c r="P25" i="11"/>
  <c r="BJ25" i="11" s="1"/>
  <c r="P24" i="11"/>
  <c r="BJ24" i="11" s="1"/>
  <c r="P23" i="11"/>
  <c r="BJ23" i="11" s="1"/>
  <c r="P22" i="11"/>
  <c r="BJ22" i="11" s="1"/>
  <c r="P21" i="11"/>
  <c r="BJ21" i="11" s="1"/>
  <c r="P20" i="11"/>
  <c r="BJ20" i="11" s="1"/>
  <c r="P19" i="11"/>
  <c r="BJ19" i="11" s="1"/>
  <c r="P18" i="11"/>
  <c r="BJ18" i="11" s="1"/>
  <c r="P17" i="11"/>
  <c r="BJ17" i="11" s="1"/>
  <c r="P16" i="11"/>
  <c r="BJ16" i="11" s="1"/>
  <c r="P15" i="11"/>
  <c r="BJ15" i="11" s="1"/>
  <c r="P14" i="11"/>
  <c r="BJ14" i="11" s="1"/>
  <c r="P13" i="11"/>
  <c r="BJ13" i="11" s="1"/>
  <c r="P12" i="11"/>
  <c r="BJ12" i="11" s="1"/>
  <c r="P11" i="11"/>
  <c r="BJ11" i="11" s="1"/>
  <c r="P10" i="11"/>
  <c r="BJ10" i="11" s="1"/>
  <c r="P9" i="11"/>
  <c r="BJ9" i="11" s="1"/>
  <c r="P8" i="11"/>
  <c r="BJ8" i="11" s="1"/>
  <c r="P7" i="11"/>
  <c r="BJ7" i="11" s="1"/>
  <c r="P6" i="11"/>
  <c r="BJ6" i="11" s="1"/>
  <c r="P5" i="11"/>
  <c r="BJ5" i="11" s="1"/>
  <c r="P4" i="11"/>
  <c r="BJ4" i="11" s="1"/>
  <c r="CA4" i="11"/>
  <c r="CA5" i="11"/>
  <c r="CA6" i="11"/>
  <c r="CA7" i="11"/>
  <c r="CA8" i="11"/>
  <c r="CA9" i="1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A33" i="11"/>
  <c r="CA34" i="11"/>
  <c r="CA35" i="11"/>
  <c r="CA36" i="11"/>
  <c r="CA37" i="11"/>
  <c r="CA38" i="11"/>
  <c r="CA39" i="11"/>
  <c r="CA40" i="11"/>
  <c r="CA41" i="11"/>
  <c r="CA42" i="11"/>
  <c r="CA43" i="11"/>
  <c r="CA44" i="11"/>
  <c r="CA45" i="11"/>
  <c r="CA46" i="11"/>
  <c r="CA47" i="11"/>
  <c r="CA48" i="11"/>
  <c r="CA49" i="11"/>
  <c r="CA50" i="11"/>
  <c r="CA51" i="11"/>
  <c r="CA52" i="11"/>
  <c r="CA53" i="11"/>
  <c r="CA54" i="11"/>
  <c r="CA55" i="11"/>
  <c r="CA56" i="11"/>
  <c r="CA57" i="11"/>
  <c r="CA58" i="11"/>
  <c r="CA59" i="11"/>
  <c r="CA60" i="11"/>
  <c r="CA61" i="11"/>
  <c r="CA62" i="11"/>
  <c r="CA63" i="11"/>
  <c r="CA64" i="11"/>
  <c r="CA65" i="11"/>
  <c r="CA66" i="11"/>
  <c r="CA67" i="11"/>
  <c r="CA68" i="11"/>
  <c r="CA69" i="11"/>
  <c r="CA70" i="11"/>
  <c r="CA71" i="11"/>
  <c r="CA72" i="11"/>
  <c r="CA73" i="11"/>
  <c r="CA74" i="11"/>
  <c r="CA75" i="11"/>
  <c r="CA76" i="11"/>
  <c r="CA77" i="11"/>
  <c r="CA78" i="11"/>
  <c r="CA79" i="11"/>
  <c r="CA80" i="11"/>
  <c r="CA81" i="11"/>
  <c r="CA82" i="11"/>
  <c r="CA83" i="11"/>
  <c r="CA84" i="11"/>
  <c r="CA85" i="11"/>
  <c r="CA86" i="11"/>
  <c r="CA87" i="11"/>
  <c r="CA88" i="11"/>
  <c r="CA89" i="11"/>
  <c r="CA90" i="11"/>
  <c r="CA91" i="11"/>
  <c r="CA92" i="11"/>
  <c r="CA93" i="11"/>
  <c r="CA94" i="11"/>
  <c r="CA95" i="11"/>
  <c r="CA96" i="11"/>
  <c r="CA97" i="11"/>
  <c r="CA98" i="11"/>
  <c r="CA99" i="11"/>
  <c r="CA100" i="11"/>
  <c r="CA101" i="11"/>
  <c r="CA102" i="11"/>
  <c r="CA103" i="11"/>
  <c r="CA104" i="11"/>
  <c r="CA105" i="11"/>
  <c r="CA106" i="11"/>
  <c r="CA107" i="11"/>
  <c r="CA108" i="11"/>
  <c r="CA109" i="11"/>
  <c r="CA110" i="11"/>
  <c r="CA111" i="11"/>
  <c r="CA112" i="11"/>
  <c r="CA113" i="11"/>
  <c r="CA114" i="11"/>
  <c r="CA115" i="11"/>
  <c r="CA116" i="11"/>
  <c r="CA117" i="11"/>
  <c r="CA118" i="11"/>
  <c r="CA119" i="11"/>
  <c r="CA120" i="11"/>
  <c r="CA121" i="11"/>
  <c r="CA122" i="11"/>
  <c r="CA123" i="11"/>
  <c r="CA124" i="11"/>
  <c r="CA125" i="11"/>
  <c r="CA126" i="11"/>
  <c r="B8" i="25"/>
  <c r="B7" i="25"/>
  <c r="B6" i="25"/>
  <c r="B5" i="25"/>
  <c r="B4" i="25"/>
  <c r="B3" i="25"/>
  <c r="B2" i="25"/>
  <c r="B1" i="25"/>
  <c r="CE127" i="11" l="1"/>
  <c r="CJ127" i="11" s="1"/>
  <c r="B16" i="23"/>
  <c r="BZ98" i="11" l="1"/>
  <c r="BZ97" i="11"/>
  <c r="BZ96" i="11"/>
  <c r="BZ90" i="11"/>
  <c r="BZ88" i="11"/>
  <c r="BZ82" i="11"/>
  <c r="BZ80" i="11"/>
  <c r="BZ74" i="11"/>
  <c r="BZ73" i="11"/>
  <c r="BZ72" i="11"/>
  <c r="BZ66" i="11"/>
  <c r="BZ64" i="11"/>
  <c r="BZ57" i="11"/>
  <c r="BZ56" i="11"/>
  <c r="BZ50" i="11"/>
  <c r="BZ49" i="11"/>
  <c r="BZ48" i="11"/>
  <c r="BZ42" i="11"/>
  <c r="BZ41" i="11"/>
  <c r="BZ40" i="11"/>
  <c r="BZ34" i="11"/>
  <c r="BZ33" i="11"/>
  <c r="BZ26" i="11"/>
  <c r="BZ25" i="11"/>
  <c r="BZ18" i="11"/>
  <c r="BZ17" i="11"/>
  <c r="BZ8" i="11"/>
  <c r="AZ101" i="11"/>
  <c r="AX100" i="11"/>
  <c r="AZ99" i="11"/>
  <c r="AX98" i="11"/>
  <c r="AZ97" i="11"/>
  <c r="AX96" i="11"/>
  <c r="AX95" i="11"/>
  <c r="AX94" i="11"/>
  <c r="AX93" i="11"/>
  <c r="AX92" i="11"/>
  <c r="AX91" i="11"/>
  <c r="AZ90" i="11"/>
  <c r="AX89" i="11"/>
  <c r="AX88" i="11"/>
  <c r="AZ87" i="11"/>
  <c r="AZ86" i="11"/>
  <c r="AX85" i="11"/>
  <c r="AZ84" i="11"/>
  <c r="AX83" i="11"/>
  <c r="AX82" i="11"/>
  <c r="AZ81" i="11"/>
  <c r="AX80" i="11"/>
  <c r="AZ79" i="11"/>
  <c r="AX78" i="11"/>
  <c r="AX77" i="11"/>
  <c r="AX76" i="11"/>
  <c r="AX75" i="11"/>
  <c r="AZ74" i="11"/>
  <c r="AZ73" i="11"/>
  <c r="AX72" i="11"/>
  <c r="AZ71" i="11"/>
  <c r="AX70" i="11"/>
  <c r="AX69" i="11"/>
  <c r="AX68" i="11"/>
  <c r="AZ67" i="11"/>
  <c r="AZ66" i="11"/>
  <c r="AZ65" i="11"/>
  <c r="AZ64" i="11"/>
  <c r="AZ63" i="11"/>
  <c r="AX62" i="11"/>
  <c r="AX61" i="11"/>
  <c r="AZ60" i="11"/>
  <c r="AX59" i="11"/>
  <c r="AX58" i="11"/>
  <c r="AZ57" i="11"/>
  <c r="AZ56" i="11"/>
  <c r="AX55" i="11"/>
  <c r="AX54" i="11"/>
  <c r="AX53" i="11"/>
  <c r="AX52" i="11"/>
  <c r="AX51" i="11"/>
  <c r="AZ50" i="11"/>
  <c r="AZ49" i="11"/>
  <c r="AX48" i="11"/>
  <c r="AZ47" i="11"/>
  <c r="AX46" i="11"/>
  <c r="AX45" i="11"/>
  <c r="AX44" i="11"/>
  <c r="AX43" i="11"/>
  <c r="AZ42" i="11"/>
  <c r="AZ41" i="11"/>
  <c r="AX40" i="11"/>
  <c r="AZ39" i="11"/>
  <c r="AZ38" i="11"/>
  <c r="AX37" i="11"/>
  <c r="AX36" i="11"/>
  <c r="AZ35" i="11"/>
  <c r="AZ34" i="11"/>
  <c r="AZ33" i="11"/>
  <c r="AX32" i="11"/>
  <c r="AX31" i="11"/>
  <c r="AZ30" i="11"/>
  <c r="AX29" i="11"/>
  <c r="AX28" i="11"/>
  <c r="AX27" i="11"/>
  <c r="AX26" i="11"/>
  <c r="AZ25" i="11"/>
  <c r="AZ24" i="11"/>
  <c r="AX23" i="11"/>
  <c r="AZ22" i="11"/>
  <c r="AX21" i="11"/>
  <c r="AX20" i="11"/>
  <c r="AZ19" i="11"/>
  <c r="AX18" i="11"/>
  <c r="AZ17" i="11"/>
  <c r="AX16" i="11"/>
  <c r="AX15" i="11"/>
  <c r="AX14" i="11"/>
  <c r="AX13" i="11"/>
  <c r="AX12" i="11"/>
  <c r="AX11" i="11"/>
  <c r="AX10" i="11"/>
  <c r="AX9" i="11"/>
  <c r="AX8" i="11"/>
  <c r="AX7" i="11"/>
  <c r="AX6" i="11"/>
  <c r="G89" i="11"/>
  <c r="BB89" i="11" s="1"/>
  <c r="AQ89" i="11"/>
  <c r="AR89" i="11"/>
  <c r="AS89" i="11"/>
  <c r="AT89" i="11"/>
  <c r="AV89" i="11"/>
  <c r="AW89" i="11"/>
  <c r="AY89" i="11"/>
  <c r="BA89" i="11"/>
  <c r="BC89" i="11"/>
  <c r="BD89" i="11"/>
  <c r="BE89" i="11"/>
  <c r="BF89" i="11"/>
  <c r="BH89" i="11"/>
  <c r="BI89" i="11"/>
  <c r="BK89" i="11"/>
  <c r="BL89" i="11"/>
  <c r="BM89" i="11"/>
  <c r="BN89" i="11"/>
  <c r="BO89" i="11"/>
  <c r="BP89" i="11"/>
  <c r="BQ89" i="11"/>
  <c r="BS89" i="11"/>
  <c r="BT89" i="11"/>
  <c r="BV89" i="11"/>
  <c r="BW89" i="11"/>
  <c r="BX89" i="11"/>
  <c r="BZ89" i="11"/>
  <c r="CF89" i="11"/>
  <c r="CG89" i="11"/>
  <c r="CH89" i="11"/>
  <c r="G11" i="11"/>
  <c r="CI11" i="11" s="1"/>
  <c r="G12" i="11"/>
  <c r="CI12" i="11" s="1"/>
  <c r="G13" i="11"/>
  <c r="CI13" i="11" s="1"/>
  <c r="G14" i="11"/>
  <c r="CI14" i="11" s="1"/>
  <c r="G15" i="11"/>
  <c r="CI15" i="11" s="1"/>
  <c r="G16" i="11"/>
  <c r="CI16" i="11" s="1"/>
  <c r="G17" i="11"/>
  <c r="CI17" i="11" s="1"/>
  <c r="G18" i="11"/>
  <c r="BB18" i="11" s="1"/>
  <c r="G19" i="11"/>
  <c r="BB19" i="11" s="1"/>
  <c r="G20" i="11"/>
  <c r="BB20" i="11" s="1"/>
  <c r="G21" i="11"/>
  <c r="BB21" i="11" s="1"/>
  <c r="G22" i="11"/>
  <c r="BB22" i="11" s="1"/>
  <c r="G23" i="11"/>
  <c r="CI23" i="11" s="1"/>
  <c r="G24" i="11"/>
  <c r="BB24" i="11" s="1"/>
  <c r="G25" i="11"/>
  <c r="BB25" i="11" s="1"/>
  <c r="G26" i="11"/>
  <c r="BB26" i="11" s="1"/>
  <c r="G27" i="11"/>
  <c r="BB27" i="11" s="1"/>
  <c r="G28" i="11"/>
  <c r="CI28" i="11" s="1"/>
  <c r="G29" i="11"/>
  <c r="CI29" i="11" s="1"/>
  <c r="G30" i="11"/>
  <c r="CI30" i="11" s="1"/>
  <c r="G31" i="11"/>
  <c r="CI31" i="11" s="1"/>
  <c r="G32" i="11"/>
  <c r="CI32" i="11" s="1"/>
  <c r="G33" i="11"/>
  <c r="CI33" i="11" s="1"/>
  <c r="G34" i="11"/>
  <c r="BB34" i="11" s="1"/>
  <c r="G35" i="11"/>
  <c r="BB35" i="11" s="1"/>
  <c r="G36" i="11"/>
  <c r="CI36" i="11" s="1"/>
  <c r="AQ11" i="11"/>
  <c r="AQ12" i="11"/>
  <c r="AQ13" i="11"/>
  <c r="AQ14" i="11"/>
  <c r="AQ15" i="11"/>
  <c r="AQ16" i="11"/>
  <c r="AQ17" i="11"/>
  <c r="AQ18" i="11"/>
  <c r="AQ19" i="11"/>
  <c r="AQ20" i="11"/>
  <c r="AQ21" i="11"/>
  <c r="AQ22" i="11"/>
  <c r="AQ23" i="11"/>
  <c r="AQ24" i="11"/>
  <c r="AQ25" i="11"/>
  <c r="AQ26" i="11"/>
  <c r="AQ27" i="11"/>
  <c r="AQ28" i="11"/>
  <c r="AQ29" i="11"/>
  <c r="AQ30" i="11"/>
  <c r="AQ31" i="11"/>
  <c r="AQ32" i="11"/>
  <c r="AQ33" i="11"/>
  <c r="AQ34" i="11"/>
  <c r="AQ35" i="11"/>
  <c r="AQ36" i="11"/>
  <c r="AR11" i="11"/>
  <c r="AR12" i="11"/>
  <c r="AR13" i="11"/>
  <c r="AR14" i="11"/>
  <c r="AR15" i="11"/>
  <c r="AR16" i="11"/>
  <c r="AR17" i="11"/>
  <c r="AR18" i="11"/>
  <c r="AR19" i="11"/>
  <c r="AR20" i="11"/>
  <c r="AR21" i="11"/>
  <c r="AR22" i="11"/>
  <c r="AR23" i="11"/>
  <c r="AR24" i="11"/>
  <c r="AR25" i="11"/>
  <c r="AR26" i="11"/>
  <c r="AR27" i="11"/>
  <c r="AR28" i="11"/>
  <c r="AR29" i="11"/>
  <c r="AR30" i="11"/>
  <c r="AR31" i="11"/>
  <c r="AR32" i="11"/>
  <c r="AR33" i="11"/>
  <c r="AR34" i="11"/>
  <c r="AR35" i="11"/>
  <c r="AR36" i="11"/>
  <c r="AS11" i="11"/>
  <c r="AS12" i="11"/>
  <c r="AS13" i="11"/>
  <c r="AS14" i="11"/>
  <c r="AS15" i="11"/>
  <c r="AS16" i="11"/>
  <c r="AS17" i="11"/>
  <c r="AS18" i="11"/>
  <c r="AS19" i="11"/>
  <c r="AS20" i="11"/>
  <c r="AS21" i="11"/>
  <c r="AS22" i="11"/>
  <c r="AS23" i="11"/>
  <c r="AS24" i="11"/>
  <c r="AS25" i="11"/>
  <c r="AS26" i="11"/>
  <c r="AS27" i="11"/>
  <c r="AS28" i="11"/>
  <c r="AS29" i="11"/>
  <c r="AS30" i="11"/>
  <c r="AS31" i="11"/>
  <c r="AS32" i="11"/>
  <c r="AS33" i="11"/>
  <c r="AS34" i="11"/>
  <c r="AS35" i="11"/>
  <c r="AS36" i="11"/>
  <c r="AT11" i="11"/>
  <c r="AT12" i="11"/>
  <c r="AT13" i="11"/>
  <c r="AT14" i="11"/>
  <c r="AT15" i="11"/>
  <c r="AT16" i="11"/>
  <c r="AT17" i="11"/>
  <c r="AT18" i="11"/>
  <c r="AT19" i="11"/>
  <c r="AT20" i="11"/>
  <c r="AT21" i="11"/>
  <c r="AT22" i="11"/>
  <c r="AT23" i="11"/>
  <c r="AT24" i="11"/>
  <c r="AT25" i="11"/>
  <c r="AT26" i="11"/>
  <c r="AT27" i="11"/>
  <c r="AT28" i="11"/>
  <c r="AT29" i="11"/>
  <c r="AT30" i="11"/>
  <c r="AT31" i="11"/>
  <c r="AT32" i="11"/>
  <c r="AT33" i="11"/>
  <c r="AT34" i="11"/>
  <c r="AT35" i="11"/>
  <c r="AT36" i="11"/>
  <c r="AV11" i="11"/>
  <c r="AV12" i="11"/>
  <c r="AV13" i="11"/>
  <c r="AV14" i="11"/>
  <c r="AV15" i="11"/>
  <c r="AV16" i="11"/>
  <c r="AV17" i="11"/>
  <c r="AV18" i="11"/>
  <c r="AV19" i="11"/>
  <c r="AV20" i="11"/>
  <c r="AV21" i="11"/>
  <c r="AV22" i="11"/>
  <c r="AV23" i="11"/>
  <c r="AV24" i="11"/>
  <c r="AV25" i="11"/>
  <c r="AV26" i="11"/>
  <c r="AV27" i="11"/>
  <c r="AV28" i="11"/>
  <c r="AV29" i="11"/>
  <c r="AV30" i="11"/>
  <c r="AV31" i="11"/>
  <c r="AV32" i="11"/>
  <c r="AV33" i="11"/>
  <c r="AV34" i="11"/>
  <c r="AV35" i="11"/>
  <c r="AV36" i="11"/>
  <c r="AW11" i="11"/>
  <c r="AW12" i="11"/>
  <c r="AW13" i="11"/>
  <c r="AW14" i="11"/>
  <c r="AW15" i="11"/>
  <c r="AW16" i="11"/>
  <c r="AW17" i="11"/>
  <c r="AW18" i="11"/>
  <c r="AW19" i="11"/>
  <c r="AW20" i="11"/>
  <c r="AW21" i="11"/>
  <c r="AW22" i="11"/>
  <c r="AW23" i="11"/>
  <c r="AW24" i="11"/>
  <c r="AW25" i="11"/>
  <c r="AW26" i="11"/>
  <c r="AW27" i="11"/>
  <c r="AW28" i="11"/>
  <c r="AW29" i="11"/>
  <c r="AW30" i="11"/>
  <c r="AW31" i="11"/>
  <c r="AW32" i="11"/>
  <c r="AW33" i="11"/>
  <c r="AW34" i="11"/>
  <c r="AW35" i="11"/>
  <c r="AW36" i="11"/>
  <c r="AY11" i="11"/>
  <c r="AY12" i="11"/>
  <c r="AY13" i="11"/>
  <c r="AY14" i="11"/>
  <c r="AY15" i="11"/>
  <c r="AY16" i="11"/>
  <c r="AY17" i="11"/>
  <c r="AY18" i="11"/>
  <c r="AY19" i="11"/>
  <c r="AY20" i="11"/>
  <c r="AY21" i="11"/>
  <c r="AY22" i="11"/>
  <c r="AY23" i="11"/>
  <c r="AY24" i="11"/>
  <c r="AY25" i="11"/>
  <c r="AY26" i="11"/>
  <c r="AY27" i="11"/>
  <c r="AY28" i="11"/>
  <c r="AY29" i="11"/>
  <c r="AY30" i="11"/>
  <c r="AY31" i="11"/>
  <c r="AY32" i="11"/>
  <c r="AY33" i="11"/>
  <c r="AY34" i="11"/>
  <c r="AY35" i="11"/>
  <c r="AY36" i="11"/>
  <c r="BA11" i="11"/>
  <c r="BA12" i="11"/>
  <c r="BA13" i="11"/>
  <c r="BA14" i="11"/>
  <c r="BA15" i="11"/>
  <c r="BA16" i="11"/>
  <c r="BA17" i="11"/>
  <c r="BA18" i="11"/>
  <c r="BA19" i="11"/>
  <c r="BA20" i="11"/>
  <c r="BA21" i="11"/>
  <c r="BA22" i="11"/>
  <c r="BA23" i="11"/>
  <c r="BA24" i="11"/>
  <c r="BA25" i="11"/>
  <c r="BA26" i="11"/>
  <c r="BA27" i="11"/>
  <c r="BA28" i="11"/>
  <c r="BA29" i="11"/>
  <c r="BA30" i="11"/>
  <c r="BA31" i="11"/>
  <c r="BA32" i="11"/>
  <c r="BA33" i="11"/>
  <c r="BA34" i="11"/>
  <c r="BA35" i="11"/>
  <c r="BA36" i="11"/>
  <c r="BC11" i="11"/>
  <c r="BC12" i="11"/>
  <c r="BC13" i="11"/>
  <c r="BC14" i="11"/>
  <c r="BC15" i="11"/>
  <c r="BC16" i="11"/>
  <c r="BC17" i="11"/>
  <c r="BC18" i="11"/>
  <c r="BC19" i="11"/>
  <c r="BC20" i="11"/>
  <c r="BC21" i="11"/>
  <c r="BC22" i="11"/>
  <c r="BC23" i="11"/>
  <c r="BC24" i="11"/>
  <c r="BC25" i="11"/>
  <c r="BC26" i="11"/>
  <c r="BC27" i="11"/>
  <c r="BC28" i="11"/>
  <c r="BC29" i="11"/>
  <c r="BC30" i="11"/>
  <c r="BC31" i="11"/>
  <c r="BC32" i="11"/>
  <c r="BC33" i="11"/>
  <c r="BC34" i="11"/>
  <c r="BC35" i="11"/>
  <c r="BC36" i="11"/>
  <c r="BD11" i="11"/>
  <c r="BD12" i="11"/>
  <c r="BD13" i="11"/>
  <c r="BD14" i="11"/>
  <c r="BD15" i="11"/>
  <c r="BD16" i="11"/>
  <c r="BD17" i="11"/>
  <c r="BD18" i="11"/>
  <c r="BD19" i="11"/>
  <c r="BD20" i="11"/>
  <c r="BD21" i="11"/>
  <c r="BD22" i="11"/>
  <c r="BD23" i="11"/>
  <c r="BD24" i="11"/>
  <c r="BD25" i="11"/>
  <c r="BD26" i="11"/>
  <c r="BD27" i="11"/>
  <c r="BD28" i="11"/>
  <c r="BD29" i="11"/>
  <c r="BD30" i="11"/>
  <c r="BD31" i="11"/>
  <c r="BD32" i="11"/>
  <c r="BD33" i="11"/>
  <c r="BD34" i="11"/>
  <c r="BD35" i="11"/>
  <c r="BD36" i="11"/>
  <c r="BE11" i="11"/>
  <c r="BE12" i="11"/>
  <c r="BE13" i="11"/>
  <c r="BE14" i="11"/>
  <c r="BE15" i="11"/>
  <c r="BE16" i="11"/>
  <c r="BE17" i="11"/>
  <c r="BE18" i="11"/>
  <c r="BE19" i="11"/>
  <c r="BE20" i="11"/>
  <c r="BE21" i="11"/>
  <c r="BE22" i="11"/>
  <c r="BE23" i="11"/>
  <c r="BE24" i="11"/>
  <c r="BE25" i="11"/>
  <c r="BE26" i="11"/>
  <c r="BE27" i="11"/>
  <c r="BE28" i="11"/>
  <c r="BE29" i="11"/>
  <c r="BE30" i="11"/>
  <c r="BE31" i="11"/>
  <c r="BE32" i="11"/>
  <c r="BE33" i="11"/>
  <c r="BE34" i="11"/>
  <c r="BE35" i="11"/>
  <c r="BE36" i="11"/>
  <c r="BF11" i="11"/>
  <c r="BF12" i="11"/>
  <c r="BF13" i="11"/>
  <c r="BF14" i="11"/>
  <c r="BF15" i="11"/>
  <c r="BF16" i="11"/>
  <c r="BF17" i="11"/>
  <c r="BF18" i="11"/>
  <c r="BF19" i="11"/>
  <c r="BF20" i="11"/>
  <c r="BF21" i="11"/>
  <c r="BF22" i="11"/>
  <c r="BF23" i="11"/>
  <c r="BF24" i="11"/>
  <c r="BF25" i="11"/>
  <c r="BF26" i="11"/>
  <c r="BF27" i="11"/>
  <c r="BF28" i="11"/>
  <c r="BF29" i="11"/>
  <c r="BF30" i="11"/>
  <c r="BF31" i="11"/>
  <c r="BF32" i="11"/>
  <c r="BF33" i="11"/>
  <c r="BF34" i="11"/>
  <c r="BF35" i="11"/>
  <c r="BF36" i="11"/>
  <c r="BH11" i="11"/>
  <c r="BH12" i="11"/>
  <c r="BH13" i="11"/>
  <c r="BH14" i="11"/>
  <c r="BH15" i="11"/>
  <c r="BH16" i="11"/>
  <c r="BH17" i="11"/>
  <c r="BH18" i="11"/>
  <c r="BH19" i="11"/>
  <c r="BH20" i="11"/>
  <c r="BH21" i="11"/>
  <c r="BH22" i="11"/>
  <c r="BH23" i="11"/>
  <c r="BH24" i="11"/>
  <c r="BH25" i="11"/>
  <c r="BH26" i="11"/>
  <c r="BH27" i="11"/>
  <c r="BH28" i="11"/>
  <c r="BH29" i="11"/>
  <c r="BH30" i="11"/>
  <c r="BH31" i="11"/>
  <c r="BH32" i="11"/>
  <c r="BH33" i="11"/>
  <c r="BH34" i="11"/>
  <c r="BH35" i="11"/>
  <c r="BH36" i="11"/>
  <c r="BI11" i="11"/>
  <c r="BI12" i="11"/>
  <c r="BI13" i="11"/>
  <c r="BI14" i="11"/>
  <c r="BI15" i="11"/>
  <c r="BI16" i="11"/>
  <c r="BI17" i="11"/>
  <c r="BI18" i="11"/>
  <c r="BI19" i="11"/>
  <c r="BI20" i="11"/>
  <c r="BI21" i="11"/>
  <c r="BI22" i="11"/>
  <c r="BI23" i="11"/>
  <c r="BI24" i="11"/>
  <c r="BI25" i="11"/>
  <c r="BI26" i="11"/>
  <c r="BI27" i="11"/>
  <c r="BI28" i="11"/>
  <c r="BI29" i="11"/>
  <c r="BI30" i="11"/>
  <c r="BI31" i="11"/>
  <c r="BI32" i="11"/>
  <c r="BI33" i="11"/>
  <c r="BI34" i="11"/>
  <c r="BI35" i="11"/>
  <c r="BI36" i="11"/>
  <c r="BK11" i="11"/>
  <c r="BK12" i="11"/>
  <c r="BK13" i="11"/>
  <c r="BK14" i="11"/>
  <c r="BK15" i="11"/>
  <c r="BK16" i="11"/>
  <c r="BK17" i="11"/>
  <c r="BK18" i="11"/>
  <c r="BK19" i="11"/>
  <c r="BK20" i="11"/>
  <c r="BK21" i="11"/>
  <c r="BK22" i="11"/>
  <c r="BK23" i="11"/>
  <c r="BK24" i="11"/>
  <c r="BK25" i="11"/>
  <c r="BK26" i="11"/>
  <c r="BK27" i="11"/>
  <c r="BK28" i="11"/>
  <c r="BK29" i="11"/>
  <c r="BK30" i="11"/>
  <c r="BK31" i="11"/>
  <c r="BK32" i="11"/>
  <c r="BK33" i="11"/>
  <c r="BK34" i="11"/>
  <c r="BK35" i="11"/>
  <c r="BK36" i="11"/>
  <c r="BL11" i="11"/>
  <c r="BL12" i="11"/>
  <c r="BL13" i="11"/>
  <c r="BL14" i="11"/>
  <c r="BL15" i="11"/>
  <c r="BL16" i="11"/>
  <c r="BL17" i="11"/>
  <c r="BL18" i="11"/>
  <c r="BL19" i="11"/>
  <c r="BL20" i="11"/>
  <c r="BL21" i="11"/>
  <c r="BL22" i="11"/>
  <c r="BL23" i="11"/>
  <c r="BL24" i="11"/>
  <c r="BL25" i="11"/>
  <c r="BL26" i="11"/>
  <c r="BL27" i="11"/>
  <c r="BL28" i="11"/>
  <c r="BL29" i="11"/>
  <c r="BL30" i="11"/>
  <c r="BL31" i="11"/>
  <c r="BL32" i="11"/>
  <c r="BL33" i="11"/>
  <c r="BL34" i="11"/>
  <c r="BL35" i="11"/>
  <c r="BL36" i="11"/>
  <c r="BM11" i="11"/>
  <c r="BM12" i="11"/>
  <c r="BM13" i="11"/>
  <c r="BM14" i="11"/>
  <c r="BM15" i="11"/>
  <c r="BM16" i="11"/>
  <c r="BM17" i="11"/>
  <c r="BM18" i="11"/>
  <c r="BM19" i="11"/>
  <c r="BM20" i="11"/>
  <c r="BM21" i="11"/>
  <c r="BM22" i="11"/>
  <c r="BM23" i="11"/>
  <c r="BM24" i="11"/>
  <c r="BM25" i="11"/>
  <c r="BM26" i="11"/>
  <c r="BM27" i="11"/>
  <c r="BM28" i="11"/>
  <c r="BM29" i="11"/>
  <c r="BM30" i="11"/>
  <c r="BM31" i="11"/>
  <c r="BM32" i="11"/>
  <c r="BM33" i="11"/>
  <c r="BM34" i="11"/>
  <c r="BM35" i="11"/>
  <c r="BM36" i="11"/>
  <c r="BN11" i="11"/>
  <c r="BN12" i="11"/>
  <c r="BN13" i="11"/>
  <c r="BN14" i="11"/>
  <c r="BN15" i="11"/>
  <c r="BN16" i="11"/>
  <c r="BN17" i="11"/>
  <c r="BN18" i="11"/>
  <c r="BN19" i="11"/>
  <c r="BN20" i="11"/>
  <c r="BN21" i="11"/>
  <c r="BN22" i="11"/>
  <c r="BN23" i="11"/>
  <c r="BN24" i="11"/>
  <c r="BN25" i="11"/>
  <c r="BN26" i="11"/>
  <c r="BN27" i="11"/>
  <c r="BN28" i="11"/>
  <c r="BN29" i="11"/>
  <c r="BN30" i="11"/>
  <c r="BN31" i="11"/>
  <c r="BN32" i="11"/>
  <c r="BN33" i="11"/>
  <c r="BN34" i="11"/>
  <c r="BN35" i="11"/>
  <c r="BN36" i="11"/>
  <c r="BO11" i="11"/>
  <c r="BO12" i="11"/>
  <c r="BO13" i="11"/>
  <c r="BO14" i="11"/>
  <c r="BO15" i="11"/>
  <c r="BO16" i="11"/>
  <c r="BO17" i="11"/>
  <c r="BO18" i="11"/>
  <c r="BO19" i="11"/>
  <c r="BO20" i="11"/>
  <c r="BO21" i="11"/>
  <c r="BO22" i="11"/>
  <c r="BO23" i="11"/>
  <c r="BO24" i="11"/>
  <c r="BO25" i="11"/>
  <c r="BO26" i="11"/>
  <c r="BO27" i="11"/>
  <c r="BO28" i="11"/>
  <c r="BO29" i="11"/>
  <c r="BO30" i="11"/>
  <c r="BO31" i="11"/>
  <c r="BO32" i="11"/>
  <c r="BO33" i="11"/>
  <c r="BO34" i="11"/>
  <c r="BO35" i="11"/>
  <c r="BO36" i="11"/>
  <c r="BP11" i="11"/>
  <c r="BP12" i="11"/>
  <c r="BP13" i="11"/>
  <c r="BP14" i="11"/>
  <c r="BP15" i="11"/>
  <c r="BP16" i="11"/>
  <c r="BP17" i="11"/>
  <c r="BP18" i="11"/>
  <c r="BP19" i="11"/>
  <c r="BP20" i="11"/>
  <c r="BP21" i="11"/>
  <c r="BP22" i="11"/>
  <c r="BP23" i="11"/>
  <c r="BP24" i="11"/>
  <c r="BP25" i="11"/>
  <c r="BP26" i="11"/>
  <c r="BP27" i="11"/>
  <c r="BP28" i="11"/>
  <c r="BP29" i="11"/>
  <c r="BP30" i="11"/>
  <c r="BP31" i="11"/>
  <c r="BP32" i="11"/>
  <c r="BP33" i="11"/>
  <c r="BP34" i="11"/>
  <c r="BP35" i="11"/>
  <c r="BP36" i="11"/>
  <c r="BQ11" i="11"/>
  <c r="BQ12" i="11"/>
  <c r="BQ13" i="11"/>
  <c r="BQ14" i="11"/>
  <c r="BQ15" i="11"/>
  <c r="BQ16" i="11"/>
  <c r="BQ17" i="11"/>
  <c r="BQ18" i="11"/>
  <c r="BQ19" i="11"/>
  <c r="BQ20" i="11"/>
  <c r="BQ21" i="11"/>
  <c r="BQ22" i="11"/>
  <c r="BQ23" i="11"/>
  <c r="BQ24" i="11"/>
  <c r="BQ25" i="11"/>
  <c r="BQ26" i="11"/>
  <c r="BQ27" i="11"/>
  <c r="BQ28" i="11"/>
  <c r="BQ29" i="11"/>
  <c r="BQ30" i="11"/>
  <c r="BQ31" i="11"/>
  <c r="BQ32" i="11"/>
  <c r="BQ33" i="11"/>
  <c r="BQ34" i="11"/>
  <c r="BQ35" i="11"/>
  <c r="BQ36" i="11"/>
  <c r="BS11" i="11"/>
  <c r="BS12" i="11"/>
  <c r="BS13" i="11"/>
  <c r="BS14" i="11"/>
  <c r="BS15" i="11"/>
  <c r="BS16" i="11"/>
  <c r="BS17" i="11"/>
  <c r="BS18" i="11"/>
  <c r="BS19" i="11"/>
  <c r="BS20" i="11"/>
  <c r="BS21" i="11"/>
  <c r="BS22" i="11"/>
  <c r="BS23" i="11"/>
  <c r="BS24" i="11"/>
  <c r="BS25" i="11"/>
  <c r="BS26" i="11"/>
  <c r="BS27" i="11"/>
  <c r="BS28" i="11"/>
  <c r="BS29" i="11"/>
  <c r="BS30" i="11"/>
  <c r="BS31" i="11"/>
  <c r="BS32" i="11"/>
  <c r="BS33" i="11"/>
  <c r="BS34" i="11"/>
  <c r="BS35" i="11"/>
  <c r="BS36" i="11"/>
  <c r="BT11" i="11"/>
  <c r="BT12" i="11"/>
  <c r="BT13" i="11"/>
  <c r="BT14" i="11"/>
  <c r="BT15" i="11"/>
  <c r="BT16" i="11"/>
  <c r="BT17" i="11"/>
  <c r="BT18" i="11"/>
  <c r="BT19" i="11"/>
  <c r="BT20" i="11"/>
  <c r="BT21" i="11"/>
  <c r="BT22" i="11"/>
  <c r="BT23" i="11"/>
  <c r="BT24" i="11"/>
  <c r="BT25" i="11"/>
  <c r="BT26" i="11"/>
  <c r="BT27" i="11"/>
  <c r="BT28" i="11"/>
  <c r="BT29" i="11"/>
  <c r="BT30" i="11"/>
  <c r="BT31" i="11"/>
  <c r="BT32" i="11"/>
  <c r="BT33" i="11"/>
  <c r="BT34" i="11"/>
  <c r="BT35" i="11"/>
  <c r="BT36" i="11"/>
  <c r="BV11" i="11"/>
  <c r="BV12" i="11"/>
  <c r="BV13" i="11"/>
  <c r="BV14" i="11"/>
  <c r="BV15" i="11"/>
  <c r="BV16" i="11"/>
  <c r="BV17" i="11"/>
  <c r="BV18" i="11"/>
  <c r="BV19" i="11"/>
  <c r="BV20" i="11"/>
  <c r="BV21" i="11"/>
  <c r="BV22" i="11"/>
  <c r="BV23" i="11"/>
  <c r="BV24" i="11"/>
  <c r="BV25" i="11"/>
  <c r="BV26" i="11"/>
  <c r="BV27" i="11"/>
  <c r="BV28" i="11"/>
  <c r="BV29" i="11"/>
  <c r="BV30" i="11"/>
  <c r="BV31" i="11"/>
  <c r="BV32" i="11"/>
  <c r="BV33" i="11"/>
  <c r="BV34" i="11"/>
  <c r="BV35" i="11"/>
  <c r="BV36" i="11"/>
  <c r="BW11" i="11"/>
  <c r="BW12" i="11"/>
  <c r="BW13" i="11"/>
  <c r="BW14" i="11"/>
  <c r="BW15" i="11"/>
  <c r="BW16" i="11"/>
  <c r="BW17" i="11"/>
  <c r="BW18" i="11"/>
  <c r="BW19" i="11"/>
  <c r="BW20" i="11"/>
  <c r="BW21" i="11"/>
  <c r="BW22" i="11"/>
  <c r="BW23" i="11"/>
  <c r="BW24" i="11"/>
  <c r="BW25" i="11"/>
  <c r="BW26" i="11"/>
  <c r="BW27" i="11"/>
  <c r="BW28" i="11"/>
  <c r="BW29" i="11"/>
  <c r="BW30" i="11"/>
  <c r="BW31" i="11"/>
  <c r="BW32" i="11"/>
  <c r="BW33" i="11"/>
  <c r="BW34" i="11"/>
  <c r="BW35" i="11"/>
  <c r="BW36" i="11"/>
  <c r="BX11" i="11"/>
  <c r="BX12" i="11"/>
  <c r="BX13" i="11"/>
  <c r="BX14" i="11"/>
  <c r="BX15" i="11"/>
  <c r="BX16" i="11"/>
  <c r="BX17" i="11"/>
  <c r="BX18" i="11"/>
  <c r="BX19" i="11"/>
  <c r="BX20" i="11"/>
  <c r="BX21" i="11"/>
  <c r="BX22" i="11"/>
  <c r="BX23" i="11"/>
  <c r="BX24" i="11"/>
  <c r="BX25" i="11"/>
  <c r="BX26" i="11"/>
  <c r="BX27" i="11"/>
  <c r="BX28" i="11"/>
  <c r="BX29" i="11"/>
  <c r="BX30" i="11"/>
  <c r="BX31" i="11"/>
  <c r="BX32" i="11"/>
  <c r="BX33" i="11"/>
  <c r="BX34" i="11"/>
  <c r="BX35" i="11"/>
  <c r="BX36" i="11"/>
  <c r="BZ11" i="11"/>
  <c r="BZ12" i="11"/>
  <c r="BZ13" i="11"/>
  <c r="BZ14" i="11"/>
  <c r="BZ15" i="11"/>
  <c r="BZ16" i="11"/>
  <c r="BZ19" i="11"/>
  <c r="BZ20" i="11"/>
  <c r="BZ21" i="11"/>
  <c r="BZ22" i="11"/>
  <c r="BZ23" i="11"/>
  <c r="BZ24" i="11"/>
  <c r="BZ27" i="11"/>
  <c r="BZ28" i="11"/>
  <c r="BZ29" i="11"/>
  <c r="BZ30" i="11"/>
  <c r="BZ31" i="11"/>
  <c r="BZ32" i="11"/>
  <c r="BZ35" i="11"/>
  <c r="BZ36" i="11"/>
  <c r="CF11" i="11"/>
  <c r="CF12" i="11"/>
  <c r="CF13" i="11"/>
  <c r="CF14" i="11"/>
  <c r="CF15" i="11"/>
  <c r="CF16" i="11"/>
  <c r="CF17" i="11"/>
  <c r="CF18" i="11"/>
  <c r="CF19" i="11"/>
  <c r="CF20" i="11"/>
  <c r="CF21" i="11"/>
  <c r="CF22" i="11"/>
  <c r="CF23" i="11"/>
  <c r="CF24" i="11"/>
  <c r="CF25" i="11"/>
  <c r="CF26" i="11"/>
  <c r="CF27" i="11"/>
  <c r="CF28" i="11"/>
  <c r="CF29" i="11"/>
  <c r="CF30" i="11"/>
  <c r="CF31" i="11"/>
  <c r="CF32" i="11"/>
  <c r="CF33" i="11"/>
  <c r="CF34" i="11"/>
  <c r="CF35" i="11"/>
  <c r="CF36" i="11"/>
  <c r="CG11" i="11"/>
  <c r="CG12" i="11"/>
  <c r="CG13" i="11"/>
  <c r="CG14" i="11"/>
  <c r="CG15" i="11"/>
  <c r="CG16" i="11"/>
  <c r="CG17" i="11"/>
  <c r="CG18" i="11"/>
  <c r="CG19" i="11"/>
  <c r="CG20" i="11"/>
  <c r="CG21" i="11"/>
  <c r="CG22" i="11"/>
  <c r="CG23" i="11"/>
  <c r="CG24" i="11"/>
  <c r="CG25" i="11"/>
  <c r="CG26" i="11"/>
  <c r="CG27" i="11"/>
  <c r="CG28" i="11"/>
  <c r="CG29" i="11"/>
  <c r="CG30" i="11"/>
  <c r="CG31" i="11"/>
  <c r="CG32" i="11"/>
  <c r="CG33" i="11"/>
  <c r="CG34" i="11"/>
  <c r="CG35" i="11"/>
  <c r="CG36" i="11"/>
  <c r="CH11" i="11"/>
  <c r="CH12" i="11"/>
  <c r="CH13" i="11"/>
  <c r="CH14" i="11"/>
  <c r="CH15" i="11"/>
  <c r="CH16" i="11"/>
  <c r="CH17" i="11"/>
  <c r="CH18" i="11"/>
  <c r="CH19" i="11"/>
  <c r="CH20" i="11"/>
  <c r="CH21" i="11"/>
  <c r="CH22" i="11"/>
  <c r="CH23" i="11"/>
  <c r="CH24" i="11"/>
  <c r="CH25" i="11"/>
  <c r="CH26" i="11"/>
  <c r="CH27" i="11"/>
  <c r="CH28" i="11"/>
  <c r="CH29" i="11"/>
  <c r="CH30" i="11"/>
  <c r="CH31" i="11"/>
  <c r="CH32" i="11"/>
  <c r="CH33" i="11"/>
  <c r="CH34" i="11"/>
  <c r="CH35" i="11"/>
  <c r="CH36" i="11"/>
  <c r="G6" i="11"/>
  <c r="CI6" i="11" s="1"/>
  <c r="G7" i="11"/>
  <c r="CI7" i="11" s="1"/>
  <c r="G8" i="11"/>
  <c r="BB8" i="11" s="1"/>
  <c r="G9" i="11"/>
  <c r="CI9" i="11" s="1"/>
  <c r="G10" i="11"/>
  <c r="BB10" i="11" s="1"/>
  <c r="G37" i="11"/>
  <c r="BB37" i="11" s="1"/>
  <c r="G38" i="11"/>
  <c r="BB38" i="11" s="1"/>
  <c r="G39" i="11"/>
  <c r="BB39" i="11" s="1"/>
  <c r="G40" i="11"/>
  <c r="CI40" i="11" s="1"/>
  <c r="G41" i="11"/>
  <c r="CI41" i="11" s="1"/>
  <c r="G42" i="11"/>
  <c r="CI42" i="11" s="1"/>
  <c r="G43" i="11"/>
  <c r="BB43" i="11" s="1"/>
  <c r="G44" i="11"/>
  <c r="BB44" i="11" s="1"/>
  <c r="G45" i="11"/>
  <c r="BB45" i="11" s="1"/>
  <c r="G46" i="11"/>
  <c r="CI46" i="11" s="1"/>
  <c r="G47" i="11"/>
  <c r="CI47" i="11" s="1"/>
  <c r="G48" i="11"/>
  <c r="CI48" i="11" s="1"/>
  <c r="G49" i="11"/>
  <c r="CI49" i="11" s="1"/>
  <c r="G50" i="11"/>
  <c r="BB50" i="11" s="1"/>
  <c r="G51" i="11"/>
  <c r="CI51" i="11" s="1"/>
  <c r="G52" i="11"/>
  <c r="CI52" i="11" s="1"/>
  <c r="G53" i="11"/>
  <c r="BB53" i="11" s="1"/>
  <c r="G54" i="11"/>
  <c r="BB54" i="11" s="1"/>
  <c r="G55" i="11"/>
  <c r="CI55" i="11" s="1"/>
  <c r="G56" i="11"/>
  <c r="BB56" i="11" s="1"/>
  <c r="G57" i="11"/>
  <c r="CI57" i="11" s="1"/>
  <c r="G58" i="11"/>
  <c r="BB58" i="11" s="1"/>
  <c r="G59" i="11"/>
  <c r="BB59" i="11" s="1"/>
  <c r="G60" i="11"/>
  <c r="CI60" i="11" s="1"/>
  <c r="G61" i="11"/>
  <c r="CI61" i="11" s="1"/>
  <c r="G62" i="11"/>
  <c r="BB62" i="11" s="1"/>
  <c r="G63" i="11"/>
  <c r="CI63" i="11" s="1"/>
  <c r="G64" i="11"/>
  <c r="BB64" i="11" s="1"/>
  <c r="G65" i="11"/>
  <c r="CI65" i="11" s="1"/>
  <c r="G66" i="11"/>
  <c r="BB66" i="11" s="1"/>
  <c r="G67" i="11"/>
  <c r="CI67" i="11" s="1"/>
  <c r="G68" i="11"/>
  <c r="BB68" i="11" s="1"/>
  <c r="G69" i="11"/>
  <c r="CI69" i="11" s="1"/>
  <c r="G70" i="11"/>
  <c r="BB70" i="11" s="1"/>
  <c r="G71" i="11"/>
  <c r="CI71" i="11" s="1"/>
  <c r="G72" i="11"/>
  <c r="BB72" i="11" s="1"/>
  <c r="G73" i="11"/>
  <c r="CI73" i="11" s="1"/>
  <c r="G74" i="11"/>
  <c r="BB74" i="11" s="1"/>
  <c r="G75" i="11"/>
  <c r="BB75" i="11" s="1"/>
  <c r="G76" i="11"/>
  <c r="CI76" i="11" s="1"/>
  <c r="G77" i="11"/>
  <c r="CI77" i="11" s="1"/>
  <c r="G78" i="11"/>
  <c r="BB78" i="11" s="1"/>
  <c r="G79" i="11"/>
  <c r="CI79" i="11" s="1"/>
  <c r="G80" i="11"/>
  <c r="BB80" i="11" s="1"/>
  <c r="G81" i="11"/>
  <c r="CI81" i="11" s="1"/>
  <c r="G82" i="11"/>
  <c r="BB82" i="11" s="1"/>
  <c r="G83" i="11"/>
  <c r="CI83" i="11" s="1"/>
  <c r="G84" i="11"/>
  <c r="BB84" i="11" s="1"/>
  <c r="G85" i="11"/>
  <c r="BB85" i="11" s="1"/>
  <c r="G86" i="11"/>
  <c r="BB86" i="11" s="1"/>
  <c r="G87" i="11"/>
  <c r="BB87" i="11" s="1"/>
  <c r="G88" i="11"/>
  <c r="BB88" i="11" s="1"/>
  <c r="G90" i="11"/>
  <c r="CI90" i="11" s="1"/>
  <c r="G91" i="11"/>
  <c r="BB91" i="11" s="1"/>
  <c r="G92" i="11"/>
  <c r="BB92" i="11" s="1"/>
  <c r="G93" i="11"/>
  <c r="BB93" i="11" s="1"/>
  <c r="G94" i="11"/>
  <c r="CI94" i="11" s="1"/>
  <c r="G95" i="11"/>
  <c r="BB95" i="11" s="1"/>
  <c r="G96" i="11"/>
  <c r="BB96" i="11" s="1"/>
  <c r="G97" i="11"/>
  <c r="BB97" i="11" s="1"/>
  <c r="G98" i="11"/>
  <c r="CI98" i="11" s="1"/>
  <c r="G99" i="11"/>
  <c r="BB99" i="11" s="1"/>
  <c r="G100" i="11"/>
  <c r="CI100" i="11" s="1"/>
  <c r="G101" i="11"/>
  <c r="CI101" i="11" s="1"/>
  <c r="AQ6" i="11"/>
  <c r="AQ7" i="11"/>
  <c r="AQ8" i="11"/>
  <c r="AQ9" i="11"/>
  <c r="AQ10" i="11"/>
  <c r="AQ37" i="11"/>
  <c r="AQ38" i="11"/>
  <c r="AQ39" i="11"/>
  <c r="AQ40" i="11"/>
  <c r="AQ41" i="11"/>
  <c r="AQ42" i="11"/>
  <c r="AQ43" i="11"/>
  <c r="AQ44" i="11"/>
  <c r="AQ45" i="11"/>
  <c r="AQ46" i="11"/>
  <c r="AQ47" i="11"/>
  <c r="AQ48" i="11"/>
  <c r="AQ49" i="11"/>
  <c r="AQ50" i="11"/>
  <c r="AQ51" i="11"/>
  <c r="AQ52" i="11"/>
  <c r="AQ53" i="11"/>
  <c r="AQ54" i="11"/>
  <c r="AQ55" i="11"/>
  <c r="AQ56" i="11"/>
  <c r="AQ57" i="11"/>
  <c r="AQ58" i="11"/>
  <c r="AQ59" i="11"/>
  <c r="AQ60" i="11"/>
  <c r="AQ61" i="11"/>
  <c r="AQ62" i="11"/>
  <c r="AQ63" i="11"/>
  <c r="AQ64" i="11"/>
  <c r="AQ65" i="11"/>
  <c r="AQ66" i="11"/>
  <c r="AQ67" i="11"/>
  <c r="AQ68" i="11"/>
  <c r="AQ69" i="11"/>
  <c r="AQ70" i="11"/>
  <c r="AQ71" i="11"/>
  <c r="AQ72" i="11"/>
  <c r="AQ73" i="11"/>
  <c r="AQ74" i="11"/>
  <c r="AQ75" i="11"/>
  <c r="AQ76" i="11"/>
  <c r="AQ77" i="11"/>
  <c r="AQ78" i="11"/>
  <c r="AQ79" i="11"/>
  <c r="AQ80" i="11"/>
  <c r="AQ81" i="11"/>
  <c r="AQ82" i="11"/>
  <c r="AQ83" i="11"/>
  <c r="AQ84" i="11"/>
  <c r="AQ85" i="11"/>
  <c r="AQ86" i="11"/>
  <c r="AQ87" i="11"/>
  <c r="AQ88" i="11"/>
  <c r="AQ90" i="11"/>
  <c r="AQ91" i="11"/>
  <c r="AQ92" i="11"/>
  <c r="AQ93" i="11"/>
  <c r="AQ94" i="11"/>
  <c r="AQ95" i="11"/>
  <c r="AQ96" i="11"/>
  <c r="AQ97" i="11"/>
  <c r="AQ98" i="11"/>
  <c r="AQ99" i="11"/>
  <c r="AQ100" i="11"/>
  <c r="AQ101" i="11"/>
  <c r="AR6" i="11"/>
  <c r="AR7" i="11"/>
  <c r="AR8" i="11"/>
  <c r="AR9" i="11"/>
  <c r="AR10" i="11"/>
  <c r="AR37" i="11"/>
  <c r="AR38" i="11"/>
  <c r="AR39" i="11"/>
  <c r="AR40" i="11"/>
  <c r="AR41" i="11"/>
  <c r="AR42" i="11"/>
  <c r="AR43" i="11"/>
  <c r="AR44" i="11"/>
  <c r="AR45" i="11"/>
  <c r="AR46" i="11"/>
  <c r="AR47" i="11"/>
  <c r="AR48" i="11"/>
  <c r="AR49" i="11"/>
  <c r="AR50" i="11"/>
  <c r="AR51" i="11"/>
  <c r="AR52" i="11"/>
  <c r="AR53" i="11"/>
  <c r="AR54" i="11"/>
  <c r="AR55" i="11"/>
  <c r="AR56" i="11"/>
  <c r="AR57" i="11"/>
  <c r="AR58" i="11"/>
  <c r="AR59" i="11"/>
  <c r="AR60" i="11"/>
  <c r="AR61" i="11"/>
  <c r="AR62" i="11"/>
  <c r="AR63" i="11"/>
  <c r="AR64" i="11"/>
  <c r="AR65" i="11"/>
  <c r="AR66" i="11"/>
  <c r="AR67" i="11"/>
  <c r="AR68" i="11"/>
  <c r="AR69" i="11"/>
  <c r="AR70" i="11"/>
  <c r="AR71" i="11"/>
  <c r="AR72" i="11"/>
  <c r="AR73" i="11"/>
  <c r="AR74" i="11"/>
  <c r="AR75" i="11"/>
  <c r="AR76" i="11"/>
  <c r="AR77" i="11"/>
  <c r="AR78" i="11"/>
  <c r="AR79" i="11"/>
  <c r="AR80" i="11"/>
  <c r="AR81" i="11"/>
  <c r="AR82" i="11"/>
  <c r="AR83" i="11"/>
  <c r="AR84" i="11"/>
  <c r="AR85" i="11"/>
  <c r="AR86" i="11"/>
  <c r="AR87" i="11"/>
  <c r="AR88" i="11"/>
  <c r="AR90" i="11"/>
  <c r="AR91" i="11"/>
  <c r="AR92" i="11"/>
  <c r="AR93" i="11"/>
  <c r="AR94" i="11"/>
  <c r="AR95" i="11"/>
  <c r="AR96" i="11"/>
  <c r="AR97" i="11"/>
  <c r="AR98" i="11"/>
  <c r="AR99" i="11"/>
  <c r="AR100" i="11"/>
  <c r="AR101" i="11"/>
  <c r="AS6" i="11"/>
  <c r="AS7" i="11"/>
  <c r="AS8" i="11"/>
  <c r="AS9" i="11"/>
  <c r="AS10" i="11"/>
  <c r="AS37" i="11"/>
  <c r="AS38" i="11"/>
  <c r="AS39" i="11"/>
  <c r="AS40" i="11"/>
  <c r="AS41" i="11"/>
  <c r="AS42" i="11"/>
  <c r="AS43" i="11"/>
  <c r="AS44" i="11"/>
  <c r="AS45" i="11"/>
  <c r="AS46" i="11"/>
  <c r="AS47" i="11"/>
  <c r="AS48" i="11"/>
  <c r="AS49" i="11"/>
  <c r="AS50" i="11"/>
  <c r="AS51" i="11"/>
  <c r="AS52" i="11"/>
  <c r="AS53" i="11"/>
  <c r="AS54" i="11"/>
  <c r="AS55" i="11"/>
  <c r="AS56" i="11"/>
  <c r="AS57" i="11"/>
  <c r="AS58" i="11"/>
  <c r="AS59" i="11"/>
  <c r="AS60" i="11"/>
  <c r="AS61" i="11"/>
  <c r="AS62" i="11"/>
  <c r="AS63" i="11"/>
  <c r="AS64" i="11"/>
  <c r="AS65" i="11"/>
  <c r="AS66" i="11"/>
  <c r="AS67" i="11"/>
  <c r="AS68" i="11"/>
  <c r="AS69" i="11"/>
  <c r="AS70" i="11"/>
  <c r="AS71" i="11"/>
  <c r="AS72" i="11"/>
  <c r="AS73" i="11"/>
  <c r="AS74" i="11"/>
  <c r="AS75" i="11"/>
  <c r="AS76" i="11"/>
  <c r="AS77" i="11"/>
  <c r="AS78" i="11"/>
  <c r="AS79" i="11"/>
  <c r="AS80" i="11"/>
  <c r="AS81" i="11"/>
  <c r="AS82" i="11"/>
  <c r="AS83" i="11"/>
  <c r="AS84" i="11"/>
  <c r="AS85" i="11"/>
  <c r="AS86" i="11"/>
  <c r="AS87" i="11"/>
  <c r="AS88" i="11"/>
  <c r="AS90" i="11"/>
  <c r="AS91" i="11"/>
  <c r="AS92" i="11"/>
  <c r="AS93" i="11"/>
  <c r="AS94" i="11"/>
  <c r="AS95" i="11"/>
  <c r="AS96" i="11"/>
  <c r="AS97" i="11"/>
  <c r="AS98" i="11"/>
  <c r="AS99" i="11"/>
  <c r="AS100" i="11"/>
  <c r="AS101" i="11"/>
  <c r="AT6" i="11"/>
  <c r="AT7" i="11"/>
  <c r="AT8" i="11"/>
  <c r="AT9" i="11"/>
  <c r="AT10" i="11"/>
  <c r="AT37" i="11"/>
  <c r="AT38" i="11"/>
  <c r="AT39" i="11"/>
  <c r="AT40" i="11"/>
  <c r="AT41" i="11"/>
  <c r="AT42" i="11"/>
  <c r="AT43" i="11"/>
  <c r="AT44" i="11"/>
  <c r="AT45" i="11"/>
  <c r="AT46" i="11"/>
  <c r="AT47" i="11"/>
  <c r="AT48" i="11"/>
  <c r="AT49" i="11"/>
  <c r="AT50" i="11"/>
  <c r="AT51" i="11"/>
  <c r="AT52" i="11"/>
  <c r="AT53" i="11"/>
  <c r="AT54" i="11"/>
  <c r="AT55" i="11"/>
  <c r="AT56" i="11"/>
  <c r="AT57" i="11"/>
  <c r="AT58" i="11"/>
  <c r="AT59" i="11"/>
  <c r="AT60" i="11"/>
  <c r="AT61" i="11"/>
  <c r="AT62" i="11"/>
  <c r="AT63" i="11"/>
  <c r="AT64" i="11"/>
  <c r="AT65" i="11"/>
  <c r="AT66" i="11"/>
  <c r="AT67" i="11"/>
  <c r="AT68" i="11"/>
  <c r="AT69" i="11"/>
  <c r="AT70" i="11"/>
  <c r="AT71" i="11"/>
  <c r="AT72" i="11"/>
  <c r="AT73" i="11"/>
  <c r="AT74" i="11"/>
  <c r="AT75" i="11"/>
  <c r="AT76" i="11"/>
  <c r="AT77" i="11"/>
  <c r="AT78" i="11"/>
  <c r="AT79" i="11"/>
  <c r="AT80" i="11"/>
  <c r="AT81" i="11"/>
  <c r="AT82" i="11"/>
  <c r="AT83" i="11"/>
  <c r="AT84" i="11"/>
  <c r="AT85" i="11"/>
  <c r="AT86" i="11"/>
  <c r="AT87" i="11"/>
  <c r="AT88" i="11"/>
  <c r="AT90" i="11"/>
  <c r="AT91" i="11"/>
  <c r="AT92" i="11"/>
  <c r="AT93" i="11"/>
  <c r="AT94" i="11"/>
  <c r="AT95" i="11"/>
  <c r="AT96" i="11"/>
  <c r="AT97" i="11"/>
  <c r="AT98" i="11"/>
  <c r="AT99" i="11"/>
  <c r="AT100" i="11"/>
  <c r="AT101" i="11"/>
  <c r="AV6" i="11"/>
  <c r="AV7" i="11"/>
  <c r="AV8" i="11"/>
  <c r="AV9" i="11"/>
  <c r="AV10" i="11"/>
  <c r="AV37" i="11"/>
  <c r="AV38" i="11"/>
  <c r="AV39" i="11"/>
  <c r="AV40" i="11"/>
  <c r="AV41" i="11"/>
  <c r="AV42" i="11"/>
  <c r="AV43" i="11"/>
  <c r="AV44" i="11"/>
  <c r="AV45" i="11"/>
  <c r="AV46" i="11"/>
  <c r="AV47" i="11"/>
  <c r="AV48" i="11"/>
  <c r="AV49" i="11"/>
  <c r="AV50" i="11"/>
  <c r="AV51" i="11"/>
  <c r="AV52" i="11"/>
  <c r="AV53" i="11"/>
  <c r="AV54" i="11"/>
  <c r="AV55" i="11"/>
  <c r="AV56" i="11"/>
  <c r="AV57" i="11"/>
  <c r="AV58" i="11"/>
  <c r="AV59" i="11"/>
  <c r="AV60" i="11"/>
  <c r="AV61" i="11"/>
  <c r="AV62" i="11"/>
  <c r="AV63" i="11"/>
  <c r="AV64" i="11"/>
  <c r="AV65" i="11"/>
  <c r="AV66" i="11"/>
  <c r="AV67" i="11"/>
  <c r="AV68" i="11"/>
  <c r="AV69" i="11"/>
  <c r="AV70" i="11"/>
  <c r="AV71" i="11"/>
  <c r="AV72" i="11"/>
  <c r="AV73" i="11"/>
  <c r="AV74" i="11"/>
  <c r="AV75" i="11"/>
  <c r="AV76" i="11"/>
  <c r="AV77" i="11"/>
  <c r="AV78" i="11"/>
  <c r="AV79" i="11"/>
  <c r="AV80" i="11"/>
  <c r="AV81" i="11"/>
  <c r="AV82" i="11"/>
  <c r="AV83" i="11"/>
  <c r="AV84" i="11"/>
  <c r="AV85" i="11"/>
  <c r="AV86" i="11"/>
  <c r="AV87" i="11"/>
  <c r="AV88" i="11"/>
  <c r="AV90" i="11"/>
  <c r="AV91" i="11"/>
  <c r="AV92" i="11"/>
  <c r="AV93" i="11"/>
  <c r="AV94" i="11"/>
  <c r="AV95" i="11"/>
  <c r="AV96" i="11"/>
  <c r="AV97" i="11"/>
  <c r="AV98" i="11"/>
  <c r="AV99" i="11"/>
  <c r="AV100" i="11"/>
  <c r="AV101" i="11"/>
  <c r="AW6" i="11"/>
  <c r="AW7" i="11"/>
  <c r="AW8" i="11"/>
  <c r="AW9" i="11"/>
  <c r="AW10" i="11"/>
  <c r="AW37" i="11"/>
  <c r="AW38" i="11"/>
  <c r="AW39" i="11"/>
  <c r="AW40" i="11"/>
  <c r="AW41" i="11"/>
  <c r="AW42" i="11"/>
  <c r="AW43" i="11"/>
  <c r="AW44" i="11"/>
  <c r="AW45" i="11"/>
  <c r="AW46" i="11"/>
  <c r="AW47" i="11"/>
  <c r="AW48" i="11"/>
  <c r="AW49" i="11"/>
  <c r="AW50" i="11"/>
  <c r="AW51" i="11"/>
  <c r="AW52" i="11"/>
  <c r="AW53" i="11"/>
  <c r="AW54" i="11"/>
  <c r="AW55" i="11"/>
  <c r="AW56" i="11"/>
  <c r="AW57" i="11"/>
  <c r="AW58" i="11"/>
  <c r="AW59" i="11"/>
  <c r="AW60" i="11"/>
  <c r="AW61" i="11"/>
  <c r="AW62" i="11"/>
  <c r="AW63" i="11"/>
  <c r="AW64" i="11"/>
  <c r="AW65" i="11"/>
  <c r="AW66" i="11"/>
  <c r="AW67" i="11"/>
  <c r="AW68" i="11"/>
  <c r="AW69" i="11"/>
  <c r="AW70" i="11"/>
  <c r="AW71" i="11"/>
  <c r="AW72" i="11"/>
  <c r="AW73" i="11"/>
  <c r="AW74" i="11"/>
  <c r="AW75" i="11"/>
  <c r="AW76" i="11"/>
  <c r="AW77" i="11"/>
  <c r="AW78" i="11"/>
  <c r="AW79" i="11"/>
  <c r="AW80" i="11"/>
  <c r="AW81" i="11"/>
  <c r="AW82" i="11"/>
  <c r="AW83" i="11"/>
  <c r="AW84" i="11"/>
  <c r="AW85" i="11"/>
  <c r="AW86" i="11"/>
  <c r="AW87" i="11"/>
  <c r="AW88" i="11"/>
  <c r="AW90" i="11"/>
  <c r="AW91" i="11"/>
  <c r="AW92" i="11"/>
  <c r="AW93" i="11"/>
  <c r="AW94" i="11"/>
  <c r="AW95" i="11"/>
  <c r="AW96" i="11"/>
  <c r="AW97" i="11"/>
  <c r="AW98" i="11"/>
  <c r="AW99" i="11"/>
  <c r="AW100" i="11"/>
  <c r="AW101" i="11"/>
  <c r="AX87" i="11"/>
  <c r="AY6" i="11"/>
  <c r="AY7" i="11"/>
  <c r="AY8" i="11"/>
  <c r="AY9" i="11"/>
  <c r="AY10" i="11"/>
  <c r="AY37" i="11"/>
  <c r="AY38" i="11"/>
  <c r="AY39" i="11"/>
  <c r="AY40" i="11"/>
  <c r="AY41" i="11"/>
  <c r="AY42" i="11"/>
  <c r="AY43" i="11"/>
  <c r="AY44" i="11"/>
  <c r="AY45" i="11"/>
  <c r="AY46" i="11"/>
  <c r="AY47" i="11"/>
  <c r="AY48" i="11"/>
  <c r="AY49" i="11"/>
  <c r="AY50" i="11"/>
  <c r="AY51" i="11"/>
  <c r="AY52" i="11"/>
  <c r="AY53" i="11"/>
  <c r="AY54" i="11"/>
  <c r="AY55" i="11"/>
  <c r="AY56" i="11"/>
  <c r="AY57" i="11"/>
  <c r="AY58" i="11"/>
  <c r="AY59" i="11"/>
  <c r="AY60" i="11"/>
  <c r="AY61" i="11"/>
  <c r="AY62" i="11"/>
  <c r="AY63" i="11"/>
  <c r="AY64" i="11"/>
  <c r="AY65" i="11"/>
  <c r="AY66" i="11"/>
  <c r="AY67" i="11"/>
  <c r="AY68" i="11"/>
  <c r="AY69" i="11"/>
  <c r="AY70" i="11"/>
  <c r="AY71" i="11"/>
  <c r="AY72" i="11"/>
  <c r="AY73" i="11"/>
  <c r="AY74" i="11"/>
  <c r="AY75" i="11"/>
  <c r="AY76" i="11"/>
  <c r="AY77" i="11"/>
  <c r="AY78" i="11"/>
  <c r="AY79" i="11"/>
  <c r="AY80" i="11"/>
  <c r="AY81" i="11"/>
  <c r="AY82" i="11"/>
  <c r="AY83" i="11"/>
  <c r="AY84" i="11"/>
  <c r="AY85" i="11"/>
  <c r="AY86" i="11"/>
  <c r="AY87" i="11"/>
  <c r="AY88" i="11"/>
  <c r="AY90" i="11"/>
  <c r="AY91" i="11"/>
  <c r="AY92" i="11"/>
  <c r="AY93" i="11"/>
  <c r="AY94" i="11"/>
  <c r="AY95" i="11"/>
  <c r="AY96" i="11"/>
  <c r="AY97" i="11"/>
  <c r="AY98" i="11"/>
  <c r="AY99" i="11"/>
  <c r="AY100" i="11"/>
  <c r="AY101" i="11"/>
  <c r="BA6" i="11"/>
  <c r="BA7" i="11"/>
  <c r="BA8" i="11"/>
  <c r="BA9" i="11"/>
  <c r="BA10" i="11"/>
  <c r="BA37" i="11"/>
  <c r="BA38" i="11"/>
  <c r="BA39" i="11"/>
  <c r="BA40" i="11"/>
  <c r="BA41" i="11"/>
  <c r="BA42" i="11"/>
  <c r="BA43" i="11"/>
  <c r="BA44" i="11"/>
  <c r="BA45" i="11"/>
  <c r="BA46" i="11"/>
  <c r="BA47" i="11"/>
  <c r="BA48" i="11"/>
  <c r="BA49" i="11"/>
  <c r="BA50" i="11"/>
  <c r="BA51" i="11"/>
  <c r="BA52" i="11"/>
  <c r="BA53" i="11"/>
  <c r="BA54" i="11"/>
  <c r="BA55" i="11"/>
  <c r="BA56" i="11"/>
  <c r="BA57" i="11"/>
  <c r="BA58" i="11"/>
  <c r="BA59" i="11"/>
  <c r="BA60" i="11"/>
  <c r="BA61" i="11"/>
  <c r="BA62" i="11"/>
  <c r="BA63" i="11"/>
  <c r="BA64" i="11"/>
  <c r="BA65" i="11"/>
  <c r="BA66" i="11"/>
  <c r="BA67" i="11"/>
  <c r="BA68" i="11"/>
  <c r="BA69" i="11"/>
  <c r="BA70" i="11"/>
  <c r="BA71" i="11"/>
  <c r="BA72" i="11"/>
  <c r="BA73" i="11"/>
  <c r="BA74" i="11"/>
  <c r="BA75" i="11"/>
  <c r="BA76" i="11"/>
  <c r="BA77" i="11"/>
  <c r="BA78" i="11"/>
  <c r="BA79" i="11"/>
  <c r="BA80" i="11"/>
  <c r="BA81" i="11"/>
  <c r="BA82" i="11"/>
  <c r="BA83" i="11"/>
  <c r="BA84" i="11"/>
  <c r="BA85" i="11"/>
  <c r="BA86" i="11"/>
  <c r="BA87" i="11"/>
  <c r="BA88" i="11"/>
  <c r="BA90" i="11"/>
  <c r="BA91" i="11"/>
  <c r="BA92" i="11"/>
  <c r="BA93" i="11"/>
  <c r="BA94" i="11"/>
  <c r="BA95" i="11"/>
  <c r="BA96" i="11"/>
  <c r="BA97" i="11"/>
  <c r="BA98" i="11"/>
  <c r="BA99" i="11"/>
  <c r="BA100" i="11"/>
  <c r="BA101" i="11"/>
  <c r="BC6" i="11"/>
  <c r="BC7" i="11"/>
  <c r="BC8" i="11"/>
  <c r="BC9" i="11"/>
  <c r="BC10" i="11"/>
  <c r="BC37" i="11"/>
  <c r="BC38" i="11"/>
  <c r="BC39" i="11"/>
  <c r="BC40" i="11"/>
  <c r="BC41" i="11"/>
  <c r="BC42" i="11"/>
  <c r="BC43" i="11"/>
  <c r="BC44" i="11"/>
  <c r="BC45" i="11"/>
  <c r="BC46" i="11"/>
  <c r="BC47" i="11"/>
  <c r="BC48" i="11"/>
  <c r="BC49" i="11"/>
  <c r="BC50" i="11"/>
  <c r="BC51" i="11"/>
  <c r="BC52" i="11"/>
  <c r="BC53" i="11"/>
  <c r="BC54" i="11"/>
  <c r="BC55" i="11"/>
  <c r="BC56" i="11"/>
  <c r="BC57" i="11"/>
  <c r="BC58" i="11"/>
  <c r="BC59" i="11"/>
  <c r="BC60" i="11"/>
  <c r="BC61" i="11"/>
  <c r="BC62" i="11"/>
  <c r="BC63" i="11"/>
  <c r="BC64" i="11"/>
  <c r="BC65" i="11"/>
  <c r="BC66" i="11"/>
  <c r="BC67" i="11"/>
  <c r="BC68" i="11"/>
  <c r="BC69" i="11"/>
  <c r="BC70" i="11"/>
  <c r="BC71" i="11"/>
  <c r="BC72" i="11"/>
  <c r="BC73" i="11"/>
  <c r="BC74" i="11"/>
  <c r="BC75" i="11"/>
  <c r="BC76" i="11"/>
  <c r="BC77" i="11"/>
  <c r="BC78" i="11"/>
  <c r="BC79" i="11"/>
  <c r="BC80" i="11"/>
  <c r="BC81" i="11"/>
  <c r="BC82" i="11"/>
  <c r="BC83" i="11"/>
  <c r="BC84" i="11"/>
  <c r="BC85" i="11"/>
  <c r="BC86" i="11"/>
  <c r="BC87" i="11"/>
  <c r="BC88" i="11"/>
  <c r="BC90" i="11"/>
  <c r="BC91" i="11"/>
  <c r="BC92" i="11"/>
  <c r="BC93" i="11"/>
  <c r="BC94" i="11"/>
  <c r="BC95" i="11"/>
  <c r="BC96" i="11"/>
  <c r="BC97" i="11"/>
  <c r="BC98" i="11"/>
  <c r="BC99" i="11"/>
  <c r="BC100" i="11"/>
  <c r="BC101" i="11"/>
  <c r="BD6" i="11"/>
  <c r="BD7" i="11"/>
  <c r="BD8" i="11"/>
  <c r="BD9" i="11"/>
  <c r="BD10" i="11"/>
  <c r="BD37" i="11"/>
  <c r="BD38" i="11"/>
  <c r="BD39" i="11"/>
  <c r="BD40" i="11"/>
  <c r="BD41" i="11"/>
  <c r="BD42" i="11"/>
  <c r="BD43" i="11"/>
  <c r="BD44" i="11"/>
  <c r="BD45" i="11"/>
  <c r="BD46" i="11"/>
  <c r="BD47" i="11"/>
  <c r="BD48" i="11"/>
  <c r="BD49" i="11"/>
  <c r="BD50" i="11"/>
  <c r="BD51" i="11"/>
  <c r="BD52" i="11"/>
  <c r="BD53" i="11"/>
  <c r="BD54" i="11"/>
  <c r="BD55" i="11"/>
  <c r="BD56" i="11"/>
  <c r="BD57" i="11"/>
  <c r="BD58" i="11"/>
  <c r="BD59" i="11"/>
  <c r="BD60" i="11"/>
  <c r="BD61" i="11"/>
  <c r="BD62" i="11"/>
  <c r="BD63" i="11"/>
  <c r="BD64" i="11"/>
  <c r="BD65" i="11"/>
  <c r="BD66" i="11"/>
  <c r="BD67" i="11"/>
  <c r="BD68" i="11"/>
  <c r="BD69" i="11"/>
  <c r="BD70" i="11"/>
  <c r="BD71" i="11"/>
  <c r="BD72" i="11"/>
  <c r="BD73" i="11"/>
  <c r="BD74" i="11"/>
  <c r="BD75" i="11"/>
  <c r="BD76" i="11"/>
  <c r="BD77" i="11"/>
  <c r="BD78" i="11"/>
  <c r="BD79" i="11"/>
  <c r="BD80" i="11"/>
  <c r="BD81" i="11"/>
  <c r="BD82" i="11"/>
  <c r="BD83" i="11"/>
  <c r="BD84" i="11"/>
  <c r="BD85" i="11"/>
  <c r="BD86" i="11"/>
  <c r="BD87" i="11"/>
  <c r="BD88" i="11"/>
  <c r="BD90" i="11"/>
  <c r="BD91" i="11"/>
  <c r="BD92" i="11"/>
  <c r="BD93" i="11"/>
  <c r="BD94" i="11"/>
  <c r="BD95" i="11"/>
  <c r="BD96" i="11"/>
  <c r="BD97" i="11"/>
  <c r="BD98" i="11"/>
  <c r="BD99" i="11"/>
  <c r="BD100" i="11"/>
  <c r="BD101" i="11"/>
  <c r="BE6" i="11"/>
  <c r="BE7" i="11"/>
  <c r="BE8" i="11"/>
  <c r="BE9" i="11"/>
  <c r="BE10" i="11"/>
  <c r="BE37" i="11"/>
  <c r="BE38" i="11"/>
  <c r="BE39" i="11"/>
  <c r="BE40" i="11"/>
  <c r="BE41" i="11"/>
  <c r="BE42" i="11"/>
  <c r="BE43" i="11"/>
  <c r="BE44" i="11"/>
  <c r="BE45" i="11"/>
  <c r="BE46" i="11"/>
  <c r="BE47" i="11"/>
  <c r="BE48" i="11"/>
  <c r="BE49" i="11"/>
  <c r="BE50" i="11"/>
  <c r="BE51" i="11"/>
  <c r="BE52" i="11"/>
  <c r="BE53" i="11"/>
  <c r="BE54" i="11"/>
  <c r="BE55" i="11"/>
  <c r="BE56" i="11"/>
  <c r="BE57" i="11"/>
  <c r="BE58" i="11"/>
  <c r="BE59" i="11"/>
  <c r="BE60" i="11"/>
  <c r="BE61" i="11"/>
  <c r="BE62" i="11"/>
  <c r="BE63" i="11"/>
  <c r="BE64" i="11"/>
  <c r="BE65" i="11"/>
  <c r="BE66" i="11"/>
  <c r="BE67" i="11"/>
  <c r="BE68" i="11"/>
  <c r="BE69" i="11"/>
  <c r="BE70" i="11"/>
  <c r="BE71" i="11"/>
  <c r="BE72" i="11"/>
  <c r="BE73" i="11"/>
  <c r="BE74" i="11"/>
  <c r="BE75" i="11"/>
  <c r="BE76" i="11"/>
  <c r="BE77" i="11"/>
  <c r="BE78" i="11"/>
  <c r="BE79" i="11"/>
  <c r="BE80" i="11"/>
  <c r="BE81" i="11"/>
  <c r="BE82" i="11"/>
  <c r="BE83" i="11"/>
  <c r="BE84" i="11"/>
  <c r="BE85" i="11"/>
  <c r="BE86" i="11"/>
  <c r="BE87" i="11"/>
  <c r="BE88" i="11"/>
  <c r="BE90" i="11"/>
  <c r="BE91" i="11"/>
  <c r="BE92" i="11"/>
  <c r="BE93" i="11"/>
  <c r="BE94" i="11"/>
  <c r="BE95" i="11"/>
  <c r="BE96" i="11"/>
  <c r="BE97" i="11"/>
  <c r="BE98" i="11"/>
  <c r="BE99" i="11"/>
  <c r="BE100" i="11"/>
  <c r="BE101" i="11"/>
  <c r="BF6" i="11"/>
  <c r="BF7" i="11"/>
  <c r="BF8" i="11"/>
  <c r="BF9" i="11"/>
  <c r="BF10" i="11"/>
  <c r="BF37" i="11"/>
  <c r="BF38" i="11"/>
  <c r="BF39" i="11"/>
  <c r="BF40" i="11"/>
  <c r="BF41" i="11"/>
  <c r="BF42" i="11"/>
  <c r="BF43" i="11"/>
  <c r="BF44" i="11"/>
  <c r="BF45" i="11"/>
  <c r="BF46" i="11"/>
  <c r="BF47" i="11"/>
  <c r="BF48" i="11"/>
  <c r="BF49" i="11"/>
  <c r="BF50" i="11"/>
  <c r="BF51" i="11"/>
  <c r="BF52" i="11"/>
  <c r="BF53" i="11"/>
  <c r="BF54" i="11"/>
  <c r="BF55" i="11"/>
  <c r="BF56" i="11"/>
  <c r="BF57" i="11"/>
  <c r="BF58" i="11"/>
  <c r="BF59" i="11"/>
  <c r="BF60" i="11"/>
  <c r="BF61" i="11"/>
  <c r="BF62" i="11"/>
  <c r="BF63" i="11"/>
  <c r="BF64" i="11"/>
  <c r="BF65" i="11"/>
  <c r="BF66" i="11"/>
  <c r="BF67" i="11"/>
  <c r="BF68" i="11"/>
  <c r="BF69" i="11"/>
  <c r="BF70" i="11"/>
  <c r="BF71" i="11"/>
  <c r="BF72" i="11"/>
  <c r="BF73" i="11"/>
  <c r="BF74" i="11"/>
  <c r="BF75" i="11"/>
  <c r="BF76" i="11"/>
  <c r="BF77" i="11"/>
  <c r="BF78" i="11"/>
  <c r="BF79" i="11"/>
  <c r="BF80" i="11"/>
  <c r="BF81" i="11"/>
  <c r="BF82" i="11"/>
  <c r="BF83" i="11"/>
  <c r="BF84" i="11"/>
  <c r="BF85" i="11"/>
  <c r="BF86" i="11"/>
  <c r="BF87" i="11"/>
  <c r="BF88" i="11"/>
  <c r="BF90" i="11"/>
  <c r="BF91" i="11"/>
  <c r="BF92" i="11"/>
  <c r="BF93" i="11"/>
  <c r="BF94" i="11"/>
  <c r="BF95" i="11"/>
  <c r="BF96" i="11"/>
  <c r="BF97" i="11"/>
  <c r="BF98" i="11"/>
  <c r="BF99" i="11"/>
  <c r="BF100" i="11"/>
  <c r="BF101" i="11"/>
  <c r="BH6" i="11"/>
  <c r="BH7" i="11"/>
  <c r="BH8" i="11"/>
  <c r="BH9" i="11"/>
  <c r="BH10" i="11"/>
  <c r="BH37" i="11"/>
  <c r="BH38" i="11"/>
  <c r="BH39" i="11"/>
  <c r="BH40" i="11"/>
  <c r="BH41" i="11"/>
  <c r="BH42" i="11"/>
  <c r="BH43" i="11"/>
  <c r="BH44" i="11"/>
  <c r="BH45" i="11"/>
  <c r="BH46" i="11"/>
  <c r="BH47" i="11"/>
  <c r="BH48" i="11"/>
  <c r="BH49" i="11"/>
  <c r="BH50" i="11"/>
  <c r="BH51" i="11"/>
  <c r="BH52" i="11"/>
  <c r="BH53" i="11"/>
  <c r="BH54" i="11"/>
  <c r="BH55" i="11"/>
  <c r="BH56" i="11"/>
  <c r="BH57" i="11"/>
  <c r="BH58" i="11"/>
  <c r="BH59" i="11"/>
  <c r="BH60" i="11"/>
  <c r="BH61" i="11"/>
  <c r="BH62" i="11"/>
  <c r="BH63" i="11"/>
  <c r="BH64" i="11"/>
  <c r="BH65" i="11"/>
  <c r="BH66" i="11"/>
  <c r="BH67" i="11"/>
  <c r="BH68" i="11"/>
  <c r="BH69" i="11"/>
  <c r="BH70" i="11"/>
  <c r="BH71" i="11"/>
  <c r="BH72" i="11"/>
  <c r="BH73" i="11"/>
  <c r="BH74" i="11"/>
  <c r="BH75" i="11"/>
  <c r="BH76" i="11"/>
  <c r="BH77" i="11"/>
  <c r="BH78" i="11"/>
  <c r="BH79" i="11"/>
  <c r="BH80" i="11"/>
  <c r="BH81" i="11"/>
  <c r="BH82" i="11"/>
  <c r="BH83" i="11"/>
  <c r="BH84" i="11"/>
  <c r="BH85" i="11"/>
  <c r="BH86" i="11"/>
  <c r="BH87" i="11"/>
  <c r="BH88" i="11"/>
  <c r="BH90" i="11"/>
  <c r="BH91" i="11"/>
  <c r="BH92" i="11"/>
  <c r="BH93" i="11"/>
  <c r="BH94" i="11"/>
  <c r="BH95" i="11"/>
  <c r="BH96" i="11"/>
  <c r="BH97" i="11"/>
  <c r="BH98" i="11"/>
  <c r="BH99" i="11"/>
  <c r="BH100" i="11"/>
  <c r="BH101" i="11"/>
  <c r="BI6" i="11"/>
  <c r="BI7" i="11"/>
  <c r="BI8" i="11"/>
  <c r="BI9" i="11"/>
  <c r="BI10" i="11"/>
  <c r="BI37" i="11"/>
  <c r="BI38" i="11"/>
  <c r="BI39" i="11"/>
  <c r="BI40" i="11"/>
  <c r="BI41" i="11"/>
  <c r="BI42" i="11"/>
  <c r="BI43" i="11"/>
  <c r="BI44" i="11"/>
  <c r="BI45" i="11"/>
  <c r="BI46" i="11"/>
  <c r="BI47" i="11"/>
  <c r="BI48" i="11"/>
  <c r="BI49" i="11"/>
  <c r="BI50" i="11"/>
  <c r="BI51" i="11"/>
  <c r="BI52" i="11"/>
  <c r="BI53" i="11"/>
  <c r="BI54" i="11"/>
  <c r="BI55" i="11"/>
  <c r="BI56" i="11"/>
  <c r="BI57" i="11"/>
  <c r="BI58" i="11"/>
  <c r="BI59" i="11"/>
  <c r="BI60" i="11"/>
  <c r="BI61" i="11"/>
  <c r="BI62" i="11"/>
  <c r="BI63" i="11"/>
  <c r="BI64" i="11"/>
  <c r="BI65" i="11"/>
  <c r="BI66" i="11"/>
  <c r="BI67" i="11"/>
  <c r="BI68" i="11"/>
  <c r="BI69" i="11"/>
  <c r="BI70" i="11"/>
  <c r="BI71" i="11"/>
  <c r="BI72" i="11"/>
  <c r="BI73" i="11"/>
  <c r="BI74" i="11"/>
  <c r="BI75" i="11"/>
  <c r="BI76" i="11"/>
  <c r="BI77" i="11"/>
  <c r="BI78" i="11"/>
  <c r="BI79" i="11"/>
  <c r="BI80" i="11"/>
  <c r="BI81" i="11"/>
  <c r="BI82" i="11"/>
  <c r="BI83" i="11"/>
  <c r="BI84" i="11"/>
  <c r="BI85" i="11"/>
  <c r="BI86" i="11"/>
  <c r="BI87" i="11"/>
  <c r="BI88" i="11"/>
  <c r="BI90" i="11"/>
  <c r="BI91" i="11"/>
  <c r="BI92" i="11"/>
  <c r="BI93" i="11"/>
  <c r="BI94" i="11"/>
  <c r="BI95" i="11"/>
  <c r="BI96" i="11"/>
  <c r="BI97" i="11"/>
  <c r="BI98" i="11"/>
  <c r="BI99" i="11"/>
  <c r="BI100" i="11"/>
  <c r="BI101" i="11"/>
  <c r="BK6" i="11"/>
  <c r="BK7" i="11"/>
  <c r="BK8" i="11"/>
  <c r="BK9" i="11"/>
  <c r="BK10" i="11"/>
  <c r="BK37" i="11"/>
  <c r="BK38" i="11"/>
  <c r="BK39" i="11"/>
  <c r="BK40" i="11"/>
  <c r="BK41" i="11"/>
  <c r="BK42" i="11"/>
  <c r="BK43" i="11"/>
  <c r="BK44" i="11"/>
  <c r="BK45" i="11"/>
  <c r="BK46" i="11"/>
  <c r="BK47" i="11"/>
  <c r="BK48" i="11"/>
  <c r="BK49" i="11"/>
  <c r="BK50" i="11"/>
  <c r="BK51" i="11"/>
  <c r="BK52" i="11"/>
  <c r="BK53" i="11"/>
  <c r="BK54" i="11"/>
  <c r="BK55" i="11"/>
  <c r="BK56" i="11"/>
  <c r="BK57" i="11"/>
  <c r="BK58" i="11"/>
  <c r="BK59" i="11"/>
  <c r="BK60" i="11"/>
  <c r="BK61" i="11"/>
  <c r="BK62" i="11"/>
  <c r="BK63" i="11"/>
  <c r="BK64" i="11"/>
  <c r="BK65" i="11"/>
  <c r="BK66" i="11"/>
  <c r="BK67" i="11"/>
  <c r="BK68" i="11"/>
  <c r="BK69" i="11"/>
  <c r="BK70" i="11"/>
  <c r="BK71" i="11"/>
  <c r="BK72" i="11"/>
  <c r="BK73" i="11"/>
  <c r="BK74" i="11"/>
  <c r="BK75" i="11"/>
  <c r="BK76" i="11"/>
  <c r="BK77" i="11"/>
  <c r="BK78" i="11"/>
  <c r="BK79" i="11"/>
  <c r="BK80" i="11"/>
  <c r="BK81" i="11"/>
  <c r="BK82" i="11"/>
  <c r="BK83" i="11"/>
  <c r="BK84" i="11"/>
  <c r="BK85" i="11"/>
  <c r="BK86" i="11"/>
  <c r="BK87" i="11"/>
  <c r="BK88" i="11"/>
  <c r="BK90" i="11"/>
  <c r="BK91" i="11"/>
  <c r="BK92" i="11"/>
  <c r="BK93" i="11"/>
  <c r="BK94" i="11"/>
  <c r="BK95" i="11"/>
  <c r="BK96" i="11"/>
  <c r="BK97" i="11"/>
  <c r="BK98" i="11"/>
  <c r="BK99" i="11"/>
  <c r="BK100" i="11"/>
  <c r="BK101" i="11"/>
  <c r="BL6" i="11"/>
  <c r="BL7" i="11"/>
  <c r="BL8" i="11"/>
  <c r="BL9" i="11"/>
  <c r="BL10" i="11"/>
  <c r="BL37" i="11"/>
  <c r="BL38" i="11"/>
  <c r="BL39" i="11"/>
  <c r="BL40" i="11"/>
  <c r="BL41" i="11"/>
  <c r="BL42" i="11"/>
  <c r="BL43" i="11"/>
  <c r="BL44" i="11"/>
  <c r="BL45" i="11"/>
  <c r="BL46" i="11"/>
  <c r="BL47" i="11"/>
  <c r="BL48" i="11"/>
  <c r="BL49" i="11"/>
  <c r="BL50" i="11"/>
  <c r="BL51" i="11"/>
  <c r="BL52" i="11"/>
  <c r="BL53" i="11"/>
  <c r="BL54" i="11"/>
  <c r="BL55" i="11"/>
  <c r="BL56" i="11"/>
  <c r="BL57" i="11"/>
  <c r="BL58" i="11"/>
  <c r="BL59" i="11"/>
  <c r="BL60" i="11"/>
  <c r="BL61" i="11"/>
  <c r="BL62" i="11"/>
  <c r="BL63" i="11"/>
  <c r="BL64" i="11"/>
  <c r="BL65" i="11"/>
  <c r="BL66" i="11"/>
  <c r="BL67" i="11"/>
  <c r="BL68" i="11"/>
  <c r="BL69" i="11"/>
  <c r="BL70" i="11"/>
  <c r="BL71" i="11"/>
  <c r="BL72" i="11"/>
  <c r="BL73" i="11"/>
  <c r="BL74" i="11"/>
  <c r="BL75" i="11"/>
  <c r="BL76" i="11"/>
  <c r="BL77" i="11"/>
  <c r="BL78" i="11"/>
  <c r="BL79" i="11"/>
  <c r="BL80" i="11"/>
  <c r="BL81" i="11"/>
  <c r="BL82" i="11"/>
  <c r="BL83" i="11"/>
  <c r="BL84" i="11"/>
  <c r="BL85" i="11"/>
  <c r="BL86" i="11"/>
  <c r="BL87" i="11"/>
  <c r="BL88" i="11"/>
  <c r="BL90" i="11"/>
  <c r="BL91" i="11"/>
  <c r="BL92" i="11"/>
  <c r="BL93" i="11"/>
  <c r="BL94" i="11"/>
  <c r="BL95" i="11"/>
  <c r="BL96" i="11"/>
  <c r="BL97" i="11"/>
  <c r="BL98" i="11"/>
  <c r="BL99" i="11"/>
  <c r="BL100" i="11"/>
  <c r="BL101" i="11"/>
  <c r="BM6" i="11"/>
  <c r="BM7" i="11"/>
  <c r="BM8" i="11"/>
  <c r="BM9" i="11"/>
  <c r="BM10" i="11"/>
  <c r="BM37" i="11"/>
  <c r="BM38" i="11"/>
  <c r="BM39" i="11"/>
  <c r="BM40" i="11"/>
  <c r="BM41" i="11"/>
  <c r="BM42" i="11"/>
  <c r="BM43" i="11"/>
  <c r="BM44" i="11"/>
  <c r="BM45" i="11"/>
  <c r="BM46" i="11"/>
  <c r="BM47" i="11"/>
  <c r="BM48" i="11"/>
  <c r="BM49" i="11"/>
  <c r="BM50" i="11"/>
  <c r="BM51" i="11"/>
  <c r="BM52" i="11"/>
  <c r="BM53" i="11"/>
  <c r="BM54" i="11"/>
  <c r="BM55" i="11"/>
  <c r="BM56" i="11"/>
  <c r="BM57" i="11"/>
  <c r="BM58" i="11"/>
  <c r="BM59" i="11"/>
  <c r="BM60" i="11"/>
  <c r="BM61" i="11"/>
  <c r="BM62" i="11"/>
  <c r="BM63" i="11"/>
  <c r="BM64" i="11"/>
  <c r="BM65" i="11"/>
  <c r="BM66" i="11"/>
  <c r="BM67" i="11"/>
  <c r="BM68" i="11"/>
  <c r="BM69" i="11"/>
  <c r="BM70" i="11"/>
  <c r="BM71" i="11"/>
  <c r="BM72" i="11"/>
  <c r="BM73" i="11"/>
  <c r="BM74" i="11"/>
  <c r="BM75" i="11"/>
  <c r="BM76" i="11"/>
  <c r="BM77" i="11"/>
  <c r="BM78" i="11"/>
  <c r="BM79" i="11"/>
  <c r="BM80" i="11"/>
  <c r="BM81" i="11"/>
  <c r="BM82" i="11"/>
  <c r="BM83" i="11"/>
  <c r="BM84" i="11"/>
  <c r="BM85" i="11"/>
  <c r="BM86" i="11"/>
  <c r="BM87" i="11"/>
  <c r="BM88" i="11"/>
  <c r="BM90" i="11"/>
  <c r="BM91" i="11"/>
  <c r="BM92" i="11"/>
  <c r="BM93" i="11"/>
  <c r="BM94" i="11"/>
  <c r="BM95" i="11"/>
  <c r="BM96" i="11"/>
  <c r="BM97" i="11"/>
  <c r="BM98" i="11"/>
  <c r="BM99" i="11"/>
  <c r="BM100" i="11"/>
  <c r="BM101" i="11"/>
  <c r="BN6" i="11"/>
  <c r="BN7" i="11"/>
  <c r="BN8" i="11"/>
  <c r="BN9" i="11"/>
  <c r="BN10" i="11"/>
  <c r="BN37" i="11"/>
  <c r="BN38" i="11"/>
  <c r="BN39" i="11"/>
  <c r="BN40" i="11"/>
  <c r="BN41" i="11"/>
  <c r="BN42" i="11"/>
  <c r="BN43" i="11"/>
  <c r="BN44" i="11"/>
  <c r="BN45" i="11"/>
  <c r="BN46" i="11"/>
  <c r="BN47" i="11"/>
  <c r="BN48" i="11"/>
  <c r="BN49" i="11"/>
  <c r="BN50" i="11"/>
  <c r="BN51" i="11"/>
  <c r="BN52" i="11"/>
  <c r="BN53" i="11"/>
  <c r="BN54" i="11"/>
  <c r="BN55" i="11"/>
  <c r="BN56" i="11"/>
  <c r="BN57" i="11"/>
  <c r="BN58" i="11"/>
  <c r="BN59" i="11"/>
  <c r="BN60" i="11"/>
  <c r="BN61" i="11"/>
  <c r="BN62" i="11"/>
  <c r="BN63" i="11"/>
  <c r="BN64" i="11"/>
  <c r="BN65" i="11"/>
  <c r="BN66" i="11"/>
  <c r="BN67" i="11"/>
  <c r="BN68" i="11"/>
  <c r="BN69" i="11"/>
  <c r="BN70" i="11"/>
  <c r="BN71" i="11"/>
  <c r="BN72" i="11"/>
  <c r="BN73" i="11"/>
  <c r="BN74" i="11"/>
  <c r="BN75" i="11"/>
  <c r="BN76" i="11"/>
  <c r="BN77" i="11"/>
  <c r="BN78" i="11"/>
  <c r="BN79" i="11"/>
  <c r="BN80" i="11"/>
  <c r="BN81" i="11"/>
  <c r="BN82" i="11"/>
  <c r="BN83" i="11"/>
  <c r="BN84" i="11"/>
  <c r="BN85" i="11"/>
  <c r="BN86" i="11"/>
  <c r="BN87" i="11"/>
  <c r="BN88" i="11"/>
  <c r="BN90" i="11"/>
  <c r="BN91" i="11"/>
  <c r="BN92" i="11"/>
  <c r="BN93" i="11"/>
  <c r="BN94" i="11"/>
  <c r="BN95" i="11"/>
  <c r="BN96" i="11"/>
  <c r="BN97" i="11"/>
  <c r="BN98" i="11"/>
  <c r="BN99" i="11"/>
  <c r="BN100" i="11"/>
  <c r="BN101" i="11"/>
  <c r="BO6" i="11"/>
  <c r="BO7" i="11"/>
  <c r="BO8" i="11"/>
  <c r="BO9" i="11"/>
  <c r="BO10" i="11"/>
  <c r="BO37" i="11"/>
  <c r="BO38" i="11"/>
  <c r="BO39" i="11"/>
  <c r="BO40" i="11"/>
  <c r="BO41" i="11"/>
  <c r="BO42" i="11"/>
  <c r="BO43" i="11"/>
  <c r="BO44" i="11"/>
  <c r="BO45" i="11"/>
  <c r="BO46" i="11"/>
  <c r="BO47" i="11"/>
  <c r="BO48" i="11"/>
  <c r="BO49" i="11"/>
  <c r="BO50" i="11"/>
  <c r="BO51" i="11"/>
  <c r="BO52" i="11"/>
  <c r="BO53" i="11"/>
  <c r="BO54" i="11"/>
  <c r="BO55" i="11"/>
  <c r="BO56" i="11"/>
  <c r="BO57" i="11"/>
  <c r="BO58" i="11"/>
  <c r="BO59" i="11"/>
  <c r="BO60" i="11"/>
  <c r="BO61" i="11"/>
  <c r="BO62" i="11"/>
  <c r="BO63" i="11"/>
  <c r="BO64" i="11"/>
  <c r="BO65" i="11"/>
  <c r="BO66" i="11"/>
  <c r="BO67" i="11"/>
  <c r="BO68" i="11"/>
  <c r="BO69" i="11"/>
  <c r="BO70" i="11"/>
  <c r="BO71" i="11"/>
  <c r="BO72" i="11"/>
  <c r="BO73" i="11"/>
  <c r="BO74" i="11"/>
  <c r="BO75" i="11"/>
  <c r="BO76" i="11"/>
  <c r="BO77" i="11"/>
  <c r="BO78" i="11"/>
  <c r="BO79" i="11"/>
  <c r="BO80" i="11"/>
  <c r="BO81" i="11"/>
  <c r="BO82" i="11"/>
  <c r="BO83" i="11"/>
  <c r="BO84" i="11"/>
  <c r="BO85" i="11"/>
  <c r="BO86" i="11"/>
  <c r="BO87" i="11"/>
  <c r="BO88" i="11"/>
  <c r="BO90" i="11"/>
  <c r="BO91" i="11"/>
  <c r="BO92" i="11"/>
  <c r="BO93" i="11"/>
  <c r="BO94" i="11"/>
  <c r="BO95" i="11"/>
  <c r="BO96" i="11"/>
  <c r="BO97" i="11"/>
  <c r="BO98" i="11"/>
  <c r="BO99" i="11"/>
  <c r="BO100" i="11"/>
  <c r="BO101" i="11"/>
  <c r="BP6" i="11"/>
  <c r="BP7" i="11"/>
  <c r="BP8" i="11"/>
  <c r="BP9" i="11"/>
  <c r="BP10" i="11"/>
  <c r="BP37" i="11"/>
  <c r="BP38" i="11"/>
  <c r="BP39" i="11"/>
  <c r="BP40" i="11"/>
  <c r="BP41" i="11"/>
  <c r="BP42" i="11"/>
  <c r="BP43" i="11"/>
  <c r="BP44" i="11"/>
  <c r="BP45" i="11"/>
  <c r="BP46" i="11"/>
  <c r="BP47" i="11"/>
  <c r="BP48" i="11"/>
  <c r="BP49" i="11"/>
  <c r="BP50" i="11"/>
  <c r="BP51" i="11"/>
  <c r="BP52" i="11"/>
  <c r="BP53" i="11"/>
  <c r="BP54" i="11"/>
  <c r="BP55" i="11"/>
  <c r="BP56" i="11"/>
  <c r="BP57" i="11"/>
  <c r="BP58" i="11"/>
  <c r="BP59" i="11"/>
  <c r="BP60" i="11"/>
  <c r="BP61" i="11"/>
  <c r="BP62" i="11"/>
  <c r="BP63" i="11"/>
  <c r="BP64" i="11"/>
  <c r="BP65" i="11"/>
  <c r="BP66" i="11"/>
  <c r="BP67" i="11"/>
  <c r="BP68" i="11"/>
  <c r="BP69" i="11"/>
  <c r="BP70" i="11"/>
  <c r="BP71" i="11"/>
  <c r="BP72" i="11"/>
  <c r="BP73" i="11"/>
  <c r="BP74" i="11"/>
  <c r="BP75" i="11"/>
  <c r="BP76" i="11"/>
  <c r="BP77" i="11"/>
  <c r="BP78" i="11"/>
  <c r="BP79" i="11"/>
  <c r="BP80" i="11"/>
  <c r="BP81" i="11"/>
  <c r="BP82" i="11"/>
  <c r="BP83" i="11"/>
  <c r="BP84" i="11"/>
  <c r="BP85" i="11"/>
  <c r="BP86" i="11"/>
  <c r="BP87" i="11"/>
  <c r="BP88" i="11"/>
  <c r="BP90" i="11"/>
  <c r="BP91" i="11"/>
  <c r="BP92" i="11"/>
  <c r="BP93" i="11"/>
  <c r="BP94" i="11"/>
  <c r="BP95" i="11"/>
  <c r="BP96" i="11"/>
  <c r="BP97" i="11"/>
  <c r="BP98" i="11"/>
  <c r="BP99" i="11"/>
  <c r="BP100" i="11"/>
  <c r="BP101" i="11"/>
  <c r="BQ6" i="11"/>
  <c r="BQ7" i="11"/>
  <c r="BQ8" i="11"/>
  <c r="BQ9" i="11"/>
  <c r="BQ10" i="11"/>
  <c r="BQ37" i="11"/>
  <c r="BQ38" i="11"/>
  <c r="BQ39" i="11"/>
  <c r="BQ40" i="11"/>
  <c r="BQ41" i="11"/>
  <c r="BQ42" i="11"/>
  <c r="BQ43" i="11"/>
  <c r="BQ44" i="11"/>
  <c r="BQ45" i="11"/>
  <c r="BQ46" i="11"/>
  <c r="BQ47" i="11"/>
  <c r="BQ48" i="11"/>
  <c r="BQ49" i="11"/>
  <c r="BQ50" i="11"/>
  <c r="BQ51" i="11"/>
  <c r="BQ52" i="11"/>
  <c r="BQ53" i="11"/>
  <c r="BQ54" i="11"/>
  <c r="BQ55" i="11"/>
  <c r="BQ56" i="11"/>
  <c r="BQ57" i="11"/>
  <c r="BQ58" i="11"/>
  <c r="BQ59" i="11"/>
  <c r="BQ60" i="11"/>
  <c r="BQ61" i="11"/>
  <c r="BQ62" i="11"/>
  <c r="BQ63" i="11"/>
  <c r="BQ64" i="11"/>
  <c r="BQ65" i="11"/>
  <c r="BQ66" i="11"/>
  <c r="BQ67" i="11"/>
  <c r="BQ68" i="11"/>
  <c r="BQ69" i="11"/>
  <c r="BQ70" i="11"/>
  <c r="BQ71" i="11"/>
  <c r="BQ72" i="11"/>
  <c r="BQ73" i="11"/>
  <c r="BQ74" i="11"/>
  <c r="BQ75" i="11"/>
  <c r="BQ76" i="11"/>
  <c r="BQ77" i="11"/>
  <c r="BQ78" i="11"/>
  <c r="BQ79" i="11"/>
  <c r="BQ80" i="11"/>
  <c r="BQ81" i="11"/>
  <c r="BQ82" i="11"/>
  <c r="BQ83" i="11"/>
  <c r="BQ84" i="11"/>
  <c r="BQ85" i="11"/>
  <c r="BQ86" i="11"/>
  <c r="BQ87" i="11"/>
  <c r="BQ88" i="11"/>
  <c r="BQ90" i="11"/>
  <c r="BQ91" i="11"/>
  <c r="BQ92" i="11"/>
  <c r="BQ93" i="11"/>
  <c r="BQ94" i="11"/>
  <c r="BQ95" i="11"/>
  <c r="BQ96" i="11"/>
  <c r="BQ97" i="11"/>
  <c r="BQ98" i="11"/>
  <c r="BQ99" i="11"/>
  <c r="BQ100" i="11"/>
  <c r="BQ101" i="11"/>
  <c r="BS6" i="11"/>
  <c r="BS7" i="11"/>
  <c r="BS8" i="11"/>
  <c r="BS9" i="11"/>
  <c r="BS10" i="11"/>
  <c r="BS37" i="11"/>
  <c r="BS38" i="11"/>
  <c r="BS39" i="11"/>
  <c r="BS40" i="11"/>
  <c r="BS41" i="11"/>
  <c r="BS42" i="11"/>
  <c r="BS43" i="11"/>
  <c r="BS44" i="11"/>
  <c r="BS45" i="11"/>
  <c r="BS46" i="11"/>
  <c r="BS47" i="11"/>
  <c r="BS48" i="11"/>
  <c r="BS49" i="11"/>
  <c r="BS50" i="11"/>
  <c r="BS51" i="11"/>
  <c r="BS52" i="11"/>
  <c r="BS53" i="11"/>
  <c r="BS54" i="11"/>
  <c r="BS55" i="11"/>
  <c r="BS56" i="11"/>
  <c r="BS57" i="11"/>
  <c r="BS58" i="11"/>
  <c r="BS59" i="11"/>
  <c r="BS60" i="11"/>
  <c r="BS61" i="11"/>
  <c r="BS62" i="11"/>
  <c r="BS63" i="11"/>
  <c r="BS64" i="11"/>
  <c r="BS65" i="11"/>
  <c r="BS66" i="11"/>
  <c r="BS67" i="11"/>
  <c r="BS68" i="11"/>
  <c r="BS69" i="11"/>
  <c r="BS70" i="11"/>
  <c r="BS71" i="11"/>
  <c r="BS72" i="11"/>
  <c r="BS73" i="11"/>
  <c r="BS74" i="11"/>
  <c r="BS75" i="11"/>
  <c r="BS76" i="11"/>
  <c r="BS77" i="11"/>
  <c r="BS78" i="11"/>
  <c r="BS79" i="11"/>
  <c r="BS80" i="11"/>
  <c r="BS81" i="11"/>
  <c r="BS82" i="11"/>
  <c r="BS83" i="11"/>
  <c r="BS84" i="11"/>
  <c r="BS85" i="11"/>
  <c r="BS86" i="11"/>
  <c r="BS87" i="11"/>
  <c r="BS88" i="11"/>
  <c r="BS90" i="11"/>
  <c r="BS91" i="11"/>
  <c r="BS92" i="11"/>
  <c r="BS93" i="11"/>
  <c r="BS94" i="11"/>
  <c r="BS95" i="11"/>
  <c r="BS96" i="11"/>
  <c r="BS97" i="11"/>
  <c r="BS98" i="11"/>
  <c r="BS99" i="11"/>
  <c r="BS100" i="11"/>
  <c r="BS101" i="11"/>
  <c r="BT6" i="11"/>
  <c r="BT7" i="11"/>
  <c r="BT8" i="11"/>
  <c r="BT9" i="11"/>
  <c r="BT10" i="11"/>
  <c r="BT37" i="11"/>
  <c r="BT38" i="11"/>
  <c r="BT39" i="11"/>
  <c r="BT40" i="11"/>
  <c r="BT41" i="11"/>
  <c r="BT42" i="11"/>
  <c r="BT43" i="11"/>
  <c r="BT44" i="11"/>
  <c r="BT45" i="11"/>
  <c r="BT46" i="11"/>
  <c r="BT47" i="11"/>
  <c r="BT48" i="11"/>
  <c r="BT49" i="11"/>
  <c r="BT50" i="11"/>
  <c r="BT51" i="11"/>
  <c r="BT52" i="11"/>
  <c r="BT53" i="11"/>
  <c r="BT54" i="11"/>
  <c r="BT55" i="11"/>
  <c r="BT56" i="11"/>
  <c r="BT57" i="11"/>
  <c r="BT58" i="11"/>
  <c r="BT59" i="11"/>
  <c r="BT60" i="11"/>
  <c r="BT61" i="11"/>
  <c r="BT62" i="11"/>
  <c r="BT63" i="11"/>
  <c r="BT64" i="11"/>
  <c r="BT65" i="11"/>
  <c r="BT66" i="11"/>
  <c r="BT67" i="11"/>
  <c r="BT68" i="11"/>
  <c r="BT69" i="11"/>
  <c r="BT70" i="11"/>
  <c r="BT71" i="11"/>
  <c r="BT72" i="11"/>
  <c r="BT73" i="11"/>
  <c r="BT74" i="11"/>
  <c r="BT75" i="11"/>
  <c r="BT76" i="11"/>
  <c r="BT77" i="11"/>
  <c r="BT78" i="11"/>
  <c r="BT79" i="11"/>
  <c r="BT80" i="11"/>
  <c r="BT81" i="11"/>
  <c r="BT82" i="11"/>
  <c r="BT83" i="11"/>
  <c r="BT84" i="11"/>
  <c r="BT85" i="11"/>
  <c r="BT86" i="11"/>
  <c r="BT87" i="11"/>
  <c r="BT88" i="11"/>
  <c r="BT90" i="11"/>
  <c r="BT91" i="11"/>
  <c r="BT92" i="11"/>
  <c r="BT93" i="11"/>
  <c r="BT94" i="11"/>
  <c r="BT95" i="11"/>
  <c r="BT96" i="11"/>
  <c r="BT97" i="11"/>
  <c r="BT98" i="11"/>
  <c r="BT99" i="11"/>
  <c r="BT100" i="11"/>
  <c r="BT101" i="11"/>
  <c r="BV6" i="11"/>
  <c r="BV7" i="11"/>
  <c r="BV8" i="11"/>
  <c r="BV9" i="11"/>
  <c r="BV10" i="11"/>
  <c r="BV37" i="11"/>
  <c r="BV38" i="11"/>
  <c r="BV39" i="11"/>
  <c r="BV40" i="11"/>
  <c r="BV41" i="11"/>
  <c r="BV42" i="11"/>
  <c r="BV43" i="11"/>
  <c r="BV44" i="11"/>
  <c r="BV45" i="11"/>
  <c r="BV46" i="11"/>
  <c r="BV47" i="11"/>
  <c r="BV48" i="11"/>
  <c r="BV49" i="11"/>
  <c r="BV50" i="11"/>
  <c r="BV51" i="11"/>
  <c r="BV52" i="11"/>
  <c r="BV53" i="11"/>
  <c r="BV54" i="11"/>
  <c r="BV55" i="11"/>
  <c r="BV56" i="11"/>
  <c r="BV57" i="11"/>
  <c r="BV58" i="11"/>
  <c r="BV59" i="11"/>
  <c r="BV60" i="11"/>
  <c r="BV61" i="11"/>
  <c r="BV62" i="11"/>
  <c r="BV63" i="11"/>
  <c r="BV64" i="11"/>
  <c r="BV65" i="11"/>
  <c r="BV66" i="11"/>
  <c r="BV67" i="11"/>
  <c r="BV68" i="11"/>
  <c r="BV69" i="11"/>
  <c r="BV70" i="11"/>
  <c r="BV71" i="11"/>
  <c r="BV72" i="11"/>
  <c r="BV73" i="11"/>
  <c r="BV74" i="11"/>
  <c r="BV75" i="11"/>
  <c r="BV76" i="11"/>
  <c r="BV77" i="11"/>
  <c r="BV78" i="11"/>
  <c r="BV79" i="11"/>
  <c r="BV80" i="11"/>
  <c r="BV81" i="11"/>
  <c r="BV82" i="11"/>
  <c r="BV83" i="11"/>
  <c r="BV84" i="11"/>
  <c r="BV85" i="11"/>
  <c r="BV86" i="11"/>
  <c r="BV87" i="11"/>
  <c r="BV88" i="11"/>
  <c r="BV90" i="11"/>
  <c r="BV91" i="11"/>
  <c r="BV92" i="11"/>
  <c r="BV93" i="11"/>
  <c r="BV94" i="11"/>
  <c r="BV95" i="11"/>
  <c r="BV96" i="11"/>
  <c r="BV97" i="11"/>
  <c r="BV98" i="11"/>
  <c r="BV99" i="11"/>
  <c r="BV100" i="11"/>
  <c r="BV101" i="11"/>
  <c r="BW6" i="11"/>
  <c r="BW7" i="11"/>
  <c r="BW8" i="11"/>
  <c r="BW9" i="11"/>
  <c r="BW10" i="11"/>
  <c r="BW37" i="11"/>
  <c r="BW38" i="11"/>
  <c r="BW39" i="11"/>
  <c r="BW40" i="11"/>
  <c r="BW41" i="11"/>
  <c r="BW42" i="11"/>
  <c r="BW43" i="11"/>
  <c r="BW44" i="11"/>
  <c r="BW45" i="11"/>
  <c r="BW46" i="11"/>
  <c r="BW47" i="11"/>
  <c r="BW48" i="11"/>
  <c r="BW49" i="11"/>
  <c r="BW50" i="11"/>
  <c r="BW51" i="11"/>
  <c r="BW52" i="11"/>
  <c r="BW53" i="11"/>
  <c r="BW54" i="11"/>
  <c r="BW55" i="11"/>
  <c r="BW56" i="11"/>
  <c r="BW57" i="11"/>
  <c r="BW58" i="11"/>
  <c r="BW59" i="11"/>
  <c r="BW60" i="11"/>
  <c r="BW61" i="11"/>
  <c r="BW62" i="11"/>
  <c r="BW63" i="11"/>
  <c r="BW64" i="11"/>
  <c r="BW65" i="11"/>
  <c r="BW66" i="11"/>
  <c r="BW67" i="11"/>
  <c r="BW68" i="11"/>
  <c r="BW69" i="11"/>
  <c r="BW70" i="11"/>
  <c r="BW71" i="11"/>
  <c r="BW72" i="11"/>
  <c r="BW73" i="11"/>
  <c r="BW74" i="11"/>
  <c r="BW75" i="11"/>
  <c r="BW76" i="11"/>
  <c r="BW77" i="11"/>
  <c r="BW78" i="11"/>
  <c r="BW79" i="11"/>
  <c r="BW80" i="11"/>
  <c r="BW81" i="11"/>
  <c r="BW82" i="11"/>
  <c r="BW83" i="11"/>
  <c r="BW84" i="11"/>
  <c r="BW85" i="11"/>
  <c r="BW86" i="11"/>
  <c r="BW87" i="11"/>
  <c r="BW88" i="11"/>
  <c r="BW90" i="11"/>
  <c r="BW91" i="11"/>
  <c r="BW92" i="11"/>
  <c r="BW93" i="11"/>
  <c r="BW94" i="11"/>
  <c r="BW95" i="11"/>
  <c r="BW96" i="11"/>
  <c r="BW97" i="11"/>
  <c r="BW98" i="11"/>
  <c r="BW99" i="11"/>
  <c r="BW100" i="11"/>
  <c r="BW101" i="11"/>
  <c r="BX6" i="11"/>
  <c r="BX7" i="11"/>
  <c r="BX8" i="11"/>
  <c r="BX9" i="11"/>
  <c r="BX10" i="11"/>
  <c r="BX37" i="11"/>
  <c r="BX38" i="11"/>
  <c r="BX39" i="11"/>
  <c r="BX40" i="11"/>
  <c r="BX41" i="11"/>
  <c r="BX42" i="11"/>
  <c r="BX43" i="11"/>
  <c r="BX44" i="11"/>
  <c r="BX45" i="11"/>
  <c r="BX46" i="11"/>
  <c r="BX47" i="11"/>
  <c r="BX48" i="11"/>
  <c r="BX49" i="11"/>
  <c r="BX50" i="11"/>
  <c r="BX51" i="11"/>
  <c r="BX52" i="11"/>
  <c r="BX53" i="11"/>
  <c r="BX54" i="11"/>
  <c r="BX55" i="11"/>
  <c r="BX56" i="11"/>
  <c r="BX57" i="11"/>
  <c r="BX58" i="11"/>
  <c r="BX59" i="11"/>
  <c r="BX60" i="11"/>
  <c r="BX61" i="11"/>
  <c r="BX62" i="11"/>
  <c r="BX63" i="11"/>
  <c r="BX64" i="11"/>
  <c r="BX65" i="11"/>
  <c r="BX66" i="11"/>
  <c r="BX67" i="11"/>
  <c r="BX68" i="11"/>
  <c r="BX69" i="11"/>
  <c r="BX70" i="11"/>
  <c r="BX71" i="11"/>
  <c r="BX72" i="11"/>
  <c r="BX73" i="11"/>
  <c r="BX74" i="11"/>
  <c r="BX75" i="11"/>
  <c r="BX76" i="11"/>
  <c r="BX77" i="11"/>
  <c r="BX78" i="11"/>
  <c r="BX79" i="11"/>
  <c r="BX80" i="11"/>
  <c r="BX81" i="11"/>
  <c r="BX82" i="11"/>
  <c r="BX83" i="11"/>
  <c r="BX84" i="11"/>
  <c r="BX85" i="11"/>
  <c r="BX86" i="11"/>
  <c r="BX87" i="11"/>
  <c r="BX88" i="11"/>
  <c r="BX90" i="11"/>
  <c r="BX91" i="11"/>
  <c r="BX92" i="11"/>
  <c r="BX93" i="11"/>
  <c r="BX94" i="11"/>
  <c r="BX95" i="11"/>
  <c r="BX96" i="11"/>
  <c r="BX97" i="11"/>
  <c r="BX98" i="11"/>
  <c r="BX99" i="11"/>
  <c r="BX100" i="11"/>
  <c r="BX101" i="11"/>
  <c r="BZ6" i="11"/>
  <c r="BZ7" i="11"/>
  <c r="BZ9" i="11"/>
  <c r="BZ10" i="11"/>
  <c r="BZ37" i="11"/>
  <c r="BZ38" i="11"/>
  <c r="BZ39" i="11"/>
  <c r="BZ43" i="11"/>
  <c r="BZ44" i="11"/>
  <c r="BZ45" i="11"/>
  <c r="BZ46" i="11"/>
  <c r="BZ47" i="11"/>
  <c r="BZ51" i="11"/>
  <c r="BZ52" i="11"/>
  <c r="BZ53" i="11"/>
  <c r="BZ54" i="11"/>
  <c r="BZ55" i="11"/>
  <c r="BZ58" i="11"/>
  <c r="BZ59" i="11"/>
  <c r="BZ60" i="11"/>
  <c r="BZ61" i="11"/>
  <c r="BZ62" i="11"/>
  <c r="BZ63" i="11"/>
  <c r="BZ65" i="11"/>
  <c r="BZ67" i="11"/>
  <c r="BZ68" i="11"/>
  <c r="BZ69" i="11"/>
  <c r="BZ70" i="11"/>
  <c r="BZ71" i="11"/>
  <c r="BZ75" i="11"/>
  <c r="BZ76" i="11"/>
  <c r="BZ77" i="11"/>
  <c r="BZ78" i="11"/>
  <c r="BZ79" i="11"/>
  <c r="BZ81" i="11"/>
  <c r="BZ83" i="11"/>
  <c r="BZ84" i="11"/>
  <c r="BZ85" i="11"/>
  <c r="BZ86" i="11"/>
  <c r="BZ87" i="11"/>
  <c r="BZ91" i="11"/>
  <c r="BZ92" i="11"/>
  <c r="BZ93" i="11"/>
  <c r="BZ94" i="11"/>
  <c r="BZ95" i="11"/>
  <c r="BZ99" i="11"/>
  <c r="BZ100" i="11"/>
  <c r="BZ101" i="11"/>
  <c r="CF6" i="11"/>
  <c r="CF7" i="11"/>
  <c r="CF8" i="11"/>
  <c r="CF9" i="11"/>
  <c r="CF10" i="11"/>
  <c r="CF37" i="11"/>
  <c r="CF38" i="11"/>
  <c r="CF39" i="11"/>
  <c r="CF40" i="11"/>
  <c r="CF41" i="11"/>
  <c r="CF42" i="11"/>
  <c r="CF43" i="11"/>
  <c r="CF44" i="11"/>
  <c r="CF45" i="11"/>
  <c r="CF46" i="11"/>
  <c r="CF47" i="11"/>
  <c r="CF48" i="11"/>
  <c r="CF49" i="11"/>
  <c r="CF50" i="11"/>
  <c r="CF51" i="11"/>
  <c r="CF52" i="11"/>
  <c r="CF53" i="11"/>
  <c r="CF54" i="11"/>
  <c r="CF55" i="11"/>
  <c r="CF56" i="11"/>
  <c r="CF57" i="11"/>
  <c r="CF58" i="11"/>
  <c r="CF59" i="11"/>
  <c r="CF60" i="11"/>
  <c r="CF61" i="11"/>
  <c r="CF62" i="11"/>
  <c r="CF63" i="11"/>
  <c r="CF64" i="11"/>
  <c r="CF65" i="11"/>
  <c r="CF66" i="11"/>
  <c r="CF67" i="11"/>
  <c r="CF68" i="11"/>
  <c r="CF69" i="11"/>
  <c r="CF70" i="11"/>
  <c r="CF71" i="11"/>
  <c r="CF72" i="11"/>
  <c r="CF73" i="11"/>
  <c r="CF74" i="11"/>
  <c r="CF75" i="11"/>
  <c r="CF76" i="11"/>
  <c r="CF77" i="11"/>
  <c r="CF78" i="11"/>
  <c r="CF79" i="11"/>
  <c r="CF80" i="11"/>
  <c r="CF81" i="11"/>
  <c r="CF82" i="11"/>
  <c r="CF83" i="11"/>
  <c r="CF84" i="11"/>
  <c r="CF85" i="11"/>
  <c r="CF86" i="11"/>
  <c r="CF87" i="11"/>
  <c r="CF88" i="11"/>
  <c r="CF90" i="11"/>
  <c r="CF91" i="11"/>
  <c r="CF92" i="11"/>
  <c r="CF93" i="11"/>
  <c r="CF94" i="11"/>
  <c r="CF95" i="11"/>
  <c r="CF96" i="11"/>
  <c r="CF97" i="11"/>
  <c r="CF98" i="11"/>
  <c r="CF99" i="11"/>
  <c r="CF100" i="11"/>
  <c r="CF101" i="11"/>
  <c r="CG6" i="11"/>
  <c r="CG7" i="11"/>
  <c r="CG8" i="11"/>
  <c r="CG9" i="11"/>
  <c r="CG10" i="11"/>
  <c r="CG37" i="11"/>
  <c r="CG38" i="11"/>
  <c r="CG39" i="11"/>
  <c r="CG40" i="11"/>
  <c r="CG41" i="11"/>
  <c r="CG42" i="11"/>
  <c r="CG43" i="11"/>
  <c r="CG44" i="11"/>
  <c r="CG45" i="11"/>
  <c r="CG46" i="11"/>
  <c r="CG47" i="11"/>
  <c r="CG48" i="11"/>
  <c r="CG49" i="11"/>
  <c r="CG50" i="11"/>
  <c r="CG51" i="11"/>
  <c r="CG52" i="11"/>
  <c r="CG53" i="11"/>
  <c r="CG54" i="11"/>
  <c r="CG55" i="11"/>
  <c r="CG56" i="11"/>
  <c r="CG57" i="11"/>
  <c r="CG58" i="11"/>
  <c r="CG59" i="11"/>
  <c r="CG60" i="11"/>
  <c r="CG61" i="11"/>
  <c r="CG62" i="11"/>
  <c r="CG63" i="11"/>
  <c r="CG64" i="11"/>
  <c r="CG65" i="11"/>
  <c r="CG66" i="11"/>
  <c r="CG67" i="11"/>
  <c r="CG68" i="11"/>
  <c r="CG69" i="11"/>
  <c r="CG70" i="11"/>
  <c r="CG71" i="11"/>
  <c r="CG72" i="11"/>
  <c r="CG73" i="11"/>
  <c r="CG74" i="11"/>
  <c r="CG75" i="11"/>
  <c r="CG76" i="11"/>
  <c r="CG77" i="11"/>
  <c r="CG78" i="11"/>
  <c r="CG79" i="11"/>
  <c r="CG80" i="11"/>
  <c r="CG81" i="11"/>
  <c r="CG82" i="11"/>
  <c r="CG83" i="11"/>
  <c r="CG84" i="11"/>
  <c r="CG85" i="11"/>
  <c r="CG86" i="11"/>
  <c r="CG87" i="11"/>
  <c r="CG88" i="11"/>
  <c r="CG90" i="11"/>
  <c r="CG91" i="11"/>
  <c r="CG92" i="11"/>
  <c r="CG93" i="11"/>
  <c r="CG94" i="11"/>
  <c r="CG95" i="11"/>
  <c r="CG96" i="11"/>
  <c r="CG97" i="11"/>
  <c r="CG98" i="11"/>
  <c r="CG99" i="11"/>
  <c r="CG100" i="11"/>
  <c r="CG101" i="11"/>
  <c r="CH6" i="11"/>
  <c r="CH7" i="11"/>
  <c r="CH8" i="11"/>
  <c r="CH9" i="11"/>
  <c r="CH10" i="11"/>
  <c r="CH37" i="11"/>
  <c r="CH38" i="11"/>
  <c r="CH39" i="11"/>
  <c r="CH40" i="11"/>
  <c r="CH41" i="11"/>
  <c r="CH42" i="11"/>
  <c r="CH43" i="11"/>
  <c r="CH44" i="11"/>
  <c r="CH45" i="11"/>
  <c r="CH46" i="11"/>
  <c r="CH47" i="11"/>
  <c r="CH48" i="11"/>
  <c r="CH49" i="11"/>
  <c r="CH50" i="11"/>
  <c r="CH51" i="11"/>
  <c r="CH52" i="11"/>
  <c r="CH53" i="11"/>
  <c r="CH54" i="11"/>
  <c r="CH55" i="11"/>
  <c r="CH56" i="11"/>
  <c r="CH57" i="11"/>
  <c r="CH58" i="11"/>
  <c r="CH59" i="11"/>
  <c r="CH60" i="11"/>
  <c r="CH61" i="11"/>
  <c r="CH62" i="11"/>
  <c r="CH63" i="11"/>
  <c r="CH64" i="11"/>
  <c r="CH65" i="11"/>
  <c r="CH66" i="11"/>
  <c r="CH67" i="11"/>
  <c r="CH68" i="11"/>
  <c r="CH69" i="11"/>
  <c r="CH70" i="11"/>
  <c r="CH71" i="11"/>
  <c r="CH72" i="11"/>
  <c r="CH73" i="11"/>
  <c r="CH74" i="11"/>
  <c r="CH75" i="11"/>
  <c r="CH76" i="11"/>
  <c r="CH77" i="11"/>
  <c r="CH78" i="11"/>
  <c r="CH79" i="11"/>
  <c r="CH80" i="11"/>
  <c r="CH81" i="11"/>
  <c r="CH82" i="11"/>
  <c r="CH83" i="11"/>
  <c r="CH84" i="11"/>
  <c r="CH85" i="11"/>
  <c r="CH86" i="11"/>
  <c r="CH87" i="11"/>
  <c r="CH88" i="11"/>
  <c r="CH90" i="11"/>
  <c r="CH91" i="11"/>
  <c r="CH92" i="11"/>
  <c r="CH93" i="11"/>
  <c r="CH94" i="11"/>
  <c r="CH95" i="11"/>
  <c r="CH96" i="11"/>
  <c r="CH97" i="11"/>
  <c r="CH98" i="11"/>
  <c r="CH99" i="11"/>
  <c r="CH100" i="11"/>
  <c r="CH101" i="11"/>
  <c r="CI38" i="11"/>
  <c r="CI62" i="11"/>
  <c r="CI86" i="11"/>
  <c r="CI95" i="11"/>
  <c r="K2" i="1"/>
  <c r="K3" i="1"/>
  <c r="K4" i="1"/>
  <c r="K5" i="1"/>
  <c r="K6" i="1"/>
  <c r="O6" i="1" s="1"/>
  <c r="K7" i="1"/>
  <c r="K8" i="1"/>
  <c r="O8" i="1" s="1"/>
  <c r="K9" i="1"/>
  <c r="O9" i="1" s="1"/>
  <c r="K10" i="1"/>
  <c r="O10" i="1" s="1"/>
  <c r="K11" i="1"/>
  <c r="O11" i="1" s="1"/>
  <c r="K12" i="1"/>
  <c r="O12" i="1" s="1"/>
  <c r="K13" i="1"/>
  <c r="K14" i="1"/>
  <c r="O14" i="1" s="1"/>
  <c r="K15" i="1"/>
  <c r="O15" i="1" s="1"/>
  <c r="K16" i="1"/>
  <c r="O16" i="1" s="1"/>
  <c r="K17" i="1"/>
  <c r="O17" i="1" s="1"/>
  <c r="K18" i="1"/>
  <c r="O18" i="1" s="1"/>
  <c r="K19" i="1"/>
  <c r="O19" i="1" s="1"/>
  <c r="K20" i="1"/>
  <c r="O20" i="1" s="1"/>
  <c r="K21" i="1"/>
  <c r="O21" i="1" s="1"/>
  <c r="K22" i="1"/>
  <c r="O22" i="1" s="1"/>
  <c r="K23" i="1"/>
  <c r="K24" i="1"/>
  <c r="O24" i="1" s="1"/>
  <c r="K25" i="1"/>
  <c r="O25" i="1" s="1"/>
  <c r="K26" i="1"/>
  <c r="O26" i="1" s="1"/>
  <c r="K27" i="1"/>
  <c r="O27" i="1" s="1"/>
  <c r="K28" i="1"/>
  <c r="O28" i="1" s="1"/>
  <c r="K29" i="1"/>
  <c r="O29" i="1" s="1"/>
  <c r="K30" i="1"/>
  <c r="O30" i="1" s="1"/>
  <c r="K31" i="1"/>
  <c r="O31" i="1" s="1"/>
  <c r="K32" i="1"/>
  <c r="O32" i="1" s="1"/>
  <c r="K33" i="1"/>
  <c r="O33" i="1" s="1"/>
  <c r="K34" i="1"/>
  <c r="O34" i="1" s="1"/>
  <c r="K35" i="1"/>
  <c r="O35" i="1" s="1"/>
  <c r="K36" i="1"/>
  <c r="O36" i="1" s="1"/>
  <c r="K37" i="1"/>
  <c r="O37" i="1" s="1"/>
  <c r="K38" i="1"/>
  <c r="O38" i="1" s="1"/>
  <c r="K39" i="1"/>
  <c r="K40" i="1"/>
  <c r="O40" i="1" s="1"/>
  <c r="K41" i="1"/>
  <c r="O41" i="1" s="1"/>
  <c r="K42" i="1"/>
  <c r="O42" i="1" s="1"/>
  <c r="K43" i="1"/>
  <c r="O43" i="1" s="1"/>
  <c r="K44" i="1"/>
  <c r="O44" i="1" s="1"/>
  <c r="K45" i="1"/>
  <c r="K46" i="1"/>
  <c r="O46" i="1" s="1"/>
  <c r="K47" i="1"/>
  <c r="O47" i="1" s="1"/>
  <c r="K48" i="1"/>
  <c r="O48" i="1" s="1"/>
  <c r="K49" i="1"/>
  <c r="O49" i="1" s="1"/>
  <c r="K50" i="1"/>
  <c r="O50" i="1" s="1"/>
  <c r="K51" i="1"/>
  <c r="O51" i="1" s="1"/>
  <c r="K52" i="1"/>
  <c r="O52" i="1" s="1"/>
  <c r="K53" i="1"/>
  <c r="O53" i="1" s="1"/>
  <c r="K54" i="1"/>
  <c r="O54" i="1" s="1"/>
  <c r="K55" i="1"/>
  <c r="K56" i="1"/>
  <c r="O56" i="1" s="1"/>
  <c r="K57" i="1"/>
  <c r="O57" i="1" s="1"/>
  <c r="K58" i="1"/>
  <c r="O58" i="1" s="1"/>
  <c r="K59" i="1"/>
  <c r="O59" i="1" s="1"/>
  <c r="K60" i="1"/>
  <c r="O60" i="1" s="1"/>
  <c r="K61" i="1"/>
  <c r="O61" i="1" s="1"/>
  <c r="K62" i="1"/>
  <c r="O62" i="1" s="1"/>
  <c r="K63" i="1"/>
  <c r="K64" i="1"/>
  <c r="O64" i="1" s="1"/>
  <c r="K65" i="1"/>
  <c r="O65" i="1" s="1"/>
  <c r="K66" i="1"/>
  <c r="O66" i="1" s="1"/>
  <c r="K67" i="1"/>
  <c r="O67" i="1" s="1"/>
  <c r="K68" i="1"/>
  <c r="O68" i="1" s="1"/>
  <c r="K69" i="1"/>
  <c r="O69" i="1" s="1"/>
  <c r="K70" i="1"/>
  <c r="O70" i="1" s="1"/>
  <c r="K71" i="1"/>
  <c r="O71" i="1" s="1"/>
  <c r="K72" i="1"/>
  <c r="O72" i="1" s="1"/>
  <c r="K73" i="1"/>
  <c r="O73" i="1" s="1"/>
  <c r="K74" i="1"/>
  <c r="O74" i="1" s="1"/>
  <c r="K75" i="1"/>
  <c r="O75" i="1" s="1"/>
  <c r="K76" i="1"/>
  <c r="O76" i="1" s="1"/>
  <c r="K77" i="1"/>
  <c r="O77" i="1" s="1"/>
  <c r="K78" i="1"/>
  <c r="O78" i="1" s="1"/>
  <c r="K79" i="1"/>
  <c r="O79" i="1" s="1"/>
  <c r="K80" i="1"/>
  <c r="O80" i="1" s="1"/>
  <c r="K81" i="1"/>
  <c r="O81" i="1" s="1"/>
  <c r="K82" i="1"/>
  <c r="O82" i="1" s="1"/>
  <c r="K83" i="1"/>
  <c r="O83" i="1" s="1"/>
  <c r="K84" i="1"/>
  <c r="O84" i="1" s="1"/>
  <c r="K85" i="1"/>
  <c r="K86" i="1"/>
  <c r="O86" i="1" s="1"/>
  <c r="K87" i="1"/>
  <c r="O87" i="1" s="1"/>
  <c r="K88" i="1"/>
  <c r="O88" i="1" s="1"/>
  <c r="K89" i="1"/>
  <c r="O89" i="1" s="1"/>
  <c r="K90" i="1"/>
  <c r="O90" i="1" s="1"/>
  <c r="K91" i="1"/>
  <c r="O91" i="1" s="1"/>
  <c r="K92" i="1"/>
  <c r="O92" i="1" s="1"/>
  <c r="K93" i="1"/>
  <c r="O93" i="1" s="1"/>
  <c r="K94" i="1"/>
  <c r="O94" i="1" s="1"/>
  <c r="K95" i="1"/>
  <c r="K96" i="1"/>
  <c r="O96" i="1" s="1"/>
  <c r="K97" i="1"/>
  <c r="O97" i="1" s="1"/>
  <c r="K98" i="1"/>
  <c r="O98" i="1" s="1"/>
  <c r="K99" i="1"/>
  <c r="O99" i="1" s="1"/>
  <c r="K100" i="1"/>
  <c r="O100" i="1" s="1"/>
  <c r="K101" i="1"/>
  <c r="O101" i="1" s="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G13" i="10"/>
  <c r="J13" i="10"/>
  <c r="K13" i="10"/>
  <c r="G10" i="10"/>
  <c r="J10" i="10"/>
  <c r="K10" i="10"/>
  <c r="G11" i="10"/>
  <c r="J11" i="10"/>
  <c r="K11" i="10"/>
  <c r="G8" i="10"/>
  <c r="J8" i="10"/>
  <c r="K8" i="10"/>
  <c r="G6" i="10"/>
  <c r="J6" i="10"/>
  <c r="K6" i="10"/>
  <c r="G7" i="10"/>
  <c r="G9" i="10"/>
  <c r="G12"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J7" i="10"/>
  <c r="J9" i="10"/>
  <c r="J12"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K7" i="10"/>
  <c r="K9" i="10"/>
  <c r="K12"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74" i="10"/>
  <c r="K75" i="10"/>
  <c r="K76" i="10"/>
  <c r="K77" i="10"/>
  <c r="K78" i="10"/>
  <c r="K79" i="10"/>
  <c r="K80" i="10"/>
  <c r="K81" i="10"/>
  <c r="K82" i="10"/>
  <c r="K83" i="10"/>
  <c r="K84" i="10"/>
  <c r="K85" i="10"/>
  <c r="K86" i="10"/>
  <c r="K87" i="10"/>
  <c r="K88" i="10"/>
  <c r="K89" i="10"/>
  <c r="K90" i="10"/>
  <c r="K91" i="10"/>
  <c r="K92" i="10"/>
  <c r="K93" i="10"/>
  <c r="K94" i="10"/>
  <c r="K95" i="10"/>
  <c r="K96" i="10"/>
  <c r="K97" i="10"/>
  <c r="K98" i="10"/>
  <c r="K99" i="10"/>
  <c r="K100" i="10"/>
  <c r="K101" i="10"/>
  <c r="K102" i="10"/>
  <c r="K103" i="10"/>
  <c r="K104" i="10"/>
  <c r="K105" i="10"/>
  <c r="G5" i="10"/>
  <c r="J5" i="10"/>
  <c r="K5" i="10"/>
  <c r="C101" i="1"/>
  <c r="M101" i="1" s="1"/>
  <c r="F101" i="1"/>
  <c r="N101" i="1" s="1"/>
  <c r="J101" i="1"/>
  <c r="L101" i="1"/>
  <c r="Q101" i="1"/>
  <c r="V101" i="1"/>
  <c r="W101" i="1"/>
  <c r="C99" i="1"/>
  <c r="G99" i="1" s="1"/>
  <c r="P99" i="1" s="1"/>
  <c r="C100" i="1"/>
  <c r="G100" i="1" s="1"/>
  <c r="P100" i="1" s="1"/>
  <c r="F99" i="1"/>
  <c r="N99" i="1" s="1"/>
  <c r="F100" i="1"/>
  <c r="N100" i="1" s="1"/>
  <c r="J99" i="1"/>
  <c r="J100" i="1"/>
  <c r="L99" i="1"/>
  <c r="L100" i="1"/>
  <c r="Q99" i="1"/>
  <c r="Q100" i="1"/>
  <c r="V99" i="1"/>
  <c r="V100" i="1"/>
  <c r="W99" i="1"/>
  <c r="W100" i="1"/>
  <c r="C97" i="1"/>
  <c r="G97" i="1" s="1"/>
  <c r="P97" i="1" s="1"/>
  <c r="C98" i="1"/>
  <c r="M98" i="1" s="1"/>
  <c r="F97" i="1"/>
  <c r="N97" i="1" s="1"/>
  <c r="F98" i="1"/>
  <c r="N98" i="1" s="1"/>
  <c r="J97" i="1"/>
  <c r="J98" i="1"/>
  <c r="L97" i="1"/>
  <c r="L98" i="1"/>
  <c r="Q97" i="1"/>
  <c r="Q98" i="1"/>
  <c r="V97" i="1"/>
  <c r="V98" i="1"/>
  <c r="W97" i="1"/>
  <c r="W98" i="1"/>
  <c r="C93" i="1"/>
  <c r="D93" i="11" s="1"/>
  <c r="C94" i="1"/>
  <c r="D94" i="11" s="1"/>
  <c r="C95" i="1"/>
  <c r="D95" i="11" s="1"/>
  <c r="C96" i="1"/>
  <c r="G96" i="1" s="1"/>
  <c r="P96" i="1" s="1"/>
  <c r="F93" i="1"/>
  <c r="N93" i="1" s="1"/>
  <c r="F94" i="1"/>
  <c r="N94" i="1" s="1"/>
  <c r="F95" i="1"/>
  <c r="N95" i="1" s="1"/>
  <c r="F96" i="1"/>
  <c r="N96" i="1" s="1"/>
  <c r="G93" i="1"/>
  <c r="P93" i="1" s="1"/>
  <c r="J93" i="1"/>
  <c r="J94" i="1"/>
  <c r="J95" i="1"/>
  <c r="J96" i="1"/>
  <c r="L93" i="1"/>
  <c r="L94" i="1"/>
  <c r="L95" i="1"/>
  <c r="L96" i="1"/>
  <c r="O95" i="1"/>
  <c r="Q93" i="1"/>
  <c r="Q94" i="1"/>
  <c r="Q95" i="1"/>
  <c r="Q96" i="1"/>
  <c r="V93" i="1"/>
  <c r="V94" i="1"/>
  <c r="V95" i="1"/>
  <c r="V96" i="1"/>
  <c r="W93" i="1"/>
  <c r="W94" i="1"/>
  <c r="W95" i="1"/>
  <c r="W96" i="1"/>
  <c r="C85" i="1"/>
  <c r="D85" i="11" s="1"/>
  <c r="C86" i="1"/>
  <c r="D86" i="11" s="1"/>
  <c r="C87" i="1"/>
  <c r="D87" i="11" s="1"/>
  <c r="C88" i="1"/>
  <c r="G88" i="1" s="1"/>
  <c r="P88" i="1" s="1"/>
  <c r="C89" i="1"/>
  <c r="D89" i="11" s="1"/>
  <c r="C90" i="1"/>
  <c r="G90" i="1" s="1"/>
  <c r="P90" i="1" s="1"/>
  <c r="C91" i="1"/>
  <c r="C95" i="10" s="1"/>
  <c r="C92" i="1"/>
  <c r="D92" i="11" s="1"/>
  <c r="F85" i="1"/>
  <c r="N85" i="1" s="1"/>
  <c r="F86" i="1"/>
  <c r="N86" i="1" s="1"/>
  <c r="F87" i="1"/>
  <c r="N87" i="1" s="1"/>
  <c r="F88" i="1"/>
  <c r="N88" i="1" s="1"/>
  <c r="F89" i="1"/>
  <c r="N89" i="1" s="1"/>
  <c r="F90" i="1"/>
  <c r="N90" i="1" s="1"/>
  <c r="F91" i="1"/>
  <c r="N91" i="1" s="1"/>
  <c r="F92" i="1"/>
  <c r="N92" i="1" s="1"/>
  <c r="J85" i="1"/>
  <c r="J86" i="1"/>
  <c r="J87" i="1"/>
  <c r="J88" i="1"/>
  <c r="J89" i="1"/>
  <c r="J90" i="1"/>
  <c r="J91" i="1"/>
  <c r="J92" i="1"/>
  <c r="O85" i="1"/>
  <c r="L85" i="1"/>
  <c r="L86" i="1"/>
  <c r="L87" i="1"/>
  <c r="L88" i="1"/>
  <c r="L89" i="1"/>
  <c r="L90" i="1"/>
  <c r="L91" i="1"/>
  <c r="L92" i="1"/>
  <c r="Q85" i="1"/>
  <c r="Q86" i="1"/>
  <c r="Q87" i="1"/>
  <c r="Q88" i="1"/>
  <c r="Q89" i="1"/>
  <c r="Q90" i="1"/>
  <c r="Q91" i="1"/>
  <c r="Q92" i="1"/>
  <c r="V85" i="1"/>
  <c r="V86" i="1"/>
  <c r="V87" i="1"/>
  <c r="V88" i="1"/>
  <c r="V89" i="1"/>
  <c r="V90" i="1"/>
  <c r="V91" i="1"/>
  <c r="V92" i="1"/>
  <c r="W85" i="1"/>
  <c r="W86" i="1"/>
  <c r="W87" i="1"/>
  <c r="W88" i="1"/>
  <c r="W89" i="1"/>
  <c r="W90" i="1"/>
  <c r="W91" i="1"/>
  <c r="W92" i="1"/>
  <c r="C60" i="1"/>
  <c r="G60" i="1" s="1"/>
  <c r="P60" i="1" s="1"/>
  <c r="C61" i="1"/>
  <c r="G61" i="1" s="1"/>
  <c r="P61" i="1" s="1"/>
  <c r="C62" i="1"/>
  <c r="G62" i="1" s="1"/>
  <c r="P62" i="1" s="1"/>
  <c r="C63" i="1"/>
  <c r="D63" i="11" s="1"/>
  <c r="C64" i="1"/>
  <c r="C68" i="10" s="1"/>
  <c r="C65" i="1"/>
  <c r="G65" i="1" s="1"/>
  <c r="P65" i="1" s="1"/>
  <c r="C66" i="1"/>
  <c r="C70" i="10" s="1"/>
  <c r="C67" i="1"/>
  <c r="G67" i="1" s="1"/>
  <c r="P67" i="1" s="1"/>
  <c r="C68" i="1"/>
  <c r="G68" i="1" s="1"/>
  <c r="P68" i="1" s="1"/>
  <c r="C69" i="1"/>
  <c r="D69" i="11" s="1"/>
  <c r="C70" i="1"/>
  <c r="G70" i="1" s="1"/>
  <c r="P70" i="1" s="1"/>
  <c r="C71" i="1"/>
  <c r="G71" i="1" s="1"/>
  <c r="P71" i="1" s="1"/>
  <c r="C72" i="1"/>
  <c r="G72" i="1" s="1"/>
  <c r="P72" i="1" s="1"/>
  <c r="C73" i="1"/>
  <c r="M73" i="1" s="1"/>
  <c r="C74" i="1"/>
  <c r="M74" i="1" s="1"/>
  <c r="C75" i="1"/>
  <c r="G75" i="1" s="1"/>
  <c r="P75" i="1" s="1"/>
  <c r="C76" i="1"/>
  <c r="G76" i="1" s="1"/>
  <c r="P76" i="1" s="1"/>
  <c r="C77" i="1"/>
  <c r="G77" i="1" s="1"/>
  <c r="P77" i="1" s="1"/>
  <c r="C78" i="1"/>
  <c r="G78" i="1" s="1"/>
  <c r="P78" i="1" s="1"/>
  <c r="C79" i="1"/>
  <c r="G79" i="1" s="1"/>
  <c r="P79" i="1" s="1"/>
  <c r="C80" i="1"/>
  <c r="G80" i="1" s="1"/>
  <c r="P80" i="1" s="1"/>
  <c r="C81" i="1"/>
  <c r="G81" i="1" s="1"/>
  <c r="P81" i="1" s="1"/>
  <c r="C82" i="1"/>
  <c r="M82" i="1" s="1"/>
  <c r="C83" i="1"/>
  <c r="G83" i="1" s="1"/>
  <c r="P83" i="1" s="1"/>
  <c r="C84" i="1"/>
  <c r="G84" i="1" s="1"/>
  <c r="P84" i="1" s="1"/>
  <c r="F60" i="1"/>
  <c r="N60" i="1" s="1"/>
  <c r="F61" i="1"/>
  <c r="N61" i="1" s="1"/>
  <c r="F62" i="1"/>
  <c r="N62" i="1" s="1"/>
  <c r="F63" i="1"/>
  <c r="N63" i="1" s="1"/>
  <c r="F64" i="1"/>
  <c r="N64" i="1" s="1"/>
  <c r="F65" i="1"/>
  <c r="N65" i="1" s="1"/>
  <c r="F66" i="1"/>
  <c r="N66" i="1" s="1"/>
  <c r="F67" i="1"/>
  <c r="N67" i="1" s="1"/>
  <c r="F68" i="1"/>
  <c r="N68" i="1" s="1"/>
  <c r="F69" i="1"/>
  <c r="N69" i="1" s="1"/>
  <c r="F70" i="1"/>
  <c r="F71" i="1"/>
  <c r="N71" i="1" s="1"/>
  <c r="F72" i="1"/>
  <c r="N72" i="1" s="1"/>
  <c r="F73" i="1"/>
  <c r="N73" i="1" s="1"/>
  <c r="F74" i="1"/>
  <c r="N74" i="1" s="1"/>
  <c r="F75" i="1"/>
  <c r="N75" i="1" s="1"/>
  <c r="F76" i="1"/>
  <c r="N76" i="1" s="1"/>
  <c r="F77" i="1"/>
  <c r="N77" i="1" s="1"/>
  <c r="F78" i="1"/>
  <c r="N78" i="1" s="1"/>
  <c r="F79" i="1"/>
  <c r="N79" i="1" s="1"/>
  <c r="F80" i="1"/>
  <c r="N80" i="1" s="1"/>
  <c r="F81" i="1"/>
  <c r="N81" i="1" s="1"/>
  <c r="F82" i="1"/>
  <c r="N82" i="1" s="1"/>
  <c r="F83" i="1"/>
  <c r="N83" i="1" s="1"/>
  <c r="F84" i="1"/>
  <c r="J60" i="1"/>
  <c r="J61" i="1"/>
  <c r="J62" i="1"/>
  <c r="J63" i="1"/>
  <c r="J64" i="1"/>
  <c r="J65" i="1"/>
  <c r="J66" i="1"/>
  <c r="J67" i="1"/>
  <c r="J68" i="1"/>
  <c r="J69" i="1"/>
  <c r="J70" i="1"/>
  <c r="J71" i="1"/>
  <c r="J72" i="1"/>
  <c r="J73" i="1"/>
  <c r="J74" i="1"/>
  <c r="J75" i="1"/>
  <c r="J76" i="1"/>
  <c r="J77" i="1"/>
  <c r="J78" i="1"/>
  <c r="J79" i="1"/>
  <c r="J80" i="1"/>
  <c r="J81" i="1"/>
  <c r="J82" i="1"/>
  <c r="J83" i="1"/>
  <c r="J84" i="1"/>
  <c r="O63" i="1"/>
  <c r="L60" i="1"/>
  <c r="L61" i="1"/>
  <c r="L62" i="1"/>
  <c r="L63" i="1"/>
  <c r="L64" i="1"/>
  <c r="L65" i="1"/>
  <c r="L66" i="1"/>
  <c r="L67" i="1"/>
  <c r="L68" i="1"/>
  <c r="L69" i="1"/>
  <c r="L70" i="1"/>
  <c r="L71" i="1"/>
  <c r="L72" i="1"/>
  <c r="L73" i="1"/>
  <c r="L74" i="1"/>
  <c r="L75" i="1"/>
  <c r="L76" i="1"/>
  <c r="L77" i="1"/>
  <c r="L78" i="1"/>
  <c r="L79" i="1"/>
  <c r="L80" i="1"/>
  <c r="L81" i="1"/>
  <c r="L82" i="1"/>
  <c r="L83" i="1"/>
  <c r="L84" i="1"/>
  <c r="M61" i="1"/>
  <c r="M77" i="1"/>
  <c r="M79" i="1"/>
  <c r="N70" i="1"/>
  <c r="N84" i="1"/>
  <c r="Q60" i="1"/>
  <c r="Q61" i="1"/>
  <c r="Q62" i="1"/>
  <c r="Q63" i="1"/>
  <c r="Q64" i="1"/>
  <c r="Q65" i="1"/>
  <c r="Q66" i="1"/>
  <c r="Q67" i="1"/>
  <c r="Q68" i="1"/>
  <c r="Q69" i="1"/>
  <c r="Q70" i="1"/>
  <c r="Q71" i="1"/>
  <c r="Q72" i="1"/>
  <c r="Q73" i="1"/>
  <c r="Q74" i="1"/>
  <c r="Q75" i="1"/>
  <c r="Q76" i="1"/>
  <c r="Q77" i="1"/>
  <c r="Q78" i="1"/>
  <c r="Q79" i="1"/>
  <c r="Q80" i="1"/>
  <c r="Q81" i="1"/>
  <c r="Q82" i="1"/>
  <c r="Q83" i="1"/>
  <c r="Q84" i="1"/>
  <c r="V60" i="1"/>
  <c r="V61" i="1"/>
  <c r="V62" i="1"/>
  <c r="V63" i="1"/>
  <c r="V64" i="1"/>
  <c r="V65" i="1"/>
  <c r="V66" i="1"/>
  <c r="V67" i="1"/>
  <c r="V68" i="1"/>
  <c r="V69" i="1"/>
  <c r="V70" i="1"/>
  <c r="V71" i="1"/>
  <c r="V72" i="1"/>
  <c r="V73" i="1"/>
  <c r="V74" i="1"/>
  <c r="V75" i="1"/>
  <c r="V76" i="1"/>
  <c r="V77" i="1"/>
  <c r="V78" i="1"/>
  <c r="V79" i="1"/>
  <c r="V80" i="1"/>
  <c r="V81" i="1"/>
  <c r="V82" i="1"/>
  <c r="V83" i="1"/>
  <c r="V84" i="1"/>
  <c r="W60" i="1"/>
  <c r="W61" i="1"/>
  <c r="W62" i="1"/>
  <c r="W63" i="1"/>
  <c r="W64" i="1"/>
  <c r="W65" i="1"/>
  <c r="W66" i="1"/>
  <c r="W67" i="1"/>
  <c r="W68" i="1"/>
  <c r="W69" i="1"/>
  <c r="W70" i="1"/>
  <c r="W71" i="1"/>
  <c r="W72" i="1"/>
  <c r="W73" i="1"/>
  <c r="W74" i="1"/>
  <c r="W75" i="1"/>
  <c r="W76" i="1"/>
  <c r="W77" i="1"/>
  <c r="W78" i="1"/>
  <c r="W79" i="1"/>
  <c r="W80" i="1"/>
  <c r="W81" i="1"/>
  <c r="W82" i="1"/>
  <c r="W83" i="1"/>
  <c r="W84" i="1"/>
  <c r="C14" i="10"/>
  <c r="G11" i="1"/>
  <c r="P11" i="1" s="1"/>
  <c r="M12" i="1"/>
  <c r="C13" i="1"/>
  <c r="D13" i="11" s="1"/>
  <c r="C14" i="1"/>
  <c r="G14" i="1" s="1"/>
  <c r="P14" i="1" s="1"/>
  <c r="C15" i="1"/>
  <c r="D15" i="11" s="1"/>
  <c r="C16" i="1"/>
  <c r="G16" i="1" s="1"/>
  <c r="P16" i="1" s="1"/>
  <c r="C17" i="1"/>
  <c r="G17" i="1" s="1"/>
  <c r="P17" i="1" s="1"/>
  <c r="C18" i="1"/>
  <c r="C22" i="10" s="1"/>
  <c r="C19" i="1"/>
  <c r="G19" i="1" s="1"/>
  <c r="P19" i="1" s="1"/>
  <c r="C20" i="1"/>
  <c r="M20" i="1" s="1"/>
  <c r="C21" i="1"/>
  <c r="G21" i="1" s="1"/>
  <c r="P21" i="1" s="1"/>
  <c r="C22" i="1"/>
  <c r="G22" i="1" s="1"/>
  <c r="P22" i="1" s="1"/>
  <c r="C23" i="1"/>
  <c r="D23" i="11" s="1"/>
  <c r="C24" i="1"/>
  <c r="G24" i="1" s="1"/>
  <c r="P24" i="1" s="1"/>
  <c r="C25" i="1"/>
  <c r="G25" i="1" s="1"/>
  <c r="P25" i="1" s="1"/>
  <c r="C26" i="1"/>
  <c r="G26" i="1" s="1"/>
  <c r="P26" i="1" s="1"/>
  <c r="C27" i="1"/>
  <c r="M27" i="1" s="1"/>
  <c r="C28" i="1"/>
  <c r="G28" i="1" s="1"/>
  <c r="P28" i="1" s="1"/>
  <c r="C29" i="1"/>
  <c r="G29" i="1" s="1"/>
  <c r="P29" i="1" s="1"/>
  <c r="C30" i="1"/>
  <c r="M30" i="1" s="1"/>
  <c r="C31" i="1"/>
  <c r="G31" i="1" s="1"/>
  <c r="P31" i="1" s="1"/>
  <c r="C32" i="1"/>
  <c r="G32" i="1" s="1"/>
  <c r="P32" i="1" s="1"/>
  <c r="C33" i="1"/>
  <c r="G33" i="1" s="1"/>
  <c r="P33" i="1" s="1"/>
  <c r="C34" i="1"/>
  <c r="C38" i="10" s="1"/>
  <c r="C35" i="1"/>
  <c r="M35" i="1" s="1"/>
  <c r="C36" i="1"/>
  <c r="G36" i="1" s="1"/>
  <c r="P36" i="1" s="1"/>
  <c r="C37" i="1"/>
  <c r="G37" i="1" s="1"/>
  <c r="P37" i="1" s="1"/>
  <c r="C38" i="1"/>
  <c r="M38" i="1" s="1"/>
  <c r="C39" i="1"/>
  <c r="D39" i="11" s="1"/>
  <c r="C40" i="1"/>
  <c r="G40" i="1" s="1"/>
  <c r="P40" i="1" s="1"/>
  <c r="C41" i="1"/>
  <c r="G41" i="1" s="1"/>
  <c r="P41" i="1" s="1"/>
  <c r="C42" i="1"/>
  <c r="G42" i="1" s="1"/>
  <c r="P42" i="1" s="1"/>
  <c r="C43" i="1"/>
  <c r="G43" i="1" s="1"/>
  <c r="P43" i="1" s="1"/>
  <c r="C44" i="1"/>
  <c r="M44" i="1" s="1"/>
  <c r="C45" i="1"/>
  <c r="G45" i="1" s="1"/>
  <c r="P45" i="1" s="1"/>
  <c r="C46" i="1"/>
  <c r="D46" i="11" s="1"/>
  <c r="C47" i="1"/>
  <c r="D47" i="11" s="1"/>
  <c r="C48" i="1"/>
  <c r="G48" i="1" s="1"/>
  <c r="P48" i="1" s="1"/>
  <c r="C49" i="1"/>
  <c r="G49" i="1" s="1"/>
  <c r="P49" i="1" s="1"/>
  <c r="C50" i="1"/>
  <c r="G50" i="1" s="1"/>
  <c r="P50" i="1" s="1"/>
  <c r="C51" i="1"/>
  <c r="G51" i="1" s="1"/>
  <c r="P51" i="1" s="1"/>
  <c r="C52" i="1"/>
  <c r="G52" i="1" s="1"/>
  <c r="P52" i="1" s="1"/>
  <c r="C53" i="1"/>
  <c r="D53" i="11" s="1"/>
  <c r="C54" i="1"/>
  <c r="G54" i="1" s="1"/>
  <c r="P54" i="1" s="1"/>
  <c r="C55" i="1"/>
  <c r="G55" i="1" s="1"/>
  <c r="P55" i="1" s="1"/>
  <c r="C56" i="1"/>
  <c r="G56" i="1" s="1"/>
  <c r="P56" i="1" s="1"/>
  <c r="C57" i="1"/>
  <c r="G57" i="1" s="1"/>
  <c r="P57" i="1" s="1"/>
  <c r="C58" i="1"/>
  <c r="G58" i="1" s="1"/>
  <c r="P58" i="1" s="1"/>
  <c r="C59" i="1"/>
  <c r="M59" i="1" s="1"/>
  <c r="F10" i="1"/>
  <c r="N10" i="1" s="1"/>
  <c r="F11" i="1"/>
  <c r="N11" i="1" s="1"/>
  <c r="F12" i="1"/>
  <c r="N12" i="1" s="1"/>
  <c r="F13" i="1"/>
  <c r="N13" i="1" s="1"/>
  <c r="F14" i="1"/>
  <c r="N14" i="1" s="1"/>
  <c r="F15" i="1"/>
  <c r="N15" i="1" s="1"/>
  <c r="F16" i="1"/>
  <c r="N16" i="1" s="1"/>
  <c r="F17" i="1"/>
  <c r="N17" i="1" s="1"/>
  <c r="F18" i="1"/>
  <c r="N18" i="1" s="1"/>
  <c r="F19" i="1"/>
  <c r="N19" i="1" s="1"/>
  <c r="F20" i="1"/>
  <c r="N20" i="1" s="1"/>
  <c r="F21" i="1"/>
  <c r="N21" i="1" s="1"/>
  <c r="F22" i="1"/>
  <c r="N22" i="1" s="1"/>
  <c r="F23" i="1"/>
  <c r="N23" i="1" s="1"/>
  <c r="F24" i="1"/>
  <c r="N24" i="1" s="1"/>
  <c r="F25" i="1"/>
  <c r="N25" i="1" s="1"/>
  <c r="F26" i="1"/>
  <c r="N26" i="1" s="1"/>
  <c r="F27" i="1"/>
  <c r="N27" i="1" s="1"/>
  <c r="F28" i="1"/>
  <c r="N28" i="1" s="1"/>
  <c r="F29" i="1"/>
  <c r="N29" i="1" s="1"/>
  <c r="F30" i="1"/>
  <c r="N30" i="1" s="1"/>
  <c r="F31" i="1"/>
  <c r="N31" i="1" s="1"/>
  <c r="F32" i="1"/>
  <c r="N32" i="1" s="1"/>
  <c r="F33" i="1"/>
  <c r="N33" i="1" s="1"/>
  <c r="F34" i="1"/>
  <c r="N34" i="1" s="1"/>
  <c r="F35" i="1"/>
  <c r="N35" i="1" s="1"/>
  <c r="F36" i="1"/>
  <c r="N36" i="1" s="1"/>
  <c r="F37" i="1"/>
  <c r="N37" i="1" s="1"/>
  <c r="F38" i="1"/>
  <c r="N38" i="1" s="1"/>
  <c r="F39" i="1"/>
  <c r="N39" i="1" s="1"/>
  <c r="F40" i="1"/>
  <c r="F41" i="1"/>
  <c r="N41" i="1" s="1"/>
  <c r="F42" i="1"/>
  <c r="N42" i="1" s="1"/>
  <c r="F43" i="1"/>
  <c r="N43" i="1" s="1"/>
  <c r="F44" i="1"/>
  <c r="N44" i="1" s="1"/>
  <c r="F45" i="1"/>
  <c r="N45" i="1" s="1"/>
  <c r="F46" i="1"/>
  <c r="N46" i="1" s="1"/>
  <c r="F47" i="1"/>
  <c r="N47" i="1" s="1"/>
  <c r="F48" i="1"/>
  <c r="N48" i="1" s="1"/>
  <c r="F49" i="1"/>
  <c r="N49" i="1" s="1"/>
  <c r="F50" i="1"/>
  <c r="N50" i="1" s="1"/>
  <c r="F51" i="1"/>
  <c r="N51" i="1" s="1"/>
  <c r="F52" i="1"/>
  <c r="N52" i="1" s="1"/>
  <c r="F53" i="1"/>
  <c r="N53" i="1" s="1"/>
  <c r="F54" i="1"/>
  <c r="N54" i="1" s="1"/>
  <c r="F55" i="1"/>
  <c r="N55" i="1" s="1"/>
  <c r="F56" i="1"/>
  <c r="N56" i="1" s="1"/>
  <c r="F57" i="1"/>
  <c r="N57" i="1" s="1"/>
  <c r="F58" i="1"/>
  <c r="N58" i="1" s="1"/>
  <c r="F59" i="1"/>
  <c r="N59" i="1" s="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O23" i="1"/>
  <c r="O39" i="1"/>
  <c r="O55"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N40" i="1"/>
  <c r="O13" i="1"/>
  <c r="O45"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G9" i="1"/>
  <c r="P9" i="1" s="1"/>
  <c r="F9" i="1"/>
  <c r="N9" i="1" s="1"/>
  <c r="J9" i="1"/>
  <c r="L9" i="1"/>
  <c r="Q9" i="1"/>
  <c r="V9" i="1"/>
  <c r="W9" i="1"/>
  <c r="G8" i="1"/>
  <c r="P8" i="1" s="1"/>
  <c r="F8" i="1"/>
  <c r="N8" i="1" s="1"/>
  <c r="J8" i="1"/>
  <c r="L8" i="1"/>
  <c r="Q8" i="1"/>
  <c r="V8" i="1"/>
  <c r="W8" i="1"/>
  <c r="G7" i="1"/>
  <c r="P7" i="1" s="1"/>
  <c r="F7" i="1"/>
  <c r="N7" i="1" s="1"/>
  <c r="J7" i="1"/>
  <c r="O7" i="1"/>
  <c r="L7" i="1"/>
  <c r="Q7" i="1"/>
  <c r="V7" i="1"/>
  <c r="W7" i="1"/>
  <c r="G6" i="1"/>
  <c r="P6" i="1" s="1"/>
  <c r="F6" i="1"/>
  <c r="N6" i="1" s="1"/>
  <c r="J6" i="1"/>
  <c r="L6" i="1"/>
  <c r="Q6" i="1"/>
  <c r="V6" i="1"/>
  <c r="W6" i="1"/>
  <c r="F12" i="10"/>
  <c r="D4" i="11"/>
  <c r="D124" i="11"/>
  <c r="D102" i="1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F2" i="1"/>
  <c r="F3" i="1"/>
  <c r="F4" i="1"/>
  <c r="F5"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J2" i="10"/>
  <c r="J3" i="10"/>
  <c r="J4" i="10"/>
  <c r="J258" i="10"/>
  <c r="J259" i="10"/>
  <c r="J240" i="10"/>
  <c r="J106" i="10"/>
  <c r="J187" i="10"/>
  <c r="J107" i="10"/>
  <c r="J132" i="10"/>
  <c r="J203" i="10"/>
  <c r="J183" i="10"/>
  <c r="J262" i="10"/>
  <c r="J263" i="10"/>
  <c r="J205" i="10"/>
  <c r="J152" i="10"/>
  <c r="J206" i="10"/>
  <c r="J144" i="10"/>
  <c r="J108" i="10"/>
  <c r="J111" i="10"/>
  <c r="J142" i="10"/>
  <c r="J193" i="10"/>
  <c r="J143" i="10"/>
  <c r="J130" i="10"/>
  <c r="J242" i="10"/>
  <c r="J166" i="10"/>
  <c r="J167" i="10"/>
  <c r="J270" i="10"/>
  <c r="J271" i="10"/>
  <c r="J223" i="10"/>
  <c r="J238" i="10"/>
  <c r="J224" i="10"/>
  <c r="J209" i="10"/>
  <c r="J221" i="10"/>
  <c r="J222" i="10"/>
  <c r="J176" i="10"/>
  <c r="J148" i="10"/>
  <c r="J260" i="10"/>
  <c r="J149" i="10"/>
  <c r="J174" i="10"/>
  <c r="J116" i="10"/>
  <c r="J175" i="10"/>
  <c r="J162" i="10"/>
  <c r="J266" i="10"/>
  <c r="J267" i="10"/>
  <c r="J163" i="10"/>
  <c r="J241" i="10"/>
  <c r="J217" i="10"/>
  <c r="J218" i="10"/>
  <c r="J249" i="10"/>
  <c r="J250" i="10"/>
  <c r="J231" i="10"/>
  <c r="J126" i="10"/>
  <c r="J257" i="10"/>
  <c r="J127" i="10"/>
  <c r="J227" i="10"/>
  <c r="J236" i="10"/>
  <c r="J228" i="10"/>
  <c r="J213" i="10"/>
  <c r="J214" i="10"/>
  <c r="J232" i="10"/>
  <c r="J215" i="10"/>
  <c r="J216" i="10"/>
  <c r="J154" i="10"/>
  <c r="J155" i="10"/>
  <c r="J124" i="10"/>
  <c r="J234" i="10"/>
  <c r="J125" i="10"/>
  <c r="J109" i="10"/>
  <c r="J110" i="10"/>
  <c r="J255" i="10"/>
  <c r="J146" i="10"/>
  <c r="J256" i="10"/>
  <c r="J138" i="10"/>
  <c r="J139" i="10"/>
  <c r="J168" i="10"/>
  <c r="J169" i="10"/>
  <c r="J229" i="10"/>
  <c r="J251" i="10"/>
  <c r="J252" i="10"/>
  <c r="J128" i="10"/>
  <c r="J268" i="10"/>
  <c r="J269" i="10"/>
  <c r="J179" i="10"/>
  <c r="J180" i="10"/>
  <c r="J177" i="10"/>
  <c r="J122" i="10"/>
  <c r="J199" i="10"/>
  <c r="J264" i="10"/>
  <c r="J129" i="10"/>
  <c r="J233" i="10"/>
  <c r="J145" i="10"/>
  <c r="J272" i="10"/>
  <c r="J133" i="10"/>
  <c r="J210" i="10"/>
  <c r="J131" i="10"/>
  <c r="J253" i="10"/>
  <c r="J254" i="10"/>
  <c r="J195" i="10"/>
  <c r="J196" i="10"/>
  <c r="J153" i="10"/>
  <c r="J158" i="10"/>
  <c r="J159" i="10"/>
  <c r="J204" i="10"/>
  <c r="J170" i="10"/>
  <c r="J197" i="10"/>
  <c r="J211" i="10"/>
  <c r="J171" i="10"/>
  <c r="J112" i="10"/>
  <c r="J113" i="10"/>
  <c r="J147" i="10"/>
  <c r="J201" i="10"/>
  <c r="J181" i="10"/>
  <c r="J219" i="10"/>
  <c r="J220" i="10"/>
  <c r="J202" i="10"/>
  <c r="J156" i="10"/>
  <c r="J244" i="10"/>
  <c r="J237" i="10"/>
  <c r="J185" i="10"/>
  <c r="J184" i="10"/>
  <c r="J207" i="10"/>
  <c r="J182" i="10"/>
  <c r="J134" i="10"/>
  <c r="J235" i="10"/>
  <c r="J135" i="10"/>
  <c r="J246" i="10"/>
  <c r="J178" i="10"/>
  <c r="J194" i="10"/>
  <c r="J120" i="10"/>
  <c r="J121" i="10"/>
  <c r="J157" i="10"/>
  <c r="J160" i="10"/>
  <c r="J239" i="10"/>
  <c r="J164" i="10"/>
  <c r="J165" i="10"/>
  <c r="J200" i="10"/>
  <c r="J191" i="10"/>
  <c r="J198" i="10"/>
  <c r="J172" i="10"/>
  <c r="J173" i="10"/>
  <c r="J261" i="10"/>
  <c r="J243" i="10"/>
  <c r="J245" i="10"/>
  <c r="J150" i="10"/>
  <c r="J151" i="10"/>
  <c r="J118" i="10"/>
  <c r="J140" i="10"/>
  <c r="J186" i="10"/>
  <c r="J273" i="10"/>
  <c r="J114" i="10"/>
  <c r="J115" i="10"/>
  <c r="J225" i="10"/>
  <c r="J226" i="10"/>
  <c r="J188" i="10"/>
  <c r="J189" i="10"/>
  <c r="J190" i="10"/>
  <c r="J141" i="10"/>
  <c r="J208" i="10"/>
  <c r="J136" i="10"/>
  <c r="J265" i="10"/>
  <c r="J247" i="10"/>
  <c r="J248" i="10"/>
  <c r="J192" i="10"/>
  <c r="J212" i="10"/>
  <c r="J123" i="10"/>
  <c r="J161" i="10"/>
  <c r="J119" i="10"/>
  <c r="J117" i="10"/>
  <c r="J230" i="10"/>
  <c r="J137" i="10"/>
  <c r="AU89" i="11" l="1"/>
  <c r="G63" i="1"/>
  <c r="P63" i="1" s="1"/>
  <c r="M71" i="1"/>
  <c r="M69" i="1"/>
  <c r="M63" i="1"/>
  <c r="AU101" i="11"/>
  <c r="AU93" i="11"/>
  <c r="AU84" i="11"/>
  <c r="AU76" i="11"/>
  <c r="AU68" i="11"/>
  <c r="AU60" i="11"/>
  <c r="AU52" i="11"/>
  <c r="AU44" i="11"/>
  <c r="AU10" i="11"/>
  <c r="AU30" i="11"/>
  <c r="AU22" i="11"/>
  <c r="AU14" i="11"/>
  <c r="AU97" i="11"/>
  <c r="AU72" i="11"/>
  <c r="AU56" i="11"/>
  <c r="AU26" i="11"/>
  <c r="AU64" i="11"/>
  <c r="AU6" i="11"/>
  <c r="AU96" i="11"/>
  <c r="AU87" i="11"/>
  <c r="AU79" i="11"/>
  <c r="AU71" i="11"/>
  <c r="AU63" i="11"/>
  <c r="AU55" i="11"/>
  <c r="AU47" i="11"/>
  <c r="AU39" i="11"/>
  <c r="AU33" i="11"/>
  <c r="AU25" i="11"/>
  <c r="AU17" i="11"/>
  <c r="AU80" i="11"/>
  <c r="AU40" i="11"/>
  <c r="AU18" i="11"/>
  <c r="AU95" i="11"/>
  <c r="AU86" i="11"/>
  <c r="AU78" i="11"/>
  <c r="AU70" i="11"/>
  <c r="AU62" i="11"/>
  <c r="AU54" i="11"/>
  <c r="AU46" i="11"/>
  <c r="AU38" i="11"/>
  <c r="AU32" i="11"/>
  <c r="AU24" i="11"/>
  <c r="AU16" i="11"/>
  <c r="AU88" i="11"/>
  <c r="AU48" i="11"/>
  <c r="AU34" i="11"/>
  <c r="AU94" i="11"/>
  <c r="AU85" i="11"/>
  <c r="AU77" i="11"/>
  <c r="AU69" i="11"/>
  <c r="AU61" i="11"/>
  <c r="AU53" i="11"/>
  <c r="AU45" i="11"/>
  <c r="AU37" i="11"/>
  <c r="AU31" i="11"/>
  <c r="AU23" i="11"/>
  <c r="AU15" i="11"/>
  <c r="G87" i="1"/>
  <c r="P87" i="1" s="1"/>
  <c r="AU100" i="11"/>
  <c r="AU92" i="11"/>
  <c r="AU83" i="11"/>
  <c r="AU75" i="11"/>
  <c r="AU67" i="11"/>
  <c r="AU59" i="11"/>
  <c r="AU51" i="11"/>
  <c r="AU43" i="11"/>
  <c r="AU9" i="11"/>
  <c r="AU29" i="11"/>
  <c r="AU21" i="11"/>
  <c r="AU13" i="11"/>
  <c r="AU99" i="11"/>
  <c r="AU91" i="11"/>
  <c r="AU82" i="11"/>
  <c r="AU74" i="11"/>
  <c r="AU66" i="11"/>
  <c r="AU58" i="11"/>
  <c r="AU50" i="11"/>
  <c r="AU42" i="11"/>
  <c r="AU8" i="11"/>
  <c r="AU36" i="11"/>
  <c r="AU28" i="11"/>
  <c r="AU20" i="11"/>
  <c r="AU12" i="11"/>
  <c r="AU98" i="11"/>
  <c r="AU90" i="11"/>
  <c r="AU81" i="11"/>
  <c r="AU73" i="11"/>
  <c r="AU65" i="11"/>
  <c r="AU57" i="11"/>
  <c r="AU49" i="11"/>
  <c r="AU41" i="11"/>
  <c r="AU7" i="11"/>
  <c r="AU35" i="11"/>
  <c r="AU27" i="11"/>
  <c r="AU19" i="11"/>
  <c r="AU11" i="11"/>
  <c r="BY94" i="11"/>
  <c r="BY37" i="11"/>
  <c r="BY25" i="11"/>
  <c r="G15" i="1"/>
  <c r="P15" i="1" s="1"/>
  <c r="G95" i="1"/>
  <c r="P95" i="1" s="1"/>
  <c r="BY101" i="11"/>
  <c r="BY93" i="11"/>
  <c r="BY84" i="11"/>
  <c r="BY76" i="11"/>
  <c r="BY68" i="11"/>
  <c r="BY60" i="11"/>
  <c r="BY52" i="11"/>
  <c r="BY44" i="11"/>
  <c r="BY10" i="11"/>
  <c r="BY32" i="11"/>
  <c r="BY24" i="11"/>
  <c r="BY16" i="11"/>
  <c r="BY45" i="11"/>
  <c r="BY17" i="11"/>
  <c r="M55" i="1"/>
  <c r="M72" i="1"/>
  <c r="BY100" i="11"/>
  <c r="BY92" i="11"/>
  <c r="BY83" i="11"/>
  <c r="BY75" i="11"/>
  <c r="BY67" i="11"/>
  <c r="BY59" i="11"/>
  <c r="BY51" i="11"/>
  <c r="BY43" i="11"/>
  <c r="BY9" i="11"/>
  <c r="BY31" i="11"/>
  <c r="BY23" i="11"/>
  <c r="BY15" i="11"/>
  <c r="BY85" i="11"/>
  <c r="BY33" i="11"/>
  <c r="BY89" i="11"/>
  <c r="BY99" i="11"/>
  <c r="BY91" i="11"/>
  <c r="BY82" i="11"/>
  <c r="BY74" i="11"/>
  <c r="BY66" i="11"/>
  <c r="BY58" i="11"/>
  <c r="BY50" i="11"/>
  <c r="BY42" i="11"/>
  <c r="BY8" i="11"/>
  <c r="BY30" i="11"/>
  <c r="BY22" i="11"/>
  <c r="BY14" i="11"/>
  <c r="BY61" i="11"/>
  <c r="M34" i="1"/>
  <c r="BY98" i="11"/>
  <c r="BY90" i="11"/>
  <c r="BY81" i="11"/>
  <c r="BY73" i="11"/>
  <c r="BY65" i="11"/>
  <c r="BY57" i="11"/>
  <c r="BY49" i="11"/>
  <c r="BY41" i="11"/>
  <c r="BY7" i="11"/>
  <c r="BY29" i="11"/>
  <c r="BY21" i="11"/>
  <c r="BY13" i="11"/>
  <c r="BY77" i="11"/>
  <c r="M23" i="1"/>
  <c r="M64" i="1"/>
  <c r="BY97" i="11"/>
  <c r="BY88" i="11"/>
  <c r="BY80" i="11"/>
  <c r="BY72" i="11"/>
  <c r="BY64" i="11"/>
  <c r="BY56" i="11"/>
  <c r="BY48" i="11"/>
  <c r="BY40" i="11"/>
  <c r="BY6" i="11"/>
  <c r="BY36" i="11"/>
  <c r="BY28" i="11"/>
  <c r="BY20" i="11"/>
  <c r="BY12" i="11"/>
  <c r="BY69" i="11"/>
  <c r="M39" i="1"/>
  <c r="M15" i="1"/>
  <c r="BY96" i="11"/>
  <c r="BY87" i="11"/>
  <c r="BY79" i="11"/>
  <c r="BY71" i="11"/>
  <c r="BY63" i="11"/>
  <c r="BY55" i="11"/>
  <c r="BY47" i="11"/>
  <c r="BY39" i="11"/>
  <c r="BY35" i="11"/>
  <c r="BY27" i="11"/>
  <c r="BY19" i="11"/>
  <c r="BY11" i="11"/>
  <c r="BY53" i="11"/>
  <c r="BY95" i="11"/>
  <c r="BY86" i="11"/>
  <c r="BY78" i="11"/>
  <c r="BY70" i="11"/>
  <c r="BY62" i="11"/>
  <c r="BY54" i="11"/>
  <c r="BY46" i="11"/>
  <c r="BY38" i="11"/>
  <c r="BY34" i="11"/>
  <c r="BY26" i="11"/>
  <c r="BY18" i="11"/>
  <c r="AZ95" i="11"/>
  <c r="CB86" i="11"/>
  <c r="CC86" i="11" s="1"/>
  <c r="CB38" i="11"/>
  <c r="CC38" i="11" s="1"/>
  <c r="CB21" i="11"/>
  <c r="CB97" i="11"/>
  <c r="CC97" i="11" s="1"/>
  <c r="CB88" i="11"/>
  <c r="CC88" i="11" s="1"/>
  <c r="CE88" i="11" s="1"/>
  <c r="CB80" i="11"/>
  <c r="CC80" i="11" s="1"/>
  <c r="CE80" i="11" s="1"/>
  <c r="CB72" i="11"/>
  <c r="CC72" i="11" s="1"/>
  <c r="CE72" i="11" s="1"/>
  <c r="CB64" i="11"/>
  <c r="CC64" i="11" s="1"/>
  <c r="CB56" i="11"/>
  <c r="CC56" i="11" s="1"/>
  <c r="CB48" i="11"/>
  <c r="CC48" i="11" s="1"/>
  <c r="CB40" i="11"/>
  <c r="CB6" i="11"/>
  <c r="CC6" i="11" s="1"/>
  <c r="CE6" i="11" s="1"/>
  <c r="CB31" i="11"/>
  <c r="CC31" i="11" s="1"/>
  <c r="CE31" i="11" s="1"/>
  <c r="CB23" i="11"/>
  <c r="CB15" i="11"/>
  <c r="CC15" i="11" s="1"/>
  <c r="CE15" i="11" s="1"/>
  <c r="CB95" i="11"/>
  <c r="CC95" i="11" s="1"/>
  <c r="CE95" i="11" s="1"/>
  <c r="CB70" i="11"/>
  <c r="CC70" i="11" s="1"/>
  <c r="CE70" i="11" s="1"/>
  <c r="CB13" i="11"/>
  <c r="CC13" i="11" s="1"/>
  <c r="CE13" i="11" s="1"/>
  <c r="CB96" i="11"/>
  <c r="CC96" i="11" s="1"/>
  <c r="CE96" i="11" s="1"/>
  <c r="CB87" i="11"/>
  <c r="CC87" i="11" s="1"/>
  <c r="CE87" i="11" s="1"/>
  <c r="CB79" i="11"/>
  <c r="CC79" i="11" s="1"/>
  <c r="CB71" i="11"/>
  <c r="CC71" i="11" s="1"/>
  <c r="CB63" i="11"/>
  <c r="CC63" i="11" s="1"/>
  <c r="CB55" i="11"/>
  <c r="CC55" i="11" s="1"/>
  <c r="CE55" i="11" s="1"/>
  <c r="CB47" i="11"/>
  <c r="CC47" i="11" s="1"/>
  <c r="CB39" i="11"/>
  <c r="CC39" i="11" s="1"/>
  <c r="CB30" i="11"/>
  <c r="CC30" i="11" s="1"/>
  <c r="CB22" i="11"/>
  <c r="CC22" i="11" s="1"/>
  <c r="CB14" i="11"/>
  <c r="CC14" i="11" s="1"/>
  <c r="CB78" i="11"/>
  <c r="CC78" i="11" s="1"/>
  <c r="CE78" i="11" s="1"/>
  <c r="CB94" i="11"/>
  <c r="CC94" i="11" s="1"/>
  <c r="CE94" i="11" s="1"/>
  <c r="CB85" i="11"/>
  <c r="CC85" i="11" s="1"/>
  <c r="CE85" i="11" s="1"/>
  <c r="CB77" i="11"/>
  <c r="CC77" i="11" s="1"/>
  <c r="CE77" i="11" s="1"/>
  <c r="CB69" i="11"/>
  <c r="CC69" i="11" s="1"/>
  <c r="CE69" i="11" s="1"/>
  <c r="CB61" i="11"/>
  <c r="CC61" i="11" s="1"/>
  <c r="CB53" i="11"/>
  <c r="CC53" i="11" s="1"/>
  <c r="CE53" i="11" s="1"/>
  <c r="CB45" i="11"/>
  <c r="CC45" i="11" s="1"/>
  <c r="CE45" i="11" s="1"/>
  <c r="CB37" i="11"/>
  <c r="CC37" i="11" s="1"/>
  <c r="CE37" i="11" s="1"/>
  <c r="CB36" i="11"/>
  <c r="CC36" i="11" s="1"/>
  <c r="CB28" i="11"/>
  <c r="CC28" i="11" s="1"/>
  <c r="CB20" i="11"/>
  <c r="CC20" i="11" s="1"/>
  <c r="CE20" i="11" s="1"/>
  <c r="CB12" i="11"/>
  <c r="CC12" i="11" s="1"/>
  <c r="CB62" i="11"/>
  <c r="CC62" i="11" s="1"/>
  <c r="CB101" i="11"/>
  <c r="CC101" i="11" s="1"/>
  <c r="CB93" i="11"/>
  <c r="CC93" i="11" s="1"/>
  <c r="CE93" i="11" s="1"/>
  <c r="CB84" i="11"/>
  <c r="CC84" i="11" s="1"/>
  <c r="CB76" i="11"/>
  <c r="CC76" i="11" s="1"/>
  <c r="CE76" i="11" s="1"/>
  <c r="CB68" i="11"/>
  <c r="CC68" i="11" s="1"/>
  <c r="CE68" i="11" s="1"/>
  <c r="CB60" i="11"/>
  <c r="CC60" i="11" s="1"/>
  <c r="CB52" i="11"/>
  <c r="CC52" i="11" s="1"/>
  <c r="CB44" i="11"/>
  <c r="CC44" i="11" s="1"/>
  <c r="CE44" i="11" s="1"/>
  <c r="CB10" i="11"/>
  <c r="CC10" i="11" s="1"/>
  <c r="CE10" i="11" s="1"/>
  <c r="CB35" i="11"/>
  <c r="CC35" i="11" s="1"/>
  <c r="CB27" i="11"/>
  <c r="CC27" i="11" s="1"/>
  <c r="CE27" i="11" s="1"/>
  <c r="CB19" i="11"/>
  <c r="CC19" i="11" s="1"/>
  <c r="CB11" i="11"/>
  <c r="CC11" i="11" s="1"/>
  <c r="CB46" i="11"/>
  <c r="CC46" i="11" s="1"/>
  <c r="CB29" i="11"/>
  <c r="CC29" i="11" s="1"/>
  <c r="CB100" i="11"/>
  <c r="CC100" i="11" s="1"/>
  <c r="CE100" i="11" s="1"/>
  <c r="CB92" i="11"/>
  <c r="CC92" i="11" s="1"/>
  <c r="CE92" i="11" s="1"/>
  <c r="CB83" i="11"/>
  <c r="CC83" i="11" s="1"/>
  <c r="CB75" i="11"/>
  <c r="CC75" i="11" s="1"/>
  <c r="CE75" i="11" s="1"/>
  <c r="CB67" i="11"/>
  <c r="CC67" i="11" s="1"/>
  <c r="CB59" i="11"/>
  <c r="CC59" i="11" s="1"/>
  <c r="CE59" i="11" s="1"/>
  <c r="CB51" i="11"/>
  <c r="CC51" i="11" s="1"/>
  <c r="CB43" i="11"/>
  <c r="CC43" i="11" s="1"/>
  <c r="CE43" i="11" s="1"/>
  <c r="CB9" i="11"/>
  <c r="CC9" i="11" s="1"/>
  <c r="CE9" i="11" s="1"/>
  <c r="CB34" i="11"/>
  <c r="CC34" i="11" s="1"/>
  <c r="CB26" i="11"/>
  <c r="CC26" i="11" s="1"/>
  <c r="CE26" i="11" s="1"/>
  <c r="CB18" i="11"/>
  <c r="CC18" i="11" s="1"/>
  <c r="CE18" i="11" s="1"/>
  <c r="CB99" i="11"/>
  <c r="CC99" i="11" s="1"/>
  <c r="CB91" i="11"/>
  <c r="CC91" i="11" s="1"/>
  <c r="CE91" i="11" s="1"/>
  <c r="CB82" i="11"/>
  <c r="CC82" i="11" s="1"/>
  <c r="CE82" i="11" s="1"/>
  <c r="CB74" i="11"/>
  <c r="CC74" i="11" s="1"/>
  <c r="CB66" i="11"/>
  <c r="CC66" i="11" s="1"/>
  <c r="CB58" i="11"/>
  <c r="CC58" i="11" s="1"/>
  <c r="CE58" i="11" s="1"/>
  <c r="CB50" i="11"/>
  <c r="CC50" i="11" s="1"/>
  <c r="CB42" i="11"/>
  <c r="CC42" i="11" s="1"/>
  <c r="CB8" i="11"/>
  <c r="CC8" i="11" s="1"/>
  <c r="CE8" i="11" s="1"/>
  <c r="CB33" i="11"/>
  <c r="CC33" i="11" s="1"/>
  <c r="CB25" i="11"/>
  <c r="CC25" i="11" s="1"/>
  <c r="CB17" i="11"/>
  <c r="CC17" i="11" s="1"/>
  <c r="CB54" i="11"/>
  <c r="CC54" i="11" s="1"/>
  <c r="CB98" i="11"/>
  <c r="CC98" i="11" s="1"/>
  <c r="CB90" i="11"/>
  <c r="CC90" i="11" s="1"/>
  <c r="CB81" i="11"/>
  <c r="CC81" i="11" s="1"/>
  <c r="CB73" i="11"/>
  <c r="CC73" i="11" s="1"/>
  <c r="CB65" i="11"/>
  <c r="CC65" i="11" s="1"/>
  <c r="CB57" i="11"/>
  <c r="CC57" i="11" s="1"/>
  <c r="CB49" i="11"/>
  <c r="CC49" i="11" s="1"/>
  <c r="CB41" i="11"/>
  <c r="CC41" i="11" s="1"/>
  <c r="CB7" i="11"/>
  <c r="CC7" i="11" s="1"/>
  <c r="CB32" i="11"/>
  <c r="CC32" i="11" s="1"/>
  <c r="CB24" i="11"/>
  <c r="CC24" i="11" s="1"/>
  <c r="CB16" i="11"/>
  <c r="CC16" i="11" s="1"/>
  <c r="CE16" i="11" s="1"/>
  <c r="CB89" i="11"/>
  <c r="CC89" i="11" s="1"/>
  <c r="CE89" i="11" s="1"/>
  <c r="BB7" i="11"/>
  <c r="CI19" i="11"/>
  <c r="BB11" i="11"/>
  <c r="BB46" i="11"/>
  <c r="AX63" i="11"/>
  <c r="CI10" i="11"/>
  <c r="CI84" i="11"/>
  <c r="CI35" i="11"/>
  <c r="CI27" i="11"/>
  <c r="G34" i="1"/>
  <c r="P34" i="1" s="1"/>
  <c r="X34" i="1" s="1"/>
  <c r="M13" i="1"/>
  <c r="G13" i="1"/>
  <c r="P13" i="1" s="1"/>
  <c r="M37" i="1"/>
  <c r="X37" i="1" s="1"/>
  <c r="G53" i="1"/>
  <c r="P53" i="1" s="1"/>
  <c r="M92" i="1"/>
  <c r="CI92" i="11"/>
  <c r="M11" i="1"/>
  <c r="X11" i="1" s="1"/>
  <c r="G27" i="1"/>
  <c r="P27" i="1" s="1"/>
  <c r="X27" i="1" s="1"/>
  <c r="G94" i="1"/>
  <c r="P94" i="1" s="1"/>
  <c r="M43" i="1"/>
  <c r="X43" i="1" s="1"/>
  <c r="CI43" i="11"/>
  <c r="AZ55" i="11"/>
  <c r="AX79" i="11"/>
  <c r="AX71" i="11"/>
  <c r="CI91" i="11"/>
  <c r="CI66" i="11"/>
  <c r="CC40" i="11"/>
  <c r="CI78" i="11"/>
  <c r="CI70" i="11"/>
  <c r="CI54" i="11"/>
  <c r="AZ31" i="11"/>
  <c r="AX47" i="11"/>
  <c r="AX39" i="11"/>
  <c r="AZ91" i="11"/>
  <c r="AX67" i="11"/>
  <c r="AX99" i="11"/>
  <c r="AZ59" i="11"/>
  <c r="AZ83" i="11"/>
  <c r="AZ51" i="11"/>
  <c r="AZ43" i="11"/>
  <c r="AZ75" i="11"/>
  <c r="BB57" i="11"/>
  <c r="M80" i="1"/>
  <c r="X80" i="1" s="1"/>
  <c r="G89" i="1"/>
  <c r="P89" i="1" s="1"/>
  <c r="AX35" i="11"/>
  <c r="G64" i="1"/>
  <c r="P64" i="1" s="1"/>
  <c r="M89" i="1"/>
  <c r="G86" i="1"/>
  <c r="P86" i="1" s="1"/>
  <c r="M95" i="1"/>
  <c r="X95" i="1" s="1"/>
  <c r="F102" i="10"/>
  <c r="C45" i="10"/>
  <c r="F54" i="10"/>
  <c r="C37" i="10"/>
  <c r="F46" i="10"/>
  <c r="F38" i="10"/>
  <c r="G47" i="1"/>
  <c r="P47" i="1" s="1"/>
  <c r="M91" i="1"/>
  <c r="C91" i="10"/>
  <c r="C8" i="10"/>
  <c r="C85" i="10"/>
  <c r="C83" i="10"/>
  <c r="BB67" i="11"/>
  <c r="C53" i="10"/>
  <c r="M50" i="1"/>
  <c r="X50" i="1" s="1"/>
  <c r="M31" i="1"/>
  <c r="X31" i="1" s="1"/>
  <c r="G39" i="1"/>
  <c r="P39" i="1" s="1"/>
  <c r="X39" i="1" s="1"/>
  <c r="G69" i="1"/>
  <c r="P69" i="1" s="1"/>
  <c r="X69" i="1" s="1"/>
  <c r="M87" i="1"/>
  <c r="X87" i="1" s="1"/>
  <c r="G92" i="1"/>
  <c r="P92" i="1" s="1"/>
  <c r="M94" i="1"/>
  <c r="F94" i="10"/>
  <c r="F30" i="10"/>
  <c r="C77" i="10"/>
  <c r="C29" i="10"/>
  <c r="BB79" i="11"/>
  <c r="BB49" i="11"/>
  <c r="M47" i="1"/>
  <c r="M29" i="1"/>
  <c r="M68" i="1"/>
  <c r="X68" i="1" s="1"/>
  <c r="M86" i="1"/>
  <c r="X86" i="1" s="1"/>
  <c r="G91" i="1"/>
  <c r="P91" i="1" s="1"/>
  <c r="M93" i="1"/>
  <c r="X93" i="1" s="1"/>
  <c r="F86" i="10"/>
  <c r="F22" i="10"/>
  <c r="C75" i="10"/>
  <c r="C21" i="10"/>
  <c r="G46" i="1"/>
  <c r="P46" i="1" s="1"/>
  <c r="M46" i="1"/>
  <c r="X46" i="1" s="1"/>
  <c r="M66" i="1"/>
  <c r="M85" i="1"/>
  <c r="F78" i="10"/>
  <c r="F14" i="10"/>
  <c r="C69" i="10"/>
  <c r="C12" i="10"/>
  <c r="BB41" i="11"/>
  <c r="AZ11" i="11"/>
  <c r="M45" i="1"/>
  <c r="X45" i="1" s="1"/>
  <c r="M22" i="1"/>
  <c r="X22" i="1" s="1"/>
  <c r="G23" i="1"/>
  <c r="P23" i="1" s="1"/>
  <c r="X23" i="1" s="1"/>
  <c r="F70" i="10"/>
  <c r="C99" i="10"/>
  <c r="C67" i="10"/>
  <c r="CI39" i="11"/>
  <c r="G85" i="1"/>
  <c r="P85" i="1" s="1"/>
  <c r="M53" i="1"/>
  <c r="M21" i="1"/>
  <c r="X21" i="1" s="1"/>
  <c r="F62" i="10"/>
  <c r="C93" i="10"/>
  <c r="C61" i="10"/>
  <c r="BB63" i="11"/>
  <c r="F100" i="10"/>
  <c r="F92" i="10"/>
  <c r="F84" i="10"/>
  <c r="F76" i="10"/>
  <c r="F68" i="10"/>
  <c r="F60" i="10"/>
  <c r="F52" i="10"/>
  <c r="F44" i="10"/>
  <c r="F36" i="10"/>
  <c r="F28" i="10"/>
  <c r="F20" i="10"/>
  <c r="F9" i="10"/>
  <c r="C59" i="10"/>
  <c r="C51" i="10"/>
  <c r="C43" i="10"/>
  <c r="C35" i="10"/>
  <c r="C27" i="10"/>
  <c r="C19" i="10"/>
  <c r="C7" i="10"/>
  <c r="CI58" i="11"/>
  <c r="BB42" i="11"/>
  <c r="D123" i="11"/>
  <c r="D115" i="11"/>
  <c r="D107" i="11"/>
  <c r="D99" i="11"/>
  <c r="D91" i="11"/>
  <c r="D83" i="11"/>
  <c r="D75" i="11"/>
  <c r="D67" i="11"/>
  <c r="D59" i="11"/>
  <c r="D51" i="11"/>
  <c r="D43" i="11"/>
  <c r="D35" i="11"/>
  <c r="D27" i="11"/>
  <c r="D19" i="11"/>
  <c r="D11" i="11"/>
  <c r="C101" i="10"/>
  <c r="M26" i="1"/>
  <c r="X26" i="1" s="1"/>
  <c r="M10" i="1"/>
  <c r="G18" i="1"/>
  <c r="P18" i="1" s="1"/>
  <c r="M65" i="1"/>
  <c r="X65" i="1" s="1"/>
  <c r="G66" i="1"/>
  <c r="P66" i="1" s="1"/>
  <c r="F99" i="10"/>
  <c r="F91" i="10"/>
  <c r="F83" i="10"/>
  <c r="F75" i="10"/>
  <c r="F67" i="10"/>
  <c r="F59" i="10"/>
  <c r="F51" i="10"/>
  <c r="F43" i="10"/>
  <c r="F35" i="10"/>
  <c r="F27" i="10"/>
  <c r="F19" i="10"/>
  <c r="F7" i="10"/>
  <c r="C98" i="10"/>
  <c r="C90" i="10"/>
  <c r="C82" i="10"/>
  <c r="C74" i="10"/>
  <c r="C66" i="10"/>
  <c r="C58" i="10"/>
  <c r="C50" i="10"/>
  <c r="C42" i="10"/>
  <c r="C34" i="10"/>
  <c r="C26" i="10"/>
  <c r="C18" i="10"/>
  <c r="F6" i="10"/>
  <c r="F11" i="10"/>
  <c r="CI82" i="11"/>
  <c r="CI8" i="11"/>
  <c r="AZ46" i="11"/>
  <c r="D122" i="11"/>
  <c r="D114" i="11"/>
  <c r="D106" i="11"/>
  <c r="D98" i="11"/>
  <c r="D90" i="11"/>
  <c r="D82" i="11"/>
  <c r="D74" i="11"/>
  <c r="D66" i="11"/>
  <c r="D58" i="11"/>
  <c r="D50" i="11"/>
  <c r="D42" i="11"/>
  <c r="D34" i="11"/>
  <c r="D26" i="11"/>
  <c r="D18" i="11"/>
  <c r="D10" i="11"/>
  <c r="M90" i="1"/>
  <c r="X90" i="1" s="1"/>
  <c r="F98" i="10"/>
  <c r="F90" i="10"/>
  <c r="F82" i="10"/>
  <c r="F74" i="10"/>
  <c r="F66" i="10"/>
  <c r="F58" i="10"/>
  <c r="F50" i="10"/>
  <c r="F42" i="10"/>
  <c r="F34" i="10"/>
  <c r="F26" i="10"/>
  <c r="F18" i="10"/>
  <c r="C105" i="10"/>
  <c r="C97" i="10"/>
  <c r="C89" i="10"/>
  <c r="C81" i="10"/>
  <c r="C73" i="10"/>
  <c r="C65" i="10"/>
  <c r="C57" i="10"/>
  <c r="C49" i="10"/>
  <c r="C41" i="10"/>
  <c r="C33" i="10"/>
  <c r="C25" i="10"/>
  <c r="C17" i="10"/>
  <c r="C6" i="10"/>
  <c r="C11" i="10"/>
  <c r="CI50" i="11"/>
  <c r="BB29" i="11"/>
  <c r="D121" i="11"/>
  <c r="D113" i="11"/>
  <c r="D105" i="11"/>
  <c r="D97" i="11"/>
  <c r="D81" i="11"/>
  <c r="D73" i="11"/>
  <c r="D65" i="11"/>
  <c r="D57" i="11"/>
  <c r="D49" i="11"/>
  <c r="D41" i="11"/>
  <c r="D33" i="11"/>
  <c r="D25" i="11"/>
  <c r="D17" i="11"/>
  <c r="D9" i="11"/>
  <c r="F10" i="10"/>
  <c r="M58" i="1"/>
  <c r="X58" i="1" s="1"/>
  <c r="M42" i="1"/>
  <c r="X42" i="1" s="1"/>
  <c r="F105" i="10"/>
  <c r="F97" i="10"/>
  <c r="F89" i="10"/>
  <c r="F81" i="10"/>
  <c r="F73" i="10"/>
  <c r="F65" i="10"/>
  <c r="F57" i="10"/>
  <c r="F49" i="10"/>
  <c r="F41" i="10"/>
  <c r="F33" i="10"/>
  <c r="F25" i="10"/>
  <c r="F17" i="10"/>
  <c r="C104" i="10"/>
  <c r="C96" i="10"/>
  <c r="C88" i="10"/>
  <c r="C80" i="10"/>
  <c r="C72" i="10"/>
  <c r="C64" i="10"/>
  <c r="C56" i="10"/>
  <c r="C48" i="10"/>
  <c r="C40" i="10"/>
  <c r="C32" i="10"/>
  <c r="C24" i="10"/>
  <c r="C16" i="10"/>
  <c r="CI99" i="11"/>
  <c r="BB28" i="11"/>
  <c r="D120" i="11"/>
  <c r="D112" i="11"/>
  <c r="D104" i="11"/>
  <c r="D96" i="11"/>
  <c r="D88" i="11"/>
  <c r="D80" i="11"/>
  <c r="D72" i="11"/>
  <c r="D64" i="11"/>
  <c r="D56" i="11"/>
  <c r="D48" i="11"/>
  <c r="D40" i="11"/>
  <c r="D32" i="11"/>
  <c r="D24" i="11"/>
  <c r="D16" i="11"/>
  <c r="D8" i="11"/>
  <c r="G10" i="1"/>
  <c r="P10" i="1" s="1"/>
  <c r="M88" i="1"/>
  <c r="X88" i="1" s="1"/>
  <c r="F5" i="10"/>
  <c r="F104" i="10"/>
  <c r="F96" i="10"/>
  <c r="F88" i="10"/>
  <c r="F80" i="10"/>
  <c r="F72" i="10"/>
  <c r="F64" i="10"/>
  <c r="F56" i="10"/>
  <c r="F48" i="10"/>
  <c r="F40" i="10"/>
  <c r="F32" i="10"/>
  <c r="F24" i="10"/>
  <c r="F16" i="10"/>
  <c r="C103" i="10"/>
  <c r="C87" i="10"/>
  <c r="C79" i="10"/>
  <c r="C71" i="10"/>
  <c r="C63" i="10"/>
  <c r="C55" i="10"/>
  <c r="C47" i="10"/>
  <c r="C39" i="10"/>
  <c r="C31" i="10"/>
  <c r="C23" i="10"/>
  <c r="C15" i="10"/>
  <c r="F13" i="10"/>
  <c r="CI74" i="11"/>
  <c r="AZ94" i="11"/>
  <c r="D127" i="11"/>
  <c r="D119" i="11"/>
  <c r="D111" i="11"/>
  <c r="D103" i="11"/>
  <c r="D79" i="11"/>
  <c r="D71" i="11"/>
  <c r="D55" i="11"/>
  <c r="D31" i="11"/>
  <c r="D7" i="11"/>
  <c r="M18" i="1"/>
  <c r="C5" i="10"/>
  <c r="F103" i="10"/>
  <c r="F95" i="10"/>
  <c r="F87" i="10"/>
  <c r="F79" i="10"/>
  <c r="F71" i="10"/>
  <c r="F63" i="10"/>
  <c r="F55" i="10"/>
  <c r="F47" i="10"/>
  <c r="F39" i="10"/>
  <c r="F31" i="10"/>
  <c r="F23" i="10"/>
  <c r="F15" i="10"/>
  <c r="C102" i="10"/>
  <c r="C94" i="10"/>
  <c r="C86" i="10"/>
  <c r="C78" i="10"/>
  <c r="C62" i="10"/>
  <c r="C54" i="10"/>
  <c r="C46" i="10"/>
  <c r="C30" i="10"/>
  <c r="F8" i="10"/>
  <c r="C13" i="10"/>
  <c r="AX86" i="11"/>
  <c r="D126" i="11"/>
  <c r="D118" i="11"/>
  <c r="D110" i="11"/>
  <c r="D78" i="11"/>
  <c r="D70" i="11"/>
  <c r="D62" i="11"/>
  <c r="D54" i="11"/>
  <c r="D38" i="11"/>
  <c r="D30" i="11"/>
  <c r="D22" i="11"/>
  <c r="D14" i="11"/>
  <c r="D6" i="11"/>
  <c r="D125" i="11"/>
  <c r="D117" i="11"/>
  <c r="D109" i="11"/>
  <c r="D101" i="11"/>
  <c r="D77" i="11"/>
  <c r="D61" i="11"/>
  <c r="D45" i="11"/>
  <c r="D37" i="11"/>
  <c r="D29" i="11"/>
  <c r="D21" i="11"/>
  <c r="D5" i="11"/>
  <c r="F101" i="10"/>
  <c r="F93" i="10"/>
  <c r="F85" i="10"/>
  <c r="F77" i="10"/>
  <c r="F69" i="10"/>
  <c r="F61" i="10"/>
  <c r="F53" i="10"/>
  <c r="F45" i="10"/>
  <c r="F37" i="10"/>
  <c r="F29" i="10"/>
  <c r="F21" i="10"/>
  <c r="C100" i="10"/>
  <c r="C92" i="10"/>
  <c r="C84" i="10"/>
  <c r="C76" i="10"/>
  <c r="C60" i="10"/>
  <c r="C52" i="10"/>
  <c r="C44" i="10"/>
  <c r="C36" i="10"/>
  <c r="C28" i="10"/>
  <c r="C20" i="10"/>
  <c r="C9" i="10"/>
  <c r="C10" i="10"/>
  <c r="D116" i="11"/>
  <c r="D108" i="11"/>
  <c r="D100" i="11"/>
  <c r="D84" i="11"/>
  <c r="D76" i="11"/>
  <c r="D68" i="11"/>
  <c r="D60" i="11"/>
  <c r="D52" i="11"/>
  <c r="D44" i="11"/>
  <c r="D36" i="11"/>
  <c r="D28" i="11"/>
  <c r="D20" i="11"/>
  <c r="D12" i="11"/>
  <c r="AX74" i="11"/>
  <c r="AZ58" i="11"/>
  <c r="AZ82" i="11"/>
  <c r="AZ98" i="11"/>
  <c r="AX90" i="11"/>
  <c r="AX50" i="11"/>
  <c r="AX34" i="11"/>
  <c r="AX66" i="11"/>
  <c r="AX42" i="11"/>
  <c r="AZ26" i="11"/>
  <c r="AZ10" i="11"/>
  <c r="AZ18" i="11"/>
  <c r="AX97" i="11"/>
  <c r="AZ23" i="11"/>
  <c r="AZ15" i="11"/>
  <c r="CI59" i="11"/>
  <c r="BB36" i="11"/>
  <c r="AX19" i="11"/>
  <c r="BB83" i="11"/>
  <c r="BB51" i="11"/>
  <c r="CI21" i="11"/>
  <c r="CI75" i="11"/>
  <c r="CI53" i="11"/>
  <c r="BB100" i="11"/>
  <c r="BB9" i="11"/>
  <c r="CI20" i="11"/>
  <c r="CI85" i="11"/>
  <c r="BB13" i="11"/>
  <c r="AZ27" i="11"/>
  <c r="BB61" i="11"/>
  <c r="AX38" i="11"/>
  <c r="BB12" i="11"/>
  <c r="BB94" i="11"/>
  <c r="AZ37" i="11"/>
  <c r="AZ28" i="11"/>
  <c r="AX60" i="11"/>
  <c r="AZ85" i="11"/>
  <c r="AZ69" i="11"/>
  <c r="AZ53" i="11"/>
  <c r="AX101" i="11"/>
  <c r="AZ21" i="11"/>
  <c r="AZ29" i="11"/>
  <c r="AZ93" i="11"/>
  <c r="AZ77" i="11"/>
  <c r="AZ61" i="11"/>
  <c r="AZ13" i="11"/>
  <c r="AZ45" i="11"/>
  <c r="AZ68" i="11"/>
  <c r="AZ44" i="11"/>
  <c r="AX84" i="11"/>
  <c r="AZ92" i="11"/>
  <c r="AZ52" i="11"/>
  <c r="AZ36" i="11"/>
  <c r="AZ100" i="11"/>
  <c r="AZ76" i="11"/>
  <c r="AZ20" i="11"/>
  <c r="AZ7" i="11"/>
  <c r="CI87" i="11"/>
  <c r="BB47" i="11"/>
  <c r="AZ12" i="11"/>
  <c r="BB71" i="11"/>
  <c r="AX56" i="11"/>
  <c r="CI72" i="11"/>
  <c r="CI56" i="11"/>
  <c r="BB55" i="11"/>
  <c r="AZ72" i="11"/>
  <c r="AZ32" i="11"/>
  <c r="CI96" i="11"/>
  <c r="AZ54" i="11"/>
  <c r="AZ62" i="11"/>
  <c r="AX22" i="11"/>
  <c r="AZ14" i="11"/>
  <c r="AZ70" i="11"/>
  <c r="AZ78" i="11"/>
  <c r="AX30" i="11"/>
  <c r="CE30" i="11" s="1"/>
  <c r="AZ80" i="11"/>
  <c r="AZ8" i="11"/>
  <c r="AX64" i="11"/>
  <c r="AX24" i="11"/>
  <c r="AZ88" i="11"/>
  <c r="AZ96" i="11"/>
  <c r="AZ40" i="11"/>
  <c r="AZ48" i="11"/>
  <c r="AZ16" i="11"/>
  <c r="AX81" i="11"/>
  <c r="AX73" i="11"/>
  <c r="AX65" i="11"/>
  <c r="AX57" i="11"/>
  <c r="AX49" i="11"/>
  <c r="AX41" i="11"/>
  <c r="AZ89" i="11"/>
  <c r="AX33" i="11"/>
  <c r="AX25" i="11"/>
  <c r="AX17" i="11"/>
  <c r="AZ9" i="11"/>
  <c r="AZ6" i="11"/>
  <c r="BB101" i="11"/>
  <c r="BB76" i="11"/>
  <c r="BB52" i="11"/>
  <c r="CI93" i="11"/>
  <c r="CI68" i="11"/>
  <c r="CI44" i="11"/>
  <c r="CI89" i="11"/>
  <c r="CI37" i="11"/>
  <c r="CI64" i="11"/>
  <c r="CI45" i="11"/>
  <c r="BB69" i="11"/>
  <c r="CI80" i="11"/>
  <c r="BB77" i="11"/>
  <c r="BB48" i="11"/>
  <c r="BB40" i="11"/>
  <c r="BB6" i="11"/>
  <c r="BB32" i="11"/>
  <c r="CI88" i="11"/>
  <c r="CI97" i="11"/>
  <c r="CI24" i="11"/>
  <c r="BB30" i="11"/>
  <c r="BB14" i="11"/>
  <c r="BB98" i="11"/>
  <c r="BB90" i="11"/>
  <c r="BB81" i="11"/>
  <c r="BB73" i="11"/>
  <c r="BB65" i="11"/>
  <c r="CI22" i="11"/>
  <c r="CC21" i="11"/>
  <c r="CE21" i="11" s="1"/>
  <c r="BB60" i="11"/>
  <c r="CI25" i="11"/>
  <c r="BB33" i="11"/>
  <c r="BB17" i="11"/>
  <c r="CC23" i="11"/>
  <c r="BB16" i="11"/>
  <c r="BB31" i="11"/>
  <c r="BB23" i="11"/>
  <c r="BB15" i="11"/>
  <c r="CI34" i="11"/>
  <c r="CI26" i="11"/>
  <c r="CI18" i="11"/>
  <c r="M36" i="1"/>
  <c r="X36" i="1" s="1"/>
  <c r="G20" i="1"/>
  <c r="P20" i="1" s="1"/>
  <c r="X20" i="1" s="1"/>
  <c r="M84" i="1"/>
  <c r="X84" i="1" s="1"/>
  <c r="M96" i="1"/>
  <c r="X96" i="1" s="1"/>
  <c r="G44" i="1"/>
  <c r="P44" i="1" s="1"/>
  <c r="X44" i="1" s="1"/>
  <c r="M28" i="1"/>
  <c r="X28" i="1" s="1"/>
  <c r="G12" i="1"/>
  <c r="P12" i="1" s="1"/>
  <c r="X12" i="1" s="1"/>
  <c r="M60" i="1"/>
  <c r="X60" i="1" s="1"/>
  <c r="M52" i="1"/>
  <c r="X52" i="1" s="1"/>
  <c r="M81" i="1"/>
  <c r="X81" i="1" s="1"/>
  <c r="G101" i="1"/>
  <c r="P101" i="1" s="1"/>
  <c r="X101" i="1" s="1"/>
  <c r="G98" i="1"/>
  <c r="P98" i="1" s="1"/>
  <c r="X98" i="1" s="1"/>
  <c r="M76" i="1"/>
  <c r="X76" i="1" s="1"/>
  <c r="M100" i="1"/>
  <c r="X100" i="1" s="1"/>
  <c r="M99" i="1"/>
  <c r="X99" i="1" s="1"/>
  <c r="G59" i="1"/>
  <c r="P59" i="1" s="1"/>
  <c r="X59" i="1" s="1"/>
  <c r="M78" i="1"/>
  <c r="X78" i="1" s="1"/>
  <c r="G74" i="1"/>
  <c r="P74" i="1" s="1"/>
  <c r="X74" i="1" s="1"/>
  <c r="G73" i="1"/>
  <c r="P73" i="1" s="1"/>
  <c r="X73" i="1" s="1"/>
  <c r="G82" i="1"/>
  <c r="P82" i="1" s="1"/>
  <c r="X82" i="1" s="1"/>
  <c r="M97" i="1"/>
  <c r="X97" i="1" s="1"/>
  <c r="X72" i="1"/>
  <c r="M70" i="1"/>
  <c r="X70" i="1" s="1"/>
  <c r="X61" i="1"/>
  <c r="X79" i="1"/>
  <c r="X71" i="1"/>
  <c r="X63" i="1"/>
  <c r="X77" i="1"/>
  <c r="G30" i="1"/>
  <c r="P30" i="1" s="1"/>
  <c r="X30" i="1" s="1"/>
  <c r="M54" i="1"/>
  <c r="X54" i="1" s="1"/>
  <c r="X64" i="1"/>
  <c r="M14" i="1"/>
  <c r="X14" i="1" s="1"/>
  <c r="G38" i="1"/>
  <c r="P38" i="1" s="1"/>
  <c r="X38" i="1" s="1"/>
  <c r="M62" i="1"/>
  <c r="X62" i="1" s="1"/>
  <c r="X92" i="1"/>
  <c r="M51" i="1"/>
  <c r="X51" i="1" s="1"/>
  <c r="M19" i="1"/>
  <c r="X19" i="1" s="1"/>
  <c r="G35" i="1"/>
  <c r="P35" i="1" s="1"/>
  <c r="X35" i="1" s="1"/>
  <c r="M83" i="1"/>
  <c r="X83" i="1" s="1"/>
  <c r="M75" i="1"/>
  <c r="X75" i="1" s="1"/>
  <c r="M67" i="1"/>
  <c r="X67" i="1" s="1"/>
  <c r="X29" i="1"/>
  <c r="X55" i="1"/>
  <c r="X47" i="1"/>
  <c r="X15" i="1"/>
  <c r="M57" i="1"/>
  <c r="X57" i="1" s="1"/>
  <c r="M49" i="1"/>
  <c r="X49" i="1" s="1"/>
  <c r="M41" i="1"/>
  <c r="X41" i="1" s="1"/>
  <c r="M33" i="1"/>
  <c r="X33" i="1" s="1"/>
  <c r="M25" i="1"/>
  <c r="X25" i="1" s="1"/>
  <c r="M17" i="1"/>
  <c r="X17" i="1" s="1"/>
  <c r="M56" i="1"/>
  <c r="X56" i="1" s="1"/>
  <c r="M48" i="1"/>
  <c r="X48" i="1" s="1"/>
  <c r="M40" i="1"/>
  <c r="X40" i="1" s="1"/>
  <c r="M32" i="1"/>
  <c r="X32" i="1" s="1"/>
  <c r="M24" i="1"/>
  <c r="X24" i="1" s="1"/>
  <c r="M16" i="1"/>
  <c r="X16" i="1" s="1"/>
  <c r="M9" i="1"/>
  <c r="X9" i="1" s="1"/>
  <c r="M8" i="1"/>
  <c r="X8" i="1" s="1"/>
  <c r="M7" i="1"/>
  <c r="X7" i="1" s="1"/>
  <c r="M6" i="1"/>
  <c r="X6" i="1" s="1"/>
  <c r="J2" i="1"/>
  <c r="J3" i="1"/>
  <c r="J4" i="1"/>
  <c r="J5"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B10" i="23"/>
  <c r="B15" i="23"/>
  <c r="B14" i="23"/>
  <c r="B13" i="23"/>
  <c r="X91" i="1" l="1"/>
  <c r="X53" i="1"/>
  <c r="CE42" i="11"/>
  <c r="CJ42" i="11" s="1"/>
  <c r="CE66" i="11"/>
  <c r="CJ66" i="11" s="1"/>
  <c r="X18" i="1"/>
  <c r="X66" i="1"/>
  <c r="X13" i="1"/>
  <c r="CE101" i="11"/>
  <c r="CJ101" i="11" s="1"/>
  <c r="CE81" i="11"/>
  <c r="CJ81" i="11" s="1"/>
  <c r="CE24" i="11"/>
  <c r="CJ24" i="11" s="1"/>
  <c r="CE99" i="11"/>
  <c r="CJ99" i="11" s="1"/>
  <c r="CE67" i="11"/>
  <c r="CJ67" i="11" s="1"/>
  <c r="CE63" i="11"/>
  <c r="CE17" i="11"/>
  <c r="CJ17" i="11" s="1"/>
  <c r="CE34" i="11"/>
  <c r="CJ34" i="11" s="1"/>
  <c r="CE38" i="11"/>
  <c r="CJ38" i="11" s="1"/>
  <c r="CE97" i="11"/>
  <c r="CJ97" i="11" s="1"/>
  <c r="CE47" i="11"/>
  <c r="CJ47" i="11" s="1"/>
  <c r="CE49" i="11"/>
  <c r="CJ49" i="11" s="1"/>
  <c r="CE57" i="11"/>
  <c r="CJ57" i="11" s="1"/>
  <c r="CE74" i="11"/>
  <c r="CJ74" i="11" s="1"/>
  <c r="CE33" i="11"/>
  <c r="CJ33" i="11" s="1"/>
  <c r="CE65" i="11"/>
  <c r="CJ65" i="11" s="1"/>
  <c r="CE22" i="11"/>
  <c r="CJ22" i="11" s="1"/>
  <c r="CE64" i="11"/>
  <c r="CJ64" i="11" s="1"/>
  <c r="CE56" i="11"/>
  <c r="CJ56" i="11" s="1"/>
  <c r="CE41" i="11"/>
  <c r="CJ41" i="11" s="1"/>
  <c r="CE39" i="11"/>
  <c r="CJ39" i="11" s="1"/>
  <c r="CE25" i="11"/>
  <c r="CJ25" i="11" s="1"/>
  <c r="X89" i="1"/>
  <c r="CE32" i="11"/>
  <c r="CJ32" i="11" s="1"/>
  <c r="CE83" i="11"/>
  <c r="CJ83" i="11" s="1"/>
  <c r="CE14" i="11"/>
  <c r="CJ14" i="11" s="1"/>
  <c r="CE50" i="11"/>
  <c r="CJ50" i="11" s="1"/>
  <c r="CE12" i="11"/>
  <c r="CJ12" i="11" s="1"/>
  <c r="CE90" i="11"/>
  <c r="CJ90" i="11" s="1"/>
  <c r="CJ9" i="11"/>
  <c r="CJ100" i="11"/>
  <c r="CE60" i="11"/>
  <c r="CJ60" i="11" s="1"/>
  <c r="X94" i="1"/>
  <c r="CJ55" i="11"/>
  <c r="CE71" i="11"/>
  <c r="CJ71" i="11" s="1"/>
  <c r="CJ13" i="11"/>
  <c r="CE61" i="11"/>
  <c r="CJ61" i="11" s="1"/>
  <c r="CJ6" i="11"/>
  <c r="CE79" i="11"/>
  <c r="CJ79" i="11" s="1"/>
  <c r="CJ31" i="11"/>
  <c r="CJ77" i="11"/>
  <c r="CE23" i="11"/>
  <c r="CJ23" i="11" s="1"/>
  <c r="CE52" i="11"/>
  <c r="CJ52" i="11" s="1"/>
  <c r="CE51" i="11"/>
  <c r="CJ51" i="11" s="1"/>
  <c r="CE73" i="11"/>
  <c r="CJ73" i="11" s="1"/>
  <c r="CE84" i="11"/>
  <c r="CJ84" i="11" s="1"/>
  <c r="CE19" i="11"/>
  <c r="CJ19" i="11" s="1"/>
  <c r="CE86" i="11"/>
  <c r="CJ86" i="11" s="1"/>
  <c r="CE35" i="11"/>
  <c r="CJ35" i="11" s="1"/>
  <c r="CJ91" i="11"/>
  <c r="CJ95" i="11"/>
  <c r="CE48" i="11"/>
  <c r="CJ48" i="11" s="1"/>
  <c r="CJ69" i="11"/>
  <c r="CJ76" i="11"/>
  <c r="CJ94" i="11"/>
  <c r="CJ15" i="11"/>
  <c r="CE40" i="11"/>
  <c r="CJ40" i="11" s="1"/>
  <c r="CE7" i="11"/>
  <c r="CJ7" i="11" s="1"/>
  <c r="CE46" i="11"/>
  <c r="CJ46" i="11" s="1"/>
  <c r="CE36" i="11"/>
  <c r="CJ36" i="11" s="1"/>
  <c r="CJ16" i="11"/>
  <c r="X10" i="1"/>
  <c r="X85" i="1"/>
  <c r="CE54" i="11"/>
  <c r="CJ54" i="11" s="1"/>
  <c r="CE62" i="11"/>
  <c r="CJ62" i="11" s="1"/>
  <c r="CE29" i="11"/>
  <c r="CJ29" i="11" s="1"/>
  <c r="CE28" i="11"/>
  <c r="CJ28" i="11" s="1"/>
  <c r="CE11" i="11"/>
  <c r="CJ11" i="11" s="1"/>
  <c r="CE98" i="11"/>
  <c r="CJ98" i="11" s="1"/>
  <c r="CJ63" i="11"/>
  <c r="CJ10" i="11"/>
  <c r="CJ78" i="11"/>
  <c r="CJ92" i="11"/>
  <c r="CJ43" i="11"/>
  <c r="CJ27" i="11"/>
  <c r="CJ59" i="11"/>
  <c r="CJ21" i="11"/>
  <c r="CJ82" i="11"/>
  <c r="CJ70" i="11"/>
  <c r="CJ89" i="11"/>
  <c r="CJ8" i="11"/>
  <c r="CJ87" i="11"/>
  <c r="CJ75" i="11"/>
  <c r="CJ53" i="11"/>
  <c r="CJ45" i="11"/>
  <c r="CJ44" i="11"/>
  <c r="CJ58" i="11"/>
  <c r="CJ68" i="11"/>
  <c r="CJ20" i="11"/>
  <c r="CJ96" i="11"/>
  <c r="CJ30" i="11"/>
  <c r="CJ85" i="11"/>
  <c r="CJ72" i="11"/>
  <c r="CJ93" i="11"/>
  <c r="CJ37" i="11"/>
  <c r="CJ88" i="11"/>
  <c r="CJ26" i="11"/>
  <c r="CJ18" i="11"/>
  <c r="CJ80" i="11"/>
  <c r="B11" i="23"/>
  <c r="B12" i="23"/>
  <c r="B9" i="23"/>
  <c r="B2" i="23"/>
  <c r="B8" i="23"/>
  <c r="B7" i="23"/>
  <c r="B5" i="23"/>
  <c r="B3" i="23"/>
  <c r="B4" i="23"/>
  <c r="B6" i="23"/>
  <c r="G2" i="10" l="1"/>
  <c r="G3" i="10"/>
  <c r="G4" i="10"/>
  <c r="G258" i="10"/>
  <c r="G259" i="10"/>
  <c r="G240" i="10"/>
  <c r="G106" i="10"/>
  <c r="G187" i="10"/>
  <c r="G107" i="10"/>
  <c r="G132" i="10"/>
  <c r="G203" i="10"/>
  <c r="G183" i="10"/>
  <c r="G262" i="10"/>
  <c r="G263" i="10"/>
  <c r="G205" i="10"/>
  <c r="G152" i="10"/>
  <c r="G206" i="10"/>
  <c r="G144" i="10"/>
  <c r="G108" i="10"/>
  <c r="G111" i="10"/>
  <c r="G142" i="10"/>
  <c r="G193" i="10"/>
  <c r="G143" i="10"/>
  <c r="G130" i="10"/>
  <c r="G242" i="10"/>
  <c r="G166" i="10"/>
  <c r="G167" i="10"/>
  <c r="G270" i="10"/>
  <c r="G271" i="10"/>
  <c r="G223" i="10"/>
  <c r="G238" i="10"/>
  <c r="G224" i="10"/>
  <c r="G209" i="10"/>
  <c r="G221" i="10"/>
  <c r="G222" i="10"/>
  <c r="G176" i="10"/>
  <c r="G148" i="10"/>
  <c r="G260" i="10"/>
  <c r="G149" i="10"/>
  <c r="G174" i="10"/>
  <c r="G116" i="10"/>
  <c r="G175" i="10"/>
  <c r="G162" i="10"/>
  <c r="G266" i="10"/>
  <c r="G267" i="10"/>
  <c r="G163" i="10"/>
  <c r="G241" i="10"/>
  <c r="G217" i="10"/>
  <c r="G218" i="10"/>
  <c r="G249" i="10"/>
  <c r="G250" i="10"/>
  <c r="G231" i="10"/>
  <c r="G126" i="10"/>
  <c r="G257" i="10"/>
  <c r="G127" i="10"/>
  <c r="G227" i="10"/>
  <c r="G236" i="10"/>
  <c r="G228" i="10"/>
  <c r="G213" i="10"/>
  <c r="G214" i="10"/>
  <c r="G232" i="10"/>
  <c r="G215" i="10"/>
  <c r="G216" i="10"/>
  <c r="G154" i="10"/>
  <c r="G155" i="10"/>
  <c r="G124" i="10"/>
  <c r="G234" i="10"/>
  <c r="G125" i="10"/>
  <c r="G109" i="10"/>
  <c r="G110" i="10"/>
  <c r="G255" i="10"/>
  <c r="G146" i="10"/>
  <c r="G256" i="10"/>
  <c r="G138" i="10"/>
  <c r="G139" i="10"/>
  <c r="G168" i="10"/>
  <c r="G169" i="10"/>
  <c r="G229" i="10"/>
  <c r="G251" i="10"/>
  <c r="G252" i="10"/>
  <c r="G128" i="10"/>
  <c r="G268" i="10"/>
  <c r="G269" i="10"/>
  <c r="G179" i="10"/>
  <c r="G180" i="10"/>
  <c r="G177" i="10"/>
  <c r="G122" i="10"/>
  <c r="G199" i="10"/>
  <c r="G264" i="10"/>
  <c r="G129" i="10"/>
  <c r="G233" i="10"/>
  <c r="G145" i="10"/>
  <c r="G272" i="10"/>
  <c r="G133" i="10"/>
  <c r="G210" i="10"/>
  <c r="G131" i="10"/>
  <c r="G253" i="10"/>
  <c r="G254" i="10"/>
  <c r="G195" i="10"/>
  <c r="G196" i="10"/>
  <c r="G153" i="10"/>
  <c r="G158" i="10"/>
  <c r="G159" i="10"/>
  <c r="G204" i="10"/>
  <c r="G170" i="10"/>
  <c r="G197" i="10"/>
  <c r="G211" i="10"/>
  <c r="G171" i="10"/>
  <c r="G112" i="10"/>
  <c r="G113" i="10"/>
  <c r="G147" i="10"/>
  <c r="G201" i="10"/>
  <c r="G181" i="10"/>
  <c r="G219" i="10"/>
  <c r="G220" i="10"/>
  <c r="G202" i="10"/>
  <c r="G156" i="10"/>
  <c r="G244" i="10"/>
  <c r="G237" i="10"/>
  <c r="G185" i="10"/>
  <c r="G184" i="10"/>
  <c r="G207" i="10"/>
  <c r="G182" i="10"/>
  <c r="G134" i="10"/>
  <c r="G235" i="10"/>
  <c r="G135" i="10"/>
  <c r="G246" i="10"/>
  <c r="G178" i="10"/>
  <c r="G194" i="10"/>
  <c r="G120" i="10"/>
  <c r="G121" i="10"/>
  <c r="G157" i="10"/>
  <c r="G160" i="10"/>
  <c r="G239" i="10"/>
  <c r="G164" i="10"/>
  <c r="G165" i="10"/>
  <c r="G200" i="10"/>
  <c r="G191" i="10"/>
  <c r="G198" i="10"/>
  <c r="G172" i="10"/>
  <c r="G173" i="10"/>
  <c r="G261" i="10"/>
  <c r="G243" i="10"/>
  <c r="G245" i="10"/>
  <c r="G150" i="10"/>
  <c r="G151" i="10"/>
  <c r="G118" i="10"/>
  <c r="G140" i="10"/>
  <c r="G186" i="10"/>
  <c r="G273" i="10"/>
  <c r="G114" i="10"/>
  <c r="G115" i="10"/>
  <c r="G225" i="10"/>
  <c r="G226" i="10"/>
  <c r="G188" i="10"/>
  <c r="G189" i="10"/>
  <c r="G190" i="10"/>
  <c r="G141" i="10"/>
  <c r="G208" i="10"/>
  <c r="G136" i="10"/>
  <c r="G265" i="10"/>
  <c r="G247" i="10"/>
  <c r="G248" i="10"/>
  <c r="G192" i="10"/>
  <c r="G212" i="10"/>
  <c r="G123" i="10"/>
  <c r="G161" i="10"/>
  <c r="G119" i="10"/>
  <c r="G117" i="10"/>
  <c r="G230" i="10"/>
  <c r="G137" i="10"/>
  <c r="H13" i="10" l="1"/>
  <c r="H10" i="10"/>
  <c r="H11" i="10"/>
  <c r="H8" i="10"/>
  <c r="H6" i="10"/>
  <c r="H14" i="10"/>
  <c r="H22" i="10"/>
  <c r="H30" i="10"/>
  <c r="H38" i="10"/>
  <c r="H46" i="10"/>
  <c r="H54" i="10"/>
  <c r="H62" i="10"/>
  <c r="H70" i="10"/>
  <c r="H78" i="10"/>
  <c r="H86" i="10"/>
  <c r="H94" i="10"/>
  <c r="H102" i="10"/>
  <c r="H45" i="10"/>
  <c r="H15" i="10"/>
  <c r="H23" i="10"/>
  <c r="H31" i="10"/>
  <c r="H39" i="10"/>
  <c r="H47" i="10"/>
  <c r="H55" i="10"/>
  <c r="H63" i="10"/>
  <c r="H71" i="10"/>
  <c r="H79" i="10"/>
  <c r="H87" i="10"/>
  <c r="H95" i="10"/>
  <c r="H103" i="10"/>
  <c r="H53" i="10"/>
  <c r="H101" i="10"/>
  <c r="H16" i="10"/>
  <c r="H24" i="10"/>
  <c r="H32" i="10"/>
  <c r="H40" i="10"/>
  <c r="H48" i="10"/>
  <c r="H56" i="10"/>
  <c r="H64" i="10"/>
  <c r="H72" i="10"/>
  <c r="H80" i="10"/>
  <c r="H88" i="10"/>
  <c r="H96" i="10"/>
  <c r="H104" i="10"/>
  <c r="H12" i="10"/>
  <c r="H77" i="10"/>
  <c r="H17" i="10"/>
  <c r="H25" i="10"/>
  <c r="H33" i="10"/>
  <c r="H41" i="10"/>
  <c r="H49" i="10"/>
  <c r="H57" i="10"/>
  <c r="H65" i="10"/>
  <c r="H73" i="10"/>
  <c r="H81" i="10"/>
  <c r="H89" i="10"/>
  <c r="H97" i="10"/>
  <c r="H105" i="10"/>
  <c r="H21" i="10"/>
  <c r="H85" i="10"/>
  <c r="H18" i="10"/>
  <c r="H26" i="10"/>
  <c r="H34" i="10"/>
  <c r="H42" i="10"/>
  <c r="H50" i="10"/>
  <c r="H58" i="10"/>
  <c r="H66" i="10"/>
  <c r="H74" i="10"/>
  <c r="H82" i="10"/>
  <c r="H90" i="10"/>
  <c r="H98" i="10"/>
  <c r="H61" i="10"/>
  <c r="H7" i="10"/>
  <c r="H19" i="10"/>
  <c r="H27" i="10"/>
  <c r="H35" i="10"/>
  <c r="H43" i="10"/>
  <c r="H51" i="10"/>
  <c r="H59" i="10"/>
  <c r="H67" i="10"/>
  <c r="H75" i="10"/>
  <c r="H83" i="10"/>
  <c r="H91" i="10"/>
  <c r="H99" i="10"/>
  <c r="H37" i="10"/>
  <c r="H69" i="10"/>
  <c r="H29" i="10"/>
  <c r="H93" i="10"/>
  <c r="H92" i="10"/>
  <c r="H52" i="10"/>
  <c r="H68" i="10"/>
  <c r="H36" i="10"/>
  <c r="H20" i="10"/>
  <c r="H44" i="10"/>
  <c r="H84" i="10"/>
  <c r="H60" i="10"/>
  <c r="H9" i="10"/>
  <c r="H100" i="10"/>
  <c r="H76" i="10"/>
  <c r="H28" i="10"/>
  <c r="H5" i="10"/>
  <c r="H137" i="10"/>
  <c r="H188" i="10"/>
  <c r="H230" i="10"/>
  <c r="H212" i="10"/>
  <c r="H248" i="10"/>
  <c r="H118" i="10"/>
  <c r="H226" i="10"/>
  <c r="H247" i="10"/>
  <c r="H114" i="10"/>
  <c r="H246" i="10"/>
  <c r="H159" i="10"/>
  <c r="H251" i="10"/>
  <c r="H127" i="10"/>
  <c r="H238" i="10"/>
  <c r="H143" i="10"/>
  <c r="H205" i="10"/>
  <c r="H106" i="10"/>
  <c r="H161" i="10"/>
  <c r="H164" i="10"/>
  <c r="H147" i="10"/>
  <c r="H122" i="10"/>
  <c r="H216" i="10"/>
  <c r="H241" i="10"/>
  <c r="H109" i="10"/>
  <c r="H232" i="10"/>
  <c r="H126" i="10"/>
  <c r="H267" i="10"/>
  <c r="H148" i="10"/>
  <c r="H271" i="10"/>
  <c r="H142" i="10"/>
  <c r="H262" i="10"/>
  <c r="H259" i="10"/>
  <c r="H208" i="10"/>
  <c r="H243" i="10"/>
  <c r="H237" i="10"/>
  <c r="H210" i="10"/>
  <c r="H255" i="10"/>
  <c r="H149" i="10"/>
  <c r="H258" i="10"/>
  <c r="H198" i="10"/>
  <c r="H121" i="10"/>
  <c r="H182" i="10"/>
  <c r="H220" i="10"/>
  <c r="H211" i="10"/>
  <c r="H195" i="10"/>
  <c r="H233" i="10"/>
  <c r="H269" i="10"/>
  <c r="H139" i="10"/>
  <c r="H234" i="10"/>
  <c r="H213" i="10"/>
  <c r="H250" i="10"/>
  <c r="H162" i="10"/>
  <c r="H222" i="10"/>
  <c r="H167" i="10"/>
  <c r="H108" i="10"/>
  <c r="H203" i="10"/>
  <c r="H4" i="10"/>
  <c r="H191" i="10"/>
  <c r="H120" i="10"/>
  <c r="H207" i="10"/>
  <c r="H219" i="10"/>
  <c r="H197" i="10"/>
  <c r="H254" i="10"/>
  <c r="H129" i="10"/>
  <c r="H268" i="10"/>
  <c r="H138" i="10"/>
  <c r="H124" i="10"/>
  <c r="H228" i="10"/>
  <c r="H249" i="10"/>
  <c r="H175" i="10"/>
  <c r="H221" i="10"/>
  <c r="H166" i="10"/>
  <c r="H144" i="10"/>
  <c r="H132" i="10"/>
  <c r="H3" i="10"/>
  <c r="H151" i="10"/>
  <c r="H265" i="10"/>
  <c r="H150" i="10"/>
  <c r="H194" i="10"/>
  <c r="H181" i="10"/>
  <c r="H253" i="10"/>
  <c r="H128" i="10"/>
  <c r="H155" i="10"/>
  <c r="H236" i="10"/>
  <c r="H116" i="10"/>
  <c r="H209" i="10"/>
  <c r="H242" i="10"/>
  <c r="H206" i="10"/>
  <c r="H107" i="10"/>
  <c r="H2" i="10"/>
  <c r="H117" i="10"/>
  <c r="H225" i="10"/>
  <c r="H200" i="10"/>
  <c r="H184" i="10"/>
  <c r="H170" i="10"/>
  <c r="H264" i="10"/>
  <c r="H256" i="10"/>
  <c r="H218" i="10"/>
  <c r="H190" i="10"/>
  <c r="H235" i="10"/>
  <c r="H119" i="10"/>
  <c r="H115" i="10"/>
  <c r="H165" i="10"/>
  <c r="H178" i="10"/>
  <c r="H201" i="10"/>
  <c r="H204" i="10"/>
  <c r="H131" i="10"/>
  <c r="H252" i="10"/>
  <c r="H146" i="10"/>
  <c r="H154" i="10"/>
  <c r="H227" i="10"/>
  <c r="H217" i="10"/>
  <c r="H174" i="10"/>
  <c r="H224" i="10"/>
  <c r="H130" i="10"/>
  <c r="H152" i="10"/>
  <c r="H187" i="10"/>
  <c r="H186" i="10"/>
  <c r="H272" i="10"/>
  <c r="H136" i="10"/>
  <c r="H245" i="10"/>
  <c r="H185" i="10"/>
  <c r="H199" i="10"/>
  <c r="H123" i="10"/>
  <c r="H141" i="10"/>
  <c r="H273" i="10"/>
  <c r="H261" i="10"/>
  <c r="H239" i="10"/>
  <c r="H135" i="10"/>
  <c r="H244" i="10"/>
  <c r="H113" i="10"/>
  <c r="H158" i="10"/>
  <c r="H133" i="10"/>
  <c r="H177" i="10"/>
  <c r="H229" i="10"/>
  <c r="H110" i="10"/>
  <c r="H215" i="10"/>
  <c r="H257" i="10"/>
  <c r="H163" i="10"/>
  <c r="H260" i="10"/>
  <c r="H223" i="10"/>
  <c r="H193" i="10"/>
  <c r="H263" i="10"/>
  <c r="H240" i="10"/>
  <c r="H173" i="10"/>
  <c r="H112" i="10"/>
  <c r="H169" i="10"/>
  <c r="H192" i="10"/>
  <c r="H140" i="10"/>
  <c r="H172" i="10"/>
  <c r="H134" i="10"/>
  <c r="H171" i="10"/>
  <c r="H196" i="10"/>
  <c r="H179" i="10"/>
  <c r="H168" i="10"/>
  <c r="H125" i="10"/>
  <c r="H214" i="10"/>
  <c r="H231" i="10"/>
  <c r="H266" i="10"/>
  <c r="H176" i="10"/>
  <c r="H270" i="10"/>
  <c r="H111" i="10"/>
  <c r="H183" i="10"/>
  <c r="H160" i="10"/>
  <c r="H153" i="10"/>
  <c r="H180" i="10"/>
  <c r="H189" i="10"/>
  <c r="H157" i="10"/>
  <c r="H202" i="10"/>
  <c r="H145" i="10"/>
  <c r="H156" i="10"/>
  <c r="AT4" i="11"/>
  <c r="AT5" i="11"/>
  <c r="AT102" i="11"/>
  <c r="AT103" i="11"/>
  <c r="AT104" i="11"/>
  <c r="AT105" i="11"/>
  <c r="AT106" i="11"/>
  <c r="AT107" i="11"/>
  <c r="AT108" i="11"/>
  <c r="AT109" i="11"/>
  <c r="AT110" i="11"/>
  <c r="AT111" i="11"/>
  <c r="AT112" i="11"/>
  <c r="AT113" i="11"/>
  <c r="AT114" i="11"/>
  <c r="AT115" i="11"/>
  <c r="AT116" i="11"/>
  <c r="AT117" i="11"/>
  <c r="AT118" i="11"/>
  <c r="AT119" i="11"/>
  <c r="AT120" i="11"/>
  <c r="AT121" i="11"/>
  <c r="AT122" i="11"/>
  <c r="AT123" i="11"/>
  <c r="AT124" i="11"/>
  <c r="AT125" i="11"/>
  <c r="AT126" i="11"/>
  <c r="AS4" i="11"/>
  <c r="AS5" i="11"/>
  <c r="AS102" i="11"/>
  <c r="AS103" i="11"/>
  <c r="AS104" i="11"/>
  <c r="AS105" i="11"/>
  <c r="AS106" i="11"/>
  <c r="AS107" i="11"/>
  <c r="AS108" i="11"/>
  <c r="AS109" i="11"/>
  <c r="AS110" i="11"/>
  <c r="AS111" i="11"/>
  <c r="AS112" i="11"/>
  <c r="AS113" i="11"/>
  <c r="AS114" i="11"/>
  <c r="AS115" i="11"/>
  <c r="AS116" i="11"/>
  <c r="AS117" i="11"/>
  <c r="AS118" i="11"/>
  <c r="AS119" i="11"/>
  <c r="AS120" i="11"/>
  <c r="AS121" i="11"/>
  <c r="AS122" i="11"/>
  <c r="AS123" i="11"/>
  <c r="AS124" i="11"/>
  <c r="AS125" i="11"/>
  <c r="AS126" i="11"/>
  <c r="AR4" i="11"/>
  <c r="AR5" i="11"/>
  <c r="AR102" i="11"/>
  <c r="AR103" i="11"/>
  <c r="AR104" i="11"/>
  <c r="AR105" i="11"/>
  <c r="AR106" i="11"/>
  <c r="AR107" i="11"/>
  <c r="AR108" i="11"/>
  <c r="AR109" i="11"/>
  <c r="AR110" i="11"/>
  <c r="AR111" i="11"/>
  <c r="AR112" i="11"/>
  <c r="AR113" i="11"/>
  <c r="AR114" i="11"/>
  <c r="AR115" i="11"/>
  <c r="AR116" i="11"/>
  <c r="AR117" i="11"/>
  <c r="AR118" i="11"/>
  <c r="AR119" i="11"/>
  <c r="AR120" i="11"/>
  <c r="AR121" i="11"/>
  <c r="AR122" i="11"/>
  <c r="AR123" i="11"/>
  <c r="AR124" i="11"/>
  <c r="AR125" i="11"/>
  <c r="AR126" i="11"/>
  <c r="AQ4" i="11"/>
  <c r="AQ5" i="11"/>
  <c r="AQ102" i="11"/>
  <c r="AQ103" i="11"/>
  <c r="AQ104" i="11"/>
  <c r="AQ105" i="11"/>
  <c r="AQ106" i="11"/>
  <c r="AQ107" i="11"/>
  <c r="AQ108" i="11"/>
  <c r="AQ109" i="11"/>
  <c r="AQ110" i="11"/>
  <c r="AQ111" i="11"/>
  <c r="AQ112" i="11"/>
  <c r="AQ113" i="11"/>
  <c r="AQ114" i="11"/>
  <c r="AQ115" i="11"/>
  <c r="AQ116" i="11"/>
  <c r="AQ117" i="11"/>
  <c r="AQ118" i="11"/>
  <c r="AQ119" i="11"/>
  <c r="AQ120" i="11"/>
  <c r="AQ121" i="11"/>
  <c r="AQ122" i="11"/>
  <c r="AQ123" i="11"/>
  <c r="AQ124" i="11"/>
  <c r="AQ125" i="11"/>
  <c r="AQ126" i="11"/>
  <c r="G4" i="11"/>
  <c r="CI4" i="11" s="1"/>
  <c r="G5" i="11"/>
  <c r="CI5" i="11" s="1"/>
  <c r="G102" i="11"/>
  <c r="CI102" i="11" s="1"/>
  <c r="G103" i="11"/>
  <c r="CI103" i="11" s="1"/>
  <c r="G104" i="11"/>
  <c r="CI104" i="11" s="1"/>
  <c r="G105" i="11"/>
  <c r="CI105" i="11" s="1"/>
  <c r="G106" i="11"/>
  <c r="CI106" i="11" s="1"/>
  <c r="G107" i="11"/>
  <c r="CI107" i="11" s="1"/>
  <c r="G108" i="11"/>
  <c r="CI108" i="11" s="1"/>
  <c r="G109" i="11"/>
  <c r="CI109" i="11" s="1"/>
  <c r="G110" i="11"/>
  <c r="CI110" i="11" s="1"/>
  <c r="G111" i="11"/>
  <c r="CI111" i="11" s="1"/>
  <c r="G112" i="11"/>
  <c r="CI112" i="11" s="1"/>
  <c r="G113" i="11"/>
  <c r="CI113" i="11" s="1"/>
  <c r="G114" i="11"/>
  <c r="CI114" i="11" s="1"/>
  <c r="G115" i="11"/>
  <c r="CI115" i="11" s="1"/>
  <c r="G116" i="11"/>
  <c r="CI116" i="11" s="1"/>
  <c r="G117" i="11"/>
  <c r="CI117" i="11" s="1"/>
  <c r="G118" i="11"/>
  <c r="CI118" i="11" s="1"/>
  <c r="G119" i="11"/>
  <c r="CI119" i="11" s="1"/>
  <c r="G120" i="11"/>
  <c r="CI120" i="11" s="1"/>
  <c r="G121" i="11"/>
  <c r="CI121" i="11" s="1"/>
  <c r="G122" i="11"/>
  <c r="CI122" i="11" s="1"/>
  <c r="G123" i="11"/>
  <c r="CI123" i="11" s="1"/>
  <c r="G124" i="11"/>
  <c r="CI124" i="11" s="1"/>
  <c r="G125" i="11"/>
  <c r="CI125" i="11" s="1"/>
  <c r="G126" i="11"/>
  <c r="CI126" i="11" s="1"/>
  <c r="BN4" i="11" l="1"/>
  <c r="BN5" i="11"/>
  <c r="BN102" i="11"/>
  <c r="BN103" i="11"/>
  <c r="BN104" i="11"/>
  <c r="BN105" i="11"/>
  <c r="BN106" i="11"/>
  <c r="BN107" i="11"/>
  <c r="BN108" i="11"/>
  <c r="BN109" i="11"/>
  <c r="BN110" i="11"/>
  <c r="BN111" i="11"/>
  <c r="BN112" i="11"/>
  <c r="BN113" i="11"/>
  <c r="BN114" i="11"/>
  <c r="BN115" i="11"/>
  <c r="BN116" i="11"/>
  <c r="BN117" i="11"/>
  <c r="BN118" i="11"/>
  <c r="BN119" i="11"/>
  <c r="BN120" i="11"/>
  <c r="BN121" i="11"/>
  <c r="BN122" i="11"/>
  <c r="BN123" i="11"/>
  <c r="BN124" i="11"/>
  <c r="BN125" i="11"/>
  <c r="BN126" i="11"/>
  <c r="BM4" i="11"/>
  <c r="BM5" i="11"/>
  <c r="BM102" i="11"/>
  <c r="BM103" i="11"/>
  <c r="BM104" i="11"/>
  <c r="BM105" i="11"/>
  <c r="BM106" i="11"/>
  <c r="BM107" i="11"/>
  <c r="BM108" i="11"/>
  <c r="BM109" i="11"/>
  <c r="BM110" i="11"/>
  <c r="BM111" i="11"/>
  <c r="BM112" i="11"/>
  <c r="BM113" i="11"/>
  <c r="BM114" i="11"/>
  <c r="BM115" i="11"/>
  <c r="BM116" i="11"/>
  <c r="BM117" i="11"/>
  <c r="BM118" i="11"/>
  <c r="BM119" i="11"/>
  <c r="BM120" i="11"/>
  <c r="BM121" i="11"/>
  <c r="BM122" i="11"/>
  <c r="BM123" i="11"/>
  <c r="BM124" i="11"/>
  <c r="BM125" i="11"/>
  <c r="BM126" i="11"/>
  <c r="F2" i="22" l="1"/>
  <c r="F3" i="22"/>
  <c r="F4" i="22"/>
  <c r="F5" i="22"/>
  <c r="F6" i="22"/>
  <c r="F7" i="22"/>
  <c r="F8" i="22"/>
  <c r="AY4" i="11" l="1"/>
  <c r="AY5" i="11"/>
  <c r="AY102" i="11"/>
  <c r="AY103" i="11"/>
  <c r="AY104" i="11"/>
  <c r="AY105" i="11"/>
  <c r="AY106" i="11"/>
  <c r="AY107" i="11"/>
  <c r="AY108" i="11"/>
  <c r="AY109" i="11"/>
  <c r="AY110" i="11"/>
  <c r="AY111" i="11"/>
  <c r="AY112" i="11"/>
  <c r="AY113" i="11"/>
  <c r="AY114" i="11"/>
  <c r="AY115" i="11"/>
  <c r="AY116" i="11"/>
  <c r="AY117" i="11"/>
  <c r="AY118" i="11"/>
  <c r="AY119" i="11"/>
  <c r="AY120" i="11"/>
  <c r="AY121" i="11"/>
  <c r="AY122" i="11"/>
  <c r="AY123" i="11"/>
  <c r="AY124" i="11"/>
  <c r="AY125" i="11"/>
  <c r="AY126" i="11"/>
  <c r="AX4" i="11"/>
  <c r="AX5" i="11"/>
  <c r="AX102" i="11"/>
  <c r="AX103" i="11"/>
  <c r="AX104" i="11"/>
  <c r="AX105" i="11"/>
  <c r="AX106" i="11"/>
  <c r="AX107" i="11"/>
  <c r="AX108" i="11"/>
  <c r="AX109" i="11"/>
  <c r="AX110" i="11"/>
  <c r="AX111" i="11"/>
  <c r="AX112" i="11"/>
  <c r="AX113" i="11"/>
  <c r="AX114" i="11"/>
  <c r="AX115" i="11"/>
  <c r="AX116" i="11"/>
  <c r="AX117" i="11"/>
  <c r="AX118" i="11"/>
  <c r="AX119" i="11"/>
  <c r="AX120" i="11"/>
  <c r="AX121" i="11"/>
  <c r="AX122" i="11"/>
  <c r="AX123" i="11"/>
  <c r="AX124" i="11"/>
  <c r="AX125" i="11"/>
  <c r="AX126" i="11"/>
  <c r="BZ126" i="11"/>
  <c r="BZ125" i="11"/>
  <c r="BZ124" i="11"/>
  <c r="BZ123" i="11"/>
  <c r="BZ122" i="11"/>
  <c r="BZ121" i="11"/>
  <c r="BZ120" i="11"/>
  <c r="BZ119" i="11"/>
  <c r="BZ118" i="11"/>
  <c r="BZ117" i="11"/>
  <c r="BZ116" i="11"/>
  <c r="BZ115" i="11"/>
  <c r="BZ114" i="11"/>
  <c r="BZ113" i="11"/>
  <c r="BZ112" i="11"/>
  <c r="BZ111" i="11"/>
  <c r="BZ110" i="11"/>
  <c r="BZ109" i="11"/>
  <c r="BZ108" i="11"/>
  <c r="BZ107" i="11"/>
  <c r="BZ106" i="11"/>
  <c r="BZ105" i="11"/>
  <c r="BZ104" i="11"/>
  <c r="BZ103" i="11"/>
  <c r="BZ102" i="11"/>
  <c r="BZ5" i="11"/>
  <c r="BZ4" i="11"/>
  <c r="BA4" i="11"/>
  <c r="BA5" i="11"/>
  <c r="BA102" i="11"/>
  <c r="BA103" i="11"/>
  <c r="BA104" i="11"/>
  <c r="BA105" i="11"/>
  <c r="BA106" i="11"/>
  <c r="BA107" i="11"/>
  <c r="BA108" i="11"/>
  <c r="BA109" i="11"/>
  <c r="BA110" i="11"/>
  <c r="BA111" i="11"/>
  <c r="BA112" i="11"/>
  <c r="BA113" i="11"/>
  <c r="BA114" i="11"/>
  <c r="BA115" i="11"/>
  <c r="BA116" i="11"/>
  <c r="BA117" i="11"/>
  <c r="BA118" i="11"/>
  <c r="BA119" i="11"/>
  <c r="BA120" i="11"/>
  <c r="BA121" i="11"/>
  <c r="BA122" i="11"/>
  <c r="BA123" i="11"/>
  <c r="BA124" i="11"/>
  <c r="BA125" i="11"/>
  <c r="BA126" i="11"/>
  <c r="AZ4" i="11"/>
  <c r="AZ5" i="11"/>
  <c r="AZ102" i="11"/>
  <c r="AZ103" i="11"/>
  <c r="AZ104" i="11"/>
  <c r="AZ105" i="11"/>
  <c r="AZ106" i="11"/>
  <c r="AZ107" i="11"/>
  <c r="AZ108" i="11"/>
  <c r="AZ109" i="11"/>
  <c r="AZ110" i="11"/>
  <c r="AZ111" i="11"/>
  <c r="AZ112" i="11"/>
  <c r="AZ113" i="11"/>
  <c r="AZ114" i="11"/>
  <c r="AZ115" i="11"/>
  <c r="AZ116" i="11"/>
  <c r="AZ117" i="11"/>
  <c r="AZ118" i="11"/>
  <c r="AZ119" i="11"/>
  <c r="AZ120" i="11"/>
  <c r="AZ121" i="11"/>
  <c r="AZ122" i="11"/>
  <c r="AZ123" i="11"/>
  <c r="AZ124" i="11"/>
  <c r="AZ125" i="11"/>
  <c r="AZ126" i="11"/>
  <c r="BB5" i="11"/>
  <c r="V2" i="1"/>
  <c r="V3" i="1"/>
  <c r="V4" i="1"/>
  <c r="V5"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C4" i="10"/>
  <c r="G4" i="1"/>
  <c r="P4" i="1" s="1"/>
  <c r="G3" i="1"/>
  <c r="P3" i="1" s="1"/>
  <c r="E8" i="22"/>
  <c r="E7" i="22"/>
  <c r="E6" i="22"/>
  <c r="E5" i="22"/>
  <c r="E4" i="22"/>
  <c r="E3" i="22"/>
  <c r="E2" i="22"/>
  <c r="CH102" i="11"/>
  <c r="CG102" i="11"/>
  <c r="CF102" i="11"/>
  <c r="BX102" i="11"/>
  <c r="BW102" i="11"/>
  <c r="BV102" i="11"/>
  <c r="BT102" i="11"/>
  <c r="BS102" i="11"/>
  <c r="BQ102" i="11"/>
  <c r="BP102" i="11"/>
  <c r="BO102" i="11"/>
  <c r="BL102" i="11"/>
  <c r="BK102" i="11"/>
  <c r="BI102" i="11"/>
  <c r="BH102" i="11"/>
  <c r="BF102" i="11"/>
  <c r="BE102" i="11"/>
  <c r="BD102" i="11"/>
  <c r="BC102" i="11"/>
  <c r="AW102" i="11"/>
  <c r="AV102" i="11"/>
  <c r="CH5" i="11"/>
  <c r="CG5" i="11"/>
  <c r="CF5" i="11"/>
  <c r="BX5" i="11"/>
  <c r="BW5" i="11"/>
  <c r="BV5" i="11"/>
  <c r="BT5" i="11"/>
  <c r="BS5" i="11"/>
  <c r="BQ5" i="11"/>
  <c r="BP5" i="11"/>
  <c r="BO5" i="11"/>
  <c r="BL5" i="11"/>
  <c r="BK5" i="11"/>
  <c r="BI5" i="11"/>
  <c r="BH5" i="11"/>
  <c r="BF5" i="11"/>
  <c r="BE5" i="11"/>
  <c r="BD5" i="11"/>
  <c r="BC5" i="11"/>
  <c r="AW5" i="11"/>
  <c r="AV5" i="11"/>
  <c r="CH4" i="11"/>
  <c r="CG4" i="11"/>
  <c r="CF4" i="11"/>
  <c r="BX4" i="11"/>
  <c r="BW4" i="11"/>
  <c r="BV4" i="11"/>
  <c r="BT4" i="11"/>
  <c r="BS4" i="11"/>
  <c r="BQ4" i="11"/>
  <c r="BP4" i="11"/>
  <c r="BO4" i="11"/>
  <c r="BL4" i="11"/>
  <c r="BK4" i="11"/>
  <c r="BI4" i="11"/>
  <c r="BF4" i="11"/>
  <c r="BE4" i="11"/>
  <c r="BD4" i="11"/>
  <c r="BC4" i="11"/>
  <c r="AW4" i="11"/>
  <c r="AV4" i="11"/>
  <c r="K2" i="10"/>
  <c r="K3" i="10"/>
  <c r="K4" i="10"/>
  <c r="L5" i="1"/>
  <c r="N5" i="1"/>
  <c r="O5" i="1"/>
  <c r="Q5" i="1"/>
  <c r="W5" i="1"/>
  <c r="L4" i="1"/>
  <c r="N4" i="1"/>
  <c r="O4" i="1"/>
  <c r="Q4" i="1"/>
  <c r="W4" i="1"/>
  <c r="L3" i="1"/>
  <c r="N3" i="1"/>
  <c r="O3" i="1"/>
  <c r="Q3" i="1"/>
  <c r="W3" i="1"/>
  <c r="AU4" i="11" l="1"/>
  <c r="BY5" i="11"/>
  <c r="AU5" i="11"/>
  <c r="AU102" i="11"/>
  <c r="BY4" i="11"/>
  <c r="BY102" i="11"/>
  <c r="CB4" i="11"/>
  <c r="CB102" i="11"/>
  <c r="CB5" i="11"/>
  <c r="M3" i="1"/>
  <c r="X3" i="1" s="1"/>
  <c r="M4" i="1"/>
  <c r="X4" i="1" s="1"/>
  <c r="C2" i="10"/>
  <c r="C3" i="10"/>
  <c r="G5" i="1"/>
  <c r="P5" i="1" s="1"/>
  <c r="M5" i="1"/>
  <c r="BB102" i="11"/>
  <c r="BB4" i="11"/>
  <c r="CC4" i="11" l="1"/>
  <c r="CE4" i="11" s="1"/>
  <c r="CC5" i="11"/>
  <c r="CE5" i="11" s="1"/>
  <c r="CC102" i="11"/>
  <c r="CE102" i="11" s="1"/>
  <c r="X5" i="1"/>
  <c r="AV118" i="11"/>
  <c r="AW118" i="11"/>
  <c r="BB118" i="11"/>
  <c r="BC118" i="11"/>
  <c r="BD118" i="11"/>
  <c r="BE118" i="11"/>
  <c r="BF118" i="11"/>
  <c r="BH118" i="11"/>
  <c r="BI118" i="11"/>
  <c r="BK118" i="11"/>
  <c r="BL118" i="11"/>
  <c r="BO118" i="11"/>
  <c r="BP118" i="11"/>
  <c r="BQ118" i="11"/>
  <c r="BS118" i="11"/>
  <c r="BT118" i="11"/>
  <c r="BV118" i="11"/>
  <c r="BW118" i="11"/>
  <c r="BX118" i="11"/>
  <c r="CF118" i="11"/>
  <c r="CG118" i="11"/>
  <c r="CH118" i="11"/>
  <c r="AV117" i="11"/>
  <c r="AW117" i="11"/>
  <c r="BC117" i="11"/>
  <c r="BD117" i="11"/>
  <c r="BE117" i="11"/>
  <c r="BF117" i="11"/>
  <c r="BH117" i="11"/>
  <c r="BI117" i="11"/>
  <c r="BK117" i="11"/>
  <c r="BL117" i="11"/>
  <c r="BO117" i="11"/>
  <c r="BP117" i="11"/>
  <c r="BQ117" i="11"/>
  <c r="BS117" i="11"/>
  <c r="BT117" i="11"/>
  <c r="BV117" i="11"/>
  <c r="BW117" i="11"/>
  <c r="BX117" i="11"/>
  <c r="CF117" i="11"/>
  <c r="CG117" i="11"/>
  <c r="CH117" i="11"/>
  <c r="AV107" i="11"/>
  <c r="AW107" i="11"/>
  <c r="BC107" i="11"/>
  <c r="BD107" i="11"/>
  <c r="BE107" i="11"/>
  <c r="BF107" i="11"/>
  <c r="BH107" i="11"/>
  <c r="BI107" i="11"/>
  <c r="BK107" i="11"/>
  <c r="BL107" i="11"/>
  <c r="BO107" i="11"/>
  <c r="BP107" i="11"/>
  <c r="BQ107" i="11"/>
  <c r="BS107" i="11"/>
  <c r="BT107" i="11"/>
  <c r="BV107" i="11"/>
  <c r="BW107" i="11"/>
  <c r="BX107" i="11"/>
  <c r="CF107" i="11"/>
  <c r="CG107" i="11"/>
  <c r="CH107" i="11"/>
  <c r="AV119" i="11"/>
  <c r="AW119" i="11"/>
  <c r="BC119" i="11"/>
  <c r="BD119" i="11"/>
  <c r="BE119" i="11"/>
  <c r="BF119" i="11"/>
  <c r="BH119" i="11"/>
  <c r="BI119" i="11"/>
  <c r="BK119" i="11"/>
  <c r="BL119" i="11"/>
  <c r="BO119" i="11"/>
  <c r="BP119" i="11"/>
  <c r="BQ119" i="11"/>
  <c r="BS119" i="11"/>
  <c r="BT119" i="11"/>
  <c r="BV119" i="11"/>
  <c r="BW119" i="11"/>
  <c r="BX119" i="11"/>
  <c r="CF119" i="11"/>
  <c r="CG119" i="11"/>
  <c r="CH119" i="11"/>
  <c r="AV120" i="11"/>
  <c r="AW120" i="11"/>
  <c r="BC120" i="11"/>
  <c r="BD120" i="11"/>
  <c r="BE120" i="11"/>
  <c r="BF120" i="11"/>
  <c r="BH120" i="11"/>
  <c r="BI120" i="11"/>
  <c r="BK120" i="11"/>
  <c r="BL120" i="11"/>
  <c r="BO120" i="11"/>
  <c r="BP120" i="11"/>
  <c r="BQ120" i="11"/>
  <c r="BS120" i="11"/>
  <c r="BT120" i="11"/>
  <c r="BV120" i="11"/>
  <c r="BW120" i="11"/>
  <c r="BX120" i="11"/>
  <c r="CF120" i="11"/>
  <c r="CG120" i="11"/>
  <c r="CH120" i="11"/>
  <c r="AV113" i="11"/>
  <c r="AW113" i="11"/>
  <c r="BC113" i="11"/>
  <c r="BD113" i="11"/>
  <c r="BE113" i="11"/>
  <c r="BF113" i="11"/>
  <c r="BH113" i="11"/>
  <c r="BI113" i="11"/>
  <c r="BK113" i="11"/>
  <c r="BL113" i="11"/>
  <c r="BO113" i="11"/>
  <c r="BP113" i="11"/>
  <c r="BQ113" i="11"/>
  <c r="BS113" i="11"/>
  <c r="BT113" i="11"/>
  <c r="BV113" i="11"/>
  <c r="BW113" i="11"/>
  <c r="BX113" i="11"/>
  <c r="CF113" i="11"/>
  <c r="CG113" i="11"/>
  <c r="CH113" i="11"/>
  <c r="AV111" i="11"/>
  <c r="AW111" i="11"/>
  <c r="BC111" i="11"/>
  <c r="BD111" i="11"/>
  <c r="BE111" i="11"/>
  <c r="BF111" i="11"/>
  <c r="BH111" i="11"/>
  <c r="BI111" i="11"/>
  <c r="BK111" i="11"/>
  <c r="BL111" i="11"/>
  <c r="BO111" i="11"/>
  <c r="BP111" i="11"/>
  <c r="BQ111" i="11"/>
  <c r="BS111" i="11"/>
  <c r="BT111" i="11"/>
  <c r="BV111" i="11"/>
  <c r="BW111" i="11"/>
  <c r="BX111" i="11"/>
  <c r="CF111" i="11"/>
  <c r="CG111" i="11"/>
  <c r="CH111" i="11"/>
  <c r="AV125" i="11"/>
  <c r="AW125" i="11"/>
  <c r="BC125" i="11"/>
  <c r="BD125" i="11"/>
  <c r="BE125" i="11"/>
  <c r="BF125" i="11"/>
  <c r="BH125" i="11"/>
  <c r="BI125" i="11"/>
  <c r="BK125" i="11"/>
  <c r="BL125" i="11"/>
  <c r="BO125" i="11"/>
  <c r="BP125" i="11"/>
  <c r="BQ125" i="11"/>
  <c r="BS125" i="11"/>
  <c r="BT125" i="11"/>
  <c r="BV125" i="11"/>
  <c r="BW125" i="11"/>
  <c r="BX125" i="11"/>
  <c r="CF125" i="11"/>
  <c r="CG125" i="11"/>
  <c r="CH125" i="11"/>
  <c r="AV112" i="11"/>
  <c r="AW112" i="11"/>
  <c r="BC112" i="11"/>
  <c r="BD112" i="11"/>
  <c r="BE112" i="11"/>
  <c r="BF112" i="11"/>
  <c r="BH112" i="11"/>
  <c r="BI112" i="11"/>
  <c r="BK112" i="11"/>
  <c r="BL112" i="11"/>
  <c r="BO112" i="11"/>
  <c r="BP112" i="11"/>
  <c r="BQ112" i="11"/>
  <c r="BS112" i="11"/>
  <c r="BT112" i="11"/>
  <c r="BV112" i="11"/>
  <c r="BW112" i="11"/>
  <c r="BX112" i="11"/>
  <c r="CF112" i="11"/>
  <c r="CG112" i="11"/>
  <c r="CH112" i="11"/>
  <c r="AV104" i="11"/>
  <c r="AW104" i="11"/>
  <c r="BC104" i="11"/>
  <c r="BD104" i="11"/>
  <c r="BE104" i="11"/>
  <c r="BF104" i="11"/>
  <c r="BH104" i="11"/>
  <c r="BI104" i="11"/>
  <c r="BK104" i="11"/>
  <c r="BL104" i="11"/>
  <c r="BO104" i="11"/>
  <c r="BP104" i="11"/>
  <c r="BQ104" i="11"/>
  <c r="BS104" i="11"/>
  <c r="BT104" i="11"/>
  <c r="BV104" i="11"/>
  <c r="BW104" i="11"/>
  <c r="BX104" i="11"/>
  <c r="CF104" i="11"/>
  <c r="CG104" i="11"/>
  <c r="CH104" i="11"/>
  <c r="BB103" i="11"/>
  <c r="AV103" i="11"/>
  <c r="AW103" i="11"/>
  <c r="BC103" i="11"/>
  <c r="BD103" i="11"/>
  <c r="BE103" i="11"/>
  <c r="BF103" i="11"/>
  <c r="BH103" i="11"/>
  <c r="BI103" i="11"/>
  <c r="BK103" i="11"/>
  <c r="BL103" i="11"/>
  <c r="BO103" i="11"/>
  <c r="BP103" i="11"/>
  <c r="BQ103" i="11"/>
  <c r="BS103" i="11"/>
  <c r="BT103" i="11"/>
  <c r="BV103" i="11"/>
  <c r="BW103" i="11"/>
  <c r="BX103" i="11"/>
  <c r="CF103" i="11"/>
  <c r="CG103" i="11"/>
  <c r="CH103" i="11"/>
  <c r="BX115" i="11"/>
  <c r="BX122" i="11"/>
  <c r="BX110" i="11"/>
  <c r="BX126" i="11"/>
  <c r="BX123" i="11"/>
  <c r="BX121" i="11"/>
  <c r="BX124" i="11"/>
  <c r="BX105" i="11"/>
  <c r="BX109" i="11"/>
  <c r="BX106" i="11"/>
  <c r="BX116" i="11"/>
  <c r="BX108" i="11"/>
  <c r="BX114" i="11"/>
  <c r="BE115" i="11"/>
  <c r="BE110" i="11"/>
  <c r="BE123" i="11"/>
  <c r="BE121" i="11"/>
  <c r="BE105" i="11"/>
  <c r="BE106" i="11"/>
  <c r="BE108" i="11"/>
  <c r="BD115" i="11"/>
  <c r="BC115" i="11"/>
  <c r="BC122" i="11"/>
  <c r="BC110" i="11"/>
  <c r="BC126" i="11"/>
  <c r="BC123" i="11"/>
  <c r="BC121" i="11"/>
  <c r="BC124" i="11"/>
  <c r="BC105" i="11"/>
  <c r="BC109" i="11"/>
  <c r="BC106" i="11"/>
  <c r="BC116" i="11"/>
  <c r="BC108" i="11"/>
  <c r="BC114" i="11"/>
  <c r="BW115" i="11"/>
  <c r="BW122" i="11"/>
  <c r="BW110" i="11"/>
  <c r="BW126" i="11"/>
  <c r="BW123" i="11"/>
  <c r="BW121" i="11"/>
  <c r="BW124" i="11"/>
  <c r="BW105" i="11"/>
  <c r="BW109" i="11"/>
  <c r="BW106" i="11"/>
  <c r="BW116" i="11"/>
  <c r="BW108" i="11"/>
  <c r="BW114" i="11"/>
  <c r="BV115" i="11"/>
  <c r="BV122" i="11"/>
  <c r="BV110" i="11"/>
  <c r="BV126" i="11"/>
  <c r="BV123" i="11"/>
  <c r="BV121" i="11"/>
  <c r="BV124" i="11"/>
  <c r="BV105" i="11"/>
  <c r="BV109" i="11"/>
  <c r="BV106" i="11"/>
  <c r="BV116" i="11"/>
  <c r="BV108" i="11"/>
  <c r="BV114" i="11"/>
  <c r="BT115" i="11"/>
  <c r="BT122" i="11"/>
  <c r="BT110" i="11"/>
  <c r="BT126" i="11"/>
  <c r="BT123" i="11"/>
  <c r="BT121" i="11"/>
  <c r="BT124" i="11"/>
  <c r="BT105" i="11"/>
  <c r="BT109" i="11"/>
  <c r="BT106" i="11"/>
  <c r="BT116" i="11"/>
  <c r="BT108" i="11"/>
  <c r="BT114" i="11"/>
  <c r="BS115" i="11"/>
  <c r="BS122" i="11"/>
  <c r="BS110" i="11"/>
  <c r="BS126" i="11"/>
  <c r="BS123" i="11"/>
  <c r="BS121" i="11"/>
  <c r="BS124" i="11"/>
  <c r="BS105" i="11"/>
  <c r="BS109" i="11"/>
  <c r="BS106" i="11"/>
  <c r="BS116" i="11"/>
  <c r="BS108" i="11"/>
  <c r="BS114" i="11"/>
  <c r="BQ115" i="11"/>
  <c r="BQ122" i="11"/>
  <c r="BQ110" i="11"/>
  <c r="BQ126" i="11"/>
  <c r="BQ123" i="11"/>
  <c r="BQ121" i="11"/>
  <c r="BQ124" i="11"/>
  <c r="BQ105" i="11"/>
  <c r="BQ109" i="11"/>
  <c r="BQ106" i="11"/>
  <c r="BQ116" i="11"/>
  <c r="BQ108" i="11"/>
  <c r="BQ114" i="11"/>
  <c r="BP115" i="11"/>
  <c r="BP122" i="11"/>
  <c r="BP110" i="11"/>
  <c r="BP126" i="11"/>
  <c r="BP123" i="11"/>
  <c r="BP121" i="11"/>
  <c r="BP124" i="11"/>
  <c r="BP105" i="11"/>
  <c r="BP109" i="11"/>
  <c r="BP106" i="11"/>
  <c r="BP116" i="11"/>
  <c r="BP108" i="11"/>
  <c r="BP114" i="11"/>
  <c r="BO115" i="11"/>
  <c r="BO122" i="11"/>
  <c r="BO110" i="11"/>
  <c r="BO126" i="11"/>
  <c r="BO123" i="11"/>
  <c r="BO121" i="11"/>
  <c r="BO124" i="11"/>
  <c r="BO105" i="11"/>
  <c r="BO109" i="11"/>
  <c r="BO106" i="11"/>
  <c r="BO116" i="11"/>
  <c r="BO108" i="11"/>
  <c r="BO114" i="11"/>
  <c r="BL115" i="11"/>
  <c r="BL122" i="11"/>
  <c r="BL110" i="11"/>
  <c r="BL126" i="11"/>
  <c r="BL123" i="11"/>
  <c r="BL121" i="11"/>
  <c r="BL124" i="11"/>
  <c r="BL105" i="11"/>
  <c r="BL109" i="11"/>
  <c r="BL106" i="11"/>
  <c r="BL116" i="11"/>
  <c r="BL108" i="11"/>
  <c r="BL114" i="11"/>
  <c r="BK115" i="11"/>
  <c r="BK122" i="11"/>
  <c r="BK110" i="11"/>
  <c r="BK126" i="11"/>
  <c r="BK123" i="11"/>
  <c r="BK121" i="11"/>
  <c r="BK124" i="11"/>
  <c r="BK105" i="11"/>
  <c r="BK109" i="11"/>
  <c r="BK106" i="11"/>
  <c r="BK116" i="11"/>
  <c r="BK108" i="11"/>
  <c r="BK114" i="11"/>
  <c r="BI115" i="11"/>
  <c r="BI122" i="11"/>
  <c r="BI110" i="11"/>
  <c r="BI126" i="11"/>
  <c r="BI123" i="11"/>
  <c r="BI121" i="11"/>
  <c r="BI124" i="11"/>
  <c r="BI105" i="11"/>
  <c r="BI109" i="11"/>
  <c r="BI106" i="11"/>
  <c r="BI116" i="11"/>
  <c r="BI108" i="11"/>
  <c r="BI114" i="11"/>
  <c r="BH115" i="11"/>
  <c r="BH122" i="11"/>
  <c r="BH110" i="11"/>
  <c r="BH126" i="11"/>
  <c r="BH123" i="11"/>
  <c r="BH121" i="11"/>
  <c r="BH124" i="11"/>
  <c r="BH105" i="11"/>
  <c r="BH109" i="11"/>
  <c r="BH106" i="11"/>
  <c r="BH116" i="11"/>
  <c r="BH108" i="11"/>
  <c r="BH114" i="11"/>
  <c r="BF115" i="11"/>
  <c r="BF122" i="11"/>
  <c r="BF110" i="11"/>
  <c r="BF126" i="11"/>
  <c r="BF123" i="11"/>
  <c r="BF121" i="11"/>
  <c r="BF124" i="11"/>
  <c r="BF105" i="11"/>
  <c r="BF109" i="11"/>
  <c r="BF106" i="11"/>
  <c r="BF116" i="11"/>
  <c r="BF108" i="11"/>
  <c r="BF114" i="11"/>
  <c r="AU113" i="11" l="1"/>
  <c r="AU103" i="11"/>
  <c r="AU125" i="11"/>
  <c r="AU118" i="11"/>
  <c r="AU111" i="11"/>
  <c r="BY119" i="11"/>
  <c r="CC119" i="11" s="1"/>
  <c r="CE119" i="11" s="1"/>
  <c r="AU119" i="11"/>
  <c r="AU104" i="11"/>
  <c r="AU117" i="11"/>
  <c r="AU120" i="11"/>
  <c r="AU107" i="11"/>
  <c r="AU115" i="11"/>
  <c r="AU112" i="11"/>
  <c r="BY111" i="11"/>
  <c r="BY104" i="11"/>
  <c r="BY117" i="11"/>
  <c r="CC117" i="11" s="1"/>
  <c r="CE117" i="11" s="1"/>
  <c r="BY120" i="11"/>
  <c r="CC120" i="11" s="1"/>
  <c r="CE120" i="11" s="1"/>
  <c r="BY103" i="11"/>
  <c r="CC103" i="11" s="1"/>
  <c r="CE103" i="11" s="1"/>
  <c r="BY125" i="11"/>
  <c r="CC125" i="11" s="1"/>
  <c r="CE125" i="11" s="1"/>
  <c r="BY107" i="11"/>
  <c r="CC107" i="11" s="1"/>
  <c r="CE107" i="11" s="1"/>
  <c r="BY115" i="11"/>
  <c r="CC115" i="11" s="1"/>
  <c r="BY113" i="11"/>
  <c r="CC113" i="11" s="1"/>
  <c r="CE113" i="11" s="1"/>
  <c r="BY112" i="11"/>
  <c r="CC112" i="11" s="1"/>
  <c r="CE112" i="11" s="1"/>
  <c r="BY118" i="11"/>
  <c r="CC118" i="11" s="1"/>
  <c r="CE118" i="11" s="1"/>
  <c r="CB115" i="11"/>
  <c r="CB113" i="11"/>
  <c r="CB112" i="11"/>
  <c r="CB117" i="11"/>
  <c r="CB119" i="11"/>
  <c r="CB111" i="11"/>
  <c r="CB104" i="11"/>
  <c r="CB107" i="11"/>
  <c r="CB120" i="11"/>
  <c r="CB103" i="11"/>
  <c r="CB125" i="11"/>
  <c r="CB118" i="11"/>
  <c r="CJ102" i="11"/>
  <c r="CJ5" i="11"/>
  <c r="CJ4" i="11"/>
  <c r="CC104" i="11"/>
  <c r="CE104" i="11" s="1"/>
  <c r="BB107" i="11"/>
  <c r="BB117" i="11"/>
  <c r="BB111" i="11"/>
  <c r="BB120" i="11"/>
  <c r="BB113" i="11"/>
  <c r="BB119" i="11"/>
  <c r="BB112" i="11"/>
  <c r="BB125" i="11"/>
  <c r="BB104" i="11"/>
  <c r="AV115" i="11"/>
  <c r="CE115" i="11" s="1"/>
  <c r="AV122" i="11"/>
  <c r="AV110" i="11"/>
  <c r="AV126" i="11"/>
  <c r="AV123" i="11"/>
  <c r="AV121" i="11"/>
  <c r="AV124" i="11"/>
  <c r="AV105" i="11"/>
  <c r="AV109" i="11"/>
  <c r="AV106" i="11"/>
  <c r="AV116" i="11"/>
  <c r="AV108" i="11"/>
  <c r="AV114" i="11"/>
  <c r="CF115" i="11"/>
  <c r="CF122" i="11"/>
  <c r="CF110" i="11"/>
  <c r="CF126" i="11"/>
  <c r="CF123" i="11"/>
  <c r="CF121" i="11"/>
  <c r="CF124" i="11"/>
  <c r="CF105" i="11"/>
  <c r="CF109" i="11"/>
  <c r="CF106" i="11"/>
  <c r="CF116" i="11"/>
  <c r="CF108" i="11"/>
  <c r="CF114" i="11"/>
  <c r="CC111" i="11" l="1"/>
  <c r="CJ118" i="11"/>
  <c r="CJ117" i="11"/>
  <c r="CJ112" i="11"/>
  <c r="CJ107" i="11"/>
  <c r="CJ120" i="11"/>
  <c r="CJ125" i="11"/>
  <c r="CJ119" i="11"/>
  <c r="CJ113" i="11"/>
  <c r="CJ104" i="11"/>
  <c r="BD122" i="11"/>
  <c r="BD110" i="11"/>
  <c r="BD126" i="11"/>
  <c r="BD123" i="11"/>
  <c r="BD121" i="11"/>
  <c r="BD124" i="11"/>
  <c r="BD105" i="11"/>
  <c r="BD109" i="11"/>
  <c r="BD106" i="11"/>
  <c r="BD116" i="11"/>
  <c r="BD108" i="11"/>
  <c r="BD114" i="11"/>
  <c r="AW115" i="11"/>
  <c r="AW122" i="11"/>
  <c r="AW110" i="11"/>
  <c r="AW126" i="11"/>
  <c r="AW123" i="11"/>
  <c r="AW121" i="11"/>
  <c r="AW124" i="11"/>
  <c r="AW105" i="11"/>
  <c r="AW109" i="11"/>
  <c r="AW106" i="11"/>
  <c r="AW116" i="11"/>
  <c r="AW108" i="11"/>
  <c r="AW114" i="11"/>
  <c r="CH115" i="11"/>
  <c r="CH122" i="11"/>
  <c r="CH110" i="11"/>
  <c r="CH126" i="11"/>
  <c r="CH123" i="11"/>
  <c r="CH121" i="11"/>
  <c r="CH124" i="11"/>
  <c r="CH105" i="11"/>
  <c r="CH109" i="11"/>
  <c r="CH106" i="11"/>
  <c r="CH116" i="11"/>
  <c r="CH108" i="11"/>
  <c r="CH114" i="11"/>
  <c r="CG115" i="11"/>
  <c r="CG122" i="11"/>
  <c r="CG110" i="11"/>
  <c r="CG126" i="11"/>
  <c r="CG123" i="11"/>
  <c r="CG121" i="11"/>
  <c r="CG124" i="11"/>
  <c r="CG105" i="11"/>
  <c r="CG109" i="11"/>
  <c r="CG106" i="11"/>
  <c r="CG116" i="11"/>
  <c r="CG108" i="11"/>
  <c r="CG114" i="11"/>
  <c r="K113" i="10"/>
  <c r="K127" i="10"/>
  <c r="K231" i="10"/>
  <c r="K145" i="10"/>
  <c r="K144" i="10"/>
  <c r="K112" i="10"/>
  <c r="K233" i="10"/>
  <c r="K178" i="10"/>
  <c r="K246" i="10"/>
  <c r="K126" i="10"/>
  <c r="K108" i="10"/>
  <c r="K257" i="10"/>
  <c r="K111" i="10"/>
  <c r="K234" i="10"/>
  <c r="K128" i="10"/>
  <c r="K164" i="10"/>
  <c r="K179" i="10"/>
  <c r="K253" i="10"/>
  <c r="K272" i="10"/>
  <c r="K258" i="10"/>
  <c r="K106" i="10"/>
  <c r="K197" i="10"/>
  <c r="K260" i="10"/>
  <c r="K140" i="10"/>
  <c r="K148" i="10"/>
  <c r="K189" i="10"/>
  <c r="K130" i="10"/>
  <c r="K270" i="10"/>
  <c r="K109" i="10"/>
  <c r="K116" i="10"/>
  <c r="K134" i="10"/>
  <c r="K207" i="10"/>
  <c r="K183" i="10"/>
  <c r="K225" i="10"/>
  <c r="K154" i="10"/>
  <c r="K240" i="10"/>
  <c r="K181" i="10"/>
  <c r="K251" i="10"/>
  <c r="K193" i="10"/>
  <c r="K255" i="10"/>
  <c r="K205" i="10"/>
  <c r="K152" i="10"/>
  <c r="K168" i="10"/>
  <c r="K221" i="10"/>
  <c r="K249" i="10"/>
  <c r="K242" i="10"/>
  <c r="K138" i="10"/>
  <c r="K195" i="10"/>
  <c r="K187" i="10"/>
  <c r="K142" i="10"/>
  <c r="K185" i="10"/>
  <c r="K150" i="10"/>
  <c r="K236" i="10"/>
  <c r="K211" i="10"/>
  <c r="K238" i="10"/>
  <c r="K166" i="10"/>
  <c r="K209" i="10"/>
  <c r="K266" i="10"/>
  <c r="K132" i="10"/>
  <c r="K176" i="10"/>
  <c r="K156" i="10"/>
  <c r="K227" i="10"/>
  <c r="K201" i="10"/>
  <c r="K191" i="10"/>
  <c r="K160" i="10"/>
  <c r="K170" i="10"/>
  <c r="K175" i="10"/>
  <c r="K173" i="10"/>
  <c r="K146" i="10"/>
  <c r="K199" i="10"/>
  <c r="K264" i="10"/>
  <c r="K223" i="10"/>
  <c r="K269" i="10"/>
  <c r="K122" i="10"/>
  <c r="K213" i="10"/>
  <c r="K136" i="10"/>
  <c r="K203" i="10"/>
  <c r="K158" i="10"/>
  <c r="K120" i="10"/>
  <c r="K248" i="10"/>
  <c r="K263" i="10"/>
  <c r="K217" i="10"/>
  <c r="K124" i="10"/>
  <c r="K244" i="10"/>
  <c r="K118" i="10"/>
  <c r="K229" i="10"/>
  <c r="K219" i="10"/>
  <c r="K162" i="10"/>
  <c r="K115" i="10"/>
  <c r="K215" i="10"/>
  <c r="K232" i="10"/>
  <c r="K235" i="10"/>
  <c r="K129" i="10"/>
  <c r="K165" i="10"/>
  <c r="K180" i="10"/>
  <c r="K254" i="10"/>
  <c r="K273" i="10"/>
  <c r="K259" i="10"/>
  <c r="K107" i="10"/>
  <c r="K198" i="10"/>
  <c r="K261" i="10"/>
  <c r="K141" i="10"/>
  <c r="K149" i="10"/>
  <c r="K190" i="10"/>
  <c r="K131" i="10"/>
  <c r="K271" i="10"/>
  <c r="K110" i="10"/>
  <c r="K117" i="10"/>
  <c r="K135" i="10"/>
  <c r="K208" i="10"/>
  <c r="K184" i="10"/>
  <c r="K226" i="10"/>
  <c r="K155" i="10"/>
  <c r="K241" i="10"/>
  <c r="K182" i="10"/>
  <c r="K252" i="10"/>
  <c r="K194" i="10"/>
  <c r="K256" i="10"/>
  <c r="K206" i="10"/>
  <c r="K153" i="10"/>
  <c r="K169" i="10"/>
  <c r="K222" i="10"/>
  <c r="K250" i="10"/>
  <c r="K243" i="10"/>
  <c r="K139" i="10"/>
  <c r="K196" i="10"/>
  <c r="K188" i="10"/>
  <c r="K143" i="10"/>
  <c r="K186" i="10"/>
  <c r="K151" i="10"/>
  <c r="K237" i="10"/>
  <c r="K212" i="10"/>
  <c r="K239" i="10"/>
  <c r="K167" i="10"/>
  <c r="K210" i="10"/>
  <c r="K267" i="10"/>
  <c r="K133" i="10"/>
  <c r="K177" i="10"/>
  <c r="K157" i="10"/>
  <c r="K228" i="10"/>
  <c r="K202" i="10"/>
  <c r="K192" i="10"/>
  <c r="K161" i="10"/>
  <c r="K171" i="10"/>
  <c r="K174" i="10"/>
  <c r="K172" i="10"/>
  <c r="K147" i="10"/>
  <c r="K200" i="10"/>
  <c r="K265" i="10"/>
  <c r="K224" i="10"/>
  <c r="K268" i="10"/>
  <c r="K123" i="10"/>
  <c r="K214" i="10"/>
  <c r="K137" i="10"/>
  <c r="K204" i="10"/>
  <c r="K159" i="10"/>
  <c r="K121" i="10"/>
  <c r="K247" i="10"/>
  <c r="K262" i="10"/>
  <c r="K218" i="10"/>
  <c r="K125" i="10"/>
  <c r="K245" i="10"/>
  <c r="K119" i="10"/>
  <c r="K230" i="10"/>
  <c r="K220" i="10"/>
  <c r="K163" i="10"/>
  <c r="K114" i="10"/>
  <c r="K216" i="10"/>
  <c r="O102" i="1"/>
  <c r="O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BY110" i="11" l="1"/>
  <c r="AU110" i="11"/>
  <c r="BY106" i="11"/>
  <c r="AU106" i="11"/>
  <c r="BY105" i="11"/>
  <c r="AU105" i="11"/>
  <c r="CE111" i="11"/>
  <c r="CJ111" i="11" s="1"/>
  <c r="BY121" i="11"/>
  <c r="AU121" i="11"/>
  <c r="BY123" i="11"/>
  <c r="AU123" i="11"/>
  <c r="BY108" i="11"/>
  <c r="CC108" i="11" s="1"/>
  <c r="CE108" i="11" s="1"/>
  <c r="AU108" i="11"/>
  <c r="CB105" i="11"/>
  <c r="CB123" i="11"/>
  <c r="CB108" i="11"/>
  <c r="CB110" i="11"/>
  <c r="CC110" i="11" s="1"/>
  <c r="CE110" i="11" s="1"/>
  <c r="CB106" i="11"/>
  <c r="CB121" i="11"/>
  <c r="CJ103" i="11"/>
  <c r="F3" i="10"/>
  <c r="F4" i="10"/>
  <c r="F2" i="10"/>
  <c r="M191" i="1"/>
  <c r="G191" i="1"/>
  <c r="M159" i="1"/>
  <c r="G159" i="1"/>
  <c r="M127" i="1"/>
  <c r="G127" i="1"/>
  <c r="M103" i="1"/>
  <c r="G103" i="1"/>
  <c r="M198" i="1"/>
  <c r="G198" i="1"/>
  <c r="M190" i="1"/>
  <c r="G190" i="1"/>
  <c r="M182" i="1"/>
  <c r="G182" i="1"/>
  <c r="M174" i="1"/>
  <c r="G174" i="1"/>
  <c r="M166" i="1"/>
  <c r="G166" i="1"/>
  <c r="M158" i="1"/>
  <c r="G158" i="1"/>
  <c r="M150" i="1"/>
  <c r="G150" i="1"/>
  <c r="M142" i="1"/>
  <c r="G142" i="1"/>
  <c r="M134" i="1"/>
  <c r="G134" i="1"/>
  <c r="M126" i="1"/>
  <c r="G126" i="1"/>
  <c r="M118" i="1"/>
  <c r="G118" i="1"/>
  <c r="M110" i="1"/>
  <c r="G110" i="1"/>
  <c r="M2" i="1"/>
  <c r="G2" i="1"/>
  <c r="M194" i="1"/>
  <c r="G194" i="1"/>
  <c r="M183" i="1"/>
  <c r="G183" i="1"/>
  <c r="M143" i="1"/>
  <c r="G143" i="1"/>
  <c r="M111" i="1"/>
  <c r="G111" i="1"/>
  <c r="M189" i="1"/>
  <c r="G189" i="1"/>
  <c r="M149" i="1"/>
  <c r="G149" i="1"/>
  <c r="M102" i="1"/>
  <c r="G102" i="1"/>
  <c r="M178" i="1"/>
  <c r="G178" i="1"/>
  <c r="M167" i="1"/>
  <c r="G167" i="1"/>
  <c r="M135" i="1"/>
  <c r="G135" i="1"/>
  <c r="M181" i="1"/>
  <c r="G181" i="1"/>
  <c r="M165" i="1"/>
  <c r="G165" i="1"/>
  <c r="M133" i="1"/>
  <c r="G133" i="1"/>
  <c r="M117" i="1"/>
  <c r="G117" i="1"/>
  <c r="M196" i="1"/>
  <c r="G196" i="1"/>
  <c r="M172" i="1"/>
  <c r="G172" i="1"/>
  <c r="M156" i="1"/>
  <c r="G156" i="1"/>
  <c r="M140" i="1"/>
  <c r="G140" i="1"/>
  <c r="M124" i="1"/>
  <c r="G124" i="1"/>
  <c r="M116" i="1"/>
  <c r="G116" i="1"/>
  <c r="M108" i="1"/>
  <c r="G108" i="1"/>
  <c r="M170" i="1"/>
  <c r="G170" i="1"/>
  <c r="M175" i="1"/>
  <c r="G175" i="1"/>
  <c r="M151" i="1"/>
  <c r="G151" i="1"/>
  <c r="M119" i="1"/>
  <c r="G119" i="1"/>
  <c r="M197" i="1"/>
  <c r="G197" i="1"/>
  <c r="M173" i="1"/>
  <c r="G173" i="1"/>
  <c r="M157" i="1"/>
  <c r="G157" i="1"/>
  <c r="M141" i="1"/>
  <c r="G141" i="1"/>
  <c r="M125" i="1"/>
  <c r="G125" i="1"/>
  <c r="M109" i="1"/>
  <c r="G109" i="1"/>
  <c r="M188" i="1"/>
  <c r="G188" i="1"/>
  <c r="M180" i="1"/>
  <c r="G180" i="1"/>
  <c r="M164" i="1"/>
  <c r="G164" i="1"/>
  <c r="M148" i="1"/>
  <c r="G148" i="1"/>
  <c r="M132" i="1"/>
  <c r="G132" i="1"/>
  <c r="M195" i="1"/>
  <c r="G195" i="1"/>
  <c r="M187" i="1"/>
  <c r="G187" i="1"/>
  <c r="M179" i="1"/>
  <c r="G179" i="1"/>
  <c r="M171" i="1"/>
  <c r="G171" i="1"/>
  <c r="M163" i="1"/>
  <c r="G163" i="1"/>
  <c r="M155" i="1"/>
  <c r="G155" i="1"/>
  <c r="M147" i="1"/>
  <c r="G147" i="1"/>
  <c r="M139" i="1"/>
  <c r="G139" i="1"/>
  <c r="M131" i="1"/>
  <c r="G131" i="1"/>
  <c r="M123" i="1"/>
  <c r="G123" i="1"/>
  <c r="M115" i="1"/>
  <c r="G115" i="1"/>
  <c r="M107" i="1"/>
  <c r="G107" i="1"/>
  <c r="M162" i="1"/>
  <c r="G162" i="1"/>
  <c r="M146" i="1"/>
  <c r="G146" i="1"/>
  <c r="M130" i="1"/>
  <c r="G130" i="1"/>
  <c r="M114" i="1"/>
  <c r="G114" i="1"/>
  <c r="M106" i="1"/>
  <c r="G106" i="1"/>
  <c r="M185" i="1"/>
  <c r="G185" i="1"/>
  <c r="M169" i="1"/>
  <c r="G169" i="1"/>
  <c r="M153" i="1"/>
  <c r="G153" i="1"/>
  <c r="M137" i="1"/>
  <c r="G137" i="1"/>
  <c r="M121" i="1"/>
  <c r="G121" i="1"/>
  <c r="M105" i="1"/>
  <c r="G105" i="1"/>
  <c r="M186" i="1"/>
  <c r="G186" i="1"/>
  <c r="M154" i="1"/>
  <c r="G154" i="1"/>
  <c r="M138" i="1"/>
  <c r="G138" i="1"/>
  <c r="M122" i="1"/>
  <c r="G122" i="1"/>
  <c r="M193" i="1"/>
  <c r="G193" i="1"/>
  <c r="M177" i="1"/>
  <c r="G177" i="1"/>
  <c r="M161" i="1"/>
  <c r="G161" i="1"/>
  <c r="M145" i="1"/>
  <c r="G145" i="1"/>
  <c r="M129" i="1"/>
  <c r="G129" i="1"/>
  <c r="M113" i="1"/>
  <c r="G113" i="1"/>
  <c r="M192" i="1"/>
  <c r="G192" i="1"/>
  <c r="M184" i="1"/>
  <c r="G184" i="1"/>
  <c r="M176" i="1"/>
  <c r="G176" i="1"/>
  <c r="M168" i="1"/>
  <c r="G168" i="1"/>
  <c r="M160" i="1"/>
  <c r="G160" i="1"/>
  <c r="M152" i="1"/>
  <c r="G152" i="1"/>
  <c r="M144" i="1"/>
  <c r="G144" i="1"/>
  <c r="M136" i="1"/>
  <c r="G136" i="1"/>
  <c r="M128" i="1"/>
  <c r="G128" i="1"/>
  <c r="M120" i="1"/>
  <c r="G120" i="1"/>
  <c r="M112" i="1"/>
  <c r="G112" i="1"/>
  <c r="M104" i="1"/>
  <c r="G104" i="1"/>
  <c r="F72" i="7"/>
  <c r="F71" i="7"/>
  <c r="F73" i="7"/>
  <c r="CC105" i="11" l="1"/>
  <c r="CE105" i="11" s="1"/>
  <c r="CC121" i="11"/>
  <c r="CE121" i="11" s="1"/>
  <c r="CC106" i="11"/>
  <c r="CE106" i="11" s="1"/>
  <c r="CC123" i="11"/>
  <c r="CE123" i="11" s="1"/>
  <c r="Q2" i="1"/>
  <c r="P2" i="1"/>
  <c r="L2" i="1"/>
  <c r="N2" i="1"/>
  <c r="W2" i="1"/>
  <c r="X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Q102" i="1" l="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L124" i="11"/>
  <c r="BE124" i="11" s="1"/>
  <c r="L114" i="11"/>
  <c r="BE114" i="11" s="1"/>
  <c r="L116" i="11"/>
  <c r="BE116" i="11" s="1"/>
  <c r="L109" i="11"/>
  <c r="BE109" i="11" s="1"/>
  <c r="L126" i="11"/>
  <c r="BE126" i="11" s="1"/>
  <c r="L122" i="11"/>
  <c r="BE122" i="11" s="1"/>
  <c r="BY122" i="11" l="1"/>
  <c r="AU122" i="11"/>
  <c r="BY126" i="11"/>
  <c r="AU126" i="11"/>
  <c r="BY109" i="11"/>
  <c r="AU109" i="11"/>
  <c r="BY116" i="11"/>
  <c r="AU116" i="11"/>
  <c r="BY114" i="11"/>
  <c r="AU114" i="11"/>
  <c r="BY124" i="11"/>
  <c r="AU124" i="11"/>
  <c r="CB126" i="11"/>
  <c r="CB109" i="11"/>
  <c r="CB116" i="11"/>
  <c r="CB122" i="11"/>
  <c r="CC122" i="11" s="1"/>
  <c r="CE122" i="11" s="1"/>
  <c r="CB124" i="11"/>
  <c r="CB114" i="11"/>
  <c r="CC126" i="11"/>
  <c r="CE126" i="11" s="1"/>
  <c r="BB123" i="11"/>
  <c r="BB110" i="11"/>
  <c r="BB114" i="11"/>
  <c r="BB122" i="11"/>
  <c r="BB115" i="11"/>
  <c r="BB124" i="11"/>
  <c r="BB116" i="11"/>
  <c r="BB109" i="11"/>
  <c r="BB108" i="11"/>
  <c r="BB126" i="11"/>
  <c r="BB121" i="11"/>
  <c r="BB106" i="11"/>
  <c r="BB105" i="11"/>
  <c r="CC109" i="11" l="1"/>
  <c r="CE109" i="11" s="1"/>
  <c r="CJ109" i="11" s="1"/>
  <c r="CC124" i="11"/>
  <c r="CE124" i="11" s="1"/>
  <c r="CJ124" i="11" s="1"/>
  <c r="CC114" i="11"/>
  <c r="CE114" i="11" s="1"/>
  <c r="CJ114" i="11" s="1"/>
  <c r="CC116" i="11"/>
  <c r="CE116" i="11" s="1"/>
  <c r="CJ122" i="11"/>
  <c r="CJ126" i="11"/>
  <c r="CJ121" i="11"/>
  <c r="CJ110" i="11"/>
  <c r="CJ106" i="11"/>
  <c r="CJ105" i="11"/>
  <c r="CJ108" i="11"/>
  <c r="CJ115" i="11"/>
  <c r="CJ123" i="11"/>
  <c r="CJ116" i="11" l="1"/>
  <c r="L190" i="1"/>
  <c r="L191" i="1"/>
  <c r="L192" i="1"/>
  <c r="L193" i="1"/>
  <c r="L194" i="1"/>
  <c r="L195" i="1"/>
  <c r="L196" i="1"/>
  <c r="L197" i="1"/>
  <c r="L198" i="1"/>
  <c r="N190" i="1"/>
  <c r="N191" i="1"/>
  <c r="N192" i="1"/>
  <c r="N193" i="1"/>
  <c r="N194" i="1"/>
  <c r="N195" i="1"/>
  <c r="N196" i="1"/>
  <c r="N197" i="1"/>
  <c r="N198" i="1"/>
  <c r="L183" i="1"/>
  <c r="L184" i="1"/>
  <c r="L185" i="1"/>
  <c r="L186" i="1"/>
  <c r="L187" i="1"/>
  <c r="L188" i="1"/>
  <c r="L189" i="1"/>
  <c r="N183" i="1"/>
  <c r="N184" i="1"/>
  <c r="N185" i="1"/>
  <c r="N186" i="1"/>
  <c r="N187" i="1"/>
  <c r="N188" i="1"/>
  <c r="N189" i="1"/>
  <c r="P188" i="1" l="1"/>
  <c r="X188" i="1" s="1"/>
  <c r="P195" i="1"/>
  <c r="X195" i="1" s="1"/>
  <c r="P189" i="1"/>
  <c r="X189" i="1" s="1"/>
  <c r="P194" i="1"/>
  <c r="X194" i="1" s="1"/>
  <c r="P196" i="1"/>
  <c r="X196" i="1" s="1"/>
  <c r="P193" i="1"/>
  <c r="X193" i="1" s="1"/>
  <c r="C113" i="10"/>
  <c r="P183" i="1"/>
  <c r="X183" i="1" s="1"/>
  <c r="P192" i="1"/>
  <c r="X192" i="1" s="1"/>
  <c r="P184" i="1"/>
  <c r="X184" i="1" s="1"/>
  <c r="P191" i="1"/>
  <c r="X191" i="1" s="1"/>
  <c r="P185" i="1"/>
  <c r="X185" i="1" s="1"/>
  <c r="P190" i="1"/>
  <c r="X190" i="1" s="1"/>
  <c r="P197" i="1"/>
  <c r="X197" i="1" s="1"/>
  <c r="P187" i="1"/>
  <c r="X187" i="1" s="1"/>
  <c r="C127" i="10"/>
  <c r="F231" i="10"/>
  <c r="P186" i="1"/>
  <c r="X186" i="1" s="1"/>
  <c r="P198" i="1"/>
  <c r="X198" i="1" s="1"/>
  <c r="F145" i="10"/>
  <c r="F144" i="10"/>
  <c r="C145" i="10"/>
  <c r="C144" i="10"/>
  <c r="C112" i="10"/>
  <c r="F112" i="10"/>
  <c r="F233" i="10"/>
  <c r="F178" i="10"/>
  <c r="F246" i="10"/>
  <c r="F126" i="10"/>
  <c r="F108" i="10"/>
  <c r="F257" i="10"/>
  <c r="F111" i="10"/>
  <c r="C233" i="10"/>
  <c r="C178" i="10"/>
  <c r="C246" i="10"/>
  <c r="C126" i="10"/>
  <c r="C108" i="10"/>
  <c r="C257" i="10"/>
  <c r="C111" i="10"/>
  <c r="N102" i="1" l="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C201" i="10" l="1"/>
  <c r="P130" i="1"/>
  <c r="X130" i="1" s="1"/>
  <c r="C179" i="10"/>
  <c r="P179" i="1"/>
  <c r="X179" i="1" s="1"/>
  <c r="C199" i="10"/>
  <c r="P123" i="1"/>
  <c r="X123" i="1" s="1"/>
  <c r="C211" i="10"/>
  <c r="P139" i="1"/>
  <c r="X139" i="1" s="1"/>
  <c r="C242" i="10"/>
  <c r="P148" i="1"/>
  <c r="X148" i="1" s="1"/>
  <c r="C251" i="10"/>
  <c r="P156" i="1"/>
  <c r="X156" i="1" s="1"/>
  <c r="C207" i="10"/>
  <c r="P164" i="1"/>
  <c r="X164" i="1" s="1"/>
  <c r="C140" i="10"/>
  <c r="P172" i="1"/>
  <c r="X172" i="1" s="1"/>
  <c r="C164" i="10"/>
  <c r="P180" i="1"/>
  <c r="X180" i="1" s="1"/>
  <c r="C138" i="10"/>
  <c r="P147" i="1"/>
  <c r="X147" i="1" s="1"/>
  <c r="C158" i="10"/>
  <c r="P115" i="1"/>
  <c r="X115" i="1" s="1"/>
  <c r="C227" i="10"/>
  <c r="P131" i="1"/>
  <c r="X131" i="1" s="1"/>
  <c r="C142" i="10"/>
  <c r="P143" i="1"/>
  <c r="X143" i="1" s="1"/>
  <c r="C118" i="10"/>
  <c r="P108" i="1"/>
  <c r="X108" i="1" s="1"/>
  <c r="C203" i="10"/>
  <c r="P116" i="1"/>
  <c r="X116" i="1" s="1"/>
  <c r="C146" i="10"/>
  <c r="P124" i="1"/>
  <c r="X124" i="1" s="1"/>
  <c r="C156" i="10"/>
  <c r="P132" i="1"/>
  <c r="X132" i="1" s="1"/>
  <c r="C236" i="10"/>
  <c r="P140" i="1"/>
  <c r="X140" i="1" s="1"/>
  <c r="C249" i="10"/>
  <c r="P149" i="1"/>
  <c r="X149" i="1" s="1"/>
  <c r="C181" i="10"/>
  <c r="P157" i="1"/>
  <c r="X157" i="1" s="1"/>
  <c r="C134" i="10"/>
  <c r="P165" i="1"/>
  <c r="X165" i="1" s="1"/>
  <c r="C260" i="10"/>
  <c r="P173" i="1"/>
  <c r="X173" i="1" s="1"/>
  <c r="C128" i="10"/>
  <c r="P181" i="1"/>
  <c r="X181" i="1" s="1"/>
  <c r="C219" i="10"/>
  <c r="P106" i="1"/>
  <c r="X106" i="1" s="1"/>
  <c r="C193" i="10"/>
  <c r="P155" i="1"/>
  <c r="X155" i="1" s="1"/>
  <c r="C229" i="10"/>
  <c r="P107" i="1"/>
  <c r="X107" i="1" s="1"/>
  <c r="F127" i="10"/>
  <c r="F113" i="10"/>
  <c r="C244" i="10"/>
  <c r="P109" i="1"/>
  <c r="X109" i="1" s="1"/>
  <c r="C136" i="10"/>
  <c r="P117" i="1"/>
  <c r="X117" i="1" s="1"/>
  <c r="C173" i="10"/>
  <c r="P125" i="1"/>
  <c r="X125" i="1" s="1"/>
  <c r="C176" i="10"/>
  <c r="P133" i="1"/>
  <c r="X133" i="1" s="1"/>
  <c r="C150" i="10"/>
  <c r="P141" i="1"/>
  <c r="X141" i="1" s="1"/>
  <c r="C221" i="10"/>
  <c r="P150" i="1"/>
  <c r="X150" i="1" s="1"/>
  <c r="C240" i="10"/>
  <c r="P158" i="1"/>
  <c r="X158" i="1" s="1"/>
  <c r="C116" i="10"/>
  <c r="P166" i="1"/>
  <c r="X166" i="1" s="1"/>
  <c r="C197" i="10"/>
  <c r="P174" i="1"/>
  <c r="X174" i="1" s="1"/>
  <c r="C234" i="10"/>
  <c r="P182" i="1"/>
  <c r="X182" i="1" s="1"/>
  <c r="C183" i="10"/>
  <c r="P163" i="1"/>
  <c r="X163" i="1" s="1"/>
  <c r="C175" i="10"/>
  <c r="P126" i="1"/>
  <c r="X126" i="1" s="1"/>
  <c r="C154" i="10"/>
  <c r="P159" i="1"/>
  <c r="X159" i="1" s="1"/>
  <c r="C109" i="10"/>
  <c r="P167" i="1"/>
  <c r="X167" i="1" s="1"/>
  <c r="C106" i="10"/>
  <c r="P175" i="1"/>
  <c r="X175" i="1" s="1"/>
  <c r="C120" i="10"/>
  <c r="P114" i="1"/>
  <c r="X114" i="1" s="1"/>
  <c r="C232" i="10"/>
  <c r="P102" i="1"/>
  <c r="X102" i="1" s="1"/>
  <c r="C231" i="10"/>
  <c r="C132" i="10"/>
  <c r="P134" i="1"/>
  <c r="X134" i="1" s="1"/>
  <c r="C122" i="10"/>
  <c r="P119" i="1"/>
  <c r="X119" i="1" s="1"/>
  <c r="P144" i="1"/>
  <c r="X144" i="1" s="1"/>
  <c r="C225" i="10"/>
  <c r="P160" i="1"/>
  <c r="X160" i="1" s="1"/>
  <c r="C270" i="10"/>
  <c r="P168" i="1"/>
  <c r="X168" i="1" s="1"/>
  <c r="C258" i="10"/>
  <c r="P176" i="1"/>
  <c r="X176" i="1" s="1"/>
  <c r="C238" i="10"/>
  <c r="P138" i="1"/>
  <c r="X138" i="1" s="1"/>
  <c r="C124" i="10"/>
  <c r="P110" i="1"/>
  <c r="X110" i="1" s="1"/>
  <c r="C185" i="10"/>
  <c r="P142" i="1"/>
  <c r="X142" i="1" s="1"/>
  <c r="C217" i="10"/>
  <c r="P111" i="1"/>
  <c r="X111" i="1" s="1"/>
  <c r="C266" i="10"/>
  <c r="P135" i="1"/>
  <c r="X135" i="1" s="1"/>
  <c r="C115" i="10"/>
  <c r="P104" i="1"/>
  <c r="X104" i="1" s="1"/>
  <c r="C263" i="10"/>
  <c r="P112" i="1"/>
  <c r="X112" i="1" s="1"/>
  <c r="C269" i="10"/>
  <c r="P120" i="1"/>
  <c r="X120" i="1" s="1"/>
  <c r="C160" i="10"/>
  <c r="P128" i="1"/>
  <c r="X128" i="1" s="1"/>
  <c r="C209" i="10"/>
  <c r="P136" i="1"/>
  <c r="X136" i="1" s="1"/>
  <c r="C187" i="10"/>
  <c r="P145" i="1"/>
  <c r="X145" i="1" s="1"/>
  <c r="C205" i="10"/>
  <c r="P153" i="1"/>
  <c r="X153" i="1" s="1"/>
  <c r="P161" i="1"/>
  <c r="X161" i="1" s="1"/>
  <c r="C130" i="10"/>
  <c r="P169" i="1"/>
  <c r="X169" i="1" s="1"/>
  <c r="C272" i="10"/>
  <c r="P177" i="1"/>
  <c r="X177" i="1" s="1"/>
  <c r="C264" i="10"/>
  <c r="P122" i="1"/>
  <c r="X122" i="1" s="1"/>
  <c r="C148" i="10"/>
  <c r="P171" i="1"/>
  <c r="X171" i="1" s="1"/>
  <c r="C213" i="10"/>
  <c r="P118" i="1"/>
  <c r="X118" i="1" s="1"/>
  <c r="C168" i="10"/>
  <c r="P151" i="1"/>
  <c r="X151" i="1" s="1"/>
  <c r="C215" i="10"/>
  <c r="P103" i="1"/>
  <c r="X103" i="1" s="1"/>
  <c r="C170" i="10"/>
  <c r="P127" i="1"/>
  <c r="X127" i="1" s="1"/>
  <c r="C152" i="10"/>
  <c r="P152" i="1"/>
  <c r="X152" i="1" s="1"/>
  <c r="C162" i="10"/>
  <c r="P105" i="1"/>
  <c r="X105" i="1" s="1"/>
  <c r="C248" i="10"/>
  <c r="P113" i="1"/>
  <c r="X113" i="1" s="1"/>
  <c r="C223" i="10"/>
  <c r="P121" i="1"/>
  <c r="X121" i="1" s="1"/>
  <c r="C191" i="10"/>
  <c r="P129" i="1"/>
  <c r="X129" i="1" s="1"/>
  <c r="C166" i="10"/>
  <c r="P137" i="1"/>
  <c r="X137" i="1" s="1"/>
  <c r="C195" i="10"/>
  <c r="P146" i="1"/>
  <c r="X146" i="1" s="1"/>
  <c r="C255" i="10"/>
  <c r="P154" i="1"/>
  <c r="X154" i="1" s="1"/>
  <c r="P162" i="1"/>
  <c r="X162" i="1" s="1"/>
  <c r="C189" i="10"/>
  <c r="P170" i="1"/>
  <c r="X170" i="1" s="1"/>
  <c r="C253" i="10"/>
  <c r="P178" i="1"/>
  <c r="X178" i="1" s="1"/>
  <c r="F179" i="10"/>
  <c r="F148" i="10"/>
  <c r="F183" i="10"/>
  <c r="F193" i="10"/>
  <c r="F138" i="10"/>
  <c r="F211" i="10"/>
  <c r="F227" i="10"/>
  <c r="F199" i="10"/>
  <c r="F158" i="10"/>
  <c r="F229" i="10"/>
  <c r="F258" i="10"/>
  <c r="F270" i="10"/>
  <c r="F225" i="10"/>
  <c r="F152" i="10"/>
  <c r="F209" i="10"/>
  <c r="F160" i="10"/>
  <c r="F269" i="10"/>
  <c r="F263" i="10"/>
  <c r="F115" i="10"/>
  <c r="F187" i="10"/>
  <c r="F166" i="10"/>
  <c r="F116" i="10"/>
  <c r="F185" i="10"/>
  <c r="F132" i="10"/>
  <c r="F128" i="10"/>
  <c r="F260" i="10"/>
  <c r="F134" i="10"/>
  <c r="F181" i="10"/>
  <c r="F249" i="10"/>
  <c r="F150" i="10"/>
  <c r="F176" i="10"/>
  <c r="F173" i="10"/>
  <c r="F136" i="10"/>
  <c r="F244" i="10"/>
  <c r="F272" i="10"/>
  <c r="F223" i="10"/>
  <c r="F253" i="10"/>
  <c r="F189" i="10"/>
  <c r="F255" i="10"/>
  <c r="F195" i="10"/>
  <c r="F238" i="10"/>
  <c r="F201" i="10"/>
  <c r="F264" i="10"/>
  <c r="F120" i="10"/>
  <c r="F219" i="10"/>
  <c r="F205" i="10"/>
  <c r="F191" i="10"/>
  <c r="F162" i="10"/>
  <c r="F197" i="10"/>
  <c r="F240" i="10"/>
  <c r="F213" i="10"/>
  <c r="F124" i="10"/>
  <c r="F232" i="10"/>
  <c r="F106" i="10"/>
  <c r="F109" i="10"/>
  <c r="F154" i="10"/>
  <c r="F168" i="10"/>
  <c r="F142" i="10"/>
  <c r="F266" i="10"/>
  <c r="F170" i="10"/>
  <c r="F122" i="10"/>
  <c r="F217" i="10"/>
  <c r="F215" i="10"/>
  <c r="F130" i="10"/>
  <c r="F248" i="10"/>
  <c r="F234" i="10"/>
  <c r="F221" i="10"/>
  <c r="F175" i="10"/>
  <c r="F164" i="10"/>
  <c r="F140" i="10"/>
  <c r="F207" i="10"/>
  <c r="F251" i="10"/>
  <c r="F242" i="10"/>
  <c r="F236" i="10"/>
  <c r="F156" i="10"/>
  <c r="F146" i="10"/>
  <c r="F203" i="10"/>
  <c r="F118" i="10"/>
  <c r="F216" i="10"/>
  <c r="F218" i="10"/>
  <c r="F123" i="10"/>
  <c r="F171" i="10"/>
  <c r="F267" i="10"/>
  <c r="F143" i="10"/>
  <c r="F169" i="10"/>
  <c r="F155" i="10"/>
  <c r="F110" i="10"/>
  <c r="F107" i="10"/>
  <c r="F114" i="10"/>
  <c r="F262" i="10"/>
  <c r="F268" i="10"/>
  <c r="F161" i="10"/>
  <c r="F210" i="10"/>
  <c r="F153" i="10"/>
  <c r="F226" i="10"/>
  <c r="F271" i="10"/>
  <c r="F259" i="10"/>
  <c r="F133" i="10"/>
  <c r="F163" i="10"/>
  <c r="F247" i="10"/>
  <c r="F224" i="10"/>
  <c r="F192" i="10"/>
  <c r="F167" i="10"/>
  <c r="F188" i="10"/>
  <c r="F206" i="10"/>
  <c r="F131" i="10"/>
  <c r="F273" i="10"/>
  <c r="F214" i="10"/>
  <c r="F220" i="10"/>
  <c r="F121" i="10"/>
  <c r="F265" i="10"/>
  <c r="F202" i="10"/>
  <c r="F239" i="10"/>
  <c r="F196" i="10"/>
  <c r="F256" i="10"/>
  <c r="F190" i="10"/>
  <c r="F254" i="10"/>
  <c r="F186" i="10"/>
  <c r="F230" i="10"/>
  <c r="F159" i="10"/>
  <c r="F200" i="10"/>
  <c r="F228" i="10"/>
  <c r="F212" i="10"/>
  <c r="F139" i="10"/>
  <c r="F194" i="10"/>
  <c r="F184" i="10"/>
  <c r="F149" i="10"/>
  <c r="F180" i="10"/>
  <c r="F174" i="10"/>
  <c r="F119" i="10"/>
  <c r="F204" i="10"/>
  <c r="F147" i="10"/>
  <c r="F157" i="10"/>
  <c r="F237" i="10"/>
  <c r="F243" i="10"/>
  <c r="F252" i="10"/>
  <c r="F208" i="10"/>
  <c r="F141" i="10"/>
  <c r="F165" i="10"/>
  <c r="F222" i="10"/>
  <c r="F245" i="10"/>
  <c r="F137" i="10"/>
  <c r="F172" i="10"/>
  <c r="F177" i="10"/>
  <c r="F151" i="10"/>
  <c r="F250" i="10"/>
  <c r="F182" i="10"/>
  <c r="F135" i="10"/>
  <c r="F261" i="10"/>
  <c r="F129" i="10"/>
  <c r="F125" i="10"/>
  <c r="F241" i="10"/>
  <c r="F117" i="10"/>
  <c r="F198" i="10"/>
  <c r="F235" i="10"/>
  <c r="C247" i="10"/>
  <c r="C190" i="10"/>
  <c r="C220" i="10"/>
  <c r="C121" i="10"/>
  <c r="C265" i="10"/>
  <c r="C202" i="10"/>
  <c r="C239" i="10"/>
  <c r="C139" i="10"/>
  <c r="C194" i="10"/>
  <c r="C184" i="10"/>
  <c r="C149" i="10"/>
  <c r="C180" i="10"/>
  <c r="C192" i="10"/>
  <c r="C230" i="10"/>
  <c r="C159" i="10"/>
  <c r="C200" i="10"/>
  <c r="C228" i="10"/>
  <c r="C212" i="10"/>
  <c r="C243" i="10"/>
  <c r="C252" i="10"/>
  <c r="C208" i="10"/>
  <c r="C141" i="10"/>
  <c r="C165" i="10"/>
  <c r="C256" i="10"/>
  <c r="C204" i="10"/>
  <c r="C157" i="10"/>
  <c r="C237" i="10"/>
  <c r="C250" i="10"/>
  <c r="C182" i="10"/>
  <c r="C135" i="10"/>
  <c r="C261" i="10"/>
  <c r="C129" i="10"/>
  <c r="C196" i="10"/>
  <c r="C172" i="10"/>
  <c r="C222" i="10"/>
  <c r="C235" i="10"/>
  <c r="C224" i="10"/>
  <c r="C254" i="10"/>
  <c r="C119" i="10"/>
  <c r="C245" i="10"/>
  <c r="C177" i="10"/>
  <c r="C241" i="10"/>
  <c r="C198" i="10"/>
  <c r="C125" i="10"/>
  <c r="C214" i="10"/>
  <c r="C174" i="10"/>
  <c r="C133" i="10"/>
  <c r="C186" i="10"/>
  <c r="C169" i="10"/>
  <c r="C155" i="10"/>
  <c r="C110" i="10"/>
  <c r="C107" i="10"/>
  <c r="C167" i="10"/>
  <c r="C143" i="10"/>
  <c r="C147" i="10"/>
  <c r="C137" i="10"/>
  <c r="C151" i="10"/>
  <c r="C117" i="10"/>
  <c r="C216" i="10"/>
  <c r="C218" i="10"/>
  <c r="C123" i="10"/>
  <c r="C171" i="10"/>
  <c r="C267" i="10"/>
  <c r="C153" i="10"/>
  <c r="C226" i="10"/>
  <c r="C271" i="10"/>
  <c r="C259" i="10"/>
  <c r="C163" i="10"/>
  <c r="C114" i="10"/>
  <c r="C262" i="10"/>
  <c r="C268" i="10"/>
  <c r="C161" i="10"/>
  <c r="C210" i="10"/>
  <c r="C188" i="10"/>
  <c r="C206" i="10"/>
  <c r="C131" i="10"/>
  <c r="C273" i="10"/>
</calcChain>
</file>

<file path=xl/comments1.xml><?xml version="1.0" encoding="utf-8"?>
<comments xmlns="http://schemas.openxmlformats.org/spreadsheetml/2006/main">
  <authors>
    <author>Ed Eykholt</author>
  </authors>
  <commentList>
    <comment ref="AV3" authorId="0" shapeId="0">
      <text>
        <r>
          <rPr>
            <b/>
            <sz val="9"/>
            <color indexed="81"/>
            <rFont val="Tahoma"/>
            <family val="2"/>
          </rPr>
          <t>Needed due to a bug in json4s in GLoSEval</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<sst xmlns="http://schemas.openxmlformats.org/spreadsheetml/2006/main" count="5541" uniqueCount="2727">
  <si>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</si>
  <si>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</si>
  <si>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</si>
  <si>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</si>
  <si>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</si>
  <si>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</si>
  <si>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</si>
  <si>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</si>
  <si>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</si>
  <si>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</si>
  <si>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</si>
  <si>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</si>
  <si>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</si>
  <si>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</si>
  <si>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</si>
  <si>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</si>
  <si>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</si>
  <si>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</si>
  <si>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</si>
  <si>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</si>
  <si>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</si>
  <si>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</si>
  <si>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</si>
  <si>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</si>
  <si>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</si>
  <si>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</si>
  <si>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</si>
  <si>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</si>
  <si>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</si>
  <si>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</si>
  <si>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</si>
  <si>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</si>
  <si>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</si>
  <si>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</si>
  <si>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</si>
  <si>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</si>
  <si>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</si>
  <si>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</si>
  <si>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</si>
  <si>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</si>
  <si>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</si>
  <si>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</si>
  <si>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</si>
  <si>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</si>
  <si>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</si>
  <si>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</si>
  <si>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</si>
  <si>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</si>
  <si>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</si>
  <si>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</si>
  <si>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</si>
  <si>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</si>
  <si>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</si>
  <si>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</si>
  <si>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</si>
  <si>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</si>
  <si>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</si>
  <si>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</si>
  <si>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</si>
  <si>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</si>
  <si>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</si>
  <si>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</si>
  <si>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</si>
  <si>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</si>
  <si>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</si>
  <si>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</si>
  <si>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</si>
  <si>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</si>
  <si>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</si>
  <si>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</si>
  <si>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</si>
  <si>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</si>
  <si>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</si>
  <si>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</si>
  <si>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</si>
  <si>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</si>
  <si>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</si>
  <si>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</si>
  <si>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</si>
  <si>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</si>
  <si>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</si>
  <si>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</si>
  <si>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</si>
  <si>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</si>
  <si>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</si>
  <si>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</si>
  <si>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</si>
  <si>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</si>
  <si>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</si>
  <si>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</si>
  <si>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</si>
  <si>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</si>
  <si>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</si>
  <si>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</si>
  <si>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</si>
  <si>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</si>
  <si>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</si>
  <si>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</si>
  <si>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</si>
  <si>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</si>
  <si>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</si>
  <si>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</si>
  <si>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</si>
  <si>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</si>
  <si>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</si>
  <si>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</si>
  <si>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</si>
  <si>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</si>
  <si>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</si>
  <si>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</si>
  <si>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</si>
  <si>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</si>
  <si>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</si>
  <si>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</si>
  <si>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</si>
  <si>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</si>
  <si>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</si>
  <si>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</si>
  <si>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</si>
  <si>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</si>
  <si>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</si>
  <si>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</si>
  <si>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</si>
  <si>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</si>
  <si>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</si>
  <si>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</si>
  <si>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</si>
  <si>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</si>
  <si>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</si>
  <si>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</si>
  <si>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</si>
  <si>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</si>
  <si>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</si>
  <si>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</si>
  <si>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</si>
  <si>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</si>
  <si>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</si>
  <si>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</si>
  <si>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</si>
  <si>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</si>
  <si>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</si>
  <si>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</si>
  <si>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</si>
  <si>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</si>
  <si>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</si>
  <si>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</si>
  <si>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</si>
  <si>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</si>
  <si>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</si>
  <si>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</si>
  <si>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</si>
  <si>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</si>
  <si>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</si>
  <si>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</si>
  <si>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</si>
  <si>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</si>
  <si>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</si>
  <si>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</si>
  <si>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</si>
  <si>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</si>
  <si>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</si>
  <si>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</si>
  <si>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</si>
  <si>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</si>
  <si>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</si>
  <si>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</si>
  <si>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</si>
  <si>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</si>
  <si>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</si>
  <si>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</si>
  <si>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</si>
  <si>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</si>
  <si>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</si>
  <si>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</si>
  <si>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</si>
  <si>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</si>
  <si>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</si>
  <si>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</si>
  <si>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</si>
  <si>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</si>
  <si>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</si>
  <si>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</si>
  <si>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</si>
  <si>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</si>
  <si>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</si>
  <si>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</si>
  <si>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</si>
  <si>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</si>
  <si>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</si>
  <si>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</si>
  <si>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</si>
  <si>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</si>
  <si>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</si>
  <si>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</si>
  <si>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</si>
  <si>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</si>
  <si>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</si>
  <si>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</si>
  <si>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</si>
  <si>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</si>
  <si>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</si>
  <si>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</si>
  <si>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</si>
  <si>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</si>
  <si>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</si>
  <si>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</si>
  <si>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</si>
  <si>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</si>
  <si>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</si>
  <si>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</si>
  <si>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</si>
  <si>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</si>
  <si>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</si>
  <si>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</si>
  <si>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</si>
  <si>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</si>
  <si>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</si>
  <si>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</si>
  <si>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</si>
  <si>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</si>
  <si>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</si>
  <si>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</si>
  <si>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</si>
  <si>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</si>
  <si>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</si>
  <si>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</si>
  <si>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</si>
  <si>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</si>
  <si>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</si>
  <si>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</si>
  <si>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</si>
  <si>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</si>
  <si>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</si>
  <si>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</si>
  <si>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</si>
  <si>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</si>
  <si>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</si>
  <si>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</si>
  <si>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</si>
  <si>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</si>
  <si>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</si>
  <si>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</si>
  <si>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</si>
  <si>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</si>
  <si>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</si>
  <si>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</si>
  <si>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</si>
  <si>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</si>
  <si>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</si>
  <si>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</si>
  <si>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</si>
  <si>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</si>
  <si>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</si>
  <si>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</si>
  <si>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</si>
  <si>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</si>
  <si>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</si>
  <si>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</si>
  <si>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</si>
  <si>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</si>
  <si>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</si>
  <si>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</si>
  <si>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</si>
  <si>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</si>
  <si>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</si>
  <si>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</si>
  <si>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</si>
  <si>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</si>
  <si>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</si>
  <si>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</si>
  <si>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</si>
  <si>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</si>
  <si>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</si>
  <si>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</si>
  <si>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</si>
  <si>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</si>
  <si>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</si>
  <si>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</si>
  <si>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</si>
  <si>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</si>
  <si>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</si>
  <si>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</si>
  <si>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</si>
  <si>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</si>
  <si>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</si>
  <si>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</si>
  <si>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</si>
  <si>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</si>
  <si>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</si>
  <si>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</si>
  <si>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</si>
  <si>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</si>
  <si>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</si>
  <si>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</si>
  <si>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</si>
  <si>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</si>
  <si>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</si>
  <si>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</si>
  <si>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</si>
  <si>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</si>
  <si>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</si>
  <si>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</si>
  <si>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</si>
  <si>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</si>
  <si>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</si>
  <si>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</si>
  <si>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</si>
  <si>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</si>
  <si>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</si>
  <si>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</si>
  <si>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</si>
  <si>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</si>
  <si>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</si>
  <si>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</si>
  <si>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</si>
  <si>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</si>
  <si>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</si>
  <si>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</si>
  <si>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</si>
  <si>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</si>
  <si>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</si>
  <si>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</si>
  <si>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</si>
  <si>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</si>
  <si>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</si>
  <si>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</si>
  <si>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</si>
  <si>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</si>
  <si>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</si>
  <si>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</si>
  <si>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</si>
  <si>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</si>
  <si>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</si>
  <si>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</si>
  <si>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</si>
  <si>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</si>
  <si>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</si>
  <si>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</si>
  <si>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</si>
  <si>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</si>
  <si>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</si>
  <si>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</si>
  <si>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</si>
  <si>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</si>
  <si>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</si>
  <si>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</si>
  <si>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</si>
  <si>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</si>
  <si>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</si>
  <si>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</si>
  <si>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</si>
  <si>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</si>
  <si>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</si>
  <si>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</si>
  <si>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</si>
  <si>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</si>
  <si>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</si>
  <si>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</si>
  <si>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</si>
  <si>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</si>
  <si>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</si>
  <si>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</si>
  <si>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</si>
  <si>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</si>
  <si>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</si>
  <si>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</si>
  <si>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</si>
  <si>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</si>
  <si>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</si>
  <si>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</si>
  <si>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</si>
  <si>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</si>
  <si>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</si>
  <si>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</si>
  <si>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</si>
  <si>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</si>
  <si>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</si>
  <si>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</si>
  <si>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</si>
  <si>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</si>
  <si>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</si>
  <si>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</si>
  <si>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</si>
  <si>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</si>
  <si>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</si>
  <si>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</si>
  <si>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</si>
  <si>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</si>
  <si>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</si>
  <si>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</si>
  <si>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</si>
  <si>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</si>
  <si>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</si>
  <si>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</si>
  <si>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</si>
  <si>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</si>
  <si>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</si>
  <si>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</si>
  <si>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</si>
  <si>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</si>
  <si>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</si>
  <si>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</si>
  <si>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</si>
  <si>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</si>
  <si>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</si>
  <si>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</si>
  <si>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</si>
  <si>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</si>
  <si>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</si>
  <si>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</si>
  <si>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</si>
  <si>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</si>
  <si>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</si>
  <si>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</si>
  <si>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</si>
  <si>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</si>
  <si>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</si>
  <si>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</si>
  <si>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</si>
  <si>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</si>
  <si>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</si>
  <si>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</si>
  <si>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</si>
  <si>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</si>
  <si>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</si>
  <si>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</si>
  <si>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</si>
  <si>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</si>
  <si>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</si>
  <si>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</si>
  <si>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</si>
  <si>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</si>
  <si>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</si>
  <si>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</si>
  <si>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</si>
  <si>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</si>
  <si>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</si>
  <si>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</si>
  <si>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</si>
  <si>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</si>
  <si>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</si>
  <si>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</si>
  <si>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</si>
  <si>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</si>
  <si>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</si>
  <si>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</si>
  <si>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</si>
  <si>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</si>
  <si>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</si>
  <si>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</si>
  <si>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</si>
  <si>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</si>
  <si>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</si>
  <si>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</si>
  <si>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</si>
  <si>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</si>
  <si>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</si>
  <si>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</si>
  <si>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</si>
  <si>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</si>
  <si>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</si>
  <si>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</si>
  <si>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</si>
  <si>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</si>
  <si>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</si>
  <si>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</si>
  <si>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</si>
  <si>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</si>
  <si>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</si>
  <si>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</si>
  <si>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</si>
  <si>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</si>
  <si>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</si>
  <si>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</si>
  <si>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</si>
  <si>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</si>
  <si>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</si>
  <si>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</si>
  <si>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</si>
  <si>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</si>
  <si>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</si>
  <si>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</si>
  <si>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</si>
  <si>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</si>
  <si>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</si>
  <si>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</si>
  <si>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</si>
  <si>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</si>
  <si>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</si>
  <si>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</si>
  <si>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</si>
  <si>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</si>
  <si>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</si>
  <si>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</si>
  <si>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</si>
  <si>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</si>
  <si>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</si>
  <si>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</si>
  <si>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</si>
  <si>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</si>
  <si>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</si>
  <si>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</si>
  <si>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</si>
  <si>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</si>
  <si>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</si>
  <si>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</si>
  <si>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</si>
  <si>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</si>
  <si>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</si>
  <si>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</si>
  <si>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</si>
  <si>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</si>
  <si>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</si>
  <si>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</si>
  <si>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</si>
  <si>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</si>
  <si>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</si>
  <si>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</si>
  <si>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</si>
  <si>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</si>
  <si>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</si>
  <si>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</si>
  <si>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</si>
  <si>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</si>
  <si>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</si>
  <si>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</si>
  <si>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</si>
  <si>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</si>
  <si>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</si>
  <si>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</si>
  <si>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</si>
  <si>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</si>
  <si>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</si>
  <si>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</si>
  <si>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</si>
  <si>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</si>
  <si>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</si>
  <si>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</si>
  <si>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</si>
  <si>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</si>
  <si>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</si>
  <si>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</si>
  <si>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</si>
  <si>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</si>
  <si>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</si>
  <si>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</si>
  <si>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</si>
  <si>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</si>
  <si>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</si>
  <si>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</si>
  <si>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</si>
  <si>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</si>
  <si>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</si>
  <si>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</si>
  <si>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</si>
  <si>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</si>
  <si>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</si>
  <si>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</si>
  <si>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</si>
  <si>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</si>
  <si>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</si>
  <si>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</si>
  <si>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</si>
  <si>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</si>
  <si>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</si>
  <si>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</si>
  <si>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</si>
  <si>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</si>
  <si>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</si>
  <si>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</si>
  <si>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</si>
  <si>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</si>
  <si>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</si>
  <si>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</si>
  <si>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</si>
  <si>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</si>
  <si>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</si>
  <si>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</si>
  <si>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</si>
  <si>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</si>
  <si>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</si>
  <si>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</si>
  <si>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</si>
  <si>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</si>
  <si>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</si>
  <si>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</si>
  <si>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</si>
  <si>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</si>
  <si>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</si>
  <si>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</si>
  <si>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</si>
  <si>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</si>
  <si>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</si>
  <si>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</si>
  <si>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</si>
  <si>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</si>
  <si>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</si>
  <si>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</si>
  <si>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</si>
  <si>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</si>
  <si>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</si>
  <si>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</si>
  <si>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</si>
  <si>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</si>
  <si>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</si>
  <si>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</si>
  <si>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</si>
  <si>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</si>
  <si>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</si>
  <si>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</si>
  <si>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</si>
  <si>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</si>
  <si>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</si>
  <si>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</si>
  <si>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a302b09f-9283-4080-89e2-6e267498620a</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</si>
  <si>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</si>
  <si>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</si>
  <si>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</si>
  <si>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</si>
  <si>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</si>
  <si>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</si>
  <si>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</si>
  <si>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</si>
  <si>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</si>
  <si>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</si>
  <si>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</si>
  <si>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</si>
  <si>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</si>
  <si>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</si>
  <si>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</si>
  <si>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</si>
  <si>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</si>
  <si>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</si>
  <si>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</si>
  <si>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</si>
  <si>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</si>
  <si>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</si>
  <si>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</si>
  <si>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</si>
  <si>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</si>
  <si>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</si>
  <si>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</si>
  <si>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</si>
  <si>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</si>
  <si>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</si>
  <si>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</si>
  <si>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</si>
  <si>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</si>
  <si>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</si>
  <si>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</si>
  <si>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</si>
  <si>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</si>
  <si>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</si>
  <si>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</si>
  <si>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</si>
  <si>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</si>
  <si>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</si>
  <si>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</si>
  <si>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</si>
  <si>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</si>
  <si>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</si>
  <si>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</si>
  <si>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</si>
  <si>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</si>
  <si>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</si>
  <si>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</si>
  <si>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</si>
  <si>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</si>
  <si>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</si>
  <si>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</si>
  <si>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</si>
  <si>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</si>
  <si>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</si>
  <si>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</si>
  <si>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</si>
  <si>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</si>
  <si>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</si>
  <si>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</si>
  <si>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</si>
  <si>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</si>
  <si>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</si>
  <si>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</si>
  <si>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</si>
  <si>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</si>
  <si>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</si>
  <si>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</si>
  <si>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</si>
  <si>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</si>
  <si>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</si>
  <si>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</si>
  <si>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</si>
  <si>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</si>
  <si>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</si>
  <si>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</si>
  <si>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</si>
  <si>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</si>
  <si>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</si>
  <si>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</si>
  <si>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</si>
  <si>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</si>
  <si>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</si>
  <si>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</si>
  <si>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</si>
  <si>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</si>
  <si>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</si>
  <si>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</si>
  <si>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</si>
  <si>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</si>
  <si>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</si>
  <si>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</si>
  <si>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</si>
  <si>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</si>
  <si>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</si>
  <si>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</si>
  <si>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</si>
  <si>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</si>
  <si>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</si>
  <si>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</si>
  <si>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</si>
  <si>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</si>
  <si>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</si>
  <si>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</si>
  <si>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</si>
  <si>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</si>
  <si>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</si>
  <si>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</si>
  <si>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</si>
  <si>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</si>
  <si>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</si>
  <si>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</si>
  <si>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</si>
  <si>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</si>
  <si>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</si>
  <si>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</si>
  <si>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</si>
  <si>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</si>
  <si>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</si>
  <si>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</si>
  <si>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</si>
  <si>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</si>
  <si>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</si>
  <si>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</si>
  <si>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</si>
  <si>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</si>
  <si>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</si>
  <si>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</si>
  <si>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</si>
  <si>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</si>
  <si>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</si>
  <si>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</si>
  <si>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</si>
  <si>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</si>
  <si>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</si>
  <si>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</si>
  <si>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</si>
  <si>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</si>
  <si>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</si>
  <si>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</si>
  <si>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</si>
  <si>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</si>
  <si>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</si>
  <si>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</si>
  <si>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</si>
  <si>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</si>
  <si>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</si>
  <si>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</si>
  <si>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</si>
  <si>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</si>
  <si>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</si>
  <si>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</si>
  <si>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</si>
  <si>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</si>
  <si>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</si>
  <si>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</si>
  <si>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</si>
  <si>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</si>
  <si>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</si>
  <si>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</si>
  <si>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</si>
  <si>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</si>
  <si>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</si>
  <si>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</si>
  <si>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</si>
  <si>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</si>
  <si>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</si>
  <si>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</si>
  <si>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</si>
  <si>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</si>
  <si>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</si>
  <si>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</si>
  <si>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</si>
  <si>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</si>
  <si>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</si>
  <si>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</si>
  <si>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</si>
  <si>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</si>
  <si>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</si>
  <si>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</si>
  <si>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</si>
  <si>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</si>
  <si>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</si>
  <si>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</si>
  <si>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</si>
  <si>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</si>
  <si>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</si>
  <si>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</si>
  <si>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</si>
  <si>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</si>
  <si>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predecessorID</t>
  </si>
  <si>
    <t>isCompleted</t>
  </si>
  <si>
    <t>versionedPost.id</t>
  </si>
  <si>
    <t>versionedPost.predecessorID</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</si>
  <si>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</si>
  <si>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</si>
  <si>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</si>
  <si>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</si>
  <si>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</si>
  <si>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</si>
  <si>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</si>
  <si>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</si>
  <si>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</si>
  <si>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</si>
  <si>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</si>
  <si>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</si>
  <si>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</si>
  <si>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</si>
  <si>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</si>
  <si>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</si>
  <si>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</si>
  <si>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</si>
  <si>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</si>
  <si>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</si>
  <si>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</si>
  <si>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</si>
  <si>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</si>
  <si>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</si>
  <si>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</si>
  <si>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</si>
  <si>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</si>
  <si>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</si>
  <si>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</si>
  <si>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</si>
  <si>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</si>
  <si>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</si>
  <si>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</si>
  <si>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</si>
  <si>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</si>
  <si>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</si>
  <si>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</si>
  <si>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</si>
  <si>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</si>
  <si>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</si>
  <si>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</si>
  <si>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</si>
  <si>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</si>
  <si>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</si>
  <si>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</si>
  <si>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</si>
  <si>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</si>
  <si>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</si>
  <si>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</si>
  <si>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</si>
  <si>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</si>
  <si>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</si>
  <si>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</si>
  <si>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</si>
  <si>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</si>
  <si>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</si>
  <si>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</si>
  <si>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</si>
  <si>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</si>
  <si>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</si>
  <si>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</si>
  <si>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</si>
  <si>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</si>
  <si>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</si>
  <si>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</si>
  <si>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</si>
  <si>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</si>
  <si>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</si>
  <si>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</si>
  <si>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</si>
  <si>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</si>
  <si>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</si>
  <si>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</si>
  <si>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</si>
  <si>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</si>
  <si>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</si>
  <si>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</si>
  <si>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</si>
  <si>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</si>
  <si>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</si>
  <si>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</si>
  <si>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</si>
  <si>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</si>
  <si>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</si>
  <si>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</si>
  <si>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</si>
  <si>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</si>
  <si>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</si>
  <si>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</si>
  <si>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</si>
  <si>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</si>
  <si>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</si>
  <si>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</si>
  <si>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</si>
  <si>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</si>
  <si>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</si>
  <si>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</si>
  <si>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</si>
  <si>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</si>
  <si>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</si>
  <si>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</si>
  <si>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</si>
  <si>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</si>
  <si>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</si>
  <si>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</si>
  <si>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</si>
  <si>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</si>
  <si>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</si>
  <si>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</si>
  <si>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</si>
  <si>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</si>
  <si>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</si>
  <si>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</si>
  <si>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</si>
  <si>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</si>
  <si>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</si>
  <si>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</si>
  <si>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</si>
  <si>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</si>
  <si>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</si>
  <si>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</si>
  <si>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</si>
  <si>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</si>
  <si>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</si>
  <si>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</si>
  <si>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</si>
  <si>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</si>
  <si>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</si>
  <si>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</si>
  <si>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</si>
  <si>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</si>
  <si>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</si>
  <si>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</si>
  <si>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</si>
  <si>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</si>
  <si>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</si>
  <si>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</si>
  <si>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</si>
  <si>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</si>
  <si>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</si>
  <si>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</si>
  <si>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</si>
  <si>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</si>
  <si>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</si>
  <si>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</si>
  <si>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</si>
  <si>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</si>
  <si>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</si>
  <si>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</si>
  <si>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</si>
  <si>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</si>
  <si>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</si>
  <si>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</si>
  <si>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</si>
  <si>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</si>
  <si>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</si>
  <si>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</si>
  <si>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</si>
  <si>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</si>
  <si>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</si>
  <si>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</si>
  <si>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</si>
  <si>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</si>
  <si>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</si>
  <si>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</si>
  <si>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</si>
  <si>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</si>
  <si>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</si>
  <si>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</si>
  <si>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</si>
  <si>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</si>
  <si>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</si>
  <si>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</si>
  <si>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</si>
  <si>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</si>
  <si>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</si>
  <si>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</si>
  <si>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</si>
  <si>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</si>
  <si>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</si>
  <si>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</si>
  <si>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</si>
  <si>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</si>
  <si>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</si>
  <si>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</si>
  <si>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</si>
  <si>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</si>
  <si>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</si>
  <si>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</si>
  <si>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</si>
  <si>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</si>
  <si>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</si>
  <si>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</si>
  <si>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</si>
  <si>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</si>
  <si>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</si>
  <si>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</si>
  <si>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</si>
  <si>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</si>
  <si>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</si>
  <si>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</si>
  <si>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</si>
  <si>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</si>
  <si>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</si>
  <si>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</si>
  <si>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</si>
  <si>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</si>
  <si>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</si>
  <si>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</si>
  <si>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</si>
  <si>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</si>
  <si>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</si>
  <si>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</si>
  <si>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</si>
  <si>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</si>
  <si>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</si>
  <si>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</si>
  <si>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</si>
  <si>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</si>
  <si>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</si>
  <si>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</si>
  <si>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</si>
  <si>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</si>
  <si>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</si>
  <si>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</si>
  <si>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</si>
  <si>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</si>
  <si>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</si>
  <si>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</si>
  <si>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</si>
  <si>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</si>
  <si>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</si>
  <si>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</si>
  <si>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</si>
  <si>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</si>
  <si>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</si>
  <si>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</si>
  <si>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</si>
  <si>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</si>
  <si>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</si>
  <si>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</si>
  <si>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</si>
  <si>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</si>
  <si>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</si>
  <si>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</si>
  <si>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</si>
  <si>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</si>
  <si>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</si>
  <si>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</si>
  <si>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jobPostType</t>
  </si>
  <si>
    <t>versionNumber</t>
  </si>
  <si>
    <t>hi</t>
  </si>
  <si>
    <t>na</t>
  </si>
  <si>
    <t>jobPostTypeJson</t>
  </si>
  <si>
    <t>postedDateJson</t>
  </si>
  <si>
    <t>broadcastDateJson</t>
  </si>
  <si>
    <t>currencyJson</t>
  </si>
  <si>
    <t>isPayoutInPiecesJson</t>
  </si>
  <si>
    <t>posterIdJson</t>
  </si>
  <si>
    <t>versionNumberJson</t>
  </si>
  <si>
    <t>referentsJson</t>
  </si>
  <si>
    <t>valueJson</t>
  </si>
  <si>
    <t>outterLabels</t>
  </si>
  <si>
    <t>uidInnerJson</t>
  </si>
  <si>
    <t>typeInnerJson</t>
  </si>
  <si>
    <t>createdInnerJson</t>
  </si>
  <si>
    <t>modifiedInnerJson</t>
  </si>
  <si>
    <t>labelsInnerJson</t>
  </si>
  <si>
    <t>versionedPost.predecessorIdJson</t>
  </si>
  <si>
    <t>versionedPostIdJson</t>
  </si>
  <si>
    <t>connectionsInnerJson</t>
  </si>
  <si>
    <t>Duplicate Check</t>
  </si>
  <si>
    <t>8b77dd88c65b4806969ffd7436959634</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</si>
  <si>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</si>
  <si>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</si>
  <si>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</si>
  <si>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</si>
  <si>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</si>
  <si>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</si>
  <si>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</si>
  <si>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</si>
  <si>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</si>
  <si>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</si>
  <si>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</si>
  <si>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</si>
  <si>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</si>
  <si>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</si>
  <si>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</si>
  <si>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</si>
  <si>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</si>
  <si>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</si>
  <si>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</si>
  <si>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</si>
  <si>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</si>
  <si>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</si>
  <si>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</si>
  <si>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</si>
  <si>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</si>
  <si>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</si>
  <si>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</si>
  <si>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</si>
  <si>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</si>
  <si>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</si>
  <si>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</si>
  <si>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</si>
  <si>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</si>
  <si>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</si>
  <si>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</si>
  <si>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</si>
  <si>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</si>
  <si>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</si>
  <si>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</si>
  <si>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</si>
  <si>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</si>
  <si>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</si>
  <si>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</si>
  <si>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</si>
  <si>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</si>
  <si>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</si>
  <si>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</si>
  <si>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</si>
  <si>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</si>
  <si>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</si>
  <si>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</si>
  <si>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</si>
  <si>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</si>
  <si>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</si>
  <si>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</si>
  <si>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</si>
  <si>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</si>
  <si>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</si>
  <si>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</si>
  <si>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</si>
  <si>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</si>
  <si>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</si>
  <si>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</si>
  <si>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</si>
  <si>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</si>
  <si>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</si>
  <si>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</si>
  <si>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</si>
  <si>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</si>
  <si>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</si>
  <si>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</si>
  <si>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</si>
  <si>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</si>
  <si>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</si>
  <si>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</si>
  <si>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</si>
  <si>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</si>
  <si>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</si>
  <si>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</si>
  <si>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</si>
  <si>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</si>
  <si>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</si>
  <si>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</si>
  <si>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</si>
  <si>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</si>
  <si>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</si>
  <si>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</si>
  <si>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</si>
  <si>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</si>
  <si>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</si>
  <si>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</si>
  <si>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</si>
  <si>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</si>
  <si>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</si>
  <si>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</si>
  <si>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</si>
  <si>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</si>
  <si>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</si>
  <si>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</si>
  <si>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</si>
  <si>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</si>
  <si>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</si>
  <si>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</si>
  <si>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</si>
  <si>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</si>
  <si>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</si>
  <si>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</si>
  <si>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</si>
  <si>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</si>
  <si>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</si>
  <si>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</si>
  <si>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</si>
  <si>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</si>
  <si>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</si>
  <si>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</si>
  <si>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</si>
  <si>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</si>
  <si>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</si>
  <si>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</si>
  <si>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</si>
  <si>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</si>
  <si>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</si>
  <si>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</si>
  <si>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</si>
  <si>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</si>
  <si>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</si>
  <si>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</si>
  <si>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</si>
  <si>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</si>
  <si>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</si>
  <si>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</si>
  <si>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</si>
  <si>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</si>
  <si>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</si>
  <si>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</si>
  <si>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</si>
  <si>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</si>
  <si>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</si>
  <si>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</si>
  <si>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</si>
  <si>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</si>
  <si>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</si>
  <si>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</si>
  <si>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</si>
  <si>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</si>
  <si>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</si>
  <si>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</si>
  <si>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</si>
  <si>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</si>
  <si>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</si>
  <si>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</si>
  <si>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</si>
  <si>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</si>
  <si>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</si>
  <si>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</si>
  <si>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</si>
  <si>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</si>
  <si>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</si>
  <si>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</si>
  <si>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</si>
  <si>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</si>
  <si>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</si>
  <si>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</si>
  <si>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</si>
  <si>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</si>
  <si>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</si>
  <si>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</si>
  <si>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</si>
  <si>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</si>
  <si>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</si>
  <si>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</si>
  <si>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</si>
  <si>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</si>
  <si>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</si>
  <si>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</si>
  <si>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</si>
  <si>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</si>
  <si>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</si>
  <si>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</si>
  <si>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</si>
  <si>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</si>
  <si>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</si>
  <si>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</si>
  <si>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</si>
  <si>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</si>
  <si>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</si>
  <si>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</si>
  <si>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</si>
  <si>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</si>
  <si>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</si>
  <si>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</si>
  <si>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</si>
  <si>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</si>
  <si>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</si>
  <si>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</si>
  <si>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</si>
  <si>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</si>
  <si>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</si>
  <si>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</si>
  <si>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</si>
  <si>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</si>
  <si>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</si>
  <si>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</si>
  <si>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</si>
  <si>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</si>
  <si>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</si>
  <si>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</si>
  <si>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</si>
  <si>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</si>
  <si>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</si>
  <si>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</si>
  <si>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</si>
  <si>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</si>
  <si>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</si>
  <si>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</si>
  <si>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</si>
  <si>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</si>
  <si>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</si>
  <si>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</si>
  <si>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</si>
  <si>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</si>
  <si>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</si>
  <si>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</si>
  <si>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</si>
  <si>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</si>
  <si>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</si>
  <si>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</si>
  <si>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</si>
  <si>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</si>
  <si>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</si>
  <si>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</si>
  <si>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</si>
  <si>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</si>
  <si>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</si>
  <si>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</si>
  <si>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</si>
  <si>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</si>
  <si>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</si>
  <si>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</si>
  <si>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</si>
  <si>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</si>
  <si>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</si>
  <si>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</si>
  <si>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</si>
  <si>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</si>
  <si>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</si>
  <si>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</si>
  <si>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</si>
  <si>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</si>
  <si>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</si>
  <si>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</si>
  <si>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</si>
  <si>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</si>
  <si>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</si>
  <si>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</si>
  <si>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</si>
  <si>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</si>
  <si>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</si>
  <si>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</si>
  <si>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</si>
  <si>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</si>
  <si>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</si>
  <si>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</si>
  <si>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</si>
  <si>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</si>
  <si>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</si>
  <si>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</si>
  <si>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</si>
  <si>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</si>
  <si>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</si>
  <si>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</si>
  <si>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</si>
  <si>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</si>
  <si>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</si>
  <si>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</si>
  <si>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</si>
  <si>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</si>
  <si>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</si>
  <si>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</si>
  <si>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</si>
  <si>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</si>
  <si>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</si>
  <si>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</si>
  <si>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</si>
  <si>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</si>
  <si>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</si>
  <si>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</si>
  <si>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</si>
  <si>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</si>
  <si>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</si>
  <si>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</si>
  <si>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</si>
  <si>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</si>
  <si>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</si>
  <si>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</si>
  <si>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</si>
  <si>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</si>
  <si>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</si>
  <si>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</si>
  <si>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</si>
  <si>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</si>
  <si>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</si>
  <si>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</si>
  <si>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</si>
  <si>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</si>
  <si>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</si>
  <si>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</si>
  <si>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</si>
  <si>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</si>
  <si>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</si>
  <si>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</si>
  <si>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</si>
  <si>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</si>
  <si>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</si>
  <si>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</si>
  <si>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</si>
  <si>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</si>
  <si>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</si>
  <si>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</si>
  <si>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</si>
  <si>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</si>
  <si>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</si>
  <si>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</si>
  <si>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</si>
  <si>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</si>
  <si>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</si>
  <si>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</si>
  <si>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</si>
  <si>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</si>
  <si>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</si>
  <si>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</si>
  <si>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</si>
  <si>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</si>
  <si>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</si>
  <si>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</si>
  <si>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</si>
  <si>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</si>
  <si>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</si>
  <si>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</si>
  <si>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</si>
  <si>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</si>
  <si>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</si>
  <si>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</si>
  <si>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</si>
  <si>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</si>
  <si>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</si>
  <si>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</si>
  <si>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</si>
  <si>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</si>
  <si>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</si>
  <si>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</si>
  <si>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</si>
  <si>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</si>
  <si>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</si>
  <si>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</si>
  <si>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</si>
  <si>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</si>
  <si>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</si>
  <si>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</si>
  <si>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</si>
  <si>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</si>
  <si>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</si>
  <si>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</si>
  <si>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</si>
  <si>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</si>
  <si>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</si>
  <si>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</si>
  <si>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</si>
  <si>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</si>
  <si>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</si>
  <si>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</si>
  <si>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</si>
  <si>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</si>
  <si>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</si>
  <si>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</si>
  <si>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</si>
  <si>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</si>
  <si>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</si>
  <si>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</si>
  <si>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</si>
  <si>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</si>
  <si>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</si>
  <si>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</si>
  <si>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</si>
  <si>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</si>
  <si>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</si>
  <si>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</si>
  <si>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</si>
  <si>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</si>
  <si>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</si>
  <si>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</si>
  <si>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</si>
  <si>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</si>
  <si>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</si>
  <si>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</si>
  <si>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</si>
  <si>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</si>
  <si>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</si>
  <si>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</si>
  <si>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</si>
  <si>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</si>
  <si>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</si>
  <si>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</si>
  <si>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</si>
  <si>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</si>
  <si>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</si>
  <si>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</si>
  <si>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</si>
  <si>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</si>
  <si>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</si>
  <si>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</si>
  <si>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</si>
  <si>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</si>
  <si>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</si>
  <si>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</si>
  <si>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</si>
  <si>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</si>
  <si>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</si>
  <si>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</si>
  <si>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</si>
  <si>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</si>
  <si>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</si>
  <si>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</si>
  <si>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</si>
  <si>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</si>
  <si>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</si>
  <si>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</si>
  <si>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</si>
  <si>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</si>
  <si>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</si>
  <si>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</si>
  <si>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</si>
  <si>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</si>
  <si>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</si>
  <si>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</si>
  <si>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</si>
  <si>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</si>
  <si>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</si>
  <si>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</si>
  <si>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</si>
  <si>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</si>
  <si>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</si>
  <si>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</si>
  <si>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</si>
  <si>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</si>
  <si>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</si>
  <si>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</si>
  <si>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</si>
  <si>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</si>
  <si>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</si>
  <si>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</si>
  <si>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</si>
  <si>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</si>
  <si>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</si>
  <si>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</si>
  <si>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</si>
  <si>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</si>
  <si>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</si>
  <si>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</si>
  <si>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</si>
  <si>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</si>
  <si>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</si>
  <si>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</si>
  <si>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</si>
  <si>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</si>
  <si>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</si>
  <si>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</si>
  <si>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</si>
  <si>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</si>
  <si>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</si>
  <si>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</si>
  <si>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</si>
  <si>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</si>
  <si>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</si>
  <si>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</si>
  <si>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</si>
  <si>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</si>
  <si>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</si>
  <si>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</si>
  <si>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</si>
  <si>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</si>
  <si>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</si>
  <si>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</si>
  <si>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</si>
  <si>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</si>
  <si>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</si>
  <si>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</si>
  <si>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</si>
  <si>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</si>
  <si>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</si>
  <si>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</si>
  <si>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</si>
  <si>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</si>
  <si>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</si>
  <si>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</si>
  <si>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</si>
  <si>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</si>
  <si>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</si>
  <si>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</si>
  <si>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</si>
  <si>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</si>
  <si>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</si>
  <si>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</si>
  <si>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</si>
  <si>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</si>
  <si>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</si>
  <si>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</si>
  <si>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</si>
  <si>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</si>
  <si>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</si>
  <si>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</si>
  <si>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</si>
  <si>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</si>
  <si>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</si>
  <si>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</si>
  <si>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</si>
  <si>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</si>
  <si>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</si>
  <si>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</si>
  <si>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</si>
  <si>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</si>
  <si>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</si>
  <si>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</si>
  <si>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</si>
  <si>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</si>
  <si>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</si>
  <si>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</si>
  <si>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</si>
  <si>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</si>
  <si>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</si>
  <si>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</si>
  <si>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</si>
  <si>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</si>
  <si>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</si>
  <si>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</si>
  <si>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</si>
  <si>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</si>
  <si>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</si>
  <si>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</si>
  <si>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</si>
  <si>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</si>
  <si>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</si>
  <si>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</si>
  <si>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</si>
  <si>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</si>
  <si>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</si>
  <si>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</si>
  <si>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</si>
  <si>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</si>
  <si>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</si>
  <si>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</si>
  <si>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</si>
  <si>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</si>
  <si>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</si>
  <si>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</si>
  <si>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</si>
  <si>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</si>
  <si>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</si>
  <si>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</si>
  <si>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</si>
  <si>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</si>
  <si>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</si>
  <si>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</si>
  <si>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</si>
  <si>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</si>
  <si>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</si>
  <si>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</si>
  <si>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</si>
  <si>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</si>
  <si>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</si>
  <si>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</si>
  <si>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</si>
  <si>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</si>
  <si>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</si>
  <si>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</si>
  <si>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</si>
  <si>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</si>
  <si>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</si>
  <si>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</si>
  <si>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</si>
  <si>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</si>
  <si>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</si>
  <si>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</si>
  <si>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</si>
  <si>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</si>
  <si>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</si>
  <si>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</si>
  <si>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</si>
  <si>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</si>
  <si>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</si>
  <si>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</si>
  <si>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</si>
  <si>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</si>
  <si>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</si>
  <si>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</si>
  <si>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</si>
  <si>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</si>
  <si>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</si>
  <si>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</si>
  <si>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</si>
  <si>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</si>
  <si>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</si>
  <si>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</si>
  <si>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</si>
  <si>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</si>
  <si>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</si>
  <si>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</si>
  <si>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</si>
  <si>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</si>
  <si>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</si>
  <si>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</si>
  <si>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</si>
  <si>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</si>
  <si>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</si>
  <si>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</si>
  <si>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</si>
  <si>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</si>
  <si>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</si>
  <si>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</si>
  <si>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</si>
  <si>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</si>
  <si>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</si>
  <si>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</si>
  <si>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</si>
  <si>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</si>
  <si>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</si>
  <si>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</si>
  <si>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</si>
  <si>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</si>
  <si>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</si>
  <si>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</si>
  <si>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</si>
  <si>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</si>
  <si>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</si>
  <si>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</si>
  <si>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</si>
  <si>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</si>
  <si>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</si>
  <si>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</si>
  <si>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</si>
  <si>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</si>
  <si>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</si>
  <si>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</si>
  <si>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</si>
  <si>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</si>
  <si>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</si>
  <si>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</si>
  <si>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</si>
  <si>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</si>
  <si>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</si>
  <si>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</si>
  <si>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</si>
  <si>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</si>
  <si>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</si>
  <si>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</si>
  <si>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</si>
  <si>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</si>
  <si>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</si>
  <si>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</si>
  <si>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</si>
  <si>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</si>
  <si>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</si>
  <si>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</si>
  <si>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</si>
  <si>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</si>
  <si>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</si>
  <si>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</si>
  <si>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</si>
  <si>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</si>
  <si>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</si>
  <si>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</si>
  <si>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</si>
  <si>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</si>
  <si>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</si>
  <si>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</si>
  <si>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</si>
  <si>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</si>
  <si>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</si>
  <si>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</si>
  <si>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</si>
  <si>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</si>
  <si>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</si>
  <si>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</si>
  <si>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</si>
  <si>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</si>
  <si>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</si>
  <si>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</si>
  <si>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</si>
  <si>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</si>
  <si>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</si>
  <si>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</si>
  <si>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</si>
  <si>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</si>
  <si>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</si>
  <si>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</si>
  <si>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</si>
  <si>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</si>
  <si>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</si>
  <si>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</si>
  <si>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</si>
  <si>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</si>
  <si>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</si>
  <si>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</si>
  <si>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</si>
  <si>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</si>
  <si>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</si>
  <si>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</si>
  <si>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</si>
  <si>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</si>
  <si>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</si>
  <si>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</si>
  <si>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</si>
  <si>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</si>
  <si>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</si>
  <si>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</si>
  <si>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</si>
  <si>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</si>
  <si>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</si>
  <si>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</si>
  <si>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</si>
  <si>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</si>
  <si>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</si>
  <si>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</si>
  <si>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</si>
  <si>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</si>
  <si>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</si>
  <si>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</si>
  <si>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</si>
  <si>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</si>
  <si>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</si>
  <si>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</si>
  <si>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</si>
  <si>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</si>
  <si>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</si>
  <si>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</si>
  <si>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</si>
  <si>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</si>
  <si>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</si>
  <si>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</si>
  <si>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</si>
  <si>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</si>
  <si>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</si>
  <si>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</si>
  <si>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</si>
  <si>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</si>
  <si>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</si>
  <si>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</si>
  <si>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</si>
  <si>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</si>
  <si>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</si>
  <si>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</si>
  <si>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</si>
  <si>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</si>
  <si>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</si>
  <si>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</si>
  <si>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</si>
  <si>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</si>
  <si>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</si>
  <si>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</si>
  <si>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</si>
  <si>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</si>
  <si>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</si>
  <si>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</si>
  <si>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</si>
  <si>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</si>
  <si>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</si>
  <si>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</si>
  <si>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</si>
  <si>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</si>
  <si>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</si>
  <si>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</si>
  <si>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</si>
  <si>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</si>
  <si>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</si>
  <si>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</si>
  <si>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</si>
  <si>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</si>
  <si>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</si>
  <si>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</si>
  <si>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</si>
  <si>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</si>
  <si>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</si>
  <si>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</si>
  <si>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</si>
  <si>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</si>
  <si>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</si>
  <si>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</si>
  <si>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</si>
  <si>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</si>
  <si>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</si>
  <si>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</si>
  <si>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</si>
  <si>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</si>
  <si>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</si>
  <si>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</si>
  <si>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</si>
  <si>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</si>
  <si>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</si>
  <si>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</si>
  <si>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</si>
  <si>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</si>
  <si>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</si>
  <si>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</si>
  <si>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</si>
  <si>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</si>
  <si>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</si>
  <si>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</si>
  <si>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</si>
  <si>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</si>
  <si>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</si>
  <si>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</si>
  <si>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</si>
  <si>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</si>
  <si>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</si>
  <si>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</si>
  <si>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</si>
  <si>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</si>
  <si>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</si>
  <si>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</si>
  <si>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</si>
  <si>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</si>
  <si>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</si>
  <si>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</si>
  <si>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</si>
  <si>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</si>
  <si>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</si>
  <si>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</si>
  <si>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</si>
  <si>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</si>
  <si>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</si>
  <si>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</si>
  <si>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</si>
  <si>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</si>
  <si>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</si>
  <si>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</si>
  <si>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</si>
  <si>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</si>
  <si>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</si>
  <si>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</si>
  <si>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</si>
  <si>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</si>
  <si>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</si>
  <si>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</si>
  <si>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</si>
  <si>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</si>
  <si>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</si>
  <si>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</si>
  <si>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</si>
  <si>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</si>
  <si>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</si>
  <si>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</si>
  <si>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</si>
  <si>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</si>
  <si>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</si>
  <si>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</si>
  <si>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</si>
  <si>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</si>
  <si>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</si>
  <si>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</si>
  <si>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</si>
  <si>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</si>
  <si>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</si>
  <si>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</si>
  <si>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</si>
  <si>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</si>
  <si>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</si>
  <si>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</si>
  <si>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</si>
  <si>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</si>
  <si>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</si>
  <si>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</si>
  <si>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</si>
  <si>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</si>
  <si>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</si>
  <si>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</si>
  <si>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</si>
  <si>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</si>
  <si>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</si>
  <si>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</si>
  <si>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</si>
  <si>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</si>
  <si>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</si>
  <si>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</si>
  <si>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</si>
  <si>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</si>
  <si>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</si>
  <si>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</si>
  <si>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</si>
  <si>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</si>
  <si>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</si>
  <si>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</si>
  <si>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</si>
  <si>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</si>
  <si>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</si>
  <si>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</si>
  <si>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</si>
  <si>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</si>
  <si>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</si>
  <si>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</si>
  <si>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</si>
  <si>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</si>
  <si>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</si>
  <si>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</si>
  <si>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</si>
  <si>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</si>
  <si>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</si>
  <si>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</si>
  <si>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</si>
  <si>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</si>
  <si>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</si>
  <si>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</si>
  <si>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</si>
  <si>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</si>
  <si>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</si>
  <si>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</si>
  <si>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</si>
  <si>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</si>
  <si>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</si>
  <si>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</si>
  <si>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</si>
  <si>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</si>
  <si>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</si>
  <si>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</si>
  <si>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</si>
  <si>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</si>
  <si>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</si>
  <si>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</si>
  <si>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</si>
  <si>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</si>
  <si>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</si>
  <si>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</si>
  <si>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</si>
  <si>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</si>
  <si>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</si>
  <si>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</si>
  <si>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</si>
  <si>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</si>
  <si>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</si>
  <si>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</si>
  <si>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</si>
  <si>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</si>
  <si>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</si>
  <si>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</si>
  <si>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</si>
  <si>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</si>
  <si>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</si>
  <si>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</si>
  <si>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</si>
  <si>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</si>
  <si>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</si>
  <si>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</si>
  <si>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</si>
  <si>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</si>
  <si>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</si>
  <si>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</si>
  <si>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</si>
  <si>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</si>
  <si>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</si>
  <si>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</si>
  <si>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</si>
  <si>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</si>
  <si>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</si>
  <si>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</si>
  <si>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</si>
  <si>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</si>
  <si>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</si>
  <si>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</si>
  <si>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</si>
  <si>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</si>
  <si>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</si>
  <si>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</si>
  <si>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</si>
  <si>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</si>
  <si>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</si>
  <si>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</si>
  <si>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</si>
  <si>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</si>
  <si>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</si>
  <si>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</si>
  <si>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</si>
  <si>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</si>
  <si>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</si>
  <si>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</si>
  <si>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</si>
  <si>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</si>
  <si>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</si>
  <si>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</si>
  <si>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</si>
  <si>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</si>
  <si>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</si>
  <si>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</si>
  <si>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</si>
  <si>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</si>
  <si>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</si>
  <si>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</si>
  <si>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</si>
  <si>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</si>
  <si>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</si>
  <si>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</si>
  <si>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</si>
  <si>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</si>
  <si>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</si>
  <si>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</si>
  <si>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</si>
  <si>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</si>
  <si>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</si>
  <si>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</si>
  <si>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</si>
  <si>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</si>
  <si>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</si>
  <si>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</si>
  <si>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</si>
  <si>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</si>
  <si>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</si>
  <si>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</si>
  <si>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</si>
  <si>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</si>
  <si>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</si>
  <si>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</si>
  <si>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</si>
  <si>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</si>
  <si>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</si>
  <si>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</si>
  <si>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</si>
  <si>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</si>
  <si>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</si>
  <si>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</si>
  <si>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</si>
  <si>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</si>
  <si>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</si>
  <si>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</si>
  <si>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</si>
  <si>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</si>
  <si>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</si>
  <si>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</si>
  <si>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</si>
  <si>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</si>
  <si>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</si>
  <si>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</si>
  <si>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</si>
  <si>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</si>
  <si>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</si>
  <si>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</si>
  <si>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</si>
  <si>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</si>
  <si>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</si>
  <si>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</si>
  <si>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</si>
  <si>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</si>
  <si>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</si>
  <si>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</si>
  <si>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</si>
  <si>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</si>
  <si>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</si>
  <si>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</si>
  <si>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</si>
  <si>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</si>
  <si>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</si>
  <si>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</si>
  <si>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</si>
  <si>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</si>
  <si>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</si>
  <si>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</si>
  <si>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</si>
  <si>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</si>
  <si>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</si>
  <si>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</si>
  <si>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</si>
  <si>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</si>
  <si>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</si>
  <si>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</si>
  <si>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</si>
  <si>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</si>
  <si>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</si>
  <si>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</si>
  <si>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</si>
  <si>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</si>
  <si>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</si>
  <si>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</si>
  <si>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</si>
  <si>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</si>
  <si>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</si>
  <si>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</si>
  <si>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</si>
  <si>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</si>
  <si>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</si>
  <si>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</si>
  <si>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</si>
  <si>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</si>
  <si>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</si>
  <si>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</si>
  <si>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</si>
  <si>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</si>
  <si>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</si>
  <si>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</si>
  <si>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</si>
  <si>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</si>
  <si>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</si>
  <si>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</si>
  <si>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</si>
  <si>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</si>
  <si>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</si>
  <si>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</si>
  <si>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</si>
  <si>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</si>
  <si>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</si>
  <si>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</si>
  <si>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</si>
  <si>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</si>
  <si>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</si>
  <si>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</si>
  <si>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</si>
  <si>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</si>
  <si>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</si>
  <si>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</si>
  <si>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</si>
  <si>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</si>
  <si>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</si>
  <si>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</si>
  <si>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</si>
  <si>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</si>
  <si>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</si>
  <si>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</si>
  <si>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</si>
  <si>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</si>
  <si>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</si>
  <si>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</si>
  <si>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</si>
  <si>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</si>
  <si>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</si>
  <si>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</si>
  <si>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</si>
  <si>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</si>
  <si>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</si>
  <si>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</si>
  <si>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</si>
  <si>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</si>
  <si>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</si>
  <si>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</si>
  <si>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</si>
  <si>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</si>
  <si>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</si>
  <si>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</si>
  <si>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</si>
  <si>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</si>
  <si>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</si>
  <si>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</si>
  <si>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</si>
  <si>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</si>
  <si>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</si>
  <si>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</si>
  <si>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</si>
  <si>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</si>
  <si>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</si>
  <si>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</si>
  <si>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</si>
  <si>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</si>
  <si>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</si>
  <si>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</si>
  <si>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</si>
  <si>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</si>
  <si>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</si>
  <si>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</si>
  <si>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</si>
  <si>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</si>
  <si>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</si>
  <si>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</si>
  <si>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</si>
  <si>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</si>
  <si>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</si>
  <si>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</si>
  <si>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</si>
  <si>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</si>
  <si>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</si>
  <si>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</si>
  <si>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</si>
  <si>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</si>
  <si>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</si>
  <si>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</si>
  <si>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</si>
  <si>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</si>
  <si>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</si>
  <si>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</si>
  <si>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</si>
  <si>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</si>
  <si>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</si>
  <si>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</si>
  <si>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</si>
  <si>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</si>
  <si>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</si>
  <si>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</si>
  <si>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</si>
  <si>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</si>
  <si>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</si>
  <si>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</si>
  <si>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</si>
  <si>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</si>
  <si>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</si>
  <si>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</si>
  <si>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</si>
  <si>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</si>
  <si>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</si>
  <si>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</si>
  <si>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</si>
  <si>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</si>
  <si>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</si>
  <si>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</si>
  <si>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</si>
  <si>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</si>
  <si>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</si>
  <si>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</si>
  <si>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</si>
  <si>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</si>
  <si>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</si>
  <si>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</si>
  <si>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</si>
  <si>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</si>
  <si>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</si>
  <si>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</si>
  <si>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</si>
  <si>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</si>
  <si>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</si>
  <si>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</si>
  <si>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</si>
  <si>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</si>
  <si>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</si>
  <si>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</si>
  <si>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</si>
  <si>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</si>
  <si>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</si>
  <si>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</si>
  <si>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</si>
  <si>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</si>
  <si>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</si>
  <si>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</si>
  <si>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</si>
  <si>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</si>
  <si>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</si>
  <si>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</si>
  <si>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</si>
  <si>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</si>
  <si>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</si>
  <si>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</si>
  <si>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</si>
  <si>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</si>
  <si>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</si>
  <si>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</si>
  <si>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</si>
  <si>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</si>
  <si>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</si>
  <si>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</si>
  <si>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</si>
  <si>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</si>
  <si>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</si>
  <si>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</si>
  <si>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</si>
  <si>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</si>
  <si>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</si>
  <si>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</si>
  <si>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</si>
  <si>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</si>
  <si>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</si>
  <si>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</si>
  <si>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</si>
  <si>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</si>
  <si>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</si>
  <si>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</si>
  <si>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</si>
  <si>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</si>
  <si>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</si>
  <si>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</si>
  <si>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</si>
  <si>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</si>
  <si>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</si>
  <si>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</si>
  <si>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</si>
  <si>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</si>
  <si>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</si>
  <si>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</si>
  <si>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</si>
  <si>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</si>
  <si>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</si>
  <si>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</si>
  <si>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</si>
  <si>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</si>
  <si>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</si>
  <si>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</si>
  <si>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</si>
  <si>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</si>
  <si>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</si>
  <si>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</si>
  <si>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</si>
  <si>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</si>
  <si>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</si>
  <si>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</si>
  <si>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</si>
  <si>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</si>
  <si>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</si>
  <si>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</si>
  <si>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</si>
  <si>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</si>
  <si>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</si>
  <si>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</si>
  <si>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</si>
  <si>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</si>
  <si>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</si>
  <si>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</si>
  <si>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</si>
  <si>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</si>
  <si>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</si>
  <si>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</si>
  <si>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</si>
  <si>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</si>
  <si>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</si>
  <si>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</si>
  <si>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</si>
  <si>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</si>
  <si>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</si>
  <si>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</si>
  <si>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</si>
  <si>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</si>
  <si>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</si>
  <si>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</si>
  <si>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</si>
  <si>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</si>
  <si>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</si>
  <si>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</si>
  <si>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</si>
  <si>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messageTextJson</t>
  </si>
  <si>
    <t>messageSubjectJson</t>
  </si>
  <si>
    <t>postTypeGuidLabel</t>
  </si>
  <si>
    <t>postType</t>
  </si>
  <si>
    <t>contractType2</t>
  </si>
  <si>
    <t>contest</t>
  </si>
  <si>
    <t>typeDependentContentJson</t>
  </si>
  <si>
    <t>endDateJson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</si>
  <si>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</si>
  <si>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</si>
  <si>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</si>
  <si>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</si>
  <si>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</si>
  <si>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</si>
  <si>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</si>
  <si>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</si>
  <si>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</si>
  <si>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profilePostJson</t>
  </si>
  <si>
    <t>Video, CS5, AfterEffects, 3D Modeling</t>
  </si>
  <si>
    <t>DuplicateCheckId</t>
  </si>
  <si>
    <t>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</si>
  <si>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</si>
  <si>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</si>
  <si>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</si>
  <si>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</si>
  <si>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</si>
  <si>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fw/sfFHhe4lurrXo/sOranpdvHaa3e2kMFtaX9xa28axxSqgCQwxrkDLbdzEsSSUUV0fWqy0U397PSxWMrxrzjGbtd9X3P//Z</t>
  </si>
  <si>
    <t>Image</t>
  </si>
  <si>
    <t>Length</t>
  </si>
  <si>
    <t>Description</t>
  </si>
  <si>
    <t>fan with glasses</t>
  </si>
  <si>
    <t>turtle</t>
  </si>
  <si>
    <t>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t>
  </si>
  <si>
    <t>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t>
  </si>
  <si>
    <t>LivelyGig star</t>
  </si>
  <si>
    <t>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t>
  </si>
  <si>
    <t>LivelyGig logo small</t>
  </si>
  <si>
    <t>LivelyGig logo medium</t>
  </si>
  <si>
    <t>dinky1 bluegreen</t>
  </si>
  <si>
    <t>dinky2 purple</t>
  </si>
  <si>
    <t>dinky3 orange</t>
  </si>
  <si>
    <t>dinky4 purple2</t>
  </si>
  <si>
    <t>dinky5 purple3</t>
  </si>
  <si>
    <t>dinky6 green right</t>
  </si>
  <si>
    <t>dinky7 red right corner</t>
  </si>
  <si>
    <t>orange head</t>
  </si>
  <si>
    <t>orange head black strips</t>
  </si>
  <si>
    <t>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t>
  </si>
  <si>
    <t>Export</t>
  </si>
  <si>
    <t>#Cnxs</t>
  </si>
  <si>
    <t>#Posts</t>
  </si>
  <si>
    <t>#Agents</t>
  </si>
  <si>
    <t>profilePicName</t>
  </si>
  <si>
    <t>profilePic#</t>
  </si>
  <si>
    <t>safe messages</t>
  </si>
  <si>
    <t>0c778b40479945579050fd7a4b77c23e</t>
  </si>
  <si>
    <t>1519223c1a99453096fa3ccb8dca5418</t>
  </si>
  <si>
    <t>151b91955f584331a83b98d4ed6b1926</t>
  </si>
  <si>
    <t>1cd53fda1715480f8f34ba120e2fbcc6</t>
  </si>
  <si>
    <t>2776d18b2bd148d69f35e133e4c0287f</t>
  </si>
  <si>
    <t>2864d41d31964075a9381834fb672321</t>
  </si>
  <si>
    <t>28c0a8d9eb2a41e290fe068aa7f7b58c</t>
  </si>
  <si>
    <t>3577b786be604980af3bd2a9e55d6dae</t>
  </si>
  <si>
    <t>622fa125de3d4402a026556267a06041</t>
  </si>
  <si>
    <t>6bbef5b3b3e44260bb101445b4901b79</t>
  </si>
  <si>
    <t>80ed0252ebb64e2aa648e0de71222247</t>
  </si>
  <si>
    <t>adead15a372e4f18b233cff7e0925053</t>
  </si>
  <si>
    <t>b64902d755a649a6831fc3dbd323465f</t>
  </si>
  <si>
    <t>b98bb698119d4842a64215f5bca705e1</t>
  </si>
  <si>
    <t>b9cf7b7dbded4de4a2bd6b9567f549d2</t>
  </si>
  <si>
    <t>d162658d6e0e4f28b7d4b8869fa05b75</t>
  </si>
  <si>
    <t>0001b786be604980af3bd2a9e55d6dae</t>
  </si>
  <si>
    <t>0002223c1a99453096fa3ccb8dca5418</t>
  </si>
  <si>
    <t>00038b40479945579050fd7a4b77c23e</t>
  </si>
  <si>
    <t>eeeeeeeeeeeeeeeeeeeeeeeeeeeeeeee</t>
  </si>
  <si>
    <t>35e60447747e496aafde65ca182db1c8</t>
  </si>
  <si>
    <t>b6df0958f7a7408d97c8d3b0158489dc</t>
  </si>
  <si>
    <t>dba62260f2ec4bfc86fb49c180c3987e</t>
  </si>
  <si>
    <t>23e47ef8a07d47848baf0bb8cf785d1a</t>
  </si>
  <si>
    <t>000170d4855d47578a555ec2c994b76a</t>
  </si>
  <si>
    <t>3759419c5cf5458896d82db808fc8795</t>
  </si>
  <si>
    <t>8ecf4d27e2d1442fb2d69a2fc00a222f</t>
  </si>
  <si>
    <t>dbf62260f2ec4bfc86fb49c180c3987f</t>
  </si>
  <si>
    <t>84e564765be445ae95b4dba6c683c0fb</t>
  </si>
  <si>
    <t>41bf63e9d0ff416ab039bd7c15bb295e</t>
  </si>
  <si>
    <t>7c8f5431ba4f49419aaa9d7feec7ca52</t>
  </si>
  <si>
    <t>897685278ca549af9a55658462dfb366</t>
  </si>
  <si>
    <t>9c0c40dbb3eb42d0a391c2a97c457736</t>
  </si>
  <si>
    <t>23940120494344629c462b23ef94108c</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</si>
  <si>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</si>
  <si>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</si>
  <si>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</si>
  <si>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</si>
  <si>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</si>
  <si>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</si>
  <si>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</si>
  <si>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</si>
  <si>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</si>
  <si>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</si>
  <si>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</si>
  <si>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</si>
  <si>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</si>
  <si>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</si>
  <si>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</si>
  <si>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</si>
  <si>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</si>
  <si>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</si>
  <si>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</si>
  <si>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</si>
  <si>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</si>
  <si>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</si>
  <si>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</si>
  <si>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</si>
  <si>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</si>
  <si>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</si>
  <si>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</si>
  <si>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</si>
  <si>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</si>
  <si>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</si>
  <si>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</si>
  <si>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</si>
  <si>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</si>
  <si>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</si>
  <si>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</si>
  <si>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</si>
  <si>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</si>
  <si>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</si>
  <si>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</si>
  <si>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</si>
  <si>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</si>
  <si>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</si>
  <si>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</si>
  <si>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</si>
  <si>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</si>
  <si>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</si>
  <si>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</si>
  <si>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</si>
  <si>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</si>
  <si>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</si>
  <si>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</si>
  <si>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</si>
  <si>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</si>
  <si>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</si>
  <si>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</si>
  <si>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</si>
  <si>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</si>
  <si>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</si>
  <si>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</si>
  <si>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</si>
  <si>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</si>
  <si>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</si>
  <si>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</si>
  <si>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</si>
  <si>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</si>
  <si>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</si>
  <si>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</si>
  <si>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</si>
  <si>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</si>
  <si>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</si>
  <si>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</si>
  <si>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</si>
  <si>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</si>
  <si>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</si>
  <si>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</si>
  <si>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</si>
  <si>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</si>
  <si>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</si>
  <si>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</si>
  <si>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</si>
  <si>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</si>
  <si>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</si>
  <si>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</si>
  <si>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</si>
  <si>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</si>
  <si>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</si>
  <si>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</si>
  <si>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</si>
  <si>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</si>
  <si>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</si>
  <si>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</si>
  <si>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</si>
  <si>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</si>
  <si>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</si>
  <si>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</si>
  <si>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</si>
  <si>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</si>
  <si>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Sort</t>
  </si>
  <si>
    <t>subject to discussion</t>
  </si>
  <si>
    <t>SourceWho</t>
  </si>
  <si>
    <t>data:image/jpeg;base64,/9j/4AAQSkZJRgABAQAAAQABAAD/2wCEAAkGBw0HDRMIBxIQBwcHEA0HBwcHDQ8ICQcKFREXFiAREx8YHCggGCYlGxMTITEhJSkrLi4uFx8zODMsNygtLisBCgoKDQwNFQ0NFSsZExkrKysrKys3KysrKysrKy0rKysrKys3KysrKysrKysrKysrKysrKysrKysrKysrKysrK//AABEIAIAAgAMBIgACEQEDEQH/xAAcAAEAAgMBAQEAAAAAAAAAAAAABQcEBggDAgH/xAAmEAEBAAIBAwQCAgMAAAAAAAAAAQIRMRJBUQMhYaEycYGRIkKx/8QAFQEBAQAAAAAAAAAAAAAAAAAAAAH/xAAWEQEBAQAAAAAAAAAAAAAAAAAAEQH/2gAMAwEAAhEDEQA/ALxAAAAAAAAAAAAAAAAAAAAGs9Px9Jzpvj6BlOcpMOj/AF/H48L4kQctB7We7EmPwj4jdINQyxx6eJx4nh0Oq2bVzMcNcY/1BHTA5u9TDHpvtOL2nh0iqgAAAA5k9LHDpntjxO08PzPHDV9seL2iUZfpzHpnHE8eHjccdcY/1FwW3aKxojHyx+PpK6VNjrXZ+f4/H0Kt2S7VPjcdduPh5ZzHV44vhcVt2Ctrr4bpayNvCAj5tp+eGPTfacXtPDDmtduGx+pfa/qiL0AVRUmPTrtx8LbY+NvyDQrayt1Azj+E6g/WBHywYDH92zbqoOvHXM48xZeQj42m36wBX0x2MwwS+61/Lj+GcwoIukcy+p6ePTfafje08OmlVFzG+PprcinMr6er+PF8LYvKCF7Jl47TOwQm3tamNvvYNj3d92gThkSRhgyXilHpsGBtHytq2j9g06ImN4lRUoK/9S/439X/AI6ZUhlxf1V3mAgZU8KNI2lrWwgMbbwlSADTJUdtYgkGo2pm1Kij42hZU6A0mVD45RZwkHN2eePTfecXvPDpEFAAAAAAAAAAAAAAAAAAAAAAAAAAAAAAAAH/2Q==</t>
  </si>
  <si>
    <t>greyscale pixels</t>
  </si>
  <si>
    <t>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 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 asked by five watch experts amazed the judge. Jack quietly moved up front and seized the big ball of wax.The quick, brown fox jumps over a lazy dog. DJs flock by when MTV ax quiz prog. Junk MTV quiz graced by fox whelps. Bawds jog, flick quartz, vex nymphs. Waltz, bad nymph, for quick jigs vex! Fox nymphs grab quick-jived waltz. Brick quiz whangs jumpy veldt fox. Bright vixens jump; dozy fowl quack. Quick wafting zephyrs vex bold Jim. Quick zephyrs blow, vexing daft Jim. Sex-charged fop blew my junk TV quiz. How quickly daft jumping zebras vex. Two driven jocks help fax my big quiz. Quick, Baz, get my woven flax jodhpurs! "Now fax quiz Jack!" my brave ghost pled. Five quacking zephyrs jolt my wax bed. Flummoxed by job, kvetching W. zaps Iraq. Cozy sphinx waves quart jug of bad milk. A very bad quack might jinx zippy fowls. Few quips galvanized the mock jury box. Quick brown dogs jump over the lazy fox. The jay, pig, fox, zebra, and my wolves quack! Blowzy red vixens fight for a quick jump. Joaquin Phoenix was gazed by MTV for luck. A wizard’s job is to vex chumps quickly in fog. Watch "Jeopardy!", Alex Trebek's fun TV quiz game. Woven silk pyjamas exchanged for blue quartz. Brawny gods just flocked up to quiz and vex him. Adjusting quiver and bow, Zompyc[1] killed the fox. My faxed joke won a pager in the cable TV quiz show. Amazingly few discotheques provide jukeboxes. My girl wove six dozen plaid jackets before she quit. Six big devils from Japan quickly forgot how to waltz. Big July earthquakes confound zany experimental vow. Foxy parsons quiz and cajole the lovably dim wiki-girl. Have a pick: twenty six letters - no forcing a jumbled quiz! Crazy Fredericka bought many very exquisite opal jewels. Sixty zippers were quickly picked from the woven jute bag. A quick movement of the enemy will jeopardize six gunboats. All questions</t>
  </si>
  <si>
    <t>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 it a hundred times, shut his eyes so that he wouldn't have to look at the floundering legs, and only stopped when he began to feel a mild, dull pain there that he had never felt before. "Oh, God", he thought, "what a strenuous career it is that I've chosen! Travelling day in and day out. Doing business like this takes much more effort than doing your own business at home, and on top of that there's the curse of travelling, worries about making train connections, bad and irregular food, contact with different people all the time so that you can never get to know anyone or become friendly with them. It can all go to Hell!" He felt a slight itch up on his belly; pushed himself slowly up on his back towards the headboard so that he could lift his head better; found where the itch was, and saw that it was covered with lots of little white spots which he didn't know what to make of; and when he tried to feel the place with one of his legs he drew it quickly back because as soon as he touched it he was overcome by a cold shudder. He slid back into his former position. "Getting up early all the time", he thought, "it makes you stupid. You've got to get enough sleep. Other travelling salesmen live a life of luxury. For instance, whenever I go back to the guest house during the morning to copy out the contract, these gentlemen are always still sitting there eating their breakfasts. I ought to just try that with my boss; I'd get kicked out on the spot. But who knows, maybe that would be the best thing for me. If I didn't have my parents to think about I'd have given in my notice a long time ago, I'd have gone up to the boss and told him just what I think, tell him everything I would, let him know just what I feel. He'd fall right off his desk! And it's a funny sort of business to be sitting up there at your desk, talking down at your subordinates from up there, especially when you have to go right up close because the boss is hard of hearing. Well, there's still some hope; once I've got the money together to pay off my parents' debt to him - another five or six years I suppose - that's definitely what I'll do. That's when I'll make the big change. First of all though, I've got to get up, my train leaves at five." And he looked over at the alarm clock, ticking on the chest of drawers. "God in Heaven!" he thought. It was half past six and the hands were quietly moving forwards, it was even later than half past, more like quarter to seven. Had the alarm clock not rung? He could see from the bed that it had been set for four o'clock as it should have been; it certainly must have rung. Yes, but was it possible to quietly sleep through that furniture-rattling noise? True, he had not slept peacefully, but probably all the more deeply because of that. What should he do now? The next train went at seven; if he were to catch that he would have to rush like mad and the collection of samples was still not packed, and he did not at all feel particularly fresh and lively. And even if he did catch the train he would not avoid his boss's anger as the office assistant would have been there to see the five o'clock train go, he would have put in his report about Gregor's not being there a long time ago. The office assistant was the boss's man, spineless, and with no understanding. What about if he reported sick? But that would be extremely strained and suspicious as in fifteen years of service Gregor had never once yet been ill. His boss would certainly come round with the doctor from the medical insurance company, accuse his parents of having a lazy son, and accept the doctor's recommendation not to make any claim as the doctor believed that no-one was ever ill but that many were workshy. And what's more, would he have been entirely wrong in this case? Gregor did in fact, apart from excessive sleepiness after sleeping for so long, feel completely well and even felt much hungrier than usual.One morning, when Gregor Samsa woke from troubled dreams, he found himself transformed in his bed into a horrible vermin. He lay on his armour-like back, and if he lifted his head a little he could see his brown belly, slightly domed and divided by arches into stiff sections. The bedding was hardly able to cover it and seemed ready to slide off any moment. His many legs, pitifully thin compared with the size of the rest of him, waved about helplessly as he looked. "What's happened to me?" he thought. It wasn't a dream. His room, a proper human room although a little too small, lay peacefully between its four familiar walls. A collection of textile samples lay spread out on the table - Samsa was a travelling salesman - and above it there hung a picture that he had recently cut out of an illustrated magazine and housed in a nice, gilded frame. It showed a lady fitted out with a fur hat and fur boa who sat upright, raising a heavy fur muff that covered the whole of her lower arm towards the viewer. Gregor then turned to look out the window at the dull weather. Drops of rain could be heard hitting the pane, which made him feel quite sad. "How about if I sleep a little bit longer and forget all this nonsense", he thought, but that was something he was unable to do because he was used to sleeping on his right, and in his present state couldn't get into that position. However hard he threw himself onto his right, he always rolled back to where he was. He must have tried</t>
  </si>
  <si>
    <t>Kafka</t>
  </si>
  <si>
    <t>Panagram</t>
  </si>
  <si>
    <t>A wonderful serenity has taken possession of my entire soul, like these sweet mornings of spring which I enjoy with my whole heart. I am alone, and feel the charm of existence in this spot, which was created for the bliss of souls like mine. I am so happy, my dear friend, so absorbed in the exquisite sense of mere tranquil existence, that I neglect my talents. I should be incapable of drawing a single stroke at the present moment; and yet I feel that I never was a greater artist than now. When, while the lovely valley teems with vapour around me, and the meridian sun strikes the upper surface of the impenetrable foliage of my trees, and but a few stray gleams steal into the inner sanctuary, I throw myself down among the tall grass by the trickling stream; and, as I lie close to the earth, a thousand unknown plants are noticed by me: when I hear the buzz of the little world among the stalks, and grow familiar with the countless indescribable forms of the insects and flies, then I feel the presence of the Almighty, who formed us in his own image, and the breath</t>
  </si>
  <si>
    <t>Far far away, behind the word mountains, far from the countries Vokalia and Consonantia, there live the blind texts. Separated they live in Bookmarksgrove right at the coast of the Semantics, a large language ocean. A small river named Duden flows by their place and supplies it with the necessary regelialia. It is a paradisematic country, in which roasted parts of sentences fly into your mouth. Even the all-powerful Pointing has no control about the blind texts it is an almost unorthographic life One day however a small line of blind text by the name of Lorem Ipsum decided to leave for the far World of Grammar. The Big Oxmox advised her not to do so, because there were thousands of bad Commas, wild Question Marks and devious Semikoli, but the Little Blind Text didn’t listen. She packed her seven versalia, put her initial into the belt and made herself on the way. When she reached the first hills of the Italic Mountains, she had a last view back on the skyline of her hometown Bookmarksgrove, the headline of Alphabet Village and the subline of her own road, the Line Lane. Pityful a rethoric question ran over her cheek, then</t>
  </si>
  <si>
    <t>But I must explain to you how all this mistaken idea of denouncing pleasure and praising pain was born and I will give you a complete account of the system, and expound the actual teachings of the great explorer of the truth, the master-builder of human happiness. No one rejects, dislikes, or avoids pleasure itself, because it is pleasure, but because those who do not know how to pursue pleasure rationally encounter consequences that are extremely painful. Nor again is there anyone who loves or pursues or desires to obtain pain of itself, because it is pain, but because occasionally circumstances occur in which toil and pain can procure him some great pleasure. To take a trivial example, which of us ever undertakes laborious physical exercise, except to obtain some advantage from it? But who has any right to find fault with a man who chooses to enjoy a pleasure that has no annoying consequences, or one who avoids a pain that produces no resultant pleasure? On the other hand, we denounce with righteous indignation and dislike men who are so beguiled and demoralized by the charms of pleasure of the moment, so blinded by desire, that they cannot foresee</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</si>
  <si>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Duis arcu tortor, suscipit eget, imperdiet nec, imperdiet iaculis, ipsum. Sed aliquam ultrices mauris. Integer ante arcu, accumsan a, consectetuer eget, posuere ut, mauris. Praesent adipiscing. Phasellus ullamcorper ipsum rutrum nunc. Nunc nonummy metus. Vestibulum volutpat pretium libero. Cras id dui. Aenean ut eros et nisl sagittis vestibulum. Nullam nulla eros, ultricies sit amet, nonummy id, imperdiet feugiat, pede. Sed lectus. Donec mollis hendrerit risus. Phasellus nec sem in justo pellentesque facilisis. Etiam imperdiet imperdiet orci. Nunc nec neque. Phasellus leo dolor, tempus non, auctor et, hendrerit quis, nisi. Curabitur ligula sapien, tincidunt non, euismod vitae, posuere imperdiet, leo. Maecenas malesuada. Praesent congue erat at massa. Sed cursus turpis vitae tortor. Donec posuere vulputate arcu. Phasellus accumsan cursus velit. Vestibulum ante ipsum primis in faucibus orci luctus et ultrices posuere cubilia Curae; Sed aliquam, nisi quis porttitor congue, elit erat euismod orci, ac placerat dolor lectus quis orci. Phasellus consectetuer vestibulum elit. Aenean tellus metus, bibendum sed, posuere ac, mattis non, nunc. Vestibulum fringilla pede sit amet augue. In turpis. Pellentesque posuere. Praesent turpis. Aenean posuere, tortor sed cursus feugiat, nunc augue blandit nunc, eu sollicitudin urna dolor sagittis lacus. Donec elit libero, sodales nec, volutpat a, suscipit non, turpis. Nullam sagittis. Suspendisse pulvinar, augue ac venenatis condimentum, sem libero volutpat nibh, nec pellentesque velit pede quis nunc. Vestibulum ante ipsum primis in faucibus orci luctus et ultrices posuere cubilia Curae; Fusce id purus. Ut varius tincidunt libero. Phasellus dolor. Maecenas vestibulum mollis diam. Pellentesque ut neque. Pellentesque habitant morbi tristique senectus et netus et malesuada fames ac turpis egestas. In dui magna, posuere eget, vestibulum et, tempor auctor, justo. In ac felis quis tortor malesuada pretium. Pellentesque auctor neque nec urna. Proin sapien ipsum, porta a, auctor quis, euismod ut, mi. Aenean viverra rhoncus pede. Pellentesque habitant morbi tristique senectus et netus et malesuada fames ac turpis egestas. Ut non enim eleifend felis pretium feugiat. Vivamus quis mi. Phasellus a est. Phasellus magna. In hac habitasse platea dictumst. Curabitur at lacus ac velit ornare lobortis. Curabitur a felis in nunc fringilla tristique. Morbi mattis ullamcorper velit. Phasellus gravida semper nisi. Nullam vel sem. Pellentesque libero tortor, tincidunt et, tincidunt eget, semper nec, quam. Sed hendrerit. Morbi ac felis. Nunc egestas, augue at pellentesque laoreet, felis eros vehicula leo, at malesuada velit leo quis pede. Donec interdum, metus et hendrerit aliquet, dolor diam sagittis ligula, eget egestas libero turpis vel mi. Nunc nulla. Fusce risus nisl, viverra et, tempor et, pretium in, sapien. Donec venenatis vulputate lorem. Morbi nec metus. Phasellus blandit leo ut odio. Maecenas ullamcorper, dui et placerat feugiat, eros pede varius nisi, condimentum viverra felis nunc et lorem. Sed magna purus, fermentum eu, tincidunt eu, varius ut, felis. In auctor lobortis lacus. Quisque libero metus, condimentum nec, tempor a, commodo mollis, magna. Vestibulum ullamcorper mauris at ligula. Fusce fermentum. Nullam cursus lacinia erat. Praesent blandit laoreet nibh. Fusce convallis metus id felis luctus adipiscing. Pellentesque egestas, neque sit amet convallis pulvinar, justo nulla eleifend augue, ac auctor orci leo non est. Quisque id mi. Ut tincidunt tincidunt erat. Etiam feugiat lorem non metus. Vestibulum dapibus nunc ac augue. Curabitur vestibulum aliquam leo. Praesent egestas neque eu enim. In hac habitasse platea dictumst. Fusce a quam. Etiam ut purus mattis mauris sodales aliquam. Curabitur nisi. Quisque malesuada placerat nisl. Nam ipsum risus, rutrum vitae, vestibulum eu, molestie vel, lacus. Sed augue ipsum, egestas nec, vestibulum et, malesuada adipiscing, dui. Vestibulum facilisis, purus nec pulvinar iaculis, ligula mi congue nunc, vitae euismod ligula urna in dolor. Mauris sollicitudin fermentum libero. Praesent nonummy mi in odio. Nunc interdum lacus sit amet orci. Vestibulum rutrum, mi nec elementum vehicula, eros quam gravida nisl, id fringilla neque ante vel mi. Morbi mollis tellus ac sapien. Phasellus volutpat, metus eget egestas mollis, lacus lacus blandit dui, id egestas quam mauris ut lacus. Fusce vel dui. Sed in libero ut nibh placerat accumsan. Proin faucibus arcu quis ante. In consectetuer turpis ut velit. Nulla sit amet est. Praesent metus tellus, elementum eu, semper a, adipiscing nec, purus. Cras risus ipsum, faucibus ut, ullamcorper id, varius ac, leo. Suspendisse feugiat. Suspendisse enim turpis, dictum sed, iaculis a, condimentum nec, nisi. Praesent nec nisl a purus blandit viverra. Praesent ac massa at ligula laoreet iaculis. Nulla neque dolor, sagittis eget, iaculis quis, molestie non, velit. Mauris turpis nunc, blandit et, volutpat molestie, porta ut, ligula. Fusce pharetra convallis urna. Quisque ut nisi. Donec mi odio, faucibus at, scelerisque quis, convallis in, nisi. Suspendisse non nisl sit amet velit hendrerit rutrum. Ut leo. Ut a nisl id ante tempus hendrerit. Proin pretium, leo ac pellentesque mollis, felis nunc ultrices eros, sed gravida augue augue mollis justo. Suspendisse eu ligula. Nulla facilisi. Donec id justo. Praesent porttitor, nulla vitae posuere iaculis, arcu nisl dignissim dolor, a pretium mi sem ut ipsum. Curabitur suscipit suscipit tellus. Praesent vestibulum dapibus nibh. Etiam iaculis nunc ac metus. Ut id nisl quis enim dignissim sagittis. Etiam sollicitudin, ipsum eu pulvinar rutrum, tellus ipsum laoreet sapien, quis venenatis ante odio sit amet eros. Proin magna. Duis vel nibh at velit scelerisque suscipit. Curabitur turpis. Vestibulum suscipit nulla quis orci. Fusce ac felis sit amet ligula pharetra condimentum. Maecenas egestas arcu quis ligula mattis placerat. Duis lobortis massa imperdiet quam. Suspendisse potenti. Pellentesque commodo eros a enim. Vestibulum turpis sem, aliquet eget, lobortis pellentesque, rutrum eu, nisl. Sed libero. Aliquam erat volutpat. Etiam vitae tortor. Morbi vestibulum volutpat enim. Aliquam eu nunc. Nunc sed turpis. Sed mollis, eros et ult</t>
  </si>
  <si>
    <t>LoremIpsum</t>
  </si>
  <si>
    <t>Cicero</t>
  </si>
  <si>
    <t>FarFarAway</t>
  </si>
  <si>
    <t>Werther</t>
  </si>
  <si>
    <t>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 ghi jkl mno pqrs tuv wxyz ABC DEF GHI JKL MNO PQRS TUV WXYZ !"§ $%&amp; /() =?* '&lt;&gt; #|; ²³~ @`´ ©«» ¤¼× {} abc def.</t>
  </si>
  <si>
    <t>aggressive</t>
  </si>
  <si>
    <t>UTF16</t>
  </si>
  <si>
    <t>UTF8</t>
  </si>
  <si>
    <t>See http://www.unicode.org/standard/UnicodeTranscriptions.html</t>
  </si>
  <si>
    <t>see   http://www.columbia.edu/~fdc/utf8/</t>
  </si>
  <si>
    <t>imgSrc</t>
  </si>
  <si>
    <t>imgSrcJson</t>
  </si>
  <si>
    <t>imgSrcNum</t>
  </si>
  <si>
    <t>note or derrived</t>
  </si>
  <si>
    <t>blank</t>
  </si>
  <si>
    <t>allowForwarding</t>
  </si>
  <si>
    <t>allowForwardingJson</t>
  </si>
  <si>
    <t>jobPostContentJson</t>
  </si>
  <si>
    <t>jobDescriptionJson</t>
  </si>
  <si>
    <t>jobDescription</t>
  </si>
  <si>
    <t>jobName</t>
  </si>
  <si>
    <t>jobMessageJson</t>
  </si>
  <si>
    <t>jobMessage</t>
  </si>
  <si>
    <t>jobPostedDate</t>
  </si>
  <si>
    <t>jobBroadcastDate</t>
  </si>
  <si>
    <t>jobStartDate</t>
  </si>
  <si>
    <t>jobEndDate</t>
  </si>
  <si>
    <t>jobCurrency</t>
  </si>
  <si>
    <t>jobWorkLocation</t>
  </si>
  <si>
    <t>jobIsPayoutInPieces</t>
  </si>
  <si>
    <t>jobBudget</t>
  </si>
  <si>
    <t>jobNameJson</t>
  </si>
  <si>
    <t>jobStartDateJson</t>
  </si>
  <si>
    <t>jobBudgetjson</t>
  </si>
  <si>
    <t>jobContractTypeJson</t>
  </si>
  <si>
    <t>jobContractType</t>
  </si>
  <si>
    <t>jobWorkLocationJson</t>
  </si>
  <si>
    <t>jobSkillNeededJson</t>
  </si>
  <si>
    <t>jobSkillNeeded</t>
  </si>
  <si>
    <t xml:space="preserve"> </t>
  </si>
  <si>
    <t/>
  </si>
  <si>
    <t>AMP</t>
  </si>
  <si>
    <t>XBT</t>
  </si>
  <si>
    <t>talentProfile.nameJson</t>
  </si>
  <si>
    <t>talentProfile.titleJson</t>
  </si>
  <si>
    <t>talentProfile.capabilitiesJson</t>
  </si>
  <si>
    <t>talentProfile.videoJson</t>
  </si>
  <si>
    <t>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t>
  </si>
  <si>
    <t>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t>
  </si>
  <si>
    <t>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t>
  </si>
  <si>
    <t>obama200</t>
  </si>
  <si>
    <t>horses200</t>
  </si>
  <si>
    <t>kitten200</t>
  </si>
  <si>
    <t>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t>
  </si>
  <si>
    <t>EuropeAndAfrica</t>
  </si>
  <si>
    <t>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t>
  </si>
  <si>
    <t>penguin</t>
  </si>
  <si>
    <t>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t>
  </si>
  <si>
    <t>pumkins</t>
  </si>
  <si>
    <t>stroller</t>
  </si>
  <si>
    <t>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t>
  </si>
  <si>
    <t>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t>
  </si>
  <si>
    <t>wine</t>
  </si>
  <si>
    <t>https://youtu.be/HnDkc3pDEEk</t>
  </si>
  <si>
    <t>0@localhost</t>
  </si>
  <si>
    <t>1@localhost</t>
  </si>
  <si>
    <t>2@localhost</t>
  </si>
  <si>
    <t>3@localhost</t>
  </si>
  <si>
    <t>4@localhost</t>
  </si>
  <si>
    <t>5@localhost</t>
  </si>
  <si>
    <t>6@localhost</t>
  </si>
  <si>
    <t>7@localhost</t>
  </si>
  <si>
    <t>8@localhost</t>
  </si>
  <si>
    <t>9@localhost</t>
  </si>
  <si>
    <t>10@localhost</t>
  </si>
  <si>
    <t>Zero</t>
  </si>
  <si>
    <t>Two Good For You</t>
  </si>
  <si>
    <t>Six of One ...</t>
  </si>
  <si>
    <t>Lucky Seven</t>
  </si>
  <si>
    <t>Eight Ball</t>
  </si>
  <si>
    <t>All Nines</t>
  </si>
  <si>
    <t>Perfect Ten</t>
  </si>
  <si>
    <t>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t>
  </si>
  <si>
    <t>african man face</t>
  </si>
  <si>
    <t>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t>
  </si>
  <si>
    <t>african woman face</t>
  </si>
  <si>
    <t>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t>
  </si>
  <si>
    <t>asian man face</t>
  </si>
  <si>
    <t>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t>
  </si>
  <si>
    <t>asian man face2</t>
  </si>
  <si>
    <t>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t>
  </si>
  <si>
    <t>asian woman face</t>
  </si>
  <si>
    <t>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t>
  </si>
  <si>
    <t>boy face</t>
  </si>
  <si>
    <t>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t>
  </si>
  <si>
    <t>persian woman face</t>
  </si>
  <si>
    <t>generic man face</t>
  </si>
  <si>
    <t>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t>
  </si>
  <si>
    <t>The next eight years</t>
  </si>
  <si>
    <t>Horses by Tobin</t>
  </si>
  <si>
    <t>I am an African. by Thabo Mbeki</t>
  </si>
  <si>
    <t>"_comment": " ",</t>
  </si>
  <si>
    <t>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t>
  </si>
  <si>
    <t>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t>
  </si>
  <si>
    <t>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t>
  </si>
  <si>
    <t>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t>
  </si>
  <si>
    <t>data:image/png;base64,iVBORw0KGgoAAAANSUhEUgAAAgAAAAIACAMAAADDpiTIAAADAFBMVEUAAAAAAAAAAAAAAAA/AD8zMzMqKiokJCQfHx8cHBwZGRkuFxcqFSonJyckJCQiIiIfHx8eHh4cHBwoGhomGSYkJCQiIiIhISEfHx8eHh4nHR0lHBwkGyQjIyMiIiIgICAfHx8mHh4lHh4kHR0jHCMiGyIhISEgICAfHx8lHx8kHh4jHR0iHCIhHCEhISEgICAlHx8kHx8jHh4jHh4iHSIhHCEhISElICAkHx8jHx8jHh4iHh4iHSIhHSElICAkICAjHx8jHx8iHh4iHh4hHiEhHSEkICAjICAjHx8iHx8iHx8hHh4hHiEkHSEjHSAjICAjHx8iHx8iHx8hHh4kHiEkHiEjHSAjICAiHx8iHx8hHx8hHh4kHiEjHiAjHSAiICAiHx8iHx8hHx8kHh4jHiEjHiAjHiAiICAiHx8hHx8kHx8jHh4jHiEjHiAiHiAiHSAiHx8kHx8jHx8jHx8jHiAiHiAiHiAiHSAiHx8jHx8jHx8jHx8iHiAiHiAiHiAiHiAjHx8jHx8jHx8jHx8iHiAiHiAiHiAjHiAjHx8jHx8jHx8iHx8iHSAiHiAiHiAjHiAjHx8jHx8hHx8iHx8iHyAiHiAjHiAjHiAjHh4hHx8iHx8iHx8iHyAjHSAjHiAjHiAjHh4hHx8iHx8iHx8jHyAjHSAjHiAjHiAhHh4iHx8iHx8iHx8jHyAjHSAjHSAhHiAhHh4iHx8iHx8jHx8jHyAjHSAjHSAhHiAiHh4iHh4jHx8jHx8jHyAjHyAhHSAhHSAiHh4iHh4jHx8jHx8jHyAhHyAhHSAiHSAiHh4jHh4jHx8jHx8jHyAhHyAhHSAiHSAjHR4jHh4jHx8jHx8hHyAhHyAiHSAjHSAjHR4jHh4jHx8hHx8hHyAhHyAiHyAjHSAjHR4jHR4hHh4hHx8hHyAiHyAjHyAjHSAjHR4jHR4hHh4hHx8hHyAjHyAjHyAjHSAjHR4hHR4hHR4hHx8iHyAjHyAjHyAjHSAhHR4hHR4hHR4hHx8jHyAjHyAjHyAjHyAVnf49AAAA/3RSTlMAAQIDBAUGBwgJCgsMDQ4PEBESExQVFhcYGRobHB0eHyAhIiMkJSYnKCkqKywtLi8wMTIzNDU2Nzg5Ojs8PT4/QEFCQ0RFRkdISUpLTE1OT1BRUlNUVVZXWFlaW1xdXl9gYWJjZGVmZ2hpamtsbW5vcHFyc3R1dnd4eXp7fH1+f4CBgoOEhYaHiImKi4yNjo+QkZKTlJWWl5iZmpucnZ6foKGio6SlpqeoqaqrrK2ur7CxsrO0tba3uLm6u7y9vr/AwcLDxMXGx8jJysvMzc7P0NHS09TV1tfY2drb3N3e3+Dh4uPk5ebn6Onq6+zt7u/w8fLz9PX29/j5+vv8/f7rCNk1AAAlrUlEQVQYGe3BCYCN5f4H8O85szGDGdvYJsaSNaJb071URFpoJyHaLAkViu6tRBvt11aIFEkLSogQJZWQfc8y2bKE2fdzzvd//bvdNst55/k973nOOe/ng/ARW71Z2879h42d8cnCpV+v3rh9z8Fj6Xleb176sYN7tm9Y/fXShZ+8O2ZYv85XNaseC0eoiKrdpuez05duOJBLC3IPbPh8+rM92tSKhCM4uau3vGv41OX7PVTi2bf87WF3XXGeC46gUf7KByevzqGo7FWTHmhVDg6zRTfp9uJnh6jNwYUv3NEkCg4T1b5z4sZC2qBww4TuteAwSNSlg2Yfpq0OzxqYEgVH4JVtP2J5LgMi58vn2iXAETiRlz+3zseA8n3/bIsIOAKgao+ZaTTCyQ/vqQKHnaJavbCRJvFtGHlFJBy2SLj7o0waKGP2nfFwaFam+/wCGit/7h2l4dCmVJc5+TRc3ke3x8GhQextM3MZFHI+6FASDlHudu9lM4hkzbjGDYeU84bvZ9D5cWg1OARE3rLAy6DkmXdTJBxqao88zCB26LmacBRbdOelPgY535JO0XAUR+JTxxgSjg6rAIdV9d/IY8jInVAXDitazfMxpPg+uRwOP0V2+Z4haFWnCDjOrfSgfQxRex8sBcfZxT+dzhB2clgZOM6s9BNpDHEn/hkHx+nFDjnOMHB0UEk4/qrEgCMMEz/1j4bjj6L7HmQY2d87Co7fRPT4kWFm790RcPzX1VsZhja1huOU8+cxTH1UC474VwoZtvKfL43w5u59jGHt8L1uhLFWGxj2vr8M4armbDr+4/3qCEeRj+XR8f9yBkcg7Fy8gY7/+b4pwkvsKx46fqfo+RIII2330vEnu1ohXJSbSsdf+SYnICx0PkrHaR3uiNBXbR4dZ/RxZYS4DifoOIufb0IoKzWFjnOYEIuQlbKLjnPa3gyhyf14ER1+KBjiQgiq/hUdflpaDSGnczodfjvRAaGl9Dt0WDIlDiGk4Q46LNpaFyHjtiw6LMu4GaEh4iU6isP3nBshoOIyOoppUXkEvZT9dBRb6kUIcr3z6VCQdzeCWcxkOhSNj0bQqrqGDmUrKyFINd5Ph4DUBghKV2fQISLtSgShnkU0lyc37ej+3dvWr/pqxar123YfOJqW66G5Cu9EsHGNoGmyNi18Z9TQ+zu1uTCpJE6j5HlN29ze98nR0z/bkk3TDEdwiXmPxsjdtuC1wR0vLg8LKl7Sacj4hTvyaIypUQgi5VbQBN5ds4fdUseFYnPX7fDUx3t8NMGyBASN2jsZaPlfj+mZEgcRpf7ee9y3BQy0bckIEik/M6B+njO4eQyElbjs0bnHGVBHLkJQuCKTgbNz8j11oYurQc+3djFw0psjCFyTywDJmtOnBrSr1W9+DgMkuzWMd3MBA2Lzi62jYZOYtq9uY0DktYfhuhbRfkULe50Hm9Xos8RD+xXeBqP19NJuniW9yiMgKvb5wku7ee6CwR7y0V7eL/pURABV7r/CR3v5+sJYj9Neax+ogoCrNnAj7TUYhhpBO2WMvwiGSJmURTs9DSONoI1W3hMHg5TutZo2egoGepy2OTn6AhjnwnFptM1gGOch2mVnn5IwUmy/3bTL/TBMTx/t8dVNLhjL3eFb2sN3F4zS1Us7eD5MgeGaf+SlHTy3wSA3F9EG2aOTEQTqvJZLGxS2hzGuKaB+uS9VRJCoPCqf+uW1hiGuyKV2+aMrI4gkjS+kdtnNYYSUTOpWOCEJQSb5zSLqlt4MBqj9MzXzTKmJIFTnHS81O5KMgCv/AzWbVw9BquFn1GxrAgIsZgX12no1glj7ndRraRQCyjWDWp3oH4mgFjUonVq9jYAaQZ2KxpRD0Ks4wUudhiGAelKnRQ0REpp8QZ3uRMBcXUR9jnVByLj7BPUpvBIB0iSD+kwtjxCS+D71SWuAgKh6gNqkXo0Qc/1+apNaCQFQYg118b4ah5BTepyPuqyMhv3epC6bUhCSmm+jLq/Ddr2pie+laISoEqN91OQu2OzSAupxsA1C2LWHqUdeM9gq8QD1mFUOIa3iXOqRWg42ilhGLbLuRci7P5daLHLDPi9Ti1V1EAYarKcWz8I2najFC5EIC9GjqYPvRtikYRY1yLwVYeOOHGqQfj5sUWYnNdheH2GkyW5qsCUOdphODWaVRlhJmE8NJsMGXSnPMwThxjXMR3m3Qrsa6RT3cxuEofZpFHeiGjSLWEFxW5MRls7fRXGfu6DXExS3NAFhqsLXFPcItEoporS3oxC2Yj6gtIKm0KjULkp7EuHM9TylbSsJfaZQWEF36BYRn9Sgcb2kkjBTryIKGw9tOlJYWitoVOGWx6etSuN/ZW2dO/L2GjDONZkUdgM0qXaCsn5qBF2i2v17o49/tf/NDrEwS9NjlHWsMvSYT1k/1oYmKeN+5hnlvH+1CyZpcIiyZkOLzpT1Q3VoEdFtM89hz4NxMEitVMq6BRqUP0ZRmytDh+jee+iH40NiYY6kHRR1KB7yplLU9+WhQ9ud9NPB7i4YI3ETRb0BcW0p6usy0KDqB7Tgy7owRrnVlORrCWFxeylpWRw06JhOS/IegDFKr6CknSUg61VK+joO8mJeo2XzEmCKMqspaQREXeKhoO/jIS9pLYthd0OYotwmCipqAkGRGyloc3nIq7+fxZLWGqaotJOCVkdAzmMU9ENlyEs5zmLKvwmmSEqloEEQUzOPcn48D/L+kc1iK7oFpqh9iHJykiBlNuX8VBvyGp2kgoJrYIoGP1POuxDSinLSGkFe9YNUktUMpmiWSTn/gAj3BoopuBLy4rZQ0cFKMMV1HopZ7YKE3pTTHRq8TWVfRcIU91HOXRAQf4xihkGDuyjgGRjjRYr5qRTUvUIxb0OD87MpwNMcpnB9SDHPQVndQkpZGgUNllDEthiYosQ3lJKXDFXzKGVrAjToRCFDYYwKuyllFhRdTSk/J0OD0ocoJLsajFE3jVJaQknkVgrxtIEOT1LMZJjjeh+FbHBDRU9KeRQ6lDpBMUW1YY6nKKU7FETvo5DZ0OIRCpoIc7gXUMjuSBRfXwrZXho6xBymoLyKMEfZPRTSA8VW4hBlZNaHFh0pajAM0jSXMn6MRnENoJAO0GMuRe2ESbpRyP0optgjlPEi9KhYSFl/g0nGUsbBEiieRyljVST06Edhz8MkMRsoYwCKpfRxisiqA03mUdhmGKVhLkUciUVxDKWMe6FJRAalJcEo/SljCIohIY0iZkKXSymuK8wynyKOl4Z1z1DEgbLQ5VGKew1mSTxKEU/AsjIZlOC9EtpMp7hvYZh2FHEiFlYNoogXoc8aisuEacZRRD9YFLmPEjZGQ59MyqsEw5TYQQm73bCmCyV4LoE+VajB32Gay32U0AHWfE8Jr0KjZtTgFhhnAiWshCWtKGFvLDS6nBr0gnHKHKKE5rBiPiVcDZ3aUYOHYZ6bKOEjWNDARwFTodXt1OAxGGgmBXjrwH+TKOBoOWjVjRo8BQNVOkkBr8NvlfIpoAv0upkajISJelBAbnn462kKWATN2lCDV2CkryhgKPwU8zPVFTWAZinU4HUYqZmX6o5EwT+dKWAMdKtHDT6AmSZTQAf4ZynVnSgH3WK8lPc5zFQpk+o+g19q+6iuP/TbS3mbYKghVOetAX+MpLqtkdBvIeVlwlDRu6nuafgh8jDVXQ0b/JsalIehbqa6gxE4t1uobh7s0IkapMBUS6nuepzbAirz1IMdEn2U1wOmauKjsk9wTtW9VDYF9thMeaNhrPepzFMV5zKcygqTYY9RlLccxqrvobLHcQ7u/VQ2ATa5gvJyo2CsaVS214Wza0dl+UmwiWsv5aXAWLWLqKwtzu59KhsD2zxNeYNhrslUNg1nFZtNVbmVYZs6PopbCnPVKKCqjBiczW1U9hJs9AnFFZSCuV6nsptwNrOoKrsCbHQJ5XWEuarmUdUMnEWpXKoaDVstpriZMNgkqsoqiTPrQlWeZNiqBcXlloK56vuoqgPObA5VfQibvUNx98Jg86jqA5xRmXyqSoHNKqVT2koYrCVV5cThTLpT1QrYrh/FNYHB1lDV7TiT+VR1E2znXkJpU2CwzlQ1G2eQUEhFO12wX+JPFFZQGeaK+JGK8krh9O6hqj4IhCu9FPYiDDaAqrri9D6mopMlERAPU1hOJZirVCYVvY/TisqkotEIkJcpbBQMNpGKTkTgdFpR1QUIENc0yiqoA3NdTFX/wOm8QEUrETCR71PWHBhsPRU9jdPZREX3InBcYyjrWpirLxWtwWlUo6KMWATSExSVGgdjxedQja8i/qoHFY1HYHVIp6RRMNdUKuqGv5pFRRchwGqupiBfGxjrMip6F38RmU41axFw0SMLKedgORhrG9X87MafXU5FD8AADb+knHkumGoIFaXgz0ZQjbcKjNBtL8UMhamSqWgY/mw91XwJQ0TeuZ1CvDfAVKuo5jv8SVkf1dwPY7hvnV9EEdkXwVAPU42nNP6oPdV4EmGSxIe+81LAT8kw03k+qmmLPxpBNZ/DNAk3jV6fR1V7qsJM31DNcPzRcqrpBRO5k695YPirk97/eMHnK7YcKWIxbKsEIz1ENUvwB1G5VFJUHuZzVW3R/fkFh2jNziSYqKqXSrIi8HuXUs1nCB7ndX5tNy1IrQMTLaeaZvi9QVTTC8Hl/IEr6befm8NAD1HNA/i92VSThKBT4/G99FNeV5inLtW8j987QiVbEIxcbef56J9RkTDOHio5gN+pTTUvIUjVn1xEv6yoAdOMo5rq+M2dVNMaQavW2x76I70LDHM91XTBbyZSSVY0gliTZfTLR1VglNh8KhmH32yikk8Q3Dr+RH+k3R8BkyymkrX4n+hCKumDIBf/ho/+2NgaBhlEJfkR+NWFVJOMoHftEfplUQqM0YBqGuJX3ahkJ0JAxQX0z6etYIr9VHI7fvUilbyJUOAa7qN/1txZEkaYQSXP4VefUck9CA3XZ9FPaeOauxB4falkHn71E5XURYhoeoh+2/dK62gE2IVUsg//VZ5KjiFkJO2gBVnzhrSIQQC5M6gkHr+4kkrmIHQkbqQ1RVvfe+KO5kklEBCLqOQy/OIhKhmMQHLXumng6PeXrFy7buXSD8cN7lg/AirKbWCx5Bzcs239998umvHqQ+2rwy5DqaQvfjGZSpojUCIufXJxBv8kd/lzraJQbIk7qOzE/Eebwg6tqWQ8frGaKvJjEBDuVhOO8QwyprWPRDElHaCEg6MuhXZxRVTxDf6fO4cqvkEglB28m2d16OkqKJ7GGZSxuV8cNPueKjJdOKUGlYyB/RJfyeY5FUxKRrFc46WQE8PjodUbVFIVp7Skkl6wW9zTOfRL4ZjyKI5/UczJR6KhUX8qaY5T7qaSS2GzDofot5O93bDO9THl7LoK+lxBJXfglOFU4Y2DrSrOpiVfJsO6sgcoaEpp6JJAJU/glKlUsQu2anuYFmV0hnWtvBS0JwW6HKCKyThlOVXMho1cj/lo3egoWPYqJRX0hiafUsVSnLKfKobDPjHvslgWl4FVcakUNcoNLUZSxR78R5SXKm6FbUotZTFtSIRV11LWzCjo0JUqiiIA1KaSOrBLmW9YbDuqwqq5lPVpDDS4gEpqALiKKnJdsEncV1SwtSIsOr+QsuZEQl5kEVW0BNCTKrbDJpGfUsmaOFg0jsLehgapVHE3gOeoYgFs8hoVzXHDmiq5FPYE5C2jiuEAplPF67DHvVQ2FBa9SmG+9hA3hSqmAlhKFYNhiyb5VOZrA2uSCins5HmQNpQqFgHYQBW3wQ4lNlPAofKwZjqlfemGsG5U8T2Ag1RxMewwkiKmwZq/UdyDEHYZVfwIII8qKsAGF3oo42pYs47Sss6DrGpUkQXEUUUWbOD6kkK2R8GS+yluBmS5CqgiBtWpYjNscBPF9IclZQsp7u+Q9QNVVEUzqlgI/dybKeZwLCz5lOKWQNYyqmiMtlQxHfrdSkEPwZI7Ka85RM2kiivRmSpGQb9vKejHSFhR3ktxH0PUeKroiP5UMRTaXUxRt8KS7yjOWwOSnqWKPhhGFX2h3USKWgBLhlPe05A0gCoex1iq6ATdYjIoylcZVrSmvFRI6k4V/8YMqmgD3W6ksL6wIq6I8lIg6DqqmIZPqKIpdJtCYYthyVrKew6CUqhiNhZSRRI0c/1EYQVxsGIK5a2DoFpUMQ9LqaIkNGtAcW1hxQDK85WFnHiqWIyvqcAD3XpQ3HBYcRU1uB5y3FSxHKupIBe6TaC4hbCiFjV4GoKKqGAlNlJBGnT7luIOwopID+V9DEE5VLAO26ngKHRLo7wysGIf5e2AoJNUsAV7qOAANEugBo1hxVrKy3NBzhEq2IWDVLAbml1ADdrDikXUIBFy9lHBfhyjgm3QrBU1uAtWvEcNGkLOLio4gnQqWA/NbqUGA2DFW9SgBeRsoYI05FHBKmjWhRr8E1ZMoAZtIGcdFeTASwUroNld1OBJWDGGGlwHOSupwAMfFayAZndQg8dgxevUoC3krKQCL4qoYBU0u40aPAwr3qQGV0DOOiooRD4VrIdmbalBD1gxnRpcCDlbqSAPOVSwDZpdRA1uhhWfUoNqkLOLCrKQSQW7oVklanAJrPiO8jyRkLOfCtKRRgUHoJkrj/IqwopdlPcjBB2hghM4RgVHodtGiktzwQJXPuUthqA0KjiKA1SQBt2mU9xyWFGVGrwCQTlUsA87qSAXug2iuFGwogU1uAOCPFSwHeupwAPdLqW4DrCiFzWoATluqliLb6miJDSLzqK0RFgxlvJSISieKlbgc6pIgm5zKGwNLPmS8sZDUG2qWIR5VNEUuvWgsGGwIjKb8tpBUApVzMEMqmgD3coVUVZDWHEx5aVFQVA7qpiO8VRxO7T7hKLWw5IBlPcGJHWnirEYSRV9od0NFNUXliykvBRIGkgVz+BRqhgK7SJTKSgzHlaUyKW4NRD1LFU8jN5UMRr6PUhBL8GSdpTXCaLGU0UPdKKK6dAv7ijF5FWFJW9R3I4IiJpJFbeiLVV8BhsMoJhXYEl0GsV1hqxlVNEaTaliM2wQs5tCTpSDJTdT3HcuyPqBKi5AFarIgh1uopB+sOZTSvNdClnuAqpIRKSPKirADh9RxMoIWJLkobTXICyJKjxu4DhVXAI7VD1BAfmNYM0ISkstDWGXUcURAFup4jbY4hYK6A9rSp2kME8LSOtOFZsALKOKIbDHGCqb7YI1D1HavyBuKFUsAfAuVbwOe0R9RUXbysCakocpbLYL4qZQxTQAz1PFQtikwg9UcrQmLHqYwlbHQt4XVPEcgH5UsR12qXWICjIvhkUJP1PWzkrQIJUq7gNwA1XkuWGXBkdZbNmXw6pXKWvvedAgqogq2gFoSiXnwzb1DrKY0v8Bq+oVUtT2atChMZVcAKA8lXSAfapvZrHsbwyrXMsp6psK0KIrlcTjP7KpYjhsFP8pi2FlFVjWm6LeKQE9nqeKDJyymSo+gp3cT3pp1dhoWJacTkH5/aDLAqpYj1M+pordsNdlqbTk2A2wLuJrCtrSBNocoIqZOOUlqvDFwV6lXvXSf9MqoBiGU07BsGhoU5ZKRuKU+6jk77Bbk2X009rLURzXeSlmTh1o1JJKeuCUq6ikF2znumYV/bDtNjeKo9ZJSlnaHFr1p5KWOKUGlYxFALhazffx7L680Y1iKbudMgo/SIFmb1BJNZzizqWKbxAY1Ydu5Rntfb4eiin6S4pY+0gitPueKjLxi3VUkR+DQGnw8OIs/kX+8scvcqG4ImZTXdq8/rVgg1IeqliFX7xDJS0QQJHN7n7l4w0/FfI/PEc2zxvd69IYKHC9QxV5B7+f9fwdF7hgjzZU8hZ+8S8qeRSB54oqVTraBWURU2lVzuoZz/W6sUX96pXLxUXCXk9SyWD84kYqmYuQET2LVni+H337+W4EzmIqaYdf1KGS4y6EiISl9N+xNzsmILAiMqkkGb9w51BJfYSG5G30V+bkqyIQcE2pJNOF/1pJJT0QEtoep59W3RsHE/SjkhX41etUMgUhwP2Yl37xftQChniPSsbgV72oZBeCX9Iy+sX3YUMY4wCV3INfXUw1NRHsup2gX5Y2hTkaUk1T/CqmiEr6Irglf0a/7L0ZJnmYSgqj8T8bqWQeglncM3n0h+flWBjlcypZh99MopLsGAStyF4H6ZedKTBLXAGVTMBvelDNVQhSUXfvoX8mxcEwN1DN3fjNBVTzCoJSwqMH6Z+crjDO61RTH79xZ1DJVgQf1xXv5NFPexrDPHup5KQLv/M51VRHcHFd8vI++u3bCjBPPar5DL/3LNXchyCS1GXqEVowqwQMNIBqhuP3rqWaxQgKEcnX/+u9fbRmagRMtIJq2uD3SnuopKgCzBRd54oOPfoOePTJEeNnfrGniNZNcMFE1XxUUhiLP1hDNffBOCWvfOzjPV4qessFIw2gmm/xR69QzTKYJfH+hXkU8IEbZlpJNc/jj26kGk8lmCPilgUeivgqBmaq7qOa6/BHZX1U0w+miBv4I4XsLAdDPUI1njL4k3VU8xXMED3wKKVk1oep1lDNKvzZ81TjrQoT3LCLcm6FqWpR0TP4szZUNACBV2kmBY2Csf5JRVfgz2JyqWYDAu6GYxS0KQbG2kE1WVH4i0VUdAkCK+JlSiq4AMa6gorm4a8eoaI3EFDxSyhqGMz1DhU9iL9qREVZpRBASVsoaks0jJWQS0V1cRqpVNQTgVMzlbJawVz9qegHnM5YKlqFgKm+j7Jmw2AbqehVnM41VNUEAZK4i7IKa8FcKVTVGqcTk0VFYxEYJVdR2AQY7A0qSo/CaX1MRWmxCIgZFJafBHOVzqKiD3F6d1FVPwTCA5Q2EQYbRFVdcXplC6lotxv2a5JPYb56MFfkPioqKIMzWERVt8J2UZsobT4M1pWq5uNMelPVt7DdExR3PQy2lqruxpkkeqjqH7BZch6lHYiAuVpTVVE5nNEXVDUbNvuQ4p6FwRZQ1WKc2f1U5a0NW/2N8i6AuRr6qKonzqxCEVWNg63mU9xWGOxNqipIwFksoKqcSrBRI8p7BuZKyqeqOTibblQ2CjaaRHnNYa6JVNYJZ1Mqh6ryq8E2pbMp7mQEjFWzkKoyS+Ks3qOy12GbXpQ3B+Z6i8qm4eyuo7KCGrDLUsobDGPV9VDZVTi7iENUNhk2qeChvBYw1rtU9qML5zCSyopqwx53UJ43FqZq5KWyp3AudaluGuwxlfJ+gLFmUpmvJs7payrzNoQt9lDeLJiqmY/KluHcelDdQtihIjUYAVN9SXXdcW5xGVTXHjZoSw16w1Adqe5kSfhhHNXtjIJ+A6lBW5ipRCrV/Rv+aEQBA6HfWGrQGGZ6jALqwS8rqC6tArSbSw2qwEhVsqjuC/inKwWMh3arqEE0jPQ2BXSCf6KPUp2nMXTbTXlFMNIlPqo7EgU/PU0By6DbYcrLgYlc31DAMPirSgEF3AXNTlBeGkzUhwLyE+G3dyjgRCL0OkF5R2CgqhkU8Bb8dxElvAe9DlPePhhoDiU0gQUrKKE9tNpNedtgno6UsAxW3EIJ+0tBp1WUtwLGSThMCdfDCvcOShgLneZS3iwYZzIlbHHBkh6U4G0OjcZS3sswzZUUcSesiT5ICVtjoM8AyusLw8T+QAn7ImHRIxQxCvq0pbwrYJgJFPEQrCp9khJ810CbihTnS4BZbqKI47Gw7CmKOFwB2uyhtK0wS5WfKeIJWJeQThGfQJu3KW0CjOJaRBEny6AYnqaMPtClK6XdCqMMpIyhKI6yGRSRUx+alPdQVmEZmKRJPkWcjEexPEMZ66KhyeeU9SlMUmILZTyJ4imXQRmjoElPyuoOk0ykjLR4FNNQCukCPUpnU1J6LAxyL4X8E8VV6ihl5DSGHpMo6TUY5G95lHE4FsX2EIXsiocWDX2U460Dc5T/kUL6ovhi9lHIPBe0mEs5M2EO92IK2RMFBfdSylBocRHFeBvBHCMopTtURGymEO+10OIDSpkKc9zso5D1bii5llJO1oEONfIoI7sqjNEgg1JaQ9EiSvmhPHR4nDIehjEqpVLKPKhq7KWUFTHQIGoDJayJgClKrqKUovpQNoliZrigQeM8qsupB1O4P6KY16CucibFjIAO/ajuXhjj3xSTVgECHqGcntDhHaqaBGM8QDkPQELUdoopuhoalFxJNcujYYobvRSzKQIi2lJOxoXQoOIPVLGtHExxSTbltISQjyjnaH1oUH0fi29PVZii8QnKeQ9SknMp52BNaFBzD4vrh+owxflHKCc7CWL+RUF7q0GDaptYPOsqwxQ19lPQIMiJ2kJBOxKhQZlFLI55pWCKKrspaF0EBLXwUdCGstAgYqSPVvmGu2CKClsoyHsJRL1BSatKQ4frjtCaQ1fBGPFrKWksZCUcoaSvSkOHiu/RimnlYYz4bynpUBkIu42iVpWFFtftpL+2XgVzVFhLUTdC3CyK2pgILaIeOEx/HLw/EuaospWiZkBepeMUtSMJepR8MJXnsrtvCRikxm6KOloeGtxBWam1oEnEjfOKeGaFc653wyR191NWJ2gxl7IO1oc2FXrPy+HpZH3SoxzM0vgIZc2GHlWOU9axZtAo5vJ/zvrBw994dnz4aPNomOaSE5R1rBI0uY3CMq+FZpE1L7/lnj4P9rnn5suSI2GiG7Ip7GZoM53CinojzD3gpbC3oE/8fkp7wYUw5h5FaamloVFrH6V9UAJhK/ZjSvNeDq1eprivyyNMVVpNcSOgV9Qaitt1PsJSg1SKWxkJzepkUlxae4ShWzIpLj0Z2nWjPN9wF8JMxEgf5XWCDaZRg0/LIqxUWEINJsMOpbZTgz1NEEYu3kcNNsfCFg2zqUHOHQgbPfKpQWZd2KQbtRgbjbBQ4g1q0Qm2GU8tNjREGLhwK7UYDfvErKEWuf0Q6lyD8qnFyijYqPox6jE/ESGtymLqcSQJtmpVRD2OXIcQdtPP1KOwBWz2IHUZWwIhKnYidekD271FXbZfhpB05S7qMhH2i/mOuvjGl0HISXiT2nwTjQCovJ/aHLgBIabjYWqTmoiAuDCL+nxYCSGk2hzqk9EIAXKDl/qcvAehwtUng/p4rkXADKJOy5siJFzyLXXqjwCaQJ28kxIR9KpO9VGnMQikiLnUKmNwNIJaicezqdVHbgRU7HfUa9eNCGIdU6nXNyURYBV3UbMljRGkmi2nZjvKIeBqH6Vm3vfqIQg1muWjZoeTYYC/ZVI3z9RaCDJ1Z3ipW3pTGKFVHrUrmlQdQaTm2x5ql3sZDHFjEfUrGFcVQeK8iYXUr7AdjNHdRxvkvVEPQaDhlALawNsZBulPW/jmXgHDtV7goy36wCiP0Carb4+AsSLvWEebDIBhHqNdUh8qBSOVfng/7TIExnmKtsmY8DcYJ2VSFm0zFAYaQRutu78MDFL2gY200TMw0nO0U87bLWCIltPzaKdnYKjhtNfWIckIuNr/2kl7DYWxHqPdvhuUhACqMfh72m0IDPYIbef7+sEqCIikgd/RfgNgtP4+2s/75YPnw2b1B37to/28fWC4bkUMiN1j28fCJnE3jk9lQBR2hvFuyGOA5C0aWB/aNXpkaQEDJLcdgkCrTAbOvnf7NnFDk4hm/d87wMBJvwxB4W9HGVDpnw29MhbCSl01bHEmA+pwUwSJ2j8w0IrWTOx3RQJElGv5wKS1HgbajmQEjQrf0Qj754/s0igSxRbV+I4XFhykEb4pjyASO5fGKNq77M0nurWo5oLf3EmXd39yyhc/emiMj0ogqESMp2nydy79cPwzA7pfl1KrjAt/4Y6vndKu+8BnJ8xctquAphnjRrAZ6KXBinJOHtm3a8u6ld+t27pr/5G0HA8N5umPIHR9Fh0iMq5FUGqynw4BqY0QpCp/R4eybxIRtGKm0KFoYjSCWf8iOhQU3ocg1/IYHcV2uAWCXvXVdBTTyiSEgOjX6SiW0VEIDV2z6bAs8zaEjIbb6LBocz2EkLi36LBkUixCS9dMOvyW3gkhp/ZqOvy0MhkhKOpFHx1+8I6IRGi6ch8d57T3coSs+Gl0nMOU0ghlHY7TcRbHbkaIqzyHjjOaXQmhr8txOk7r6G0IC4kf0nEaMyogXHQ4TMefHLwRYSR+vI+O3/GOKY3w8veNdPzPuksQdiKH5NDx/7IHRSAcVZ9Jx3/MqIZw1Xorw96mlghjkQMzGNbSHohAeEuc4GHYKhpXAY5GCxim5taH45S2mxiG1reG47/cd//IMLO3uxuO30Q/eJRh5HDfKDj+KO7xdIaJtH/GwvFXZZ9KZxhIezIejtNLGJ7OEHdyaDwcZxb/5EmGsONPlIHj7EoNPMAQte+hWDjOLerubQxBW+6MgsM/rpuWM8R8cYMLDguaTS1gyMh/60I4rKr81FGGhCPDK8FRHNFdljPofXF7FBzF1nBMOoNY2qj6cKiJvfsrBiffF3eWhENAnWcPMOjse7oWHFLc10zPZhDJeqetGw5RsV3mFTIoFHxye0k4NCh331IPDVe0pFdZOLSp0GNhIY1V8Ok95eHQLKH7rEwaKGNmt3g4bBF91eg9NMquf7eJgsNODQYsyKERsuc/VA+OAIhu9dwaLwPKu/rZllFwBE58+xe/K2JAFK18oV08HIEX1/apxem0Vdqip66Kg8Mcrgb3TNxQSBsUrp94TwMXHAaKuajHuG+yqU3W12PvbRYNh9FcNa8f8vaabIrKWv324PbJLjiChSupVc/nZ23IpKLM9TNH9miV5IIjOCU0bt9nxDufbzrqpQXeo5uWTHuuT7vG8XCECHdi49Ydejz87LjpcxavWLt939ET6dl5hT5fYV52+omj+7avXbF4zvRxzzzco0PrxoluhIv/A5kNuJa7YL+aAAAAAElFTkSuQmCC</t>
  </si>
  <si>
    <t>amp</t>
  </si>
  <si>
    <t>data:image/png;base64,iVBORw0KGgoAAAANSUhEUgAAAfQAAAH0CAMAAAD8CC+4AAAAY1BMVEUAAAAQn99gYHAYp99oaHAbqt9qanAcp99sbHAaqd9sbHAbquJtbXAbqOFrbXAcqeFsbnAbqeFtbXAbquFrbXAcqeJsbXAbquJsbXAbquFsbnAbqeFtbnAcquFtbnAcquJtbnF5kpmPAAAAH3RSTlMAEBAgIDAwQEBQUGBgcHCAgI+Pn5+vr7+/z8/f3+/vdkdMmQAAFSxJREFUeNrtnV2jojoPhcUvUERAREQE/P+/8p3Zs98z4+cONE1Lu56rc3OGDcumSZomsxkAAAAAAAAAAAAAAAAAAAAAAAAAAAAAAAAAAAAAAAAAAAAAAAAAAAAAAAAAAAAAAAAAAAAAAAAAAAAAAABwj/UuO50vt99cz+dst9b5sE1a9H+p0wTfX5zl/tTdHulOu7mOhy3Cun+m3ayggyC78+0dpy33w8Ki7d9QpQHEEGGedbdPXHeMDwteLvK/NNUCiuhn/1nyL9kjroetPkv+ZeVh5LU7b5cbhRPL3h4UPYUSsmsluxHptiLL/JscyujbzS83OgfVpyUNVfO+zbGz6zLt3W0IZyUTH+b9ELCzW6H57XZRUD3th5IgetMQm98GM171sB9OBY24iW43OdXpLty/pFDJsG1XUT0YpXnfh9CJk+U4zX8F7IKa9+0GSjFyuY0lG/6wsh8LtnVGDrfxDE7JJv14Cmhl1In7Lzc3cFtf9SpALK5E3FVF9Ntx2NMqJdGRkGUiu6kxyMDHvRrw5Xg8d0XNb+chnnurKHqDxBwHR1XRhyz1tO+x1C3Y0ZU1H7LUW2XRayx18zv6b8h1snGvDnw5da4MopMd+IpBdIRtymwZNL91xIctODTHrm40GfcXYvFUwiI6TttssO7k2ikW6w77bjxI/z5ipT2th+jObOm/ICXgV0yix9DNeMBGzs/ETKJjU1fjzCT6XiYdh0idgwuT6KRairLHpm4DTJrTyqYqiO6U6GeIDtEhOkSH6BAdojuQkIPoUyKapui4wjod0Rsu0XG/yQrRScdsPUR3SvQMok+GHZfoW1HRUTujAtchG6k0csEmOo7ZrBCd8rAQolvBWdJ537CJXkI5C0Qn+XEpm+i4p25DFpZ026FgEx0pOQuysFfS0yo+0XG1yXyYTutB0vYI1B1y3peUh/FFbHDfVTgJ1koxOu9w31Xgud5CvJ+eMoreQDvDfhzxejqjH9f36Ao9lp3gjs6YecclFxWOLJoTLy9uWEVHQ7mxdCwxOrGPXM4qOjb1kawFvTjGshlUTKlwkMvL8N1YxX028wEbuQt0wiw67Lsx607v985s3WHfjVl3uubc1h323ZTvPmCuQ8EuegsFTWRmBmgetOyiIz8zgrOg5myNR1A+Y9aNG9TmvdEgOvLv0inYbtA87Y0OzZGKHYriAdt5OehplRbRsdQlF/p1N+xhoR7NsdTlFvpQyWezWpPoWOpCC/08WHItrjuWupjrftovhz8saLSJjlyszhi9O58P+2jcw1J9miNWp/NzF+DrOcuiaM3xsAUhGVdXaRqGf5dtEIZxmleE/xOXlol8Hr53PY5d0qPCtTqP39voIEzKBhO7OHh/vNYdd0vmhyUfBacs1EVctDhsUyR6q/iW/2HvjXudDAi4wrzBDSd+437aannaG+PeJIND7E0BA89q3LvDUs/DXnvu5bjVGSQNDDyX537N5poe9ir/2hYKebS4hgc/nOVTvUyXaXvYi9KJNlW0xuGz7C2ysZ+5PEk+1/ewZ30Khg04fjLyNXT9xGPO/bTU+LAnz6tiWpJpixw8nYe6uGuk82GPTlzLt/cuStTLjYzQD3OdD3s8W8tZQ6tNi2idxPrOieu0LvPHCqmWW5XgfrG3OG97nZW50/ysdZnPVvcrsdSQQUmQo/lZ88uYe4c8mid6HnLnxtdQ/bPm3VZSc22mN6ig+sekzL+aX9aSmusU4y4qrJGkee/DXfRu5w9+exGIPQve3F2s9q/mJ1nNZ4JPaxG5vc7JHDU/LBdu7Xi/lyBL881BUPOH8FlCg3vVcdD65bafBTVf1Qayo3J+4yS3c92aPyRHpWztQ4To/cZ+uMlpHuSmTkFi1NL8E6ldxjRx5THtop/+QfXa39htno1vHTF8madGz7hTrWd602H7UPba6dQ8bAx3ZH+s2Gh8rJxbnkcN1xnHU1GDvA8dPNVmVb45dMvnu8g7fd87t6FW8cW1imLht+T6HPcgbe24dvKq3rrwxaOLXk1muehaX4U9c3Ve3qyoPNjb5/uXt5Y6PRv6prLq1vjrNidN6rSVn+/ejV/a64jL8zeXE1tT4dLb25JV7GgEt9ydVEfrDFnj76+RGrxm9OFedJ24tr2vd8dPjQY61isNQZhWts5M+/iHtWXqRBQ3j7bZ8ccOMns2ueO0/KltkNGbZT9PeWzKNA6ntclHUZZl5/9D7dyrInJe/R9iI+fE6AcidzVqvt+qTFOLfwPL/XHk/I1RtxoWSTmqFZjhMRvj+pe1lY07/vIwfuDKaYzio5s8mt41R3cqHNEcQytbpd7sg724UGEMg/nGbgo9SS1K20ZqU5WG5l8XSi2bzbvHSt2HLZF9qTqBYdhCD9QGJdrQwVGtz7gNk9l3quN1hi30ULGPqw1xsGKjcfNVN+ojcAcl3VXbuNrRqlW107jZoHN+kZpt/se0Kw9gsOOqgXKr8SKYtOZDSicC5V78toxKU54HZq52nkPzjv64lXpbdltKj9WbjRvb2DlG2h/omjOMy7MlzF2ov4qhC7AZx6DrtZxtt6mdG8N0KCNFARGH5ldJzQ17vayunJl9fc4x3Jxu3Vnm39qTxAymOSqExbiTrTvLRHubmnWWHC8knZxbsmhO9d1X7RS/kfZfsXR+8cgiOvVQtZriJ9Ltv4v3puNZ6NQyKaZheTOb4JkFl09voRO3dKaB9naNSCt4fsiCvumcR/ObVP7Kui2dzXoJ3rfmcd2Jhy1MC92yPsw8m7rkUr/yiE6L0hOmz2PZHZJ2Ykt9fZP045jG37Z2ac4Ukcj9lg9MopNKn1dMH8e2UbdcY33jaVn3G6ndSM70cWzr6BRP68fMFKQTnfe6d9F5V66Uk7bvWybNSbeZuLxc6ybiBdN6MaaAjRaxbbi+jXX3QftJ7VuionP5O711lwCbSW3qTDlYWpjOFdn0tmnO9mYyseiZSXTSbJ4aolvxZqKi9xDdCm9lkqI31omeQnTdgU0F0ScjegjR7UjEZhDdKtFTiI6VroW9oOgLiG7Hnh4xiU5qRwDR7RB9LZmGdTdkSyYl+kxSdK4MtX3JmYmdrTLFbKSjVXdz76tpvRlXuRTlWbmzos+m5a3sBEWPp7XzDYHpLEmoHparXmotaQTtE53pksvEKiNJ1bBM9eEWdSRgNmJS1SEHwWM2pvVgXWEk12GSWCzKFKmTSmc20/J3xDd1udLuq1ygzmXf7cvO8KRn5LpMHeTcdzb7Hjhp3wV/y0s5953tzMXCmTjFdHz335xYRKf1CK1c9eQYfs+i3eQiOU+OK0ldzhxc6rK/5LNY9p1rV29n7i11Ye+UZ6nPaZ+Gx4G3ccKh4qG69AW9k9ymzlRvYOGmPnJil7Eda9kxiE6d5cHiy9UWiq7ksBjoCcxRH0ltGclj4K2cXJxOx7j/5iIVqXMlY2MbRR/fJtbIdsVh4MltoDlSlpWVoo/tal6Y+XMZWlKQG76zxG0Lh1Q35qEwVMBvJVVPZs6obm50D0N/ggGz+NRVb2auqF6bdEqPQvmZL9SLJENHVC/M/rnKFn4/4GHKBUblzFYK6/32O2+uk3LlZgyz2RbWqr4hpyJaC+zV8iKSiv22g4omvrBWdPKI8NKOHFPWCRy1/Ze3bBxd6r8WO+HVGmuaIC6V/Llo4NPixs2lTni1xqqkoors5+HfpnZzqf/warV1eeT5/iKyq397dHnt5FL/vbcnL1+tzldW/rnz7eHc6Xbg/36cOK9ah2L1f93VTVr9Y+jbKo8tN1Dr6Jtdlp3OpAr5bPzTVuEf4jQtKtLqr2dT4c+bBbMJst5mP63/bs5mG8O0bKaZgXeP5e7YMYxipFrHvLGr4MRf1tmF4bBNzR2yPBnr5oLP3uzx1zn/w97rvoESskRHAQP/n5tXwMDbstw7nmCdtL+n7WQKp9xm/kL2bq3raa9ymylEsEL2y1zb016s9hAamJD9qFA5NdjI59jWLQnhLgpFNINd+cqmKjOf2Xciztz31t5O7OTFWUf+LOTMfdn4Es6cJYtdUPVZ0k7gmpMXO/tVUPVVDdXtcOPPgqoHBVS3g4Og6g83IaG6Me7aSneR3oeFLVS3gqgTi9web0zk+PrG3LlOKDf3tbHfuXMFsjR2qH5ZCqqO3JwlqndbQdVbnL7YofrtMJdTHbWStqh+WQuqXsHE26H6LZvLqd6ibs4S1a+RnOp9uYAAZuL1p3pJjW78Y0fCFju7GZ5Hvmm08avHKqoGbrwRngukO32yP/ewqSC7CV40ktcn+4tmJpDdAPNXRfHdQdPe/qrPSwVH3rwz9+3SacnRBS9vuDcJwnZh3vUUvx40pGvetZcuceYqy/vLrdcDe+T+vmtfGWO9C+ZoPjYwOO1ZhQ8+tTCp8w2EN2zg/zakOuwjLo/+p/kBTZlu4NH/wCIMwzSNw3B8N6Q5bZbr5XzKvomi8fs9rVNjVRXp/0km2glGC6ukrB8Wybg1Mmp8wOW0H6X8uOFobZVi/c82xcvdsS3GhL1jZ/2N8vDHz84pvQ7pg/RDa58mHWwMFWb9XQbXVQYKs6BGvJsrkv/Um7kd/GlUus1ed2JL/evdvNQ8JayUod2L1YZ1n9diS93Pw7kVsUvrwD7lioNCMrml7uEFWPrAtGFFp6oTfAdVUQeqEx69qrELSm0LQnVY96DrUcqToGp/iq10ThnaSc1sHh+r39mxlSear2qdZrCTVF19bnPjh4VfjdgJB9whOtwEVVee/uXJ9ahxA9/pzRrXN0HVA4Zh3R40GtY/DZhjVjfZm+MY4Ot+DbX+ud8Zg+gdNXJjmdDuujOnkM/YCNp3+tg3DtFrtzVfqUQ3VI/nyqH6Qbfl8iY1FyjNQaQ6c0cO0anbetLDwGtNVhMN/O4maOBXLKI73EleNYFFNPBLFtGpjYZbFtXdLasohPY+lk2dOgGMZVPvGyx0xaXOs6kTz1lTFtGd7UxXSLm5GY/otLmeYY9dXW/KkmYFIx7RadnYgEd0Rx34WMzhmTOJThsA1vCI7ub0gFLu0zCJfiO5chWP6K2T1l3w05wl7XvOZN9djNo2PJ+GVDF3krTvTO67k/adaUGQ/Hcm9/3WCf6anQzVK8HQhkv0G+WElSlm63sHiyR7QX9nxyU65dRl1WNT1xzO9pSkHFegTkvKcb2ZewesbEYwlBT9ICl6CdFVjCCb6GdJ0d3LxCaSRnCaorvnvqeSos9FRW+5Xg2iK7k7oqJXEB2iQ3QPRG8g+htid0XvIbrukM1d0WuIriT6ZYoZOffidLY0LClvdZ6i6A5eX20l18NB8MBlIWrDpkUlKfp+ikerDpbO5JI+7ppHc1IRNM7T37MRDWw6FtFJw7m5MhAuVs6weXKkAnGeKrmdpOi5g6IzXfoilkby1M5IlkC7eYcxlnRy52KpGa4srJN172z2nVYqfJSy7jNY908UPF+Hlq1kqKMgFUCzOe+ONqNYSbrvDJlY2lXlRPKn7G9+htYWWtmVIzYlYLJfzk7xWwl6cur5d2Lvdx4/ztlOFFyrgngapbirX2kLfYGF/pMD3wpu6oqnLsTJvDEWukwulpjGmKs0HDoR36gUdFO8NvDUkDbSbtyZTowdbwQ9tgn0OGM4+oS1W0uartb1oR4LjqVBTmQctebiuCyX+wMZV62cfR+boqGPdmh7ybfxWnX64cT8ousYnc13r2YzqM5rEEeofqC/CkOOsfZkNpu66gPc3flRm23nyMzU3szjU/fhh/i7g5I03XbAv5xD85ng5xrk/GzpFXOXITN21ROMxcwrNmofrB20QpbUw5fDfMg/q1od18YzzwjUFvvAmwE7ymK/RsPeQHGhl4uZfywKsaX+y5/LfpL9uhv496st9Cqc+YmK7IMvAc2zK6fkagu99FXyry+X1EJL/cujO75e7t0xGv6PjV/odbKYeU4QF7Wc5xtl53vhu3MWjbJSI616Hnuv+H/5mjBJvyiqivoTGF0/Oo+i7A/baD72H6EepNdVVfx5tTQMofcHwk1a/qi90aT1z2eqv7QOV5BysPRJ+dFZMjiO+PMsyaaIIbeK3U9rG4sPPiQZSmzaHIHdWw/fmIF/a9yLDfRiW+9Fa5OBfxOi13EAqXgDu1e7aGtm63x5jF5gG9dhUytLjiZfpGXaFItclztf23A4uYHksjwbefHjyee6nwKSa97bU8MXu58i9Ap7uUAEV5mM1h8rvdoEioiQtOacuYdfXAnLLrbYa1OqF1jm5kjNXAC817zGbi4cN7UGArcCTrtNJr6Q1xym3UTwVgovuzvNW5ysmKGQ9Obuf2MttnNjsZuc6vfxOVw4g8RSq2/VeHsDzXbVteXh72MFaG6T6rqaOqQ9NLdY9VpDIj6ooLndqvOHUg/3a1uUPVrnw3OfgTxerkWsZmO8zuvPbRpobimlprqGRelR496p8dzDpmDYeZ+LdFwckjhdnvtQKtcqBmnre4sY23lx5aRVWe2vJEewZhsvL5cVI/s9LF5eqIETZx2v77s1w5s+BHFl3SVZQN3WxzT7COLS7x6u087R3Omebyjb8SqpPG7K7pKB/yt8/GGHX23S6nO3KBh3KyFMAGt+938Jf/HlkwW//ytOU0qXGxj3KXnwmIrpNkwTwNC5d1KkujRvkZaxl0aT6Mi5W0yMhY6ljoXueYZGASx0/xx4uO4exupIwFrOgl9zJOOsp2YXHXVx/kVtiNcm4MrBjfOQkll0dB/w0L7ji/rnv5f4ov757/DdPczPIDMzCUJOzRt8T/+CNgRsHm7qKIKdCAWj6CE+5zRIEKXDk1Ogxtf0z5PDsepkQHWch1Rw3iE6nHcPSCE6REfEhkAdoiNQh+gQHWdsnouO3AxEBxAdQHQA0YEsC4juIRAdouNk1QcaiO4fXGeruLw4IbguuaA56ISIcd7iHys47x7Swo/zjwJbun9scJoO+w7rjqAN/QichOHMBVfTPXTlsND9W+pY6P4tdQzfmyKKrd/huk8SpQQ8uhFMFIUusRibPVkDP76WAn0iJ8tq7Lae49t5t60jWvNPdThx/qleY36Hd6rDtrugegvNPfThB0RuLWI1V+J1cpamRk7GOxOPfLtbi51w5lbiXM01Fj/IXqJPoJOyp289uibHKnfXkU9fXG2sc7hvrhPGaVF9U6YxrDoAAAAAAAAAAAAAAAAAAAAAAAAAAAAAAAAAAAAAAAAAAAAAAAAAAAAAAAAAAAAAAAAAAAAAAAAAAAAAAJj5H3unIS+6Em+/AAAAAElFTkSuQmCC</t>
  </si>
  <si>
    <t>synereo</t>
  </si>
  <si>
    <t>Qua Tro</t>
  </si>
  <si>
    <t>Singular</t>
  </si>
  <si>
    <t>Three of a kind</t>
  </si>
  <si>
    <t>Part of our future</t>
  </si>
  <si>
    <t>High Five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</si>
</sst>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
      <sz val="10"/>
      <color rgb="FF333333"/>
      <name val="Arial"/>
      <family val="2"/>
    </font>
    <font>
      <b/>
      <sz val="11"/>
      <color rgb="FFFF0000"/>
      <name val="Calibri"/>
      <family val="2"/>
      <scheme val="minor"/>
    </font>
  </fonts>
  <fills count="19">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
      <patternFill patternType="solid">
        <fgColor rgb="FFFFFF00"/>
        <bgColor theme="4" tint="0.79998168889431442"/>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59999389629810485"/>
        <bgColor theme="4"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246">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0" borderId="0" xfId="0" applyNumberFormat="1" applyAlignment="1"/>
    <xf numFmtId="0" fontId="0" fillId="4" borderId="0" xfId="0" applyNumberFormat="1" applyFont="1" applyFill="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14" fillId="14" borderId="0" xfId="0" applyFont="1" applyFill="1"/>
    <xf numFmtId="0" fontId="13" fillId="14" borderId="0" xfId="0" applyFont="1" applyFill="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3" borderId="0" xfId="0" applyFont="1" applyFill="1" applyBorder="1"/>
    <xf numFmtId="0" fontId="3" fillId="4" borderId="2" xfId="0" applyFont="1" applyFill="1" applyBorder="1"/>
    <xf numFmtId="0" fontId="3" fillId="0" borderId="1" xfId="0" applyFont="1" applyFill="1" applyBorder="1"/>
    <xf numFmtId="0" fontId="17" fillId="0" borderId="0" xfId="0" applyFont="1"/>
    <xf numFmtId="0" fontId="0" fillId="0" borderId="4" xfId="0" applyBorder="1"/>
    <xf numFmtId="0" fontId="0" fillId="3" borderId="3" xfId="0" applyFont="1" applyFill="1" applyBorder="1"/>
    <xf numFmtId="0" fontId="0" fillId="3" borderId="1" xfId="0" applyFont="1" applyFill="1" applyBorder="1"/>
    <xf numFmtId="0" fontId="0" fillId="3" borderId="0" xfId="0" applyFont="1" applyFill="1" applyBorder="1"/>
    <xf numFmtId="0" fontId="3" fillId="3" borderId="0" xfId="0" applyFont="1" applyFill="1"/>
    <xf numFmtId="0" fontId="0" fillId="3" borderId="0" xfId="0" applyFill="1"/>
    <xf numFmtId="0" fontId="0" fillId="3" borderId="1" xfId="0" applyFill="1" applyBorder="1"/>
    <xf numFmtId="0" fontId="1" fillId="3" borderId="4" xfId="0" applyFont="1" applyFill="1" applyBorder="1"/>
    <xf numFmtId="0" fontId="0" fillId="3" borderId="4" xfId="0" applyFont="1" applyFill="1" applyBorder="1"/>
    <xf numFmtId="0" fontId="0" fillId="3" borderId="4" xfId="0" quotePrefix="1" applyNumberFormat="1" applyFont="1" applyFill="1" applyBorder="1"/>
    <xf numFmtId="0" fontId="0" fillId="3" borderId="0" xfId="0" applyFill="1" applyBorder="1"/>
    <xf numFmtId="0" fontId="0" fillId="3" borderId="4" xfId="0" applyNumberFormat="1" applyFont="1" applyFill="1" applyBorder="1"/>
    <xf numFmtId="0" fontId="1" fillId="3" borderId="4" xfId="0" applyNumberFormat="1" applyFont="1" applyFill="1" applyBorder="1"/>
    <xf numFmtId="0" fontId="3" fillId="3" borderId="0" xfId="0" applyNumberFormat="1" applyFont="1" applyFill="1" applyBorder="1"/>
    <xf numFmtId="0" fontId="3" fillId="3" borderId="4" xfId="0" applyFont="1" applyFill="1" applyBorder="1"/>
    <xf numFmtId="0" fontId="3" fillId="3" borderId="2" xfId="0" applyNumberFormat="1" applyFont="1" applyFill="1" applyBorder="1"/>
    <xf numFmtId="0" fontId="2" fillId="3" borderId="4" xfId="0" applyNumberFormat="1" applyFont="1" applyFill="1" applyBorder="1"/>
    <xf numFmtId="0" fontId="0" fillId="3" borderId="0" xfId="0" applyNumberFormat="1" applyFill="1" applyBorder="1"/>
    <xf numFmtId="0" fontId="0" fillId="3" borderId="0" xfId="0" applyNumberFormat="1" applyFill="1"/>
    <xf numFmtId="0" fontId="0" fillId="3" borderId="0" xfId="0" applyFill="1" applyAlignment="1"/>
    <xf numFmtId="0" fontId="0" fillId="3" borderId="2" xfId="0" applyNumberFormat="1" applyFont="1" applyFill="1" applyBorder="1" applyAlignment="1"/>
    <xf numFmtId="0" fontId="0" fillId="3" borderId="1" xfId="0" applyNumberFormat="1" applyFont="1" applyFill="1" applyBorder="1" applyAlignment="1"/>
    <xf numFmtId="0" fontId="0" fillId="3" borderId="2" xfId="0" quotePrefix="1" applyNumberFormat="1" applyFont="1" applyFill="1" applyBorder="1" applyAlignment="1"/>
    <xf numFmtId="0" fontId="0" fillId="3" borderId="4" xfId="0" applyNumberFormat="1" applyFont="1" applyFill="1" applyBorder="1" applyAlignment="1"/>
    <xf numFmtId="0" fontId="0" fillId="15" borderId="0" xfId="0" applyNumberFormat="1" applyFont="1" applyFill="1" applyBorder="1" applyAlignment="1"/>
    <xf numFmtId="0" fontId="0" fillId="15" borderId="0" xfId="0" quotePrefix="1" applyNumberFormat="1" applyFont="1" applyFill="1" applyBorder="1" applyAlignment="1"/>
    <xf numFmtId="0" fontId="1" fillId="3" borderId="0" xfId="0" applyFont="1" applyFill="1"/>
    <xf numFmtId="11" fontId="0" fillId="3" borderId="0" xfId="0" applyNumberFormat="1" applyFill="1" applyAlignment="1"/>
    <xf numFmtId="11" fontId="0" fillId="0" borderId="0" xfId="0" applyNumberFormat="1" applyFill="1" applyAlignment="1"/>
    <xf numFmtId="0" fontId="0" fillId="0" borderId="5" xfId="0" applyFont="1" applyFill="1" applyBorder="1"/>
    <xf numFmtId="0" fontId="0" fillId="0" borderId="3" xfId="0" applyFill="1" applyBorder="1"/>
    <xf numFmtId="0" fontId="0" fillId="0" borderId="0" xfId="0" quotePrefix="1" applyNumberFormat="1" applyFont="1" applyFill="1" applyBorder="1"/>
    <xf numFmtId="0" fontId="3" fillId="0" borderId="12" xfId="0" applyNumberFormat="1" applyFont="1" applyFill="1" applyBorder="1"/>
    <xf numFmtId="0" fontId="3" fillId="0" borderId="0" xfId="0" applyFont="1" applyBorder="1"/>
    <xf numFmtId="0" fontId="3" fillId="4" borderId="0" xfId="0" applyFont="1" applyFill="1" applyBorder="1"/>
    <xf numFmtId="0" fontId="0" fillId="16" borderId="3" xfId="0" applyFont="1" applyFill="1" applyBorder="1"/>
    <xf numFmtId="11" fontId="0" fillId="16" borderId="0" xfId="0" applyNumberFormat="1" applyFill="1"/>
    <xf numFmtId="0" fontId="0" fillId="16" borderId="0" xfId="0" applyNumberFormat="1" applyFont="1" applyFill="1"/>
    <xf numFmtId="0" fontId="0" fillId="16" borderId="0" xfId="0" applyFill="1"/>
    <xf numFmtId="0" fontId="0" fillId="16" borderId="4" xfId="0" applyNumberFormat="1" applyFill="1" applyBorder="1"/>
    <xf numFmtId="0" fontId="0" fillId="16" borderId="4" xfId="0" applyNumberFormat="1" applyFont="1" applyFill="1" applyBorder="1"/>
    <xf numFmtId="0" fontId="0" fillId="16" borderId="4" xfId="0" applyFont="1" applyFill="1" applyBorder="1"/>
    <xf numFmtId="0" fontId="0" fillId="16" borderId="1" xfId="0" applyFont="1" applyFill="1" applyBorder="1"/>
    <xf numFmtId="0" fontId="0" fillId="16" borderId="5" xfId="0" applyFont="1" applyFill="1" applyBorder="1"/>
    <xf numFmtId="0" fontId="3" fillId="16" borderId="2" xfId="0" applyNumberFormat="1" applyFont="1" applyFill="1" applyBorder="1"/>
    <xf numFmtId="0" fontId="3" fillId="16" borderId="0" xfId="0" applyNumberFormat="1" applyFont="1" applyFill="1" applyBorder="1"/>
    <xf numFmtId="0" fontId="3" fillId="16" borderId="4" xfId="0" applyFont="1" applyFill="1" applyBorder="1"/>
    <xf numFmtId="0" fontId="3" fillId="16" borderId="0" xfId="0" applyFont="1" applyFill="1" applyBorder="1"/>
    <xf numFmtId="0" fontId="3" fillId="16" borderId="4" xfId="0" applyNumberFormat="1" applyFont="1" applyFill="1" applyBorder="1"/>
    <xf numFmtId="0" fontId="3" fillId="16" borderId="0" xfId="0" applyFont="1" applyFill="1"/>
    <xf numFmtId="0" fontId="3" fillId="16" borderId="12" xfId="0" applyNumberFormat="1" applyFont="1" applyFill="1" applyBorder="1"/>
    <xf numFmtId="0" fontId="3" fillId="16" borderId="0" xfId="0" applyNumberFormat="1" applyFont="1" applyFill="1"/>
    <xf numFmtId="0" fontId="1" fillId="16" borderId="0" xfId="0" applyFont="1" applyFill="1"/>
    <xf numFmtId="0" fontId="0" fillId="6" borderId="5" xfId="0" applyFont="1" applyFill="1" applyBorder="1"/>
    <xf numFmtId="0" fontId="0" fillId="6" borderId="0" xfId="0" applyFill="1"/>
    <xf numFmtId="0" fontId="0" fillId="6" borderId="0" xfId="0" applyNumberFormat="1" applyFont="1" applyFill="1"/>
    <xf numFmtId="0" fontId="0" fillId="6" borderId="4" xfId="0" applyNumberFormat="1" applyFill="1" applyBorder="1"/>
    <xf numFmtId="0" fontId="0" fillId="6" borderId="4" xfId="0" applyNumberFormat="1" applyFont="1" applyFill="1" applyBorder="1"/>
    <xf numFmtId="0" fontId="0" fillId="6" borderId="4" xfId="0" applyFont="1" applyFill="1" applyBorder="1"/>
    <xf numFmtId="0" fontId="0" fillId="6" borderId="3" xfId="0" applyFont="1" applyFill="1" applyBorder="1"/>
    <xf numFmtId="0" fontId="0" fillId="6" borderId="1" xfId="0" applyFont="1" applyFill="1" applyBorder="1"/>
    <xf numFmtId="11" fontId="0" fillId="6" borderId="0" xfId="0" applyNumberFormat="1" applyFill="1"/>
    <xf numFmtId="0" fontId="0" fillId="6" borderId="0" xfId="0" applyNumberFormat="1" applyFont="1" applyFill="1" applyBorder="1"/>
    <xf numFmtId="0" fontId="0" fillId="6" borderId="0" xfId="0" applyFont="1" applyFill="1"/>
    <xf numFmtId="0" fontId="0" fillId="6" borderId="0" xfId="0" applyFont="1" applyFill="1" applyBorder="1"/>
    <xf numFmtId="0" fontId="3" fillId="6" borderId="2" xfId="0" applyNumberFormat="1" applyFont="1" applyFill="1" applyBorder="1"/>
    <xf numFmtId="0" fontId="3" fillId="6" borderId="0" xfId="0" applyNumberFormat="1" applyFont="1" applyFill="1"/>
    <xf numFmtId="0" fontId="3" fillId="6" borderId="4" xfId="0" applyFont="1" applyFill="1" applyBorder="1"/>
    <xf numFmtId="0" fontId="3" fillId="6" borderId="4" xfId="0" applyNumberFormat="1" applyFont="1" applyFill="1" applyBorder="1"/>
    <xf numFmtId="0" fontId="3" fillId="6" borderId="0" xfId="0" applyFont="1" applyFill="1"/>
    <xf numFmtId="0" fontId="3" fillId="6" borderId="12" xfId="0" applyNumberFormat="1" applyFont="1" applyFill="1" applyBorder="1"/>
    <xf numFmtId="0" fontId="0" fillId="6" borderId="4" xfId="0" applyFill="1" applyBorder="1"/>
    <xf numFmtId="0" fontId="3" fillId="6" borderId="2" xfId="0" applyFont="1" applyFill="1" applyBorder="1"/>
    <xf numFmtId="0" fontId="0" fillId="6" borderId="0" xfId="0" applyFill="1" applyBorder="1"/>
    <xf numFmtId="0" fontId="3" fillId="6" borderId="0" xfId="0" applyNumberFormat="1" applyFont="1" applyFill="1" applyBorder="1"/>
    <xf numFmtId="0" fontId="13" fillId="11" borderId="0" xfId="0" applyFont="1" applyFill="1" applyBorder="1"/>
    <xf numFmtId="0" fontId="1" fillId="6" borderId="0" xfId="0" applyFont="1" applyFill="1"/>
    <xf numFmtId="0" fontId="0" fillId="3" borderId="0" xfId="0" applyNumberFormat="1" applyFill="1" applyAlignment="1"/>
    <xf numFmtId="0" fontId="0" fillId="16" borderId="0" xfId="0" applyNumberFormat="1" applyFill="1" applyAlignment="1"/>
    <xf numFmtId="0" fontId="0" fillId="6" borderId="0" xfId="0" applyNumberFormat="1" applyFill="1" applyAlignment="1"/>
    <xf numFmtId="0" fontId="1" fillId="11" borderId="0" xfId="0" applyFont="1" applyFill="1"/>
    <xf numFmtId="0" fontId="18" fillId="15" borderId="0" xfId="0" applyNumberFormat="1" applyFont="1" applyFill="1" applyBorder="1" applyAlignment="1"/>
    <xf numFmtId="0" fontId="0" fillId="3" borderId="0" xfId="0" quotePrefix="1" applyFill="1" applyAlignment="1"/>
    <xf numFmtId="0" fontId="0" fillId="17" borderId="0" xfId="0" applyFill="1"/>
    <xf numFmtId="0" fontId="0" fillId="17" borderId="0" xfId="0" applyNumberFormat="1" applyFill="1" applyBorder="1"/>
    <xf numFmtId="0" fontId="0" fillId="17" borderId="4" xfId="0" applyFont="1" applyFill="1" applyBorder="1"/>
    <xf numFmtId="0" fontId="0" fillId="17" borderId="0" xfId="0" applyFill="1" applyAlignment="1"/>
    <xf numFmtId="11" fontId="0" fillId="17" borderId="0" xfId="0" applyNumberFormat="1" applyFill="1" applyAlignment="1"/>
    <xf numFmtId="0" fontId="0" fillId="17" borderId="0" xfId="0" quotePrefix="1" applyFill="1" applyAlignment="1"/>
    <xf numFmtId="0" fontId="3" fillId="17" borderId="2" xfId="0" applyNumberFormat="1" applyFont="1" applyFill="1" applyBorder="1"/>
    <xf numFmtId="0" fontId="0" fillId="17" borderId="2" xfId="0" applyNumberFormat="1" applyFont="1" applyFill="1" applyBorder="1" applyAlignment="1"/>
    <xf numFmtId="0" fontId="0" fillId="17" borderId="1" xfId="0" applyNumberFormat="1" applyFont="1" applyFill="1" applyBorder="1" applyAlignment="1"/>
    <xf numFmtId="0" fontId="0" fillId="17" borderId="2" xfId="0" quotePrefix="1" applyNumberFormat="1" applyFont="1" applyFill="1" applyBorder="1" applyAlignment="1"/>
    <xf numFmtId="0" fontId="0" fillId="17" borderId="4" xfId="0" applyNumberFormat="1" applyFont="1" applyFill="1" applyBorder="1" applyAlignment="1"/>
    <xf numFmtId="0" fontId="0" fillId="17" borderId="4" xfId="0" applyNumberFormat="1" applyFont="1" applyFill="1" applyBorder="1"/>
    <xf numFmtId="0" fontId="0" fillId="18" borderId="0" xfId="0" applyNumberFormat="1" applyFont="1" applyFill="1" applyBorder="1" applyAlignment="1"/>
    <xf numFmtId="0" fontId="0" fillId="18" borderId="0" xfId="0" quotePrefix="1" applyNumberFormat="1" applyFont="1" applyFill="1" applyBorder="1" applyAlignment="1"/>
    <xf numFmtId="0" fontId="0" fillId="17" borderId="0" xfId="0" applyNumberFormat="1" applyFill="1"/>
    <xf numFmtId="0" fontId="1" fillId="17" borderId="0" xfId="0" applyFont="1" applyFill="1"/>
    <xf numFmtId="0" fontId="0" fillId="17" borderId="0" xfId="0" applyNumberFormat="1" applyFill="1" applyAlignment="1"/>
    <xf numFmtId="0" fontId="6" fillId="17" borderId="4" xfId="1" applyNumberFormat="1" applyFill="1" applyBorder="1" applyAlignment="1"/>
    <xf numFmtId="0" fontId="0" fillId="18" borderId="2" xfId="0" applyNumberFormat="1" applyFont="1" applyFill="1" applyBorder="1" applyAlignment="1"/>
    <xf numFmtId="0" fontId="0" fillId="17" borderId="1" xfId="0" applyNumberFormat="1" applyFill="1" applyBorder="1" applyAlignment="1"/>
    <xf numFmtId="0" fontId="0" fillId="18" borderId="2" xfId="0" quotePrefix="1" applyNumberFormat="1" applyFont="1" applyFill="1" applyBorder="1" applyAlignment="1"/>
    <xf numFmtId="0" fontId="0" fillId="17" borderId="2" xfId="0" applyNumberFormat="1" applyFill="1" applyBorder="1" applyAlignment="1"/>
    <xf numFmtId="0" fontId="0" fillId="17" borderId="4" xfId="0" applyNumberFormat="1" applyFill="1" applyBorder="1" applyAlignment="1"/>
    <xf numFmtId="0" fontId="0" fillId="17" borderId="4" xfId="0" applyNumberFormat="1" applyFill="1" applyBorder="1"/>
    <xf numFmtId="0" fontId="0" fillId="17" borderId="0" xfId="0" applyNumberFormat="1" applyFont="1" applyFill="1" applyBorder="1" applyAlignment="1"/>
    <xf numFmtId="0" fontId="1" fillId="17" borderId="0" xfId="0" applyNumberFormat="1" applyFont="1" applyFill="1" applyBorder="1"/>
    <xf numFmtId="0" fontId="0" fillId="17" borderId="0" xfId="0" applyNumberFormat="1" applyFont="1" applyFill="1" applyBorder="1"/>
    <xf numFmtId="0" fontId="0" fillId="17" borderId="4" xfId="0" applyFill="1" applyBorder="1"/>
    <xf numFmtId="0" fontId="0" fillId="17" borderId="0"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50">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numFmt numFmtId="0" formatCode="General"/>
    </dxf>
    <dxf>
      <numFmt numFmtId="0" formatCode="General"/>
    </dxf>
    <dxf>
      <numFmt numFmtId="0" formatCode="General"/>
      <alignment horizontal="general" vertical="bottom" textRotation="0" wrapText="0" indent="0" justifyLastLine="0" shrinkToFit="0" readingOrder="0"/>
    </dxf>
    <dxf>
      <font>
        <b/>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solid">
          <fgColor indexed="64"/>
          <bgColor rgb="FFFFFF00"/>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border>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solid">
          <fgColor indexed="64"/>
          <bgColor rgb="FFFFFF00"/>
        </patternFill>
      </fill>
      <border diagonalUp="0" diagonalDown="0" outline="0">
        <left style="thin">
          <color theme="4" tint="0.39997558519241921"/>
        </left>
        <right/>
        <top style="thin">
          <color theme="4" tint="0.39997558519241921"/>
        </top>
        <bottom/>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3</xdr:col>
      <xdr:colOff>361950</xdr:colOff>
      <xdr:row>2</xdr:row>
      <xdr:rowOff>66675</xdr:rowOff>
    </xdr:from>
    <xdr:to>
      <xdr:col>21</xdr:col>
      <xdr:colOff>533400</xdr:colOff>
      <xdr:row>16</xdr:row>
      <xdr:rowOff>180975</xdr:rowOff>
    </xdr:to>
    <xdr:sp macro="" textlink="">
      <xdr:nvSpPr>
        <xdr:cNvPr id="2" name="TextBox 1"/>
        <xdr:cNvSpPr txBox="1"/>
      </xdr:nvSpPr>
      <xdr:spPr>
        <a:xfrm>
          <a:off x="2190750" y="447675"/>
          <a:ext cx="11144250" cy="278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9" tableBorderDxfId="148">
  <autoFilter ref="A1:F8"/>
  <sortState ref="A2:Q106">
    <sortCondition ref="A1:A106"/>
  </sortState>
  <tableColumns count="6">
    <tableColumn id="1" name="id" dataDxfId="147"/>
    <tableColumn id="2" name="UID" dataDxfId="146"/>
    <tableColumn id="9" name="text"/>
    <tableColumn id="10" name="display.color"/>
    <tableColumn id="3" name="label - as will be produced by importer" dataDxfId="145">
      <calculatedColumnFormula>LOWER(LEFT(#REF!,1)&amp;#REF!)&amp;"@livelygig.com"</calculatedColumnFormula>
    </tableColumn>
    <tableColumn id="13" name="json" dataDxfId="144">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198" totalsRowShown="0" headerRowDxfId="143" tableBorderDxfId="142">
  <autoFilter ref="A1:X198"/>
  <sortState ref="A2:X198">
    <sortCondition ref="A1:A198"/>
  </sortState>
  <tableColumns count="24">
    <tableColumn id="1" name="id" dataDxfId="141"/>
    <tableColumn id="2" name="UUID" dataDxfId="140"/>
    <tableColumn id="3" name="email" dataDxfId="139">
      <calculatedColumnFormula>LOWER(LEFT(Table1[[#This Row],[firstName]],1)&amp;Table1[[#This Row],[lastName]])&amp;"@localhost"</calculatedColumnFormula>
    </tableColumn>
    <tableColumn id="4" name="firstName" dataDxfId="138"/>
    <tableColumn id="5" name="lastName" dataDxfId="137"/>
    <tableColumn id="6" name="pwd" dataDxfId="136">
      <calculatedColumnFormula>"a"</calculatedColumnFormula>
    </tableColumn>
    <tableColumn id="31" name="contact1" dataDxfId="135">
      <calculatedColumnFormula>"mailto:"&amp;Table1[[#This Row],[email]]</calculatedColumnFormula>
    </tableColumn>
    <tableColumn id="34" name="contact1 type" dataDxfId="134"/>
    <tableColumn id="16" name="profilePic#" dataDxfId="133"/>
    <tableColumn id="17" name="profilePicName" dataDxfId="132">
      <calculatedColumnFormula>VLOOKUP(Table1[[#This Row],[profilePic'#]],Images[],3,FALSE)</calculatedColumnFormula>
    </tableColumn>
    <tableColumn id="15" name="profilePic" dataDxfId="131">
      <calculatedColumnFormula>VLOOKUP(Table1[[#This Row],[profilePic'#]],Images[],4,FALSE)</calculatedColumnFormula>
    </tableColumn>
    <tableColumn id="27" name="id data" dataDxfId="130">
      <calculatedColumnFormula>"""id"" : """&amp;Table1[[#This Row],[UUID]]&amp;""", "</calculatedColumnFormula>
    </tableColumn>
    <tableColumn id="26" name="loginId data" dataDxfId="129">
      <calculatedColumnFormula>"""email"" : """&amp;Table1[[#This Row],[email]]&amp;""", "</calculatedColumnFormula>
    </tableColumn>
    <tableColumn id="25" name="pwd data" dataDxfId="128">
      <calculatedColumnFormula>"""pwd"" : """&amp;Table1[[#This Row],[pwd]]&amp;""", "</calculatedColumnFormula>
    </tableColumn>
    <tableColumn id="8" name="jsonBlob" dataDxfId="127">
      <calculatedColumnFormula>"""jsonBlob"" : ""{\""name\"" : \"""&amp;Table1[[#This Row],[firstName]]&amp;" "&amp;Table1[[#This Row],[lastName]]&amp;"\"", "&amp;"\""imgSrc\"" : \"""&amp;Table1[[#This Row],[profilePic]]&amp;"\""}"","</calculatedColumnFormula>
    </tableColumn>
    <tableColumn id="30" name="contacts" dataDxfId="126">
      <calculatedColumnFormula>"""contacts"" : { ""channels"": [ {""url"" : """&amp;Table1[[#This Row],[contact1]]&amp;""", ""channelType"" : """&amp;Table1[[#This Row],[contact1 type]]&amp;""" } ] },"</calculatedColumnFormula>
    </tableColumn>
    <tableColumn id="7" name="bindings" dataDxfId="125">
      <calculatedColumnFormula>""</calculatedColumnFormula>
    </tableColumn>
    <tableColumn id="14" name="label1" dataDxfId="124"/>
    <tableColumn id="12" name="label2" dataDxfId="123"/>
    <tableColumn id="11" name="label3" dataDxfId="122"/>
    <tableColumn id="10" name="label4" dataDxfId="121"/>
    <tableColumn id="9" name="Labels" dataDxfId="120">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9">
      <calculatedColumnFormula>"""initialPosts"" : [  ]"</calculatedColumnFormula>
    </tableColumn>
    <tableColumn id="13" name="data" dataDxfId="118">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K273" totalsRowShown="0" headerRowDxfId="117" dataDxfId="116" tableBorderDxfId="115">
  <autoFilter ref="A1:K273"/>
  <sortState ref="A2:K268">
    <sortCondition ref="A1:A268"/>
  </sortState>
  <tableColumns count="11">
    <tableColumn id="1" name="Sort" dataDxfId="114"/>
    <tableColumn id="2" name="src" dataDxfId="113"/>
    <tableColumn id="4" name="src lookup" dataDxfId="112">
      <calculatedColumnFormula>VLOOKUP(Table134[[#This Row],[src]],Table1[[UUID]:[email]],2,FALSE)</calculatedColumnFormula>
    </tableColumn>
    <tableColumn id="5" name="Data Set" dataDxfId="111"/>
    <tableColumn id="3" name="trgt" dataDxfId="110"/>
    <tableColumn id="8" name="target lookup" dataDxfId="109">
      <calculatedColumnFormula>VLOOKUP(Table134[[#This Row],[trgt]],Table1[[UUID]:[email]],2,FALSE)</calculatedColumnFormula>
    </tableColumn>
    <tableColumn id="7" name="DuplicateCheckId" dataDxfId="108">
      <calculatedColumnFormula>IF(Table134[[#This Row],[src]]&lt;Table134[[#This Row],[trgt]],Table134[[#This Row],[src]]&amp;Table134[[#This Row],[trgt]],Table134[[#This Row],[trgt]]&amp;Table134[[#This Row],[src]])</calculatedColumnFormula>
    </tableColumn>
    <tableColumn id="10" name="Duplicate Check" dataDxfId="107">
      <calculatedColumnFormula>COUNTIF(Table134[DuplicateCheckId],Table134[[#This Row],[DuplicateCheckId]])-1</calculatedColumnFormula>
    </tableColumn>
    <tableColumn id="6" name="Label" dataDxfId="106"/>
    <tableColumn id="9" name="label2" dataDxfId="105">
      <calculatedColumnFormula>IF(LEN(Table134[[#This Row],[Label]])&gt;0,"""label"" : { ""id"" : ""a7311ed09ba64a6e8066caa2a2247991"" , ""functor"" : ""tag list"" , ""components"" : [ { value"" : """ &amp; Table134[[#This Row],[Label]] &amp; """, ""type"" : ""string"" } ] },","")</calculatedColumnFormula>
    </tableColumn>
    <tableColumn id="12" name="cnxn" dataDxfId="104">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K127" totalsRowShown="0">
  <autoFilter ref="B3:CK12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8">
    <tableColumn id="12" name="uid" dataDxfId="103"/>
    <tableColumn id="1" name="Source"/>
    <tableColumn id="7" name="SourceWho" dataDxfId="102">
      <calculatedColumnFormula>VLOOKUP(demoPosts[[#This Row],[Source]],Table1[[UUID]:[email]],2,FALSE)</calculatedColumnFormula>
    </tableColumn>
    <tableColumn id="3" name="trgt1" dataDxfId="101"/>
    <tableColumn id="5" name="postType" dataDxfId="100"/>
    <tableColumn id="6" name="postTypeGuidLabel" dataDxfId="99">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17" name="jobContractType" dataDxfId="98"/>
    <tableColumn id="20" name="created" dataDxfId="97"/>
    <tableColumn id="29" name="modified" dataDxfId="96"/>
    <tableColumn id="8" name="versionedPost.id" dataDxfId="95"/>
    <tableColumn id="9" name="versionedPost.predecessorID" dataDxfId="94"/>
    <tableColumn id="77" name="messageSubject" dataDxfId="93"/>
    <tableColumn id="76" name="messageText" dataDxfId="92"/>
    <tableColumn id="92" name="imgSrcNum" dataDxfId="91"/>
    <tableColumn id="79" name="imgSrc" dataDxfId="90"/>
    <tableColumn id="31" name="jobPostType" dataDxfId="89"/>
    <tableColumn id="32" name="jobName" dataDxfId="88"/>
    <tableColumn id="33" name="jobDescription" dataDxfId="87"/>
    <tableColumn id="51" name="jobMessage" dataDxfId="86"/>
    <tableColumn id="34" name="jobPostedDate" dataDxfId="85"/>
    <tableColumn id="35" name="jobBroadcastDate" dataDxfId="84"/>
    <tableColumn id="36" name="jobStartDate" dataDxfId="83"/>
    <tableColumn id="37" name="jobEndDate" dataDxfId="82"/>
    <tableColumn id="38" name="jobCurrency" dataDxfId="81"/>
    <tableColumn id="39" name="jobWorkLocation" dataDxfId="80"/>
    <tableColumn id="40" name="jobIsPayoutInPieces" dataDxfId="79"/>
    <tableColumn id="41" name="jobSkillNeeded" dataDxfId="78"/>
    <tableColumn id="42" name="posterId" dataDxfId="77"/>
    <tableColumn id="50" name="versionNumber" dataDxfId="76"/>
    <tableColumn id="49" name="allowForwarding" dataDxfId="75"/>
    <tableColumn id="44" name="referents" dataDxfId="74"/>
    <tableColumn id="45" name="contractType2" dataDxfId="73"/>
    <tableColumn id="46" name="jobBudget" dataDxfId="72"/>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Json" dataDxfId="71">
      <calculatedColumnFormula>"\""name\"" : \"""&amp;demoPosts[[#This Row],[talentProfile.name]]&amp;"\"", "</calculatedColumnFormula>
    </tableColumn>
    <tableColumn id="87" name="talentProfile.titleJson" dataDxfId="70">
      <calculatedColumnFormula>"\""title\"" : \"""&amp;demoPosts[[#This Row],[talentProfile.title]]&amp;"\"", "</calculatedColumnFormula>
    </tableColumn>
    <tableColumn id="86" name="talentProfile.capabilitiesJson" dataDxfId="69">
      <calculatedColumnFormula>"\""capabilities\"" : \"""&amp;demoPosts[[#This Row],[talentProfile.capabilities]]&amp;"\"", "</calculatedColumnFormula>
    </tableColumn>
    <tableColumn id="85" name="talentProfile.videoJson" dataDxfId="68">
      <calculatedColumnFormula>"\""video\"" : \"""&amp;demoPosts[[#This Row],[talentProfile.video]]&amp;"\"" "</calculatedColumnFormula>
    </tableColumn>
    <tableColumn id="89" name="profilePostJson" dataDxfId="67">
      <calculatedColumnFormula>"\""postContent\"":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calculatedColumnFormula>
    </tableColumn>
    <tableColumn id="25" name="uidInnerJson" dataDxfId="66">
      <calculatedColumnFormula>"\""uid\"" : \"""&amp;demoPosts[[#This Row],[uid]]&amp;"\"", "</calculatedColumnFormula>
    </tableColumn>
    <tableColumn id="21" name="typeInnerJson" dataDxfId="65">
      <calculatedColumnFormula>"\""type\"" : \""TEXT\"", "</calculatedColumnFormula>
    </tableColumn>
    <tableColumn id="73" name="createdInnerJson" dataDxfId="64">
      <calculatedColumnFormula>"\""created\"" : \""" &amp; demoPosts[[#This Row],[created]] &amp; "\"", "</calculatedColumnFormula>
    </tableColumn>
    <tableColumn id="74" name="modifiedInnerJson" dataDxfId="63">
      <calculatedColumnFormula>"\""modified\"" : \""" &amp; demoPosts[[#This Row],[modified]] &amp; "\"", "</calculatedColumnFormula>
    </tableColumn>
    <tableColumn id="22" name="createdInnerJson2" dataDxfId="62">
      <calculatedColumnFormula>"\""created\"" : \""" &amp; demoPosts[[#This Row],[created]] &amp; "\"", "</calculatedColumnFormula>
    </tableColumn>
    <tableColumn id="28" name="modifiedInnerJson2" dataDxfId="61">
      <calculatedColumnFormula>"\""modified\"" : \""" &amp; demoPosts[[#This Row],[modified]] &amp; "\"", "</calculatedColumnFormula>
    </tableColumn>
    <tableColumn id="72" name="labelsInnerJson" dataDxfId="60">
      <calculatedColumnFormula>"\""labels\"" : \""each([Bitcoin],[Ethereum],[" &amp; demoPosts[[#This Row],[postTypeGuidLabel]]&amp;"])\"", "</calculatedColumnFormula>
    </tableColumn>
    <tableColumn id="75" name="connectionsInnerJson" dataDxfId="59">
      <calculatedColumnFormula>"\""connections\"":[{\""source\"":\""alias://ff5136ad023a66644c4f4a8e2a495bb34689/alias\"",\""target\"":\""alias://0e65bd3a974ed1d7c195f94055c93537827f/alias\"",\""label\"":\""f0186f0d-c862-4ee3-9c09-b850a9d745a7\""}],"</calculatedColumnFormula>
    </tableColumn>
    <tableColumn id="23" name="versionedPostIdJson" dataDxfId="58">
      <calculatedColumnFormula>"\""versionedPostId\"" : \""" &amp; demoPosts[[#This Row],[versionedPost.id]] &amp; "\"", "</calculatedColumnFormula>
    </tableColumn>
    <tableColumn id="24" name="versionedPost.predecessorIdJson" dataDxfId="57">
      <calculatedColumnFormula>"\""versionedPostPredecessorId\"" : \""" &amp; demoPosts[[#This Row],[versionedPost.predecessorID]] &amp; "\"", "</calculatedColumnFormula>
    </tableColumn>
    <tableColumn id="52" name="jobPostTypeJson" dataDxfId="56">
      <calculatedColumnFormula>"\""jobPostType\"" : \""" &amp; demoPosts[[#This Row],[jobPostType]] &amp; "\"", "</calculatedColumnFormula>
    </tableColumn>
    <tableColumn id="43" name="jobNameJson" dataDxfId="55">
      <calculatedColumnFormula>"\""name\"" : \""" &amp; demoPosts[[#This Row],[jobName]] &amp; "\"", "</calculatedColumnFormula>
    </tableColumn>
    <tableColumn id="54" name="jobDescriptionJson" dataDxfId="54">
      <calculatedColumnFormula>"\""description\"" : \""" &amp; demoPosts[[#This Row],[jobDescription]] &amp; "\"", "</calculatedColumnFormula>
    </tableColumn>
    <tableColumn id="55" name="jobMessageJson" dataDxfId="53">
      <calculatedColumnFormula>"\""message\"" : \""" &amp; demoPosts[[#This Row],[jobMessage]] &amp; "\"", "</calculatedColumnFormula>
    </tableColumn>
    <tableColumn id="90" name="imgSrcJson" dataDxfId="52">
      <calculatedColumnFormula>"\""imgSrc\"" : \""" &amp; demoPosts[[#This Row],[imgSrc]] &amp; "\"" "</calculatedColumnFormula>
    </tableColumn>
    <tableColumn id="56" name="postedDateJson" dataDxfId="51">
      <calculatedColumnFormula>"\""postedDate\"" : \""" &amp; demoPosts[[#This Row],[jobMessage]] &amp; "\"", "</calculatedColumnFormula>
    </tableColumn>
    <tableColumn id="57" name="broadcastDateJson" dataDxfId="50">
      <calculatedColumnFormula>"\""broadcastDate\"" : \""" &amp; demoPosts[[#This Row],[jobBroadcastDate]] &amp; "\"", "</calculatedColumnFormula>
    </tableColumn>
    <tableColumn id="58" name="jobStartDateJson" dataDxfId="49">
      <calculatedColumnFormula>"\""startDate\"" : \""" &amp; demoPosts[[#This Row],[jobStartDate]] &amp; "\"", "</calculatedColumnFormula>
    </tableColumn>
    <tableColumn id="59" name="endDateJson" dataDxfId="48">
      <calculatedColumnFormula>"\""endDate\"" : \""" &amp; demoPosts[[#This Row],[jobEndDate]] &amp; "\"", "</calculatedColumnFormula>
    </tableColumn>
    <tableColumn id="60" name="currencyJson" dataDxfId="47">
      <calculatedColumnFormula>"\""currency\"" : \""" &amp; demoPosts[[#This Row],[jobCurrency]] &amp; "\"", "</calculatedColumnFormula>
    </tableColumn>
    <tableColumn id="61" name="jobWorkLocationJson" dataDxfId="46">
      <calculatedColumnFormula>"\""workLocation\"" : \""" &amp; demoPosts[[#This Row],[jobWorkLocation]] &amp; "\"", "</calculatedColumnFormula>
    </tableColumn>
    <tableColumn id="62" name="isPayoutInPiecesJson" dataDxfId="45">
      <calculatedColumnFormula>"\""isPayoutInPieces\"" : \""" &amp; demoPosts[[#This Row],[jobIsPayoutInPieces]] &amp; "\"", "</calculatedColumnFormula>
    </tableColumn>
    <tableColumn id="63" name="jobSkillNeededJson" dataDxfId="44">
      <calculatedColumnFormula>"\""skillNeeded\"" : \""" &amp; "various skills" &amp; "\"", "</calculatedColumnFormula>
    </tableColumn>
    <tableColumn id="64" name="posterIdJson" dataDxfId="43">
      <calculatedColumnFormula>"\""posterId\"" : \""" &amp; demoPosts[[#This Row],[posterId]] &amp; "\"", "</calculatedColumnFormula>
    </tableColumn>
    <tableColumn id="65" name="versionNumberJson" dataDxfId="42">
      <calculatedColumnFormula>"\""versionNumber\"" : \""" &amp; demoPosts[[#This Row],[versionNumber]] &amp; "\"", "</calculatedColumnFormula>
    </tableColumn>
    <tableColumn id="66" name="allowForwardingJson" dataDxfId="41">
      <calculatedColumnFormula>"\""allowForwarding\"" : " &amp; demoPosts[[#This Row],[allowForwarding]] &amp; ", "</calculatedColumnFormula>
    </tableColumn>
    <tableColumn id="68" name="referentsJson" dataDxfId="40">
      <calculatedColumnFormula>"\""referents\"" : \""" &amp; "" &amp; "\"", "</calculatedColumnFormula>
    </tableColumn>
    <tableColumn id="69" name="jobContractTypeJson" dataDxfId="39">
      <calculatedColumnFormula>"\""contractType\"" : \""" &amp; demoPosts[[#This Row],[jobContractType]] &amp; "\"", "</calculatedColumnFormula>
    </tableColumn>
    <tableColumn id="70" name="jobBudgetjson" dataDxfId="38">
      <calculatedColumnFormula>"\""budget\"" : \""" &amp; demoPosts[[#This Row],[jobBudget]] &amp; "\"""</calculatedColumnFormula>
    </tableColumn>
    <tableColumn id="71" name="jobPostContentJson" dataDxfId="37">
      <calculatedColumnFormula>"\""postContent\"":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calculatedColumnFormula>
    </tableColumn>
    <tableColumn id="47" name="messageTextJson" dataDxfId="36">
      <calculatedColumnFormula>"\""text\"" : \""" &amp; demoPosts[[#This Row],[messageText]] &amp; "\"","</calculatedColumnFormula>
    </tableColumn>
    <tableColumn id="48" name="messageSubjectJson" dataDxfId="35">
      <calculatedColumnFormula>"\""subject\"" : \""" &amp; demoPosts[[#This Row],[messageSubject]] &amp; "\"","</calculatedColumnFormula>
    </tableColumn>
    <tableColumn id="30" name="messagePostContentJson" dataDxfId="34">
      <calculatedColumnFormula>"\""postContent\"":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calculatedColumnFormula>
    </tableColumn>
    <tableColumn id="78" name="typeDependentContentJson" dataDxfId="33">
      <calculatedColumnFormula>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32">
      <calculatedColumnFormula>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calculatedColumnFormula>
    </tableColumn>
    <tableColumn id="10" name="valueJson" dataDxfId="31">
      <calculatedColumnFormula>"{\""$type\"":\"""&amp;demoPosts[[#This Row],[$type]]&amp;"\"","&amp;demoPosts[[#This Row],[uidInnerJson]]&amp;demoPosts[[#This Row],[createdInnerJson]]&amp;demoPosts[[#This Row],[modifiedInnerJson]]&amp;"\""connections\"":[{}],"&amp;"\""labels\"":\""notused\"","&amp;demoPosts[[#This Row],[typeDependentContentJson]]&amp;"}"</calculatedColumnFormula>
    </tableColumn>
    <tableColumn id="13" name="uid2" dataDxfId="30">
      <calculatedColumnFormula>"""uid"" : """&amp;demoPosts[[#This Row],[uid]]&amp;""", "</calculatedColumnFormula>
    </tableColumn>
    <tableColumn id="15" name="src" dataDxfId="29">
      <calculatedColumnFormula>"""src"" : """&amp;demoPosts[[#This Row],[Source]]&amp;""", "</calculatedColumnFormula>
    </tableColumn>
    <tableColumn id="16" name="trgts" dataDxfId="28">
      <calculatedColumnFormula>"""trgts"" : ["""&amp;demoPosts[[#This Row],[trgt1]]&amp;"""], "</calculatedColumnFormula>
    </tableColumn>
    <tableColumn id="14" name="outterLabels" dataDxfId="27">
      <calculatedColumnFormula>"""label"" : ""each([Bitcoin],[Ethereum],[" &amp; demoPosts[[#This Row],[postTypeGuidLabel]]&amp;"])"", "</calculatedColumnFormula>
    </tableColumn>
    <tableColumn id="11" name="json" dataDxfId="26">
      <calculatedColumnFormula>"{"&amp;demoPosts[[#This Row],[src]] &amp;demoPosts[[#This Row],[trgts]]&amp; demoPosts[[#This Row],[outterLabels]] &amp; demoPosts[[#This Row],[uid2]] &amp; """value"" : """ &amp; demoPosts[[#This Row],[valueJson]] &amp; """}" &amp; IF(LEN(OFFSET(demoPosts[[#This Row],[Source]],1,0))&gt;0," , ","")</calculatedColumnFormula>
    </tableColumn>
    <tableColumn id="19" name="blank" dataDxfId="25">
      <calculatedColumnFormula>""</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G5" totalsRowShown="0">
  <autoFilter ref="A1:G5"/>
  <tableColumns count="7">
    <tableColumn id="1" name="Export"/>
    <tableColumn id="2" name="Description"/>
    <tableColumn id="7" name="Labels"/>
    <tableColumn id="3" name="#Agents"/>
    <tableColumn id="4" name="#Cnxs"/>
    <tableColumn id="5" name="#Posts"/>
    <tableColumn id="6" name="Comments"/>
  </tableColumns>
  <tableStyleInfo name="TableStyleMedium2" showFirstColumn="0" showLastColumn="0" showRowStripes="1" showColumnStripes="0"/>
</table>
</file>

<file path=xl/tables/table6.xml><?xml version="1.0" encoding="utf-8"?>
<table xmlns="http://schemas.openxmlformats.org/spreadsheetml/2006/main" id="8" name="Images" displayName="Images" ref="A1:D34" totalsRowShown="0">
  <autoFilter ref="A1:D34"/>
  <sortState ref="A2:D15">
    <sortCondition ref="A1:A15"/>
  </sortState>
  <tableColumns count="4">
    <tableColumn id="1" name="ID"/>
    <tableColumn id="3" name="Length" dataDxfId="24">
      <calculatedColumnFormula>LEN(Images[[#This Row],[Image]])</calculatedColumnFormula>
    </tableColumn>
    <tableColumn id="4" name="Description" dataDxfId="23"/>
    <tableColumn id="2" name="Image"/>
  </tableColumns>
  <tableStyleInfo name="TableStyleMedium2" showFirstColumn="0" showLastColumn="0" showRowStripes="1" showColumnStripes="0"/>
</table>
</file>

<file path=xl/tables/table7.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9.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cs.google.com/document/d/1d1i9pLFq5r96FEe5-JekxOllhwod5mZVxjWOzek27Vk/edit"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1.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www.columbia.edu/~fdc/utf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topLeftCell="F1" zoomScale="85" zoomScaleNormal="85" workbookViewId="0">
      <selection activeCell="F2" sqref="F2:F8"/>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1092</v>
      </c>
      <c r="C1" s="10" t="s">
        <v>846</v>
      </c>
      <c r="D1" s="10" t="s">
        <v>1094</v>
      </c>
      <c r="E1" s="10" t="s">
        <v>2407</v>
      </c>
      <c r="F1" s="10" t="s">
        <v>865</v>
      </c>
    </row>
    <row r="2" spans="1:6" ht="30" x14ac:dyDescent="0.25">
      <c r="A2" s="132">
        <v>1</v>
      </c>
      <c r="B2" t="s">
        <v>1085</v>
      </c>
      <c r="C2" t="s">
        <v>637</v>
      </c>
      <c r="D2" t="s">
        <v>1095</v>
      </c>
      <c r="E2" s="111" t="str">
        <f>"""leaf(text(\"""&amp;Table18[[#This Row],[text]]&amp;"\""),display(color(\"""&amp;"#5C9BCC"&amp;"\""),image(\""\"")))"","</f>
        <v>"leaf(text(\"LivelyGig\"),display(color(\"#5C9BCC\"),image(\"\")))",</v>
      </c>
      <c r="F2" s="115"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132">
        <v>2</v>
      </c>
      <c r="B3" t="s">
        <v>1086</v>
      </c>
      <c r="C3" t="s">
        <v>1106</v>
      </c>
      <c r="D3" t="s">
        <v>1096</v>
      </c>
      <c r="E3" s="111" t="str">
        <f>"""leaf(text(\"""&amp;Table18[[#This Row],[text]]&amp;"\""),display(color(\"""&amp;"#5C9BCC"&amp;"\""),image(\""\"")))"","</f>
        <v>"leaf(text(\"Hot\"),display(color(\"#5C9BCC\"),image(\"\")))",</v>
      </c>
      <c r="F3"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133">
        <v>3</v>
      </c>
      <c r="B4" t="s">
        <v>1087</v>
      </c>
      <c r="C4" t="s">
        <v>1102</v>
      </c>
      <c r="D4" t="s">
        <v>1097</v>
      </c>
      <c r="E4" s="111" t="str">
        <f>"""leaf(text(\"""&amp;Table18[[#This Row],[text]]&amp;"\""),display(color(\"""&amp;"#5C9BCC"&amp;"\""),image(\""\"")))"","</f>
        <v>"leaf(text(\"Bitcoin\"),display(color(\"#5C9BCC\"),image(\"\")))",</v>
      </c>
      <c r="F4" s="116"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34">
        <v>4</v>
      </c>
      <c r="B5" t="s">
        <v>1088</v>
      </c>
      <c r="C5" t="s">
        <v>1103</v>
      </c>
      <c r="D5" t="s">
        <v>1098</v>
      </c>
      <c r="E5" s="111" t="str">
        <f>"""leaf(text(\"""&amp;Table18[[#This Row],[text]]&amp;"\""),display(color(\"""&amp;"#5C9BCC"&amp;"\""),image(\""\"")))"","</f>
        <v>"leaf(text(\"Ethereum\"),display(color(\"#5C9BCC\"),image(\"\")))",</v>
      </c>
      <c r="F5"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132">
        <v>5</v>
      </c>
      <c r="B6" t="s">
        <v>1089</v>
      </c>
      <c r="C6" t="s">
        <v>1104</v>
      </c>
      <c r="D6" t="s">
        <v>1099</v>
      </c>
      <c r="E6" s="111" t="str">
        <f>"""leaf(text(\"""&amp;Table18[[#This Row],[text]]&amp;"\""),display(color(\"""&amp;"#5C9BCC"&amp;"\""),image(\""\"")))"","</f>
        <v>"leaf(text(\"CasperL\"),display(color(\"#5C9BCC\"),image(\"\")))",</v>
      </c>
      <c r="F6"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132">
        <v>6</v>
      </c>
      <c r="B7" t="s">
        <v>1090</v>
      </c>
      <c r="C7" t="s">
        <v>1105</v>
      </c>
      <c r="D7" t="s">
        <v>1100</v>
      </c>
      <c r="E7" s="111" t="str">
        <f>"""leaf(text(\"""&amp;Table18[[#This Row],[text]]&amp;"\""),display(color(\"""&amp;"#5C9BCC"&amp;"\""),image(\""\"")))"","</f>
        <v>"leaf(text(\"Blockchain\"),display(color(\"#5C9BCC\"),image(\"\")))",</v>
      </c>
      <c r="F7"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37">
        <v>7</v>
      </c>
      <c r="B8" t="s">
        <v>1091</v>
      </c>
      <c r="C8" t="s">
        <v>1093</v>
      </c>
      <c r="D8" t="s">
        <v>1101</v>
      </c>
      <c r="E8" s="111" t="str">
        <f>"""leaf(text(\"""&amp;Table18[[#This Row],[text]]&amp;"\""),display(color(\"""&amp;"#5C9BCC"&amp;"\""),image(\""\"")))"","</f>
        <v>"leaf(text(\"Synereo\"),display(color(\"#5C9BCC\"),image(\"\")))",</v>
      </c>
      <c r="F8" s="117"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12"/>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869</v>
      </c>
    </row>
    <row r="2" spans="1:11" x14ac:dyDescent="0.25">
      <c r="A2" t="s">
        <v>870</v>
      </c>
      <c r="G2" s="11" t="s">
        <v>900</v>
      </c>
      <c r="K2" t="s">
        <v>903</v>
      </c>
    </row>
    <row r="3" spans="1:11" x14ac:dyDescent="0.25">
      <c r="A3" t="s">
        <v>871</v>
      </c>
      <c r="G3" t="s">
        <v>905</v>
      </c>
      <c r="K3" t="s">
        <v>904</v>
      </c>
    </row>
    <row r="4" spans="1:11" x14ac:dyDescent="0.25">
      <c r="G4" t="s">
        <v>906</v>
      </c>
    </row>
    <row r="5" spans="1:11" x14ac:dyDescent="0.25">
      <c r="A5" t="s">
        <v>872</v>
      </c>
      <c r="G5" t="s">
        <v>901</v>
      </c>
    </row>
    <row r="6" spans="1:11" x14ac:dyDescent="0.25">
      <c r="A6" t="s">
        <v>873</v>
      </c>
      <c r="G6" t="s">
        <v>899</v>
      </c>
    </row>
    <row r="7" spans="1:11" x14ac:dyDescent="0.25">
      <c r="A7" t="s">
        <v>874</v>
      </c>
      <c r="G7" t="s">
        <v>908</v>
      </c>
    </row>
    <row r="8" spans="1:11" x14ac:dyDescent="0.25">
      <c r="A8" t="s">
        <v>875</v>
      </c>
      <c r="G8" t="s">
        <v>907</v>
      </c>
    </row>
    <row r="9" spans="1:11" x14ac:dyDescent="0.25">
      <c r="G9" t="s">
        <v>911</v>
      </c>
    </row>
    <row r="11" spans="1:11" x14ac:dyDescent="0.25">
      <c r="A11" t="s">
        <v>876</v>
      </c>
      <c r="G11" t="s">
        <v>909</v>
      </c>
    </row>
    <row r="12" spans="1:11" x14ac:dyDescent="0.25">
      <c r="A12" t="s">
        <v>877</v>
      </c>
      <c r="G12" t="s">
        <v>902</v>
      </c>
    </row>
    <row r="13" spans="1:11" x14ac:dyDescent="0.25">
      <c r="A13" t="s">
        <v>878</v>
      </c>
      <c r="G13" t="s">
        <v>887</v>
      </c>
    </row>
    <row r="14" spans="1:11" x14ac:dyDescent="0.25">
      <c r="A14" t="s">
        <v>879</v>
      </c>
      <c r="G14" t="s">
        <v>910</v>
      </c>
    </row>
    <row r="15" spans="1:11" x14ac:dyDescent="0.25">
      <c r="A15" t="s">
        <v>204</v>
      </c>
    </row>
    <row r="16" spans="1:11" x14ac:dyDescent="0.25">
      <c r="A16" t="s">
        <v>880</v>
      </c>
    </row>
    <row r="17" spans="1:1" x14ac:dyDescent="0.25">
      <c r="A17" t="s">
        <v>881</v>
      </c>
    </row>
    <row r="18" spans="1:1" x14ac:dyDescent="0.25">
      <c r="A18" t="s">
        <v>882</v>
      </c>
    </row>
    <row r="19" spans="1:1" x14ac:dyDescent="0.25">
      <c r="A19" t="s">
        <v>883</v>
      </c>
    </row>
    <row r="20" spans="1:1" x14ac:dyDescent="0.25">
      <c r="A20" t="s">
        <v>884</v>
      </c>
    </row>
    <row r="21" spans="1:1" x14ac:dyDescent="0.25">
      <c r="A21" t="s">
        <v>885</v>
      </c>
    </row>
    <row r="22" spans="1:1" x14ac:dyDescent="0.25">
      <c r="A22" t="s">
        <v>886</v>
      </c>
    </row>
    <row r="23" spans="1:1" x14ac:dyDescent="0.25">
      <c r="A23" t="s">
        <v>887</v>
      </c>
    </row>
    <row r="24" spans="1:1" x14ac:dyDescent="0.25">
      <c r="A24" t="s">
        <v>888</v>
      </c>
    </row>
    <row r="25" spans="1:1" x14ac:dyDescent="0.25">
      <c r="A25" t="s">
        <v>889</v>
      </c>
    </row>
    <row r="26" spans="1:1" x14ac:dyDescent="0.25">
      <c r="A26" t="s">
        <v>890</v>
      </c>
    </row>
    <row r="27" spans="1:1" x14ac:dyDescent="0.25">
      <c r="A27" t="s">
        <v>891</v>
      </c>
    </row>
    <row r="28" spans="1:1" x14ac:dyDescent="0.25">
      <c r="A28" t="s">
        <v>892</v>
      </c>
    </row>
    <row r="29" spans="1:1" x14ac:dyDescent="0.25">
      <c r="A29" t="s">
        <v>893</v>
      </c>
    </row>
    <row r="30" spans="1:1" x14ac:dyDescent="0.25">
      <c r="A30" t="s">
        <v>894</v>
      </c>
    </row>
    <row r="31" spans="1:1" x14ac:dyDescent="0.25">
      <c r="A31" t="s">
        <v>895</v>
      </c>
    </row>
    <row r="32" spans="1:1" x14ac:dyDescent="0.25">
      <c r="A32" t="s">
        <v>896</v>
      </c>
    </row>
    <row r="33" spans="1:1" x14ac:dyDescent="0.25">
      <c r="A33" t="s">
        <v>247</v>
      </c>
    </row>
    <row r="34" spans="1:1" x14ac:dyDescent="0.25">
      <c r="A34" t="s">
        <v>897</v>
      </c>
    </row>
    <row r="35" spans="1:1" x14ac:dyDescent="0.25">
      <c r="A35" t="s">
        <v>898</v>
      </c>
    </row>
    <row r="36" spans="1:1" x14ac:dyDescent="0.25">
      <c r="A36" t="s">
        <v>899</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912</v>
      </c>
    </row>
    <row r="4" spans="2:16" s="82" customFormat="1" ht="22.5" customHeight="1" x14ac:dyDescent="0.25">
      <c r="B4" s="80" t="s">
        <v>913</v>
      </c>
      <c r="C4" s="81"/>
      <c r="D4" s="81"/>
      <c r="E4" s="81"/>
      <c r="F4" s="81"/>
      <c r="G4" s="81"/>
    </row>
    <row r="5" spans="2:16" ht="22.5" customHeight="1" x14ac:dyDescent="0.25">
      <c r="B5" s="75" t="s">
        <v>914</v>
      </c>
    </row>
    <row r="6" spans="2:16" s="82" customFormat="1" ht="22.5" customHeight="1" x14ac:dyDescent="0.25">
      <c r="B6" s="80" t="s">
        <v>915</v>
      </c>
      <c r="C6" s="81"/>
      <c r="D6" s="81"/>
      <c r="E6" s="81"/>
      <c r="F6" s="81"/>
      <c r="G6" s="81"/>
    </row>
    <row r="7" spans="2:16" ht="22.5" customHeight="1" x14ac:dyDescent="0.25">
      <c r="B7" s="75" t="s">
        <v>916</v>
      </c>
    </row>
    <row r="8" spans="2:16" s="82" customFormat="1" ht="33.75" customHeight="1" x14ac:dyDescent="0.25">
      <c r="B8" s="80" t="s">
        <v>917</v>
      </c>
      <c r="C8" s="81"/>
      <c r="D8" s="81"/>
      <c r="E8" s="81"/>
      <c r="F8" s="81"/>
      <c r="G8" s="81"/>
    </row>
    <row r="9" spans="2:16" ht="22.5" customHeight="1" x14ac:dyDescent="0.25">
      <c r="B9" s="75" t="s">
        <v>918</v>
      </c>
    </row>
    <row r="10" spans="2:16" s="82" customFormat="1" ht="22.5" customHeight="1" x14ac:dyDescent="0.25">
      <c r="B10" s="80"/>
      <c r="C10" s="90" t="s">
        <v>933</v>
      </c>
      <c r="D10" s="243" t="s">
        <v>920</v>
      </c>
      <c r="E10" s="244"/>
      <c r="F10" s="244"/>
      <c r="G10" s="244"/>
      <c r="H10" s="245"/>
    </row>
    <row r="11" spans="2:16" s="82" customFormat="1" ht="49.5" customHeight="1" x14ac:dyDescent="0.25">
      <c r="B11" s="83" t="s">
        <v>919</v>
      </c>
      <c r="C11" s="91"/>
      <c r="D11" s="86" t="s">
        <v>935</v>
      </c>
      <c r="E11" s="86" t="s">
        <v>927</v>
      </c>
      <c r="F11" s="86" t="s">
        <v>928</v>
      </c>
      <c r="G11" s="86" t="s">
        <v>929</v>
      </c>
      <c r="H11" s="86" t="s">
        <v>930</v>
      </c>
    </row>
    <row r="12" spans="2:16" ht="22.5" customHeight="1" x14ac:dyDescent="0.25">
      <c r="B12" s="76" t="s">
        <v>922</v>
      </c>
      <c r="C12" s="88" t="s">
        <v>934</v>
      </c>
      <c r="D12" s="79" t="s">
        <v>921</v>
      </c>
      <c r="E12" s="79" t="s">
        <v>921</v>
      </c>
      <c r="F12" s="79" t="s">
        <v>921</v>
      </c>
      <c r="G12" s="79" t="s">
        <v>921</v>
      </c>
      <c r="H12" s="79" t="s">
        <v>921</v>
      </c>
    </row>
    <row r="13" spans="2:16" s="82" customFormat="1" ht="22.5" customHeight="1" x14ac:dyDescent="0.25">
      <c r="B13" s="84" t="s">
        <v>923</v>
      </c>
      <c r="C13" s="89" t="s">
        <v>934</v>
      </c>
      <c r="D13" s="85" t="s">
        <v>921</v>
      </c>
      <c r="E13" s="85" t="s">
        <v>921</v>
      </c>
      <c r="F13" s="85" t="s">
        <v>921</v>
      </c>
      <c r="G13" s="85" t="s">
        <v>921</v>
      </c>
      <c r="H13" s="85" t="s">
        <v>921</v>
      </c>
      <c r="P13" s="82" t="s">
        <v>932</v>
      </c>
    </row>
    <row r="14" spans="2:16" ht="22.5" customHeight="1" x14ac:dyDescent="0.25">
      <c r="B14" s="77" t="s">
        <v>924</v>
      </c>
      <c r="C14" s="88" t="s">
        <v>934</v>
      </c>
      <c r="D14" s="79" t="s">
        <v>921</v>
      </c>
      <c r="E14" s="79" t="s">
        <v>921</v>
      </c>
      <c r="F14" s="79" t="s">
        <v>921</v>
      </c>
      <c r="G14" s="79" t="s">
        <v>921</v>
      </c>
      <c r="H14" s="79" t="s">
        <v>921</v>
      </c>
    </row>
    <row r="15" spans="2:16" s="82" customFormat="1" ht="22.5" customHeight="1" x14ac:dyDescent="0.25">
      <c r="B15" s="84" t="s">
        <v>925</v>
      </c>
      <c r="C15" s="89" t="s">
        <v>934</v>
      </c>
      <c r="D15" s="85" t="s">
        <v>921</v>
      </c>
      <c r="E15" s="85" t="s">
        <v>921</v>
      </c>
      <c r="F15" s="85" t="s">
        <v>921</v>
      </c>
      <c r="G15" s="85" t="s">
        <v>921</v>
      </c>
      <c r="H15" s="85" t="s">
        <v>921</v>
      </c>
    </row>
    <row r="16" spans="2:16" ht="22.5" customHeight="1" x14ac:dyDescent="0.25">
      <c r="B16" s="77" t="s">
        <v>926</v>
      </c>
      <c r="C16" s="88" t="s">
        <v>934</v>
      </c>
      <c r="D16" s="79" t="s">
        <v>921</v>
      </c>
      <c r="E16" s="79" t="s">
        <v>921</v>
      </c>
      <c r="F16" s="79" t="s">
        <v>921</v>
      </c>
      <c r="G16" s="79" t="s">
        <v>921</v>
      </c>
      <c r="H16" s="79" t="s">
        <v>921</v>
      </c>
    </row>
    <row r="17" spans="2:7" s="82" customFormat="1" ht="78.75" customHeight="1" x14ac:dyDescent="0.25">
      <c r="B17" s="87" t="s">
        <v>931</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0:A1203"/>
  <sheetViews>
    <sheetView workbookViewId="0">
      <selection sqref="A1:A99"/>
    </sheetView>
  </sheetViews>
  <sheetFormatPr defaultRowHeight="15" x14ac:dyDescent="0.25"/>
  <cols>
    <col min="1" max="1" width="56.42578125" customWidth="1"/>
  </cols>
  <sheetData>
    <row r="100" spans="1:1" x14ac:dyDescent="0.25">
      <c r="A100" t="s">
        <v>1299</v>
      </c>
    </row>
    <row r="101" spans="1:1" x14ac:dyDescent="0.25">
      <c r="A101" t="s">
        <v>1300</v>
      </c>
    </row>
    <row r="102" spans="1:1" x14ac:dyDescent="0.25">
      <c r="A102" t="s">
        <v>1301</v>
      </c>
    </row>
    <row r="103" spans="1:1" x14ac:dyDescent="0.25">
      <c r="A103" t="s">
        <v>1302</v>
      </c>
    </row>
    <row r="104" spans="1:1" x14ac:dyDescent="0.25">
      <c r="A104" t="s">
        <v>1303</v>
      </c>
    </row>
    <row r="105" spans="1:1" x14ac:dyDescent="0.25">
      <c r="A105" t="s">
        <v>1304</v>
      </c>
    </row>
    <row r="106" spans="1:1" x14ac:dyDescent="0.25">
      <c r="A106" t="s">
        <v>1305</v>
      </c>
    </row>
    <row r="107" spans="1:1" x14ac:dyDescent="0.25">
      <c r="A107" t="s">
        <v>1306</v>
      </c>
    </row>
    <row r="108" spans="1:1" x14ac:dyDescent="0.25">
      <c r="A108" t="s">
        <v>1307</v>
      </c>
    </row>
    <row r="109" spans="1:1" x14ac:dyDescent="0.25">
      <c r="A109" s="8" t="s">
        <v>1308</v>
      </c>
    </row>
    <row r="110" spans="1:1" x14ac:dyDescent="0.25">
      <c r="A110" t="s">
        <v>1309</v>
      </c>
    </row>
    <row r="111" spans="1:1" x14ac:dyDescent="0.25">
      <c r="A111" t="s">
        <v>1310</v>
      </c>
    </row>
    <row r="112" spans="1:1" x14ac:dyDescent="0.25">
      <c r="A112" t="s">
        <v>1311</v>
      </c>
    </row>
    <row r="113" spans="1:1" x14ac:dyDescent="0.25">
      <c r="A113" t="s">
        <v>1312</v>
      </c>
    </row>
    <row r="114" spans="1:1" x14ac:dyDescent="0.25">
      <c r="A114" t="s">
        <v>1313</v>
      </c>
    </row>
    <row r="115" spans="1:1" x14ac:dyDescent="0.25">
      <c r="A115" t="s">
        <v>1314</v>
      </c>
    </row>
    <row r="116" spans="1:1" x14ac:dyDescent="0.25">
      <c r="A116" t="s">
        <v>1315</v>
      </c>
    </row>
    <row r="117" spans="1:1" x14ac:dyDescent="0.25">
      <c r="A117" t="s">
        <v>1316</v>
      </c>
    </row>
    <row r="118" spans="1:1" x14ac:dyDescent="0.25">
      <c r="A118" t="s">
        <v>1317</v>
      </c>
    </row>
    <row r="119" spans="1:1" x14ac:dyDescent="0.25">
      <c r="A119" t="s">
        <v>1318</v>
      </c>
    </row>
    <row r="120" spans="1:1" x14ac:dyDescent="0.25">
      <c r="A120" t="s">
        <v>1319</v>
      </c>
    </row>
    <row r="121" spans="1:1" x14ac:dyDescent="0.25">
      <c r="A121" t="s">
        <v>1320</v>
      </c>
    </row>
    <row r="122" spans="1:1" x14ac:dyDescent="0.25">
      <c r="A122" t="s">
        <v>1321</v>
      </c>
    </row>
    <row r="123" spans="1:1" x14ac:dyDescent="0.25">
      <c r="A123" t="s">
        <v>1322</v>
      </c>
    </row>
    <row r="124" spans="1:1" x14ac:dyDescent="0.25">
      <c r="A124" t="s">
        <v>1323</v>
      </c>
    </row>
    <row r="125" spans="1:1" x14ac:dyDescent="0.25">
      <c r="A125" t="s">
        <v>1324</v>
      </c>
    </row>
    <row r="126" spans="1:1" x14ac:dyDescent="0.25">
      <c r="A126" t="s">
        <v>1325</v>
      </c>
    </row>
    <row r="127" spans="1:1" x14ac:dyDescent="0.25">
      <c r="A127" t="s">
        <v>1326</v>
      </c>
    </row>
    <row r="128" spans="1:1" x14ac:dyDescent="0.25">
      <c r="A128" t="s">
        <v>1327</v>
      </c>
    </row>
    <row r="129" spans="1:1" x14ac:dyDescent="0.25">
      <c r="A129" t="s">
        <v>1328</v>
      </c>
    </row>
    <row r="130" spans="1:1" x14ac:dyDescent="0.25">
      <c r="A130" t="s">
        <v>1329</v>
      </c>
    </row>
    <row r="131" spans="1:1" x14ac:dyDescent="0.25">
      <c r="A131" t="s">
        <v>1330</v>
      </c>
    </row>
    <row r="132" spans="1:1" x14ac:dyDescent="0.25">
      <c r="A132" t="s">
        <v>1331</v>
      </c>
    </row>
    <row r="133" spans="1:1" x14ac:dyDescent="0.25">
      <c r="A133" t="s">
        <v>1332</v>
      </c>
    </row>
    <row r="134" spans="1:1" x14ac:dyDescent="0.25">
      <c r="A134" t="s">
        <v>1333</v>
      </c>
    </row>
    <row r="135" spans="1:1" x14ac:dyDescent="0.25">
      <c r="A135" t="s">
        <v>1334</v>
      </c>
    </row>
    <row r="136" spans="1:1" x14ac:dyDescent="0.25">
      <c r="A136" t="s">
        <v>1335</v>
      </c>
    </row>
    <row r="137" spans="1:1" x14ac:dyDescent="0.25">
      <c r="A137" t="s">
        <v>1336</v>
      </c>
    </row>
    <row r="138" spans="1:1" x14ac:dyDescent="0.25">
      <c r="A138" t="s">
        <v>1337</v>
      </c>
    </row>
    <row r="139" spans="1:1" x14ac:dyDescent="0.25">
      <c r="A139" t="s">
        <v>1338</v>
      </c>
    </row>
    <row r="140" spans="1:1" x14ac:dyDescent="0.25">
      <c r="A140" t="s">
        <v>1339</v>
      </c>
    </row>
    <row r="141" spans="1:1" x14ac:dyDescent="0.25">
      <c r="A141" t="s">
        <v>1340</v>
      </c>
    </row>
    <row r="142" spans="1:1" x14ac:dyDescent="0.25">
      <c r="A142" t="s">
        <v>1341</v>
      </c>
    </row>
    <row r="143" spans="1:1" x14ac:dyDescent="0.25">
      <c r="A143" t="s">
        <v>1342</v>
      </c>
    </row>
    <row r="144" spans="1:1" x14ac:dyDescent="0.25">
      <c r="A144" t="s">
        <v>1343</v>
      </c>
    </row>
    <row r="145" spans="1:1" x14ac:dyDescent="0.25">
      <c r="A145" t="s">
        <v>1344</v>
      </c>
    </row>
    <row r="146" spans="1:1" x14ac:dyDescent="0.25">
      <c r="A146" t="s">
        <v>1345</v>
      </c>
    </row>
    <row r="147" spans="1:1" x14ac:dyDescent="0.25">
      <c r="A147" t="s">
        <v>1346</v>
      </c>
    </row>
    <row r="148" spans="1:1" x14ac:dyDescent="0.25">
      <c r="A148" t="s">
        <v>1347</v>
      </c>
    </row>
    <row r="149" spans="1:1" x14ac:dyDescent="0.25">
      <c r="A149" t="s">
        <v>1348</v>
      </c>
    </row>
    <row r="150" spans="1:1" x14ac:dyDescent="0.25">
      <c r="A150" t="s">
        <v>1349</v>
      </c>
    </row>
    <row r="151" spans="1:1" x14ac:dyDescent="0.25">
      <c r="A151" t="s">
        <v>1350</v>
      </c>
    </row>
    <row r="152" spans="1:1" x14ac:dyDescent="0.25">
      <c r="A152" t="s">
        <v>1351</v>
      </c>
    </row>
    <row r="153" spans="1:1" x14ac:dyDescent="0.25">
      <c r="A153" t="s">
        <v>1352</v>
      </c>
    </row>
    <row r="154" spans="1:1" x14ac:dyDescent="0.25">
      <c r="A154" t="s">
        <v>1353</v>
      </c>
    </row>
    <row r="155" spans="1:1" x14ac:dyDescent="0.25">
      <c r="A155" t="s">
        <v>1354</v>
      </c>
    </row>
    <row r="156" spans="1:1" x14ac:dyDescent="0.25">
      <c r="A156" t="s">
        <v>1355</v>
      </c>
    </row>
    <row r="157" spans="1:1" x14ac:dyDescent="0.25">
      <c r="A157" t="s">
        <v>1356</v>
      </c>
    </row>
    <row r="158" spans="1:1" x14ac:dyDescent="0.25">
      <c r="A158" t="s">
        <v>1357</v>
      </c>
    </row>
    <row r="159" spans="1:1" x14ac:dyDescent="0.25">
      <c r="A159" t="s">
        <v>1358</v>
      </c>
    </row>
    <row r="160" spans="1:1" x14ac:dyDescent="0.25">
      <c r="A160" t="s">
        <v>1359</v>
      </c>
    </row>
    <row r="161" spans="1:1" x14ac:dyDescent="0.25">
      <c r="A161" t="s">
        <v>1360</v>
      </c>
    </row>
    <row r="162" spans="1:1" x14ac:dyDescent="0.25">
      <c r="A162" t="s">
        <v>1361</v>
      </c>
    </row>
    <row r="163" spans="1:1" x14ac:dyDescent="0.25">
      <c r="A163" t="s">
        <v>1362</v>
      </c>
    </row>
    <row r="164" spans="1:1" x14ac:dyDescent="0.25">
      <c r="A164" t="s">
        <v>1363</v>
      </c>
    </row>
    <row r="165" spans="1:1" x14ac:dyDescent="0.25">
      <c r="A165" t="s">
        <v>1364</v>
      </c>
    </row>
    <row r="166" spans="1:1" x14ac:dyDescent="0.25">
      <c r="A166" t="s">
        <v>1365</v>
      </c>
    </row>
    <row r="167" spans="1:1" x14ac:dyDescent="0.25">
      <c r="A167" t="s">
        <v>1366</v>
      </c>
    </row>
    <row r="168" spans="1:1" x14ac:dyDescent="0.25">
      <c r="A168" t="s">
        <v>1367</v>
      </c>
    </row>
    <row r="169" spans="1:1" x14ac:dyDescent="0.25">
      <c r="A169" t="s">
        <v>1368</v>
      </c>
    </row>
    <row r="170" spans="1:1" x14ac:dyDescent="0.25">
      <c r="A170" s="8" t="s">
        <v>1369</v>
      </c>
    </row>
    <row r="171" spans="1:1" x14ac:dyDescent="0.25">
      <c r="A171" t="s">
        <v>1370</v>
      </c>
    </row>
    <row r="172" spans="1:1" x14ac:dyDescent="0.25">
      <c r="A172" t="s">
        <v>1371</v>
      </c>
    </row>
    <row r="173" spans="1:1" x14ac:dyDescent="0.25">
      <c r="A173" t="s">
        <v>1372</v>
      </c>
    </row>
    <row r="174" spans="1:1" x14ac:dyDescent="0.25">
      <c r="A174" t="s">
        <v>1373</v>
      </c>
    </row>
    <row r="175" spans="1:1" x14ac:dyDescent="0.25">
      <c r="A175" t="s">
        <v>1374</v>
      </c>
    </row>
    <row r="176" spans="1:1" x14ac:dyDescent="0.25">
      <c r="A176" t="s">
        <v>1375</v>
      </c>
    </row>
    <row r="177" spans="1:1" x14ac:dyDescent="0.25">
      <c r="A177" t="s">
        <v>1376</v>
      </c>
    </row>
    <row r="178" spans="1:1" x14ac:dyDescent="0.25">
      <c r="A178" t="s">
        <v>1377</v>
      </c>
    </row>
    <row r="179" spans="1:1" x14ac:dyDescent="0.25">
      <c r="A179" t="s">
        <v>1378</v>
      </c>
    </row>
    <row r="180" spans="1:1" x14ac:dyDescent="0.25">
      <c r="A180" s="8" t="s">
        <v>1379</v>
      </c>
    </row>
    <row r="181" spans="1:1" x14ac:dyDescent="0.25">
      <c r="A181" t="s">
        <v>1380</v>
      </c>
    </row>
    <row r="182" spans="1:1" x14ac:dyDescent="0.25">
      <c r="A182" t="s">
        <v>1381</v>
      </c>
    </row>
    <row r="183" spans="1:1" x14ac:dyDescent="0.25">
      <c r="A183" t="s">
        <v>1382</v>
      </c>
    </row>
    <row r="184" spans="1:1" x14ac:dyDescent="0.25">
      <c r="A184" t="s">
        <v>1383</v>
      </c>
    </row>
    <row r="185" spans="1:1" x14ac:dyDescent="0.25">
      <c r="A185" t="s">
        <v>1384</v>
      </c>
    </row>
    <row r="186" spans="1:1" x14ac:dyDescent="0.25">
      <c r="A186" t="s">
        <v>1385</v>
      </c>
    </row>
    <row r="187" spans="1:1" x14ac:dyDescent="0.25">
      <c r="A187" t="s">
        <v>1386</v>
      </c>
    </row>
    <row r="188" spans="1:1" x14ac:dyDescent="0.25">
      <c r="A188" t="s">
        <v>1387</v>
      </c>
    </row>
    <row r="189" spans="1:1" x14ac:dyDescent="0.25">
      <c r="A189" t="s">
        <v>1388</v>
      </c>
    </row>
    <row r="190" spans="1:1" x14ac:dyDescent="0.25">
      <c r="A190" t="s">
        <v>1389</v>
      </c>
    </row>
    <row r="191" spans="1:1" x14ac:dyDescent="0.25">
      <c r="A191" t="s">
        <v>1390</v>
      </c>
    </row>
    <row r="192" spans="1:1" x14ac:dyDescent="0.25">
      <c r="A192" t="s">
        <v>1391</v>
      </c>
    </row>
    <row r="193" spans="1:1" x14ac:dyDescent="0.25">
      <c r="A193" t="s">
        <v>1392</v>
      </c>
    </row>
    <row r="194" spans="1:1" x14ac:dyDescent="0.25">
      <c r="A194" t="s">
        <v>1393</v>
      </c>
    </row>
    <row r="195" spans="1:1" x14ac:dyDescent="0.25">
      <c r="A195" t="s">
        <v>1394</v>
      </c>
    </row>
    <row r="196" spans="1:1" x14ac:dyDescent="0.25">
      <c r="A196" t="s">
        <v>1395</v>
      </c>
    </row>
    <row r="197" spans="1:1" x14ac:dyDescent="0.25">
      <c r="A197" t="s">
        <v>1396</v>
      </c>
    </row>
    <row r="198" spans="1:1" x14ac:dyDescent="0.25">
      <c r="A198" t="s">
        <v>1397</v>
      </c>
    </row>
    <row r="199" spans="1:1" x14ac:dyDescent="0.25">
      <c r="A199" t="s">
        <v>1398</v>
      </c>
    </row>
    <row r="200" spans="1:1" x14ac:dyDescent="0.25">
      <c r="A200" t="s">
        <v>1399</v>
      </c>
    </row>
    <row r="201" spans="1:1" x14ac:dyDescent="0.25">
      <c r="A201" t="s">
        <v>1400</v>
      </c>
    </row>
    <row r="202" spans="1:1" x14ac:dyDescent="0.25">
      <c r="A202" t="s">
        <v>1401</v>
      </c>
    </row>
    <row r="203" spans="1:1" x14ac:dyDescent="0.25">
      <c r="A203" t="s">
        <v>1402</v>
      </c>
    </row>
    <row r="204" spans="1:1" x14ac:dyDescent="0.25">
      <c r="A204" t="s">
        <v>1403</v>
      </c>
    </row>
    <row r="205" spans="1:1" x14ac:dyDescent="0.25">
      <c r="A205" t="s">
        <v>1404</v>
      </c>
    </row>
    <row r="206" spans="1:1" x14ac:dyDescent="0.25">
      <c r="A206" t="s">
        <v>1405</v>
      </c>
    </row>
    <row r="207" spans="1:1" x14ac:dyDescent="0.25">
      <c r="A207" t="s">
        <v>1406</v>
      </c>
    </row>
    <row r="208" spans="1:1" x14ac:dyDescent="0.25">
      <c r="A208" t="s">
        <v>1407</v>
      </c>
    </row>
    <row r="209" spans="1:1" x14ac:dyDescent="0.25">
      <c r="A209" t="s">
        <v>1408</v>
      </c>
    </row>
    <row r="210" spans="1:1" x14ac:dyDescent="0.25">
      <c r="A210" t="s">
        <v>1409</v>
      </c>
    </row>
    <row r="211" spans="1:1" x14ac:dyDescent="0.25">
      <c r="A211" t="s">
        <v>1410</v>
      </c>
    </row>
    <row r="212" spans="1:1" x14ac:dyDescent="0.25">
      <c r="A212" t="s">
        <v>1411</v>
      </c>
    </row>
    <row r="213" spans="1:1" x14ac:dyDescent="0.25">
      <c r="A213" t="s">
        <v>1412</v>
      </c>
    </row>
    <row r="214" spans="1:1" x14ac:dyDescent="0.25">
      <c r="A214" t="s">
        <v>1413</v>
      </c>
    </row>
    <row r="215" spans="1:1" x14ac:dyDescent="0.25">
      <c r="A215" t="s">
        <v>1414</v>
      </c>
    </row>
    <row r="216" spans="1:1" x14ac:dyDescent="0.25">
      <c r="A216" t="s">
        <v>1415</v>
      </c>
    </row>
    <row r="217" spans="1:1" x14ac:dyDescent="0.25">
      <c r="A217" t="s">
        <v>1416</v>
      </c>
    </row>
    <row r="218" spans="1:1" x14ac:dyDescent="0.25">
      <c r="A218" t="s">
        <v>1417</v>
      </c>
    </row>
    <row r="219" spans="1:1" x14ac:dyDescent="0.25">
      <c r="A219" t="s">
        <v>1418</v>
      </c>
    </row>
    <row r="220" spans="1:1" x14ac:dyDescent="0.25">
      <c r="A220" t="s">
        <v>1419</v>
      </c>
    </row>
    <row r="221" spans="1:1" x14ac:dyDescent="0.25">
      <c r="A221" t="s">
        <v>1420</v>
      </c>
    </row>
    <row r="222" spans="1:1" x14ac:dyDescent="0.25">
      <c r="A222" t="s">
        <v>1421</v>
      </c>
    </row>
    <row r="223" spans="1:1" x14ac:dyDescent="0.25">
      <c r="A223" t="s">
        <v>1422</v>
      </c>
    </row>
    <row r="224" spans="1:1" x14ac:dyDescent="0.25">
      <c r="A224" t="s">
        <v>1423</v>
      </c>
    </row>
    <row r="225" spans="1:1" x14ac:dyDescent="0.25">
      <c r="A225" s="8" t="s">
        <v>1424</v>
      </c>
    </row>
    <row r="226" spans="1:1" x14ac:dyDescent="0.25">
      <c r="A226" t="s">
        <v>1425</v>
      </c>
    </row>
    <row r="227" spans="1:1" x14ac:dyDescent="0.25">
      <c r="A227" t="s">
        <v>1426</v>
      </c>
    </row>
    <row r="228" spans="1:1" x14ac:dyDescent="0.25">
      <c r="A228" t="s">
        <v>1427</v>
      </c>
    </row>
    <row r="229" spans="1:1" x14ac:dyDescent="0.25">
      <c r="A229" t="s">
        <v>1428</v>
      </c>
    </row>
    <row r="230" spans="1:1" x14ac:dyDescent="0.25">
      <c r="A230" t="s">
        <v>1429</v>
      </c>
    </row>
    <row r="231" spans="1:1" x14ac:dyDescent="0.25">
      <c r="A231" t="s">
        <v>1430</v>
      </c>
    </row>
    <row r="232" spans="1:1" x14ac:dyDescent="0.25">
      <c r="A232" t="s">
        <v>1431</v>
      </c>
    </row>
    <row r="233" spans="1:1" x14ac:dyDescent="0.25">
      <c r="A233" t="s">
        <v>1432</v>
      </c>
    </row>
    <row r="234" spans="1:1" x14ac:dyDescent="0.25">
      <c r="A234" t="s">
        <v>1433</v>
      </c>
    </row>
    <row r="235" spans="1:1" x14ac:dyDescent="0.25">
      <c r="A235" t="s">
        <v>1434</v>
      </c>
    </row>
    <row r="236" spans="1:1" x14ac:dyDescent="0.25">
      <c r="A236" t="s">
        <v>1435</v>
      </c>
    </row>
    <row r="237" spans="1:1" x14ac:dyDescent="0.25">
      <c r="A237" s="8" t="s">
        <v>1436</v>
      </c>
    </row>
    <row r="238" spans="1:1" x14ac:dyDescent="0.25">
      <c r="A238" t="s">
        <v>1437</v>
      </c>
    </row>
    <row r="239" spans="1:1" x14ac:dyDescent="0.25">
      <c r="A239" s="8" t="s">
        <v>1438</v>
      </c>
    </row>
    <row r="240" spans="1:1" x14ac:dyDescent="0.25">
      <c r="A240" t="s">
        <v>1439</v>
      </c>
    </row>
    <row r="241" spans="1:1" x14ac:dyDescent="0.25">
      <c r="A241" t="s">
        <v>1440</v>
      </c>
    </row>
    <row r="242" spans="1:1" x14ac:dyDescent="0.25">
      <c r="A242" t="s">
        <v>1441</v>
      </c>
    </row>
    <row r="243" spans="1:1" x14ac:dyDescent="0.25">
      <c r="A243" t="s">
        <v>1442</v>
      </c>
    </row>
    <row r="244" spans="1:1" x14ac:dyDescent="0.25">
      <c r="A244" t="s">
        <v>1443</v>
      </c>
    </row>
    <row r="245" spans="1:1" x14ac:dyDescent="0.25">
      <c r="A245" t="s">
        <v>1444</v>
      </c>
    </row>
    <row r="246" spans="1:1" x14ac:dyDescent="0.25">
      <c r="A246" t="s">
        <v>1445</v>
      </c>
    </row>
    <row r="247" spans="1:1" x14ac:dyDescent="0.25">
      <c r="A247" t="s">
        <v>1446</v>
      </c>
    </row>
    <row r="248" spans="1:1" x14ac:dyDescent="0.25">
      <c r="A248" t="s">
        <v>1447</v>
      </c>
    </row>
    <row r="249" spans="1:1" x14ac:dyDescent="0.25">
      <c r="A249" t="s">
        <v>1448</v>
      </c>
    </row>
    <row r="250" spans="1:1" x14ac:dyDescent="0.25">
      <c r="A250" t="s">
        <v>1449</v>
      </c>
    </row>
    <row r="251" spans="1:1" x14ac:dyDescent="0.25">
      <c r="A251" t="s">
        <v>1450</v>
      </c>
    </row>
    <row r="252" spans="1:1" x14ac:dyDescent="0.25">
      <c r="A252" t="s">
        <v>1451</v>
      </c>
    </row>
    <row r="253" spans="1:1" x14ac:dyDescent="0.25">
      <c r="A253" t="s">
        <v>1452</v>
      </c>
    </row>
    <row r="254" spans="1:1" x14ac:dyDescent="0.25">
      <c r="A254" t="s">
        <v>1453</v>
      </c>
    </row>
    <row r="255" spans="1:1" x14ac:dyDescent="0.25">
      <c r="A255" t="s">
        <v>1454</v>
      </c>
    </row>
    <row r="256" spans="1:1" x14ac:dyDescent="0.25">
      <c r="A256" t="s">
        <v>1455</v>
      </c>
    </row>
    <row r="257" spans="1:1" x14ac:dyDescent="0.25">
      <c r="A257" t="s">
        <v>1456</v>
      </c>
    </row>
    <row r="258" spans="1:1" x14ac:dyDescent="0.25">
      <c r="A258" t="s">
        <v>1457</v>
      </c>
    </row>
    <row r="259" spans="1:1" x14ac:dyDescent="0.25">
      <c r="A259" t="s">
        <v>1458</v>
      </c>
    </row>
    <row r="260" spans="1:1" x14ac:dyDescent="0.25">
      <c r="A260" t="s">
        <v>1459</v>
      </c>
    </row>
    <row r="261" spans="1:1" x14ac:dyDescent="0.25">
      <c r="A261" t="s">
        <v>1460</v>
      </c>
    </row>
    <row r="262" spans="1:1" x14ac:dyDescent="0.25">
      <c r="A262" t="s">
        <v>1461</v>
      </c>
    </row>
    <row r="263" spans="1:1" x14ac:dyDescent="0.25">
      <c r="A263" t="s">
        <v>1462</v>
      </c>
    </row>
    <row r="264" spans="1:1" x14ac:dyDescent="0.25">
      <c r="A264" t="s">
        <v>1463</v>
      </c>
    </row>
    <row r="265" spans="1:1" x14ac:dyDescent="0.25">
      <c r="A265" t="s">
        <v>1464</v>
      </c>
    </row>
    <row r="266" spans="1:1" x14ac:dyDescent="0.25">
      <c r="A266" t="s">
        <v>1465</v>
      </c>
    </row>
    <row r="267" spans="1:1" x14ac:dyDescent="0.25">
      <c r="A267" t="s">
        <v>1466</v>
      </c>
    </row>
    <row r="268" spans="1:1" x14ac:dyDescent="0.25">
      <c r="A268" t="s">
        <v>1467</v>
      </c>
    </row>
    <row r="269" spans="1:1" x14ac:dyDescent="0.25">
      <c r="A269" t="s">
        <v>1468</v>
      </c>
    </row>
    <row r="270" spans="1:1" x14ac:dyDescent="0.25">
      <c r="A270" t="s">
        <v>1469</v>
      </c>
    </row>
    <row r="271" spans="1:1" x14ac:dyDescent="0.25">
      <c r="A271" t="s">
        <v>1470</v>
      </c>
    </row>
    <row r="272" spans="1:1" x14ac:dyDescent="0.25">
      <c r="A272" t="s">
        <v>1471</v>
      </c>
    </row>
    <row r="273" spans="1:1" x14ac:dyDescent="0.25">
      <c r="A273" t="s">
        <v>1472</v>
      </c>
    </row>
    <row r="274" spans="1:1" x14ac:dyDescent="0.25">
      <c r="A274" t="s">
        <v>1473</v>
      </c>
    </row>
    <row r="275" spans="1:1" x14ac:dyDescent="0.25">
      <c r="A275" t="s">
        <v>1474</v>
      </c>
    </row>
    <row r="276" spans="1:1" x14ac:dyDescent="0.25">
      <c r="A276" t="s">
        <v>1475</v>
      </c>
    </row>
    <row r="277" spans="1:1" x14ac:dyDescent="0.25">
      <c r="A277" t="s">
        <v>1476</v>
      </c>
    </row>
    <row r="278" spans="1:1" x14ac:dyDescent="0.25">
      <c r="A278" t="s">
        <v>1477</v>
      </c>
    </row>
    <row r="279" spans="1:1" x14ac:dyDescent="0.25">
      <c r="A279" t="s">
        <v>1478</v>
      </c>
    </row>
    <row r="280" spans="1:1" x14ac:dyDescent="0.25">
      <c r="A280" t="s">
        <v>1479</v>
      </c>
    </row>
    <row r="281" spans="1:1" x14ac:dyDescent="0.25">
      <c r="A281" t="s">
        <v>1480</v>
      </c>
    </row>
    <row r="282" spans="1:1" x14ac:dyDescent="0.25">
      <c r="A282" t="s">
        <v>1481</v>
      </c>
    </row>
    <row r="283" spans="1:1" x14ac:dyDescent="0.25">
      <c r="A283" t="s">
        <v>1482</v>
      </c>
    </row>
    <row r="284" spans="1:1" x14ac:dyDescent="0.25">
      <c r="A284" t="s">
        <v>1483</v>
      </c>
    </row>
    <row r="285" spans="1:1" x14ac:dyDescent="0.25">
      <c r="A285" s="8" t="s">
        <v>1484</v>
      </c>
    </row>
    <row r="286" spans="1:1" x14ac:dyDescent="0.25">
      <c r="A286" t="s">
        <v>1485</v>
      </c>
    </row>
    <row r="287" spans="1:1" x14ac:dyDescent="0.25">
      <c r="A287" t="s">
        <v>1486</v>
      </c>
    </row>
    <row r="288" spans="1:1" x14ac:dyDescent="0.25">
      <c r="A288" t="s">
        <v>1487</v>
      </c>
    </row>
    <row r="289" spans="1:1" x14ac:dyDescent="0.25">
      <c r="A289" t="s">
        <v>1488</v>
      </c>
    </row>
    <row r="290" spans="1:1" x14ac:dyDescent="0.25">
      <c r="A290" t="s">
        <v>1489</v>
      </c>
    </row>
    <row r="291" spans="1:1" x14ac:dyDescent="0.25">
      <c r="A291" t="s">
        <v>1490</v>
      </c>
    </row>
    <row r="292" spans="1:1" x14ac:dyDescent="0.25">
      <c r="A292" t="s">
        <v>1491</v>
      </c>
    </row>
    <row r="293" spans="1:1" x14ac:dyDescent="0.25">
      <c r="A293" t="s">
        <v>1492</v>
      </c>
    </row>
    <row r="294" spans="1:1" x14ac:dyDescent="0.25">
      <c r="A294" t="s">
        <v>1493</v>
      </c>
    </row>
    <row r="295" spans="1:1" x14ac:dyDescent="0.25">
      <c r="A295" t="s">
        <v>1494</v>
      </c>
    </row>
    <row r="296" spans="1:1" x14ac:dyDescent="0.25">
      <c r="A296" t="s">
        <v>1495</v>
      </c>
    </row>
    <row r="297" spans="1:1" x14ac:dyDescent="0.25">
      <c r="A297" t="s">
        <v>1496</v>
      </c>
    </row>
    <row r="298" spans="1:1" x14ac:dyDescent="0.25">
      <c r="A298" t="s">
        <v>1497</v>
      </c>
    </row>
    <row r="299" spans="1:1" x14ac:dyDescent="0.25">
      <c r="A299" t="s">
        <v>1498</v>
      </c>
    </row>
    <row r="300" spans="1:1" x14ac:dyDescent="0.25">
      <c r="A300" t="s">
        <v>1499</v>
      </c>
    </row>
    <row r="301" spans="1:1" x14ac:dyDescent="0.25">
      <c r="A301" t="s">
        <v>1500</v>
      </c>
    </row>
    <row r="302" spans="1:1" x14ac:dyDescent="0.25">
      <c r="A302" t="s">
        <v>1501</v>
      </c>
    </row>
    <row r="303" spans="1:1" x14ac:dyDescent="0.25">
      <c r="A303" t="s">
        <v>1502</v>
      </c>
    </row>
    <row r="304" spans="1:1" x14ac:dyDescent="0.25">
      <c r="A304" t="s">
        <v>1503</v>
      </c>
    </row>
    <row r="305" spans="1:1" x14ac:dyDescent="0.25">
      <c r="A305" t="s">
        <v>1504</v>
      </c>
    </row>
    <row r="306" spans="1:1" x14ac:dyDescent="0.25">
      <c r="A306" t="s">
        <v>1505</v>
      </c>
    </row>
    <row r="307" spans="1:1" x14ac:dyDescent="0.25">
      <c r="A307" t="s">
        <v>1506</v>
      </c>
    </row>
    <row r="308" spans="1:1" x14ac:dyDescent="0.25">
      <c r="A308" t="s">
        <v>1507</v>
      </c>
    </row>
    <row r="309" spans="1:1" x14ac:dyDescent="0.25">
      <c r="A309" t="s">
        <v>1508</v>
      </c>
    </row>
    <row r="310" spans="1:1" x14ac:dyDescent="0.25">
      <c r="A310" t="s">
        <v>1509</v>
      </c>
    </row>
    <row r="311" spans="1:1" x14ac:dyDescent="0.25">
      <c r="A311" t="s">
        <v>1510</v>
      </c>
    </row>
    <row r="312" spans="1:1" x14ac:dyDescent="0.25">
      <c r="A312" t="s">
        <v>1511</v>
      </c>
    </row>
    <row r="313" spans="1:1" x14ac:dyDescent="0.25">
      <c r="A313" t="s">
        <v>1512</v>
      </c>
    </row>
    <row r="314" spans="1:1" x14ac:dyDescent="0.25">
      <c r="A314" t="s">
        <v>1513</v>
      </c>
    </row>
    <row r="315" spans="1:1" x14ac:dyDescent="0.25">
      <c r="A315" t="s">
        <v>1514</v>
      </c>
    </row>
    <row r="316" spans="1:1" x14ac:dyDescent="0.25">
      <c r="A316" t="s">
        <v>1515</v>
      </c>
    </row>
    <row r="317" spans="1:1" x14ac:dyDescent="0.25">
      <c r="A317" t="s">
        <v>1516</v>
      </c>
    </row>
    <row r="318" spans="1:1" x14ac:dyDescent="0.25">
      <c r="A318" t="s">
        <v>1517</v>
      </c>
    </row>
    <row r="319" spans="1:1" x14ac:dyDescent="0.25">
      <c r="A319" t="s">
        <v>1518</v>
      </c>
    </row>
    <row r="320" spans="1:1" x14ac:dyDescent="0.25">
      <c r="A320" t="s">
        <v>1519</v>
      </c>
    </row>
    <row r="321" spans="1:1" x14ac:dyDescent="0.25">
      <c r="A321" t="s">
        <v>1520</v>
      </c>
    </row>
    <row r="322" spans="1:1" x14ac:dyDescent="0.25">
      <c r="A322" t="s">
        <v>1521</v>
      </c>
    </row>
    <row r="323" spans="1:1" x14ac:dyDescent="0.25">
      <c r="A323" t="s">
        <v>1522</v>
      </c>
    </row>
    <row r="324" spans="1:1" x14ac:dyDescent="0.25">
      <c r="A324" t="s">
        <v>1523</v>
      </c>
    </row>
    <row r="325" spans="1:1" x14ac:dyDescent="0.25">
      <c r="A325" t="s">
        <v>1524</v>
      </c>
    </row>
    <row r="326" spans="1:1" x14ac:dyDescent="0.25">
      <c r="A326" t="s">
        <v>1525</v>
      </c>
    </row>
    <row r="327" spans="1:1" x14ac:dyDescent="0.25">
      <c r="A327" t="s">
        <v>1526</v>
      </c>
    </row>
    <row r="328" spans="1:1" x14ac:dyDescent="0.25">
      <c r="A328" t="s">
        <v>1527</v>
      </c>
    </row>
    <row r="329" spans="1:1" x14ac:dyDescent="0.25">
      <c r="A329" t="s">
        <v>1528</v>
      </c>
    </row>
    <row r="330" spans="1:1" x14ac:dyDescent="0.25">
      <c r="A330" t="s">
        <v>1529</v>
      </c>
    </row>
    <row r="331" spans="1:1" x14ac:dyDescent="0.25">
      <c r="A331" t="s">
        <v>1530</v>
      </c>
    </row>
    <row r="332" spans="1:1" x14ac:dyDescent="0.25">
      <c r="A332" t="s">
        <v>1531</v>
      </c>
    </row>
    <row r="333" spans="1:1" x14ac:dyDescent="0.25">
      <c r="A333" t="s">
        <v>1532</v>
      </c>
    </row>
    <row r="334" spans="1:1" x14ac:dyDescent="0.25">
      <c r="A334" t="s">
        <v>1533</v>
      </c>
    </row>
    <row r="335" spans="1:1" x14ac:dyDescent="0.25">
      <c r="A335" t="s">
        <v>1534</v>
      </c>
    </row>
    <row r="336" spans="1:1" x14ac:dyDescent="0.25">
      <c r="A336" t="s">
        <v>1535</v>
      </c>
    </row>
    <row r="337" spans="1:1" x14ac:dyDescent="0.25">
      <c r="A337" t="s">
        <v>1536</v>
      </c>
    </row>
    <row r="338" spans="1:1" x14ac:dyDescent="0.25">
      <c r="A338" t="s">
        <v>1537</v>
      </c>
    </row>
    <row r="339" spans="1:1" x14ac:dyDescent="0.25">
      <c r="A339" t="s">
        <v>1538</v>
      </c>
    </row>
    <row r="340" spans="1:1" x14ac:dyDescent="0.25">
      <c r="A340" t="s">
        <v>1539</v>
      </c>
    </row>
    <row r="341" spans="1:1" x14ac:dyDescent="0.25">
      <c r="A341" t="s">
        <v>1540</v>
      </c>
    </row>
    <row r="342" spans="1:1" x14ac:dyDescent="0.25">
      <c r="A342" t="s">
        <v>1541</v>
      </c>
    </row>
    <row r="343" spans="1:1" x14ac:dyDescent="0.25">
      <c r="A343" t="s">
        <v>1542</v>
      </c>
    </row>
    <row r="344" spans="1:1" x14ac:dyDescent="0.25">
      <c r="A344" t="s">
        <v>1543</v>
      </c>
    </row>
    <row r="345" spans="1:1" x14ac:dyDescent="0.25">
      <c r="A345" t="s">
        <v>1544</v>
      </c>
    </row>
    <row r="346" spans="1:1" x14ac:dyDescent="0.25">
      <c r="A346" t="s">
        <v>1545</v>
      </c>
    </row>
    <row r="347" spans="1:1" x14ac:dyDescent="0.25">
      <c r="A347" t="s">
        <v>1546</v>
      </c>
    </row>
    <row r="348" spans="1:1" x14ac:dyDescent="0.25">
      <c r="A348" t="s">
        <v>1547</v>
      </c>
    </row>
    <row r="349" spans="1:1" x14ac:dyDescent="0.25">
      <c r="A349" t="s">
        <v>1548</v>
      </c>
    </row>
    <row r="350" spans="1:1" x14ac:dyDescent="0.25">
      <c r="A350" t="s">
        <v>1549</v>
      </c>
    </row>
    <row r="351" spans="1:1" x14ac:dyDescent="0.25">
      <c r="A351" t="s">
        <v>1550</v>
      </c>
    </row>
    <row r="352" spans="1:1" x14ac:dyDescent="0.25">
      <c r="A352" t="s">
        <v>1551</v>
      </c>
    </row>
    <row r="353" spans="1:1" x14ac:dyDescent="0.25">
      <c r="A353" t="s">
        <v>1552</v>
      </c>
    </row>
    <row r="354" spans="1:1" x14ac:dyDescent="0.25">
      <c r="A354" t="s">
        <v>1553</v>
      </c>
    </row>
    <row r="355" spans="1:1" x14ac:dyDescent="0.25">
      <c r="A355" t="s">
        <v>1554</v>
      </c>
    </row>
    <row r="356" spans="1:1" x14ac:dyDescent="0.25">
      <c r="A356" t="s">
        <v>1555</v>
      </c>
    </row>
    <row r="357" spans="1:1" x14ac:dyDescent="0.25">
      <c r="A357" t="s">
        <v>1556</v>
      </c>
    </row>
    <row r="358" spans="1:1" x14ac:dyDescent="0.25">
      <c r="A358" t="s">
        <v>1557</v>
      </c>
    </row>
    <row r="359" spans="1:1" x14ac:dyDescent="0.25">
      <c r="A359" t="s">
        <v>1558</v>
      </c>
    </row>
    <row r="360" spans="1:1" x14ac:dyDescent="0.25">
      <c r="A360" t="s">
        <v>1559</v>
      </c>
    </row>
    <row r="361" spans="1:1" x14ac:dyDescent="0.25">
      <c r="A361" t="s">
        <v>1560</v>
      </c>
    </row>
    <row r="362" spans="1:1" x14ac:dyDescent="0.25">
      <c r="A362" t="s">
        <v>1561</v>
      </c>
    </row>
    <row r="363" spans="1:1" x14ac:dyDescent="0.25">
      <c r="A363" t="s">
        <v>1562</v>
      </c>
    </row>
    <row r="364" spans="1:1" x14ac:dyDescent="0.25">
      <c r="A364" t="s">
        <v>1563</v>
      </c>
    </row>
    <row r="365" spans="1:1" x14ac:dyDescent="0.25">
      <c r="A365" t="s">
        <v>1564</v>
      </c>
    </row>
    <row r="366" spans="1:1" x14ac:dyDescent="0.25">
      <c r="A366" t="s">
        <v>1565</v>
      </c>
    </row>
    <row r="367" spans="1:1" x14ac:dyDescent="0.25">
      <c r="A367" t="s">
        <v>1566</v>
      </c>
    </row>
    <row r="368" spans="1:1" x14ac:dyDescent="0.25">
      <c r="A368" t="s">
        <v>1567</v>
      </c>
    </row>
    <row r="369" spans="1:1" x14ac:dyDescent="0.25">
      <c r="A369" t="s">
        <v>1568</v>
      </c>
    </row>
    <row r="370" spans="1:1" x14ac:dyDescent="0.25">
      <c r="A370" t="s">
        <v>1569</v>
      </c>
    </row>
    <row r="371" spans="1:1" x14ac:dyDescent="0.25">
      <c r="A371" t="s">
        <v>1570</v>
      </c>
    </row>
    <row r="372" spans="1:1" x14ac:dyDescent="0.25">
      <c r="A372" t="s">
        <v>1571</v>
      </c>
    </row>
    <row r="373" spans="1:1" x14ac:dyDescent="0.25">
      <c r="A373" s="8" t="s">
        <v>1572</v>
      </c>
    </row>
    <row r="374" spans="1:1" x14ac:dyDescent="0.25">
      <c r="A374" t="s">
        <v>1573</v>
      </c>
    </row>
    <row r="375" spans="1:1" x14ac:dyDescent="0.25">
      <c r="A375" s="8" t="s">
        <v>1574</v>
      </c>
    </row>
    <row r="376" spans="1:1" x14ac:dyDescent="0.25">
      <c r="A376" t="s">
        <v>1575</v>
      </c>
    </row>
    <row r="377" spans="1:1" x14ac:dyDescent="0.25">
      <c r="A377" t="s">
        <v>1576</v>
      </c>
    </row>
    <row r="378" spans="1:1" x14ac:dyDescent="0.25">
      <c r="A378" t="s">
        <v>1577</v>
      </c>
    </row>
    <row r="379" spans="1:1" x14ac:dyDescent="0.25">
      <c r="A379" t="s">
        <v>1578</v>
      </c>
    </row>
    <row r="380" spans="1:1" x14ac:dyDescent="0.25">
      <c r="A380" t="s">
        <v>1579</v>
      </c>
    </row>
    <row r="381" spans="1:1" x14ac:dyDescent="0.25">
      <c r="A381" t="s">
        <v>1580</v>
      </c>
    </row>
    <row r="382" spans="1:1" x14ac:dyDescent="0.25">
      <c r="A382" t="s">
        <v>1581</v>
      </c>
    </row>
    <row r="383" spans="1:1" x14ac:dyDescent="0.25">
      <c r="A383" t="s">
        <v>1582</v>
      </c>
    </row>
    <row r="384" spans="1:1" x14ac:dyDescent="0.25">
      <c r="A384" t="s">
        <v>1583</v>
      </c>
    </row>
    <row r="385" spans="1:1" x14ac:dyDescent="0.25">
      <c r="A385" t="s">
        <v>1584</v>
      </c>
    </row>
    <row r="386" spans="1:1" x14ac:dyDescent="0.25">
      <c r="A386" t="s">
        <v>1585</v>
      </c>
    </row>
    <row r="387" spans="1:1" x14ac:dyDescent="0.25">
      <c r="A387" t="s">
        <v>1586</v>
      </c>
    </row>
    <row r="388" spans="1:1" x14ac:dyDescent="0.25">
      <c r="A388" t="s">
        <v>1587</v>
      </c>
    </row>
    <row r="389" spans="1:1" x14ac:dyDescent="0.25">
      <c r="A389" t="s">
        <v>1588</v>
      </c>
    </row>
    <row r="390" spans="1:1" x14ac:dyDescent="0.25">
      <c r="A390" t="s">
        <v>1589</v>
      </c>
    </row>
    <row r="391" spans="1:1" x14ac:dyDescent="0.25">
      <c r="A391" t="s">
        <v>1590</v>
      </c>
    </row>
    <row r="392" spans="1:1" x14ac:dyDescent="0.25">
      <c r="A392" t="s">
        <v>1591</v>
      </c>
    </row>
    <row r="393" spans="1:1" x14ac:dyDescent="0.25">
      <c r="A393" t="s">
        <v>1592</v>
      </c>
    </row>
    <row r="394" spans="1:1" x14ac:dyDescent="0.25">
      <c r="A394" t="s">
        <v>1593</v>
      </c>
    </row>
    <row r="395" spans="1:1" x14ac:dyDescent="0.25">
      <c r="A395" t="s">
        <v>1594</v>
      </c>
    </row>
    <row r="396" spans="1:1" x14ac:dyDescent="0.25">
      <c r="A396" t="s">
        <v>1595</v>
      </c>
    </row>
    <row r="397" spans="1:1" x14ac:dyDescent="0.25">
      <c r="A397" t="s">
        <v>1596</v>
      </c>
    </row>
    <row r="398" spans="1:1" x14ac:dyDescent="0.25">
      <c r="A398" t="s">
        <v>1597</v>
      </c>
    </row>
    <row r="399" spans="1:1" x14ac:dyDescent="0.25">
      <c r="A399" t="s">
        <v>1598</v>
      </c>
    </row>
    <row r="400" spans="1:1" x14ac:dyDescent="0.25">
      <c r="A400" t="s">
        <v>1599</v>
      </c>
    </row>
    <row r="401" spans="1:1" x14ac:dyDescent="0.25">
      <c r="A401" t="s">
        <v>1600</v>
      </c>
    </row>
    <row r="402" spans="1:1" x14ac:dyDescent="0.25">
      <c r="A402" t="s">
        <v>1601</v>
      </c>
    </row>
    <row r="403" spans="1:1" x14ac:dyDescent="0.25">
      <c r="A403" t="s">
        <v>1602</v>
      </c>
    </row>
    <row r="404" spans="1:1" x14ac:dyDescent="0.25">
      <c r="A404" t="s">
        <v>1603</v>
      </c>
    </row>
    <row r="405" spans="1:1" x14ac:dyDescent="0.25">
      <c r="A405" t="s">
        <v>1604</v>
      </c>
    </row>
    <row r="406" spans="1:1" x14ac:dyDescent="0.25">
      <c r="A406" t="s">
        <v>1605</v>
      </c>
    </row>
    <row r="407" spans="1:1" x14ac:dyDescent="0.25">
      <c r="A407" t="s">
        <v>1606</v>
      </c>
    </row>
    <row r="408" spans="1:1" x14ac:dyDescent="0.25">
      <c r="A408" t="s">
        <v>1607</v>
      </c>
    </row>
    <row r="409" spans="1:1" x14ac:dyDescent="0.25">
      <c r="A409" t="s">
        <v>1608</v>
      </c>
    </row>
    <row r="410" spans="1:1" x14ac:dyDescent="0.25">
      <c r="A410" t="s">
        <v>1609</v>
      </c>
    </row>
    <row r="411" spans="1:1" x14ac:dyDescent="0.25">
      <c r="A411" t="s">
        <v>1610</v>
      </c>
    </row>
    <row r="412" spans="1:1" x14ac:dyDescent="0.25">
      <c r="A412" t="s">
        <v>1611</v>
      </c>
    </row>
    <row r="413" spans="1:1" x14ac:dyDescent="0.25">
      <c r="A413" t="s">
        <v>1612</v>
      </c>
    </row>
    <row r="414" spans="1:1" x14ac:dyDescent="0.25">
      <c r="A414" t="s">
        <v>1613</v>
      </c>
    </row>
    <row r="415" spans="1:1" x14ac:dyDescent="0.25">
      <c r="A415" t="s">
        <v>1614</v>
      </c>
    </row>
    <row r="416" spans="1:1" x14ac:dyDescent="0.25">
      <c r="A416" t="s">
        <v>1615</v>
      </c>
    </row>
    <row r="417" spans="1:1" x14ac:dyDescent="0.25">
      <c r="A417" t="s">
        <v>1616</v>
      </c>
    </row>
    <row r="418" spans="1:1" x14ac:dyDescent="0.25">
      <c r="A418" t="s">
        <v>1617</v>
      </c>
    </row>
    <row r="419" spans="1:1" x14ac:dyDescent="0.25">
      <c r="A419" t="s">
        <v>1618</v>
      </c>
    </row>
    <row r="420" spans="1:1" x14ac:dyDescent="0.25">
      <c r="A420" t="s">
        <v>1619</v>
      </c>
    </row>
    <row r="421" spans="1:1" x14ac:dyDescent="0.25">
      <c r="A421" t="s">
        <v>1620</v>
      </c>
    </row>
    <row r="422" spans="1:1" x14ac:dyDescent="0.25">
      <c r="A422" t="s">
        <v>1621</v>
      </c>
    </row>
    <row r="423" spans="1:1" x14ac:dyDescent="0.25">
      <c r="A423" t="s">
        <v>1622</v>
      </c>
    </row>
    <row r="424" spans="1:1" x14ac:dyDescent="0.25">
      <c r="A424" t="s">
        <v>1623</v>
      </c>
    </row>
    <row r="425" spans="1:1" x14ac:dyDescent="0.25">
      <c r="A425" t="s">
        <v>1624</v>
      </c>
    </row>
    <row r="426" spans="1:1" x14ac:dyDescent="0.25">
      <c r="A426" t="s">
        <v>1625</v>
      </c>
    </row>
    <row r="427" spans="1:1" x14ac:dyDescent="0.25">
      <c r="A427" t="s">
        <v>1626</v>
      </c>
    </row>
    <row r="428" spans="1:1" x14ac:dyDescent="0.25">
      <c r="A428" t="s">
        <v>1627</v>
      </c>
    </row>
    <row r="429" spans="1:1" x14ac:dyDescent="0.25">
      <c r="A429" t="s">
        <v>1628</v>
      </c>
    </row>
    <row r="430" spans="1:1" x14ac:dyDescent="0.25">
      <c r="A430" t="s">
        <v>1629</v>
      </c>
    </row>
    <row r="431" spans="1:1" x14ac:dyDescent="0.25">
      <c r="A431" t="s">
        <v>1630</v>
      </c>
    </row>
    <row r="432" spans="1:1" x14ac:dyDescent="0.25">
      <c r="A432" t="s">
        <v>1631</v>
      </c>
    </row>
    <row r="433" spans="1:1" x14ac:dyDescent="0.25">
      <c r="A433" t="s">
        <v>1632</v>
      </c>
    </row>
    <row r="434" spans="1:1" x14ac:dyDescent="0.25">
      <c r="A434" t="s">
        <v>1633</v>
      </c>
    </row>
    <row r="435" spans="1:1" x14ac:dyDescent="0.25">
      <c r="A435" t="s">
        <v>1634</v>
      </c>
    </row>
    <row r="436" spans="1:1" x14ac:dyDescent="0.25">
      <c r="A436" t="s">
        <v>1635</v>
      </c>
    </row>
    <row r="437" spans="1:1" x14ac:dyDescent="0.25">
      <c r="A437" t="s">
        <v>1636</v>
      </c>
    </row>
    <row r="438" spans="1:1" x14ac:dyDescent="0.25">
      <c r="A438" t="s">
        <v>1637</v>
      </c>
    </row>
    <row r="439" spans="1:1" x14ac:dyDescent="0.25">
      <c r="A439" t="s">
        <v>1638</v>
      </c>
    </row>
    <row r="440" spans="1:1" x14ac:dyDescent="0.25">
      <c r="A440" t="s">
        <v>1639</v>
      </c>
    </row>
    <row r="441" spans="1:1" x14ac:dyDescent="0.25">
      <c r="A441" t="s">
        <v>1640</v>
      </c>
    </row>
    <row r="442" spans="1:1" x14ac:dyDescent="0.25">
      <c r="A442" t="s">
        <v>1641</v>
      </c>
    </row>
    <row r="443" spans="1:1" x14ac:dyDescent="0.25">
      <c r="A443" t="s">
        <v>1642</v>
      </c>
    </row>
    <row r="444" spans="1:1" x14ac:dyDescent="0.25">
      <c r="A444" t="s">
        <v>1643</v>
      </c>
    </row>
    <row r="445" spans="1:1" x14ac:dyDescent="0.25">
      <c r="A445" t="s">
        <v>1644</v>
      </c>
    </row>
    <row r="446" spans="1:1" x14ac:dyDescent="0.25">
      <c r="A446" t="s">
        <v>1645</v>
      </c>
    </row>
    <row r="447" spans="1:1" x14ac:dyDescent="0.25">
      <c r="A447" t="s">
        <v>1646</v>
      </c>
    </row>
    <row r="448" spans="1:1" x14ac:dyDescent="0.25">
      <c r="A448" t="s">
        <v>1647</v>
      </c>
    </row>
    <row r="449" spans="1:1" x14ac:dyDescent="0.25">
      <c r="A449" t="s">
        <v>1648</v>
      </c>
    </row>
    <row r="450" spans="1:1" x14ac:dyDescent="0.25">
      <c r="A450" t="s">
        <v>1649</v>
      </c>
    </row>
    <row r="451" spans="1:1" x14ac:dyDescent="0.25">
      <c r="A451" t="s">
        <v>1650</v>
      </c>
    </row>
    <row r="452" spans="1:1" x14ac:dyDescent="0.25">
      <c r="A452" t="s">
        <v>1651</v>
      </c>
    </row>
    <row r="453" spans="1:1" x14ac:dyDescent="0.25">
      <c r="A453" t="s">
        <v>1652</v>
      </c>
    </row>
    <row r="454" spans="1:1" x14ac:dyDescent="0.25">
      <c r="A454" t="s">
        <v>1653</v>
      </c>
    </row>
    <row r="455" spans="1:1" x14ac:dyDescent="0.25">
      <c r="A455" t="s">
        <v>1654</v>
      </c>
    </row>
    <row r="456" spans="1:1" x14ac:dyDescent="0.25">
      <c r="A456" t="s">
        <v>1655</v>
      </c>
    </row>
    <row r="457" spans="1:1" x14ac:dyDescent="0.25">
      <c r="A457" t="s">
        <v>1656</v>
      </c>
    </row>
    <row r="458" spans="1:1" x14ac:dyDescent="0.25">
      <c r="A458" t="s">
        <v>1657</v>
      </c>
    </row>
    <row r="459" spans="1:1" x14ac:dyDescent="0.25">
      <c r="A459" t="s">
        <v>1658</v>
      </c>
    </row>
    <row r="460" spans="1:1" x14ac:dyDescent="0.25">
      <c r="A460" t="s">
        <v>1659</v>
      </c>
    </row>
    <row r="461" spans="1:1" x14ac:dyDescent="0.25">
      <c r="A461" t="s">
        <v>1660</v>
      </c>
    </row>
    <row r="462" spans="1:1" x14ac:dyDescent="0.25">
      <c r="A462" t="s">
        <v>1661</v>
      </c>
    </row>
    <row r="463" spans="1:1" x14ac:dyDescent="0.25">
      <c r="A463" t="s">
        <v>1662</v>
      </c>
    </row>
    <row r="464" spans="1:1" x14ac:dyDescent="0.25">
      <c r="A464" t="s">
        <v>1663</v>
      </c>
    </row>
    <row r="465" spans="1:1" x14ac:dyDescent="0.25">
      <c r="A465" t="s">
        <v>1664</v>
      </c>
    </row>
    <row r="466" spans="1:1" x14ac:dyDescent="0.25">
      <c r="A466" t="s">
        <v>1665</v>
      </c>
    </row>
    <row r="467" spans="1:1" x14ac:dyDescent="0.25">
      <c r="A467" t="s">
        <v>1666</v>
      </c>
    </row>
    <row r="468" spans="1:1" x14ac:dyDescent="0.25">
      <c r="A468" t="s">
        <v>1667</v>
      </c>
    </row>
    <row r="469" spans="1:1" x14ac:dyDescent="0.25">
      <c r="A469" t="s">
        <v>1668</v>
      </c>
    </row>
    <row r="470" spans="1:1" x14ac:dyDescent="0.25">
      <c r="A470" t="s">
        <v>1669</v>
      </c>
    </row>
    <row r="471" spans="1:1" x14ac:dyDescent="0.25">
      <c r="A471" t="s">
        <v>1670</v>
      </c>
    </row>
    <row r="472" spans="1:1" x14ac:dyDescent="0.25">
      <c r="A472" t="s">
        <v>1671</v>
      </c>
    </row>
    <row r="473" spans="1:1" x14ac:dyDescent="0.25">
      <c r="A473" t="s">
        <v>1672</v>
      </c>
    </row>
    <row r="474" spans="1:1" x14ac:dyDescent="0.25">
      <c r="A474" t="s">
        <v>1673</v>
      </c>
    </row>
    <row r="475" spans="1:1" x14ac:dyDescent="0.25">
      <c r="A475" t="s">
        <v>1674</v>
      </c>
    </row>
    <row r="476" spans="1:1" x14ac:dyDescent="0.25">
      <c r="A476" t="s">
        <v>1675</v>
      </c>
    </row>
    <row r="477" spans="1:1" x14ac:dyDescent="0.25">
      <c r="A477" t="s">
        <v>1676</v>
      </c>
    </row>
    <row r="478" spans="1:1" x14ac:dyDescent="0.25">
      <c r="A478" t="s">
        <v>1677</v>
      </c>
    </row>
    <row r="479" spans="1:1" x14ac:dyDescent="0.25">
      <c r="A479" t="s">
        <v>1678</v>
      </c>
    </row>
    <row r="480" spans="1:1" x14ac:dyDescent="0.25">
      <c r="A480" t="s">
        <v>1679</v>
      </c>
    </row>
    <row r="481" spans="1:1" x14ac:dyDescent="0.25">
      <c r="A481" t="s">
        <v>1680</v>
      </c>
    </row>
    <row r="482" spans="1:1" x14ac:dyDescent="0.25">
      <c r="A482" t="s">
        <v>1681</v>
      </c>
    </row>
    <row r="483" spans="1:1" x14ac:dyDescent="0.25">
      <c r="A483" t="s">
        <v>1682</v>
      </c>
    </row>
    <row r="484" spans="1:1" x14ac:dyDescent="0.25">
      <c r="A484" t="s">
        <v>1683</v>
      </c>
    </row>
    <row r="485" spans="1:1" x14ac:dyDescent="0.25">
      <c r="A485" t="s">
        <v>1684</v>
      </c>
    </row>
    <row r="486" spans="1:1" x14ac:dyDescent="0.25">
      <c r="A486" t="s">
        <v>1685</v>
      </c>
    </row>
    <row r="487" spans="1:1" x14ac:dyDescent="0.25">
      <c r="A487" t="s">
        <v>1686</v>
      </c>
    </row>
    <row r="488" spans="1:1" x14ac:dyDescent="0.25">
      <c r="A488" t="s">
        <v>1687</v>
      </c>
    </row>
    <row r="489" spans="1:1" x14ac:dyDescent="0.25">
      <c r="A489" t="s">
        <v>1688</v>
      </c>
    </row>
    <row r="490" spans="1:1" x14ac:dyDescent="0.25">
      <c r="A490" t="s">
        <v>1689</v>
      </c>
    </row>
    <row r="491" spans="1:1" x14ac:dyDescent="0.25">
      <c r="A491" t="s">
        <v>1690</v>
      </c>
    </row>
    <row r="492" spans="1:1" x14ac:dyDescent="0.25">
      <c r="A492" t="s">
        <v>1691</v>
      </c>
    </row>
    <row r="493" spans="1:1" x14ac:dyDescent="0.25">
      <c r="A493" t="s">
        <v>1692</v>
      </c>
    </row>
    <row r="494" spans="1:1" x14ac:dyDescent="0.25">
      <c r="A494" t="s">
        <v>1693</v>
      </c>
    </row>
    <row r="495" spans="1:1" x14ac:dyDescent="0.25">
      <c r="A495" t="s">
        <v>1694</v>
      </c>
    </row>
    <row r="496" spans="1:1" x14ac:dyDescent="0.25">
      <c r="A496" t="s">
        <v>1695</v>
      </c>
    </row>
    <row r="497" spans="1:1" x14ac:dyDescent="0.25">
      <c r="A497" t="s">
        <v>1696</v>
      </c>
    </row>
    <row r="498" spans="1:1" x14ac:dyDescent="0.25">
      <c r="A498" t="s">
        <v>1697</v>
      </c>
    </row>
    <row r="499" spans="1:1" x14ac:dyDescent="0.25">
      <c r="A499" t="s">
        <v>1698</v>
      </c>
    </row>
    <row r="500" spans="1:1" x14ac:dyDescent="0.25">
      <c r="A500" t="s">
        <v>1699</v>
      </c>
    </row>
    <row r="501" spans="1:1" x14ac:dyDescent="0.25">
      <c r="A501" t="s">
        <v>1700</v>
      </c>
    </row>
    <row r="502" spans="1:1" x14ac:dyDescent="0.25">
      <c r="A502" t="s">
        <v>1701</v>
      </c>
    </row>
    <row r="503" spans="1:1" x14ac:dyDescent="0.25">
      <c r="A503" t="s">
        <v>1702</v>
      </c>
    </row>
    <row r="504" spans="1:1" x14ac:dyDescent="0.25">
      <c r="A504" t="s">
        <v>1703</v>
      </c>
    </row>
    <row r="505" spans="1:1" x14ac:dyDescent="0.25">
      <c r="A505" t="s">
        <v>1704</v>
      </c>
    </row>
    <row r="506" spans="1:1" x14ac:dyDescent="0.25">
      <c r="A506" t="s">
        <v>1705</v>
      </c>
    </row>
    <row r="507" spans="1:1" x14ac:dyDescent="0.25">
      <c r="A507" t="s">
        <v>1706</v>
      </c>
    </row>
    <row r="508" spans="1:1" x14ac:dyDescent="0.25">
      <c r="A508" t="s">
        <v>1707</v>
      </c>
    </row>
    <row r="509" spans="1:1" x14ac:dyDescent="0.25">
      <c r="A509" t="s">
        <v>1708</v>
      </c>
    </row>
    <row r="510" spans="1:1" x14ac:dyDescent="0.25">
      <c r="A510" t="s">
        <v>1709</v>
      </c>
    </row>
    <row r="511" spans="1:1" x14ac:dyDescent="0.25">
      <c r="A511" t="s">
        <v>1710</v>
      </c>
    </row>
    <row r="512" spans="1:1" x14ac:dyDescent="0.25">
      <c r="A512" t="s">
        <v>1711</v>
      </c>
    </row>
    <row r="513" spans="1:1" x14ac:dyDescent="0.25">
      <c r="A513" t="s">
        <v>1712</v>
      </c>
    </row>
    <row r="514" spans="1:1" x14ac:dyDescent="0.25">
      <c r="A514" t="s">
        <v>1713</v>
      </c>
    </row>
    <row r="515" spans="1:1" x14ac:dyDescent="0.25">
      <c r="A515" t="s">
        <v>1714</v>
      </c>
    </row>
    <row r="516" spans="1:1" x14ac:dyDescent="0.25">
      <c r="A516" t="s">
        <v>1715</v>
      </c>
    </row>
    <row r="517" spans="1:1" x14ac:dyDescent="0.25">
      <c r="A517" t="s">
        <v>1716</v>
      </c>
    </row>
    <row r="518" spans="1:1" x14ac:dyDescent="0.25">
      <c r="A518" t="s">
        <v>1717</v>
      </c>
    </row>
    <row r="519" spans="1:1" x14ac:dyDescent="0.25">
      <c r="A519" t="s">
        <v>1718</v>
      </c>
    </row>
    <row r="520" spans="1:1" x14ac:dyDescent="0.25">
      <c r="A520" t="s">
        <v>1719</v>
      </c>
    </row>
    <row r="521" spans="1:1" x14ac:dyDescent="0.25">
      <c r="A521" t="s">
        <v>1720</v>
      </c>
    </row>
    <row r="522" spans="1:1" x14ac:dyDescent="0.25">
      <c r="A522" t="s">
        <v>1721</v>
      </c>
    </row>
    <row r="523" spans="1:1" x14ac:dyDescent="0.25">
      <c r="A523" t="s">
        <v>1722</v>
      </c>
    </row>
    <row r="524" spans="1:1" x14ac:dyDescent="0.25">
      <c r="A524" t="s">
        <v>1723</v>
      </c>
    </row>
    <row r="525" spans="1:1" x14ac:dyDescent="0.25">
      <c r="A525" t="s">
        <v>1724</v>
      </c>
    </row>
    <row r="526" spans="1:1" x14ac:dyDescent="0.25">
      <c r="A526" t="s">
        <v>1725</v>
      </c>
    </row>
    <row r="527" spans="1:1" x14ac:dyDescent="0.25">
      <c r="A527" t="s">
        <v>1726</v>
      </c>
    </row>
    <row r="528" spans="1:1" x14ac:dyDescent="0.25">
      <c r="A528" t="s">
        <v>1727</v>
      </c>
    </row>
    <row r="529" spans="1:1" x14ac:dyDescent="0.25">
      <c r="A529" t="s">
        <v>1728</v>
      </c>
    </row>
    <row r="530" spans="1:1" x14ac:dyDescent="0.25">
      <c r="A530" t="s">
        <v>1729</v>
      </c>
    </row>
    <row r="531" spans="1:1" x14ac:dyDescent="0.25">
      <c r="A531" t="s">
        <v>1730</v>
      </c>
    </row>
    <row r="532" spans="1:1" x14ac:dyDescent="0.25">
      <c r="A532" t="s">
        <v>1731</v>
      </c>
    </row>
    <row r="533" spans="1:1" x14ac:dyDescent="0.25">
      <c r="A533" t="s">
        <v>1732</v>
      </c>
    </row>
    <row r="534" spans="1:1" x14ac:dyDescent="0.25">
      <c r="A534" t="s">
        <v>1733</v>
      </c>
    </row>
    <row r="535" spans="1:1" x14ac:dyDescent="0.25">
      <c r="A535" t="s">
        <v>1734</v>
      </c>
    </row>
    <row r="536" spans="1:1" x14ac:dyDescent="0.25">
      <c r="A536" t="s">
        <v>1735</v>
      </c>
    </row>
    <row r="537" spans="1:1" x14ac:dyDescent="0.25">
      <c r="A537" t="s">
        <v>1736</v>
      </c>
    </row>
    <row r="538" spans="1:1" x14ac:dyDescent="0.25">
      <c r="A538" t="s">
        <v>1737</v>
      </c>
    </row>
    <row r="539" spans="1:1" x14ac:dyDescent="0.25">
      <c r="A539" t="s">
        <v>1738</v>
      </c>
    </row>
    <row r="540" spans="1:1" x14ac:dyDescent="0.25">
      <c r="A540" t="s">
        <v>1739</v>
      </c>
    </row>
    <row r="541" spans="1:1" x14ac:dyDescent="0.25">
      <c r="A541" t="s">
        <v>1740</v>
      </c>
    </row>
    <row r="542" spans="1:1" x14ac:dyDescent="0.25">
      <c r="A542" t="s">
        <v>1741</v>
      </c>
    </row>
    <row r="543" spans="1:1" x14ac:dyDescent="0.25">
      <c r="A543" t="s">
        <v>1742</v>
      </c>
    </row>
    <row r="544" spans="1:1" x14ac:dyDescent="0.25">
      <c r="A544" t="s">
        <v>1743</v>
      </c>
    </row>
    <row r="545" spans="1:1" x14ac:dyDescent="0.25">
      <c r="A545" t="s">
        <v>1744</v>
      </c>
    </row>
    <row r="546" spans="1:1" x14ac:dyDescent="0.25">
      <c r="A546" t="s">
        <v>1745</v>
      </c>
    </row>
    <row r="547" spans="1:1" x14ac:dyDescent="0.25">
      <c r="A547" t="s">
        <v>1746</v>
      </c>
    </row>
    <row r="548" spans="1:1" x14ac:dyDescent="0.25">
      <c r="A548" t="s">
        <v>1747</v>
      </c>
    </row>
    <row r="549" spans="1:1" x14ac:dyDescent="0.25">
      <c r="A549" t="s">
        <v>1748</v>
      </c>
    </row>
    <row r="550" spans="1:1" x14ac:dyDescent="0.25">
      <c r="A550" t="s">
        <v>1749</v>
      </c>
    </row>
    <row r="551" spans="1:1" x14ac:dyDescent="0.25">
      <c r="A551" t="s">
        <v>1750</v>
      </c>
    </row>
    <row r="552" spans="1:1" x14ac:dyDescent="0.25">
      <c r="A552" t="s">
        <v>1751</v>
      </c>
    </row>
    <row r="553" spans="1:1" x14ac:dyDescent="0.25">
      <c r="A553" t="s">
        <v>1752</v>
      </c>
    </row>
    <row r="554" spans="1:1" x14ac:dyDescent="0.25">
      <c r="A554" t="s">
        <v>1753</v>
      </c>
    </row>
    <row r="555" spans="1:1" x14ac:dyDescent="0.25">
      <c r="A555" t="s">
        <v>1754</v>
      </c>
    </row>
    <row r="556" spans="1:1" x14ac:dyDescent="0.25">
      <c r="A556" t="s">
        <v>1755</v>
      </c>
    </row>
    <row r="557" spans="1:1" x14ac:dyDescent="0.25">
      <c r="A557" t="s">
        <v>1756</v>
      </c>
    </row>
    <row r="558" spans="1:1" x14ac:dyDescent="0.25">
      <c r="A558" t="s">
        <v>1757</v>
      </c>
    </row>
    <row r="559" spans="1:1" x14ac:dyDescent="0.25">
      <c r="A559" t="s">
        <v>1758</v>
      </c>
    </row>
    <row r="560" spans="1:1" x14ac:dyDescent="0.25">
      <c r="A560" t="s">
        <v>1759</v>
      </c>
    </row>
    <row r="561" spans="1:1" x14ac:dyDescent="0.25">
      <c r="A561" t="s">
        <v>1760</v>
      </c>
    </row>
    <row r="562" spans="1:1" x14ac:dyDescent="0.25">
      <c r="A562" t="s">
        <v>1761</v>
      </c>
    </row>
    <row r="563" spans="1:1" x14ac:dyDescent="0.25">
      <c r="A563" t="s">
        <v>1762</v>
      </c>
    </row>
    <row r="564" spans="1:1" x14ac:dyDescent="0.25">
      <c r="A564" t="s">
        <v>1763</v>
      </c>
    </row>
    <row r="565" spans="1:1" x14ac:dyDescent="0.25">
      <c r="A565" t="s">
        <v>1764</v>
      </c>
    </row>
    <row r="566" spans="1:1" x14ac:dyDescent="0.25">
      <c r="A566" t="s">
        <v>1765</v>
      </c>
    </row>
    <row r="567" spans="1:1" x14ac:dyDescent="0.25">
      <c r="A567" t="s">
        <v>1766</v>
      </c>
    </row>
    <row r="568" spans="1:1" x14ac:dyDescent="0.25">
      <c r="A568" t="s">
        <v>1767</v>
      </c>
    </row>
    <row r="569" spans="1:1" x14ac:dyDescent="0.25">
      <c r="A569" t="s">
        <v>1768</v>
      </c>
    </row>
    <row r="570" spans="1:1" x14ac:dyDescent="0.25">
      <c r="A570" t="s">
        <v>1769</v>
      </c>
    </row>
    <row r="571" spans="1:1" x14ac:dyDescent="0.25">
      <c r="A571" t="s">
        <v>1770</v>
      </c>
    </row>
    <row r="572" spans="1:1" x14ac:dyDescent="0.25">
      <c r="A572" t="s">
        <v>1771</v>
      </c>
    </row>
    <row r="573" spans="1:1" x14ac:dyDescent="0.25">
      <c r="A573" t="s">
        <v>1772</v>
      </c>
    </row>
    <row r="574" spans="1:1" x14ac:dyDescent="0.25">
      <c r="A574" t="s">
        <v>1773</v>
      </c>
    </row>
    <row r="575" spans="1:1" x14ac:dyDescent="0.25">
      <c r="A575" t="s">
        <v>1774</v>
      </c>
    </row>
    <row r="576" spans="1:1" x14ac:dyDescent="0.25">
      <c r="A576" t="s">
        <v>1775</v>
      </c>
    </row>
    <row r="577" spans="1:1" x14ac:dyDescent="0.25">
      <c r="A577" t="s">
        <v>1776</v>
      </c>
    </row>
    <row r="578" spans="1:1" x14ac:dyDescent="0.25">
      <c r="A578" t="s">
        <v>1777</v>
      </c>
    </row>
    <row r="579" spans="1:1" x14ac:dyDescent="0.25">
      <c r="A579" t="s">
        <v>1778</v>
      </c>
    </row>
    <row r="580" spans="1:1" x14ac:dyDescent="0.25">
      <c r="A580" t="s">
        <v>1779</v>
      </c>
    </row>
    <row r="581" spans="1:1" x14ac:dyDescent="0.25">
      <c r="A581" t="s">
        <v>1780</v>
      </c>
    </row>
    <row r="582" spans="1:1" x14ac:dyDescent="0.25">
      <c r="A582" t="s">
        <v>1781</v>
      </c>
    </row>
    <row r="583" spans="1:1" x14ac:dyDescent="0.25">
      <c r="A583" t="s">
        <v>1782</v>
      </c>
    </row>
    <row r="584" spans="1:1" x14ac:dyDescent="0.25">
      <c r="A584" t="s">
        <v>1783</v>
      </c>
    </row>
    <row r="585" spans="1:1" x14ac:dyDescent="0.25">
      <c r="A585" t="s">
        <v>1784</v>
      </c>
    </row>
    <row r="586" spans="1:1" x14ac:dyDescent="0.25">
      <c r="A586" t="s">
        <v>1785</v>
      </c>
    </row>
    <row r="587" spans="1:1" x14ac:dyDescent="0.25">
      <c r="A587" t="s">
        <v>1786</v>
      </c>
    </row>
    <row r="588" spans="1:1" x14ac:dyDescent="0.25">
      <c r="A588" t="s">
        <v>1787</v>
      </c>
    </row>
    <row r="589" spans="1:1" x14ac:dyDescent="0.25">
      <c r="A589" t="s">
        <v>1788</v>
      </c>
    </row>
    <row r="590" spans="1:1" x14ac:dyDescent="0.25">
      <c r="A590" t="s">
        <v>1789</v>
      </c>
    </row>
    <row r="591" spans="1:1" x14ac:dyDescent="0.25">
      <c r="A591" t="s">
        <v>1790</v>
      </c>
    </row>
    <row r="592" spans="1:1" x14ac:dyDescent="0.25">
      <c r="A592" t="s">
        <v>1791</v>
      </c>
    </row>
    <row r="593" spans="1:1" x14ac:dyDescent="0.25">
      <c r="A593" t="s">
        <v>1792</v>
      </c>
    </row>
    <row r="594" spans="1:1" x14ac:dyDescent="0.25">
      <c r="A594" t="s">
        <v>1793</v>
      </c>
    </row>
    <row r="595" spans="1:1" x14ac:dyDescent="0.25">
      <c r="A595" t="s">
        <v>1794</v>
      </c>
    </row>
    <row r="596" spans="1:1" x14ac:dyDescent="0.25">
      <c r="A596" t="s">
        <v>1795</v>
      </c>
    </row>
    <row r="597" spans="1:1" x14ac:dyDescent="0.25">
      <c r="A597" t="s">
        <v>1796</v>
      </c>
    </row>
    <row r="598" spans="1:1" x14ac:dyDescent="0.25">
      <c r="A598" t="s">
        <v>1797</v>
      </c>
    </row>
    <row r="599" spans="1:1" x14ac:dyDescent="0.25">
      <c r="A599" t="s">
        <v>1798</v>
      </c>
    </row>
    <row r="600" spans="1:1" x14ac:dyDescent="0.25">
      <c r="A600" t="s">
        <v>1799</v>
      </c>
    </row>
    <row r="601" spans="1:1" x14ac:dyDescent="0.25">
      <c r="A601" t="s">
        <v>1800</v>
      </c>
    </row>
    <row r="602" spans="1:1" x14ac:dyDescent="0.25">
      <c r="A602" t="s">
        <v>1801</v>
      </c>
    </row>
    <row r="603" spans="1:1" x14ac:dyDescent="0.25">
      <c r="A603" t="s">
        <v>1802</v>
      </c>
    </row>
    <row r="604" spans="1:1" x14ac:dyDescent="0.25">
      <c r="A604" t="s">
        <v>1803</v>
      </c>
    </row>
    <row r="605" spans="1:1" x14ac:dyDescent="0.25">
      <c r="A605" t="s">
        <v>1804</v>
      </c>
    </row>
    <row r="606" spans="1:1" x14ac:dyDescent="0.25">
      <c r="A606" t="s">
        <v>1805</v>
      </c>
    </row>
    <row r="607" spans="1:1" x14ac:dyDescent="0.25">
      <c r="A607" t="s">
        <v>1806</v>
      </c>
    </row>
    <row r="608" spans="1:1" x14ac:dyDescent="0.25">
      <c r="A608" t="s">
        <v>1807</v>
      </c>
    </row>
    <row r="609" spans="1:1" x14ac:dyDescent="0.25">
      <c r="A609" t="s">
        <v>1808</v>
      </c>
    </row>
    <row r="610" spans="1:1" x14ac:dyDescent="0.25">
      <c r="A610" t="s">
        <v>1809</v>
      </c>
    </row>
    <row r="611" spans="1:1" x14ac:dyDescent="0.25">
      <c r="A611" t="s">
        <v>1810</v>
      </c>
    </row>
    <row r="612" spans="1:1" x14ac:dyDescent="0.25">
      <c r="A612" t="s">
        <v>1811</v>
      </c>
    </row>
    <row r="613" spans="1:1" x14ac:dyDescent="0.25">
      <c r="A613" t="s">
        <v>1812</v>
      </c>
    </row>
    <row r="614" spans="1:1" x14ac:dyDescent="0.25">
      <c r="A614" t="s">
        <v>1813</v>
      </c>
    </row>
    <row r="615" spans="1:1" x14ac:dyDescent="0.25">
      <c r="A615" t="s">
        <v>1814</v>
      </c>
    </row>
    <row r="616" spans="1:1" x14ac:dyDescent="0.25">
      <c r="A616" t="s">
        <v>1815</v>
      </c>
    </row>
    <row r="617" spans="1:1" x14ac:dyDescent="0.25">
      <c r="A617" t="s">
        <v>1816</v>
      </c>
    </row>
    <row r="618" spans="1:1" x14ac:dyDescent="0.25">
      <c r="A618" t="s">
        <v>1817</v>
      </c>
    </row>
    <row r="619" spans="1:1" x14ac:dyDescent="0.25">
      <c r="A619" t="s">
        <v>1818</v>
      </c>
    </row>
    <row r="620" spans="1:1" x14ac:dyDescent="0.25">
      <c r="A620" t="s">
        <v>1819</v>
      </c>
    </row>
    <row r="621" spans="1:1" x14ac:dyDescent="0.25">
      <c r="A621" t="s">
        <v>1820</v>
      </c>
    </row>
    <row r="622" spans="1:1" x14ac:dyDescent="0.25">
      <c r="A622" t="s">
        <v>1821</v>
      </c>
    </row>
    <row r="623" spans="1:1" x14ac:dyDescent="0.25">
      <c r="A623" t="s">
        <v>1822</v>
      </c>
    </row>
    <row r="624" spans="1:1" x14ac:dyDescent="0.25">
      <c r="A624" t="s">
        <v>1823</v>
      </c>
    </row>
    <row r="625" spans="1:1" x14ac:dyDescent="0.25">
      <c r="A625" t="s">
        <v>1824</v>
      </c>
    </row>
    <row r="626" spans="1:1" x14ac:dyDescent="0.25">
      <c r="A626" t="s">
        <v>1825</v>
      </c>
    </row>
    <row r="627" spans="1:1" x14ac:dyDescent="0.25">
      <c r="A627" t="s">
        <v>1826</v>
      </c>
    </row>
    <row r="628" spans="1:1" x14ac:dyDescent="0.25">
      <c r="A628" t="s">
        <v>1827</v>
      </c>
    </row>
    <row r="629" spans="1:1" x14ac:dyDescent="0.25">
      <c r="A629" t="s">
        <v>1828</v>
      </c>
    </row>
    <row r="630" spans="1:1" x14ac:dyDescent="0.25">
      <c r="A630" t="s">
        <v>1829</v>
      </c>
    </row>
    <row r="631" spans="1:1" x14ac:dyDescent="0.25">
      <c r="A631" t="s">
        <v>1830</v>
      </c>
    </row>
    <row r="632" spans="1:1" x14ac:dyDescent="0.25">
      <c r="A632" t="s">
        <v>1831</v>
      </c>
    </row>
    <row r="633" spans="1:1" x14ac:dyDescent="0.25">
      <c r="A633" t="s">
        <v>1832</v>
      </c>
    </row>
    <row r="634" spans="1:1" x14ac:dyDescent="0.25">
      <c r="A634" t="s">
        <v>1833</v>
      </c>
    </row>
    <row r="635" spans="1:1" x14ac:dyDescent="0.25">
      <c r="A635" t="s">
        <v>1834</v>
      </c>
    </row>
    <row r="636" spans="1:1" x14ac:dyDescent="0.25">
      <c r="A636" t="s">
        <v>1835</v>
      </c>
    </row>
    <row r="637" spans="1:1" x14ac:dyDescent="0.25">
      <c r="A637" t="s">
        <v>1836</v>
      </c>
    </row>
    <row r="638" spans="1:1" x14ac:dyDescent="0.25">
      <c r="A638" t="s">
        <v>1837</v>
      </c>
    </row>
    <row r="639" spans="1:1" x14ac:dyDescent="0.25">
      <c r="A639" t="s">
        <v>1838</v>
      </c>
    </row>
    <row r="640" spans="1:1" x14ac:dyDescent="0.25">
      <c r="A640" t="s">
        <v>1839</v>
      </c>
    </row>
    <row r="641" spans="1:1" x14ac:dyDescent="0.25">
      <c r="A641" t="s">
        <v>1840</v>
      </c>
    </row>
    <row r="642" spans="1:1" x14ac:dyDescent="0.25">
      <c r="A642" t="s">
        <v>1841</v>
      </c>
    </row>
    <row r="643" spans="1:1" x14ac:dyDescent="0.25">
      <c r="A643" t="s">
        <v>1842</v>
      </c>
    </row>
    <row r="644" spans="1:1" x14ac:dyDescent="0.25">
      <c r="A644" t="s">
        <v>1843</v>
      </c>
    </row>
    <row r="645" spans="1:1" x14ac:dyDescent="0.25">
      <c r="A645" t="s">
        <v>1844</v>
      </c>
    </row>
    <row r="646" spans="1:1" x14ac:dyDescent="0.25">
      <c r="A646" t="s">
        <v>1845</v>
      </c>
    </row>
    <row r="647" spans="1:1" x14ac:dyDescent="0.25">
      <c r="A647" t="s">
        <v>1846</v>
      </c>
    </row>
    <row r="648" spans="1:1" x14ac:dyDescent="0.25">
      <c r="A648" t="s">
        <v>1847</v>
      </c>
    </row>
    <row r="649" spans="1:1" x14ac:dyDescent="0.25">
      <c r="A649" t="s">
        <v>1848</v>
      </c>
    </row>
    <row r="650" spans="1:1" x14ac:dyDescent="0.25">
      <c r="A650" t="s">
        <v>1849</v>
      </c>
    </row>
    <row r="651" spans="1:1" x14ac:dyDescent="0.25">
      <c r="A651" t="s">
        <v>1850</v>
      </c>
    </row>
    <row r="652" spans="1:1" x14ac:dyDescent="0.25">
      <c r="A652" t="s">
        <v>1851</v>
      </c>
    </row>
    <row r="653" spans="1:1" x14ac:dyDescent="0.25">
      <c r="A653" t="s">
        <v>1852</v>
      </c>
    </row>
    <row r="654" spans="1:1" x14ac:dyDescent="0.25">
      <c r="A654" t="s">
        <v>1853</v>
      </c>
    </row>
    <row r="655" spans="1:1" x14ac:dyDescent="0.25">
      <c r="A655" t="s">
        <v>1854</v>
      </c>
    </row>
    <row r="656" spans="1:1" x14ac:dyDescent="0.25">
      <c r="A656" t="s">
        <v>1855</v>
      </c>
    </row>
    <row r="657" spans="1:1" x14ac:dyDescent="0.25">
      <c r="A657" t="s">
        <v>1856</v>
      </c>
    </row>
    <row r="658" spans="1:1" x14ac:dyDescent="0.25">
      <c r="A658" t="s">
        <v>1857</v>
      </c>
    </row>
    <row r="659" spans="1:1" x14ac:dyDescent="0.25">
      <c r="A659" t="s">
        <v>1858</v>
      </c>
    </row>
    <row r="660" spans="1:1" x14ac:dyDescent="0.25">
      <c r="A660" t="s">
        <v>1859</v>
      </c>
    </row>
    <row r="661" spans="1:1" x14ac:dyDescent="0.25">
      <c r="A661" t="s">
        <v>1860</v>
      </c>
    </row>
    <row r="662" spans="1:1" x14ac:dyDescent="0.25">
      <c r="A662" t="s">
        <v>1861</v>
      </c>
    </row>
    <row r="663" spans="1:1" x14ac:dyDescent="0.25">
      <c r="A663" t="s">
        <v>1862</v>
      </c>
    </row>
    <row r="664" spans="1:1" x14ac:dyDescent="0.25">
      <c r="A664" t="s">
        <v>1863</v>
      </c>
    </row>
    <row r="665" spans="1:1" x14ac:dyDescent="0.25">
      <c r="A665" t="s">
        <v>1864</v>
      </c>
    </row>
    <row r="666" spans="1:1" x14ac:dyDescent="0.25">
      <c r="A666" t="s">
        <v>1865</v>
      </c>
    </row>
    <row r="667" spans="1:1" x14ac:dyDescent="0.25">
      <c r="A667" t="s">
        <v>1866</v>
      </c>
    </row>
    <row r="668" spans="1:1" x14ac:dyDescent="0.25">
      <c r="A668" t="s">
        <v>1867</v>
      </c>
    </row>
    <row r="669" spans="1:1" x14ac:dyDescent="0.25">
      <c r="A669" t="s">
        <v>1868</v>
      </c>
    </row>
    <row r="670" spans="1:1" x14ac:dyDescent="0.25">
      <c r="A670" t="s">
        <v>1869</v>
      </c>
    </row>
    <row r="671" spans="1:1" x14ac:dyDescent="0.25">
      <c r="A671" t="s">
        <v>1870</v>
      </c>
    </row>
    <row r="672" spans="1:1" x14ac:dyDescent="0.25">
      <c r="A672" t="s">
        <v>1871</v>
      </c>
    </row>
    <row r="673" spans="1:1" x14ac:dyDescent="0.25">
      <c r="A673" t="s">
        <v>1872</v>
      </c>
    </row>
    <row r="674" spans="1:1" x14ac:dyDescent="0.25">
      <c r="A674" s="8" t="s">
        <v>1873</v>
      </c>
    </row>
    <row r="675" spans="1:1" x14ac:dyDescent="0.25">
      <c r="A675" t="s">
        <v>1874</v>
      </c>
    </row>
    <row r="676" spans="1:1" x14ac:dyDescent="0.25">
      <c r="A676" t="s">
        <v>1875</v>
      </c>
    </row>
    <row r="677" spans="1:1" x14ac:dyDescent="0.25">
      <c r="A677" t="s">
        <v>1876</v>
      </c>
    </row>
    <row r="678" spans="1:1" x14ac:dyDescent="0.25">
      <c r="A678" t="s">
        <v>1877</v>
      </c>
    </row>
    <row r="679" spans="1:1" x14ac:dyDescent="0.25">
      <c r="A679" t="s">
        <v>1878</v>
      </c>
    </row>
    <row r="680" spans="1:1" x14ac:dyDescent="0.25">
      <c r="A680" t="s">
        <v>1879</v>
      </c>
    </row>
    <row r="681" spans="1:1" x14ac:dyDescent="0.25">
      <c r="A681" t="s">
        <v>1880</v>
      </c>
    </row>
    <row r="682" spans="1:1" x14ac:dyDescent="0.25">
      <c r="A682" t="s">
        <v>1881</v>
      </c>
    </row>
    <row r="683" spans="1:1" x14ac:dyDescent="0.25">
      <c r="A683" t="s">
        <v>1882</v>
      </c>
    </row>
    <row r="684" spans="1:1" x14ac:dyDescent="0.25">
      <c r="A684" t="s">
        <v>1883</v>
      </c>
    </row>
    <row r="685" spans="1:1" x14ac:dyDescent="0.25">
      <c r="A685" t="s">
        <v>1884</v>
      </c>
    </row>
    <row r="686" spans="1:1" x14ac:dyDescent="0.25">
      <c r="A686" t="s">
        <v>1885</v>
      </c>
    </row>
    <row r="687" spans="1:1" x14ac:dyDescent="0.25">
      <c r="A687" t="s">
        <v>1886</v>
      </c>
    </row>
    <row r="688" spans="1:1" x14ac:dyDescent="0.25">
      <c r="A688" t="s">
        <v>1887</v>
      </c>
    </row>
    <row r="689" spans="1:1" x14ac:dyDescent="0.25">
      <c r="A689" t="s">
        <v>1888</v>
      </c>
    </row>
    <row r="690" spans="1:1" x14ac:dyDescent="0.25">
      <c r="A690" t="s">
        <v>1889</v>
      </c>
    </row>
    <row r="691" spans="1:1" x14ac:dyDescent="0.25">
      <c r="A691" s="8" t="s">
        <v>1890</v>
      </c>
    </row>
    <row r="692" spans="1:1" x14ac:dyDescent="0.25">
      <c r="A692" t="s">
        <v>1891</v>
      </c>
    </row>
    <row r="693" spans="1:1" x14ac:dyDescent="0.25">
      <c r="A693" t="s">
        <v>1892</v>
      </c>
    </row>
    <row r="694" spans="1:1" x14ac:dyDescent="0.25">
      <c r="A694" t="s">
        <v>1893</v>
      </c>
    </row>
    <row r="695" spans="1:1" x14ac:dyDescent="0.25">
      <c r="A695" t="s">
        <v>1894</v>
      </c>
    </row>
    <row r="696" spans="1:1" x14ac:dyDescent="0.25">
      <c r="A696" t="s">
        <v>1895</v>
      </c>
    </row>
    <row r="697" spans="1:1" x14ac:dyDescent="0.25">
      <c r="A697" t="s">
        <v>1896</v>
      </c>
    </row>
    <row r="698" spans="1:1" x14ac:dyDescent="0.25">
      <c r="A698" t="s">
        <v>1897</v>
      </c>
    </row>
    <row r="699" spans="1:1" x14ac:dyDescent="0.25">
      <c r="A699" t="s">
        <v>1898</v>
      </c>
    </row>
    <row r="700" spans="1:1" x14ac:dyDescent="0.25">
      <c r="A700" t="s">
        <v>1899</v>
      </c>
    </row>
    <row r="701" spans="1:1" x14ac:dyDescent="0.25">
      <c r="A701" t="s">
        <v>1900</v>
      </c>
    </row>
    <row r="702" spans="1:1" x14ac:dyDescent="0.25">
      <c r="A702" t="s">
        <v>1901</v>
      </c>
    </row>
    <row r="703" spans="1:1" x14ac:dyDescent="0.25">
      <c r="A703" t="s">
        <v>1902</v>
      </c>
    </row>
    <row r="704" spans="1:1" x14ac:dyDescent="0.25">
      <c r="A704" s="8" t="s">
        <v>1903</v>
      </c>
    </row>
    <row r="705" spans="1:1" x14ac:dyDescent="0.25">
      <c r="A705" t="s">
        <v>1904</v>
      </c>
    </row>
    <row r="706" spans="1:1" x14ac:dyDescent="0.25">
      <c r="A706" t="s">
        <v>1905</v>
      </c>
    </row>
    <row r="707" spans="1:1" x14ac:dyDescent="0.25">
      <c r="A707" t="s">
        <v>1906</v>
      </c>
    </row>
    <row r="708" spans="1:1" x14ac:dyDescent="0.25">
      <c r="A708" t="s">
        <v>1907</v>
      </c>
    </row>
    <row r="709" spans="1:1" x14ac:dyDescent="0.25">
      <c r="A709" t="s">
        <v>1908</v>
      </c>
    </row>
    <row r="710" spans="1:1" x14ac:dyDescent="0.25">
      <c r="A710" t="s">
        <v>1909</v>
      </c>
    </row>
    <row r="711" spans="1:1" x14ac:dyDescent="0.25">
      <c r="A711" t="s">
        <v>1910</v>
      </c>
    </row>
    <row r="712" spans="1:1" x14ac:dyDescent="0.25">
      <c r="A712" t="s">
        <v>1911</v>
      </c>
    </row>
    <row r="713" spans="1:1" x14ac:dyDescent="0.25">
      <c r="A713" t="s">
        <v>1912</v>
      </c>
    </row>
    <row r="714" spans="1:1" x14ac:dyDescent="0.25">
      <c r="A714" t="s">
        <v>1913</v>
      </c>
    </row>
    <row r="715" spans="1:1" x14ac:dyDescent="0.25">
      <c r="A715" t="s">
        <v>1914</v>
      </c>
    </row>
    <row r="716" spans="1:1" x14ac:dyDescent="0.25">
      <c r="A716" t="s">
        <v>1915</v>
      </c>
    </row>
    <row r="717" spans="1:1" x14ac:dyDescent="0.25">
      <c r="A717" s="8" t="s">
        <v>1916</v>
      </c>
    </row>
    <row r="718" spans="1:1" x14ac:dyDescent="0.25">
      <c r="A718" t="s">
        <v>1917</v>
      </c>
    </row>
    <row r="719" spans="1:1" x14ac:dyDescent="0.25">
      <c r="A719" t="s">
        <v>1918</v>
      </c>
    </row>
    <row r="720" spans="1:1" x14ac:dyDescent="0.25">
      <c r="A720" t="s">
        <v>1919</v>
      </c>
    </row>
    <row r="721" spans="1:1" x14ac:dyDescent="0.25">
      <c r="A721" t="s">
        <v>1920</v>
      </c>
    </row>
    <row r="722" spans="1:1" x14ac:dyDescent="0.25">
      <c r="A722" t="s">
        <v>1921</v>
      </c>
    </row>
    <row r="723" spans="1:1" x14ac:dyDescent="0.25">
      <c r="A723" t="s">
        <v>1922</v>
      </c>
    </row>
    <row r="724" spans="1:1" x14ac:dyDescent="0.25">
      <c r="A724" t="s">
        <v>1923</v>
      </c>
    </row>
    <row r="725" spans="1:1" x14ac:dyDescent="0.25">
      <c r="A725" t="s">
        <v>1924</v>
      </c>
    </row>
    <row r="726" spans="1:1" x14ac:dyDescent="0.25">
      <c r="A726" t="s">
        <v>1925</v>
      </c>
    </row>
    <row r="727" spans="1:1" x14ac:dyDescent="0.25">
      <c r="A727" t="s">
        <v>1926</v>
      </c>
    </row>
    <row r="728" spans="1:1" x14ac:dyDescent="0.25">
      <c r="A728" t="s">
        <v>1927</v>
      </c>
    </row>
    <row r="729" spans="1:1" x14ac:dyDescent="0.25">
      <c r="A729" t="s">
        <v>1928</v>
      </c>
    </row>
    <row r="730" spans="1:1" x14ac:dyDescent="0.25">
      <c r="A730" t="s">
        <v>1929</v>
      </c>
    </row>
    <row r="731" spans="1:1" x14ac:dyDescent="0.25">
      <c r="A731" t="s">
        <v>1930</v>
      </c>
    </row>
    <row r="732" spans="1:1" x14ac:dyDescent="0.25">
      <c r="A732" t="s">
        <v>1931</v>
      </c>
    </row>
    <row r="733" spans="1:1" x14ac:dyDescent="0.25">
      <c r="A733" t="s">
        <v>1932</v>
      </c>
    </row>
    <row r="734" spans="1:1" x14ac:dyDescent="0.25">
      <c r="A734" t="s">
        <v>1933</v>
      </c>
    </row>
    <row r="735" spans="1:1" x14ac:dyDescent="0.25">
      <c r="A735" t="s">
        <v>1934</v>
      </c>
    </row>
    <row r="736" spans="1:1" x14ac:dyDescent="0.25">
      <c r="A736" t="s">
        <v>1935</v>
      </c>
    </row>
    <row r="737" spans="1:1" x14ac:dyDescent="0.25">
      <c r="A737" t="s">
        <v>1936</v>
      </c>
    </row>
    <row r="738" spans="1:1" x14ac:dyDescent="0.25">
      <c r="A738" t="s">
        <v>1937</v>
      </c>
    </row>
    <row r="739" spans="1:1" x14ac:dyDescent="0.25">
      <c r="A739" t="s">
        <v>1938</v>
      </c>
    </row>
    <row r="740" spans="1:1" x14ac:dyDescent="0.25">
      <c r="A740" t="s">
        <v>1939</v>
      </c>
    </row>
    <row r="741" spans="1:1" x14ac:dyDescent="0.25">
      <c r="A741" t="s">
        <v>1940</v>
      </c>
    </row>
    <row r="742" spans="1:1" x14ac:dyDescent="0.25">
      <c r="A742" t="s">
        <v>1941</v>
      </c>
    </row>
    <row r="743" spans="1:1" x14ac:dyDescent="0.25">
      <c r="A743" t="s">
        <v>1942</v>
      </c>
    </row>
    <row r="744" spans="1:1" x14ac:dyDescent="0.25">
      <c r="A744" s="8" t="s">
        <v>1943</v>
      </c>
    </row>
    <row r="745" spans="1:1" x14ac:dyDescent="0.25">
      <c r="A745" t="s">
        <v>1944</v>
      </c>
    </row>
    <row r="746" spans="1:1" x14ac:dyDescent="0.25">
      <c r="A746" t="s">
        <v>1945</v>
      </c>
    </row>
    <row r="747" spans="1:1" x14ac:dyDescent="0.25">
      <c r="A747" t="s">
        <v>1946</v>
      </c>
    </row>
    <row r="748" spans="1:1" x14ac:dyDescent="0.25">
      <c r="A748" t="s">
        <v>1947</v>
      </c>
    </row>
    <row r="749" spans="1:1" x14ac:dyDescent="0.25">
      <c r="A749" t="s">
        <v>1948</v>
      </c>
    </row>
    <row r="750" spans="1:1" x14ac:dyDescent="0.25">
      <c r="A750" t="s">
        <v>1949</v>
      </c>
    </row>
    <row r="751" spans="1:1" x14ac:dyDescent="0.25">
      <c r="A751" t="s">
        <v>1950</v>
      </c>
    </row>
    <row r="752" spans="1:1" x14ac:dyDescent="0.25">
      <c r="A752" t="s">
        <v>1951</v>
      </c>
    </row>
    <row r="753" spans="1:1" x14ac:dyDescent="0.25">
      <c r="A753" t="s">
        <v>1952</v>
      </c>
    </row>
    <row r="754" spans="1:1" x14ac:dyDescent="0.25">
      <c r="A754" t="s">
        <v>1953</v>
      </c>
    </row>
    <row r="755" spans="1:1" x14ac:dyDescent="0.25">
      <c r="A755" t="s">
        <v>1954</v>
      </c>
    </row>
    <row r="756" spans="1:1" x14ac:dyDescent="0.25">
      <c r="A756" t="s">
        <v>1955</v>
      </c>
    </row>
    <row r="757" spans="1:1" x14ac:dyDescent="0.25">
      <c r="A757" t="s">
        <v>1956</v>
      </c>
    </row>
    <row r="758" spans="1:1" x14ac:dyDescent="0.25">
      <c r="A758" t="s">
        <v>1957</v>
      </c>
    </row>
    <row r="759" spans="1:1" x14ac:dyDescent="0.25">
      <c r="A759" t="s">
        <v>1958</v>
      </c>
    </row>
    <row r="760" spans="1:1" x14ac:dyDescent="0.25">
      <c r="A760" t="s">
        <v>1959</v>
      </c>
    </row>
    <row r="761" spans="1:1" x14ac:dyDescent="0.25">
      <c r="A761" t="s">
        <v>1960</v>
      </c>
    </row>
    <row r="762" spans="1:1" x14ac:dyDescent="0.25">
      <c r="A762" t="s">
        <v>1961</v>
      </c>
    </row>
    <row r="763" spans="1:1" x14ac:dyDescent="0.25">
      <c r="A763" t="s">
        <v>1962</v>
      </c>
    </row>
    <row r="764" spans="1:1" x14ac:dyDescent="0.25">
      <c r="A764" t="s">
        <v>1963</v>
      </c>
    </row>
    <row r="765" spans="1:1" x14ac:dyDescent="0.25">
      <c r="A765" t="s">
        <v>1964</v>
      </c>
    </row>
    <row r="766" spans="1:1" x14ac:dyDescent="0.25">
      <c r="A766" t="s">
        <v>1965</v>
      </c>
    </row>
    <row r="767" spans="1:1" x14ac:dyDescent="0.25">
      <c r="A767" t="s">
        <v>1966</v>
      </c>
    </row>
    <row r="768" spans="1:1" x14ac:dyDescent="0.25">
      <c r="A768" t="s">
        <v>1967</v>
      </c>
    </row>
    <row r="769" spans="1:1" x14ac:dyDescent="0.25">
      <c r="A769" t="s">
        <v>1968</v>
      </c>
    </row>
    <row r="770" spans="1:1" x14ac:dyDescent="0.25">
      <c r="A770" t="s">
        <v>1969</v>
      </c>
    </row>
    <row r="771" spans="1:1" x14ac:dyDescent="0.25">
      <c r="A771" t="s">
        <v>1970</v>
      </c>
    </row>
    <row r="772" spans="1:1" x14ac:dyDescent="0.25">
      <c r="A772" t="s">
        <v>1971</v>
      </c>
    </row>
    <row r="773" spans="1:1" x14ac:dyDescent="0.25">
      <c r="A773" t="s">
        <v>1972</v>
      </c>
    </row>
    <row r="774" spans="1:1" x14ac:dyDescent="0.25">
      <c r="A774" t="s">
        <v>1973</v>
      </c>
    </row>
    <row r="775" spans="1:1" x14ac:dyDescent="0.25">
      <c r="A775" t="s">
        <v>1974</v>
      </c>
    </row>
    <row r="776" spans="1:1" x14ac:dyDescent="0.25">
      <c r="A776" t="s">
        <v>1975</v>
      </c>
    </row>
    <row r="777" spans="1:1" x14ac:dyDescent="0.25">
      <c r="A777" t="s">
        <v>1976</v>
      </c>
    </row>
    <row r="778" spans="1:1" x14ac:dyDescent="0.25">
      <c r="A778" t="s">
        <v>1977</v>
      </c>
    </row>
    <row r="779" spans="1:1" x14ac:dyDescent="0.25">
      <c r="A779" t="s">
        <v>1978</v>
      </c>
    </row>
    <row r="780" spans="1:1" x14ac:dyDescent="0.25">
      <c r="A780" t="s">
        <v>1979</v>
      </c>
    </row>
    <row r="781" spans="1:1" x14ac:dyDescent="0.25">
      <c r="A781" t="s">
        <v>1980</v>
      </c>
    </row>
    <row r="782" spans="1:1" x14ac:dyDescent="0.25">
      <c r="A782" t="s">
        <v>1981</v>
      </c>
    </row>
    <row r="783" spans="1:1" x14ac:dyDescent="0.25">
      <c r="A783" t="s">
        <v>1982</v>
      </c>
    </row>
    <row r="784" spans="1:1" x14ac:dyDescent="0.25">
      <c r="A784" t="s">
        <v>1983</v>
      </c>
    </row>
    <row r="785" spans="1:1" x14ac:dyDescent="0.25">
      <c r="A785" t="s">
        <v>1984</v>
      </c>
    </row>
    <row r="786" spans="1:1" x14ac:dyDescent="0.25">
      <c r="A786" t="s">
        <v>1985</v>
      </c>
    </row>
    <row r="787" spans="1:1" x14ac:dyDescent="0.25">
      <c r="A787" t="s">
        <v>1986</v>
      </c>
    </row>
    <row r="788" spans="1:1" x14ac:dyDescent="0.25">
      <c r="A788" t="s">
        <v>1987</v>
      </c>
    </row>
    <row r="789" spans="1:1" x14ac:dyDescent="0.25">
      <c r="A789" t="s">
        <v>1988</v>
      </c>
    </row>
    <row r="790" spans="1:1" x14ac:dyDescent="0.25">
      <c r="A790" t="s">
        <v>1989</v>
      </c>
    </row>
    <row r="791" spans="1:1" x14ac:dyDescent="0.25">
      <c r="A791" t="s">
        <v>1990</v>
      </c>
    </row>
    <row r="792" spans="1:1" x14ac:dyDescent="0.25">
      <c r="A792" t="s">
        <v>1991</v>
      </c>
    </row>
    <row r="793" spans="1:1" x14ac:dyDescent="0.25">
      <c r="A793" t="s">
        <v>1992</v>
      </c>
    </row>
    <row r="794" spans="1:1" x14ac:dyDescent="0.25">
      <c r="A794" t="s">
        <v>1993</v>
      </c>
    </row>
    <row r="795" spans="1:1" x14ac:dyDescent="0.25">
      <c r="A795" t="s">
        <v>1994</v>
      </c>
    </row>
    <row r="796" spans="1:1" x14ac:dyDescent="0.25">
      <c r="A796" s="8" t="s">
        <v>1995</v>
      </c>
    </row>
    <row r="797" spans="1:1" x14ac:dyDescent="0.25">
      <c r="A797" t="s">
        <v>1996</v>
      </c>
    </row>
    <row r="798" spans="1:1" x14ac:dyDescent="0.25">
      <c r="A798" t="s">
        <v>1997</v>
      </c>
    </row>
    <row r="799" spans="1:1" x14ac:dyDescent="0.25">
      <c r="A799" t="s">
        <v>1998</v>
      </c>
    </row>
    <row r="800" spans="1:1" x14ac:dyDescent="0.25">
      <c r="A800" t="s">
        <v>1999</v>
      </c>
    </row>
    <row r="801" spans="1:1" x14ac:dyDescent="0.25">
      <c r="A801" t="s">
        <v>2000</v>
      </c>
    </row>
    <row r="802" spans="1:1" x14ac:dyDescent="0.25">
      <c r="A802" t="s">
        <v>2001</v>
      </c>
    </row>
    <row r="803" spans="1:1" x14ac:dyDescent="0.25">
      <c r="A803" t="s">
        <v>2002</v>
      </c>
    </row>
    <row r="804" spans="1:1" x14ac:dyDescent="0.25">
      <c r="A804" t="s">
        <v>2003</v>
      </c>
    </row>
    <row r="805" spans="1:1" x14ac:dyDescent="0.25">
      <c r="A805" t="s">
        <v>2004</v>
      </c>
    </row>
    <row r="806" spans="1:1" x14ac:dyDescent="0.25">
      <c r="A806" t="s">
        <v>2005</v>
      </c>
    </row>
    <row r="807" spans="1:1" x14ac:dyDescent="0.25">
      <c r="A807" t="s">
        <v>2006</v>
      </c>
    </row>
    <row r="808" spans="1:1" x14ac:dyDescent="0.25">
      <c r="A808" t="s">
        <v>2007</v>
      </c>
    </row>
    <row r="809" spans="1:1" x14ac:dyDescent="0.25">
      <c r="A809" t="s">
        <v>2008</v>
      </c>
    </row>
    <row r="810" spans="1:1" x14ac:dyDescent="0.25">
      <c r="A810" t="s">
        <v>2009</v>
      </c>
    </row>
    <row r="811" spans="1:1" x14ac:dyDescent="0.25">
      <c r="A811" t="s">
        <v>2010</v>
      </c>
    </row>
    <row r="812" spans="1:1" x14ac:dyDescent="0.25">
      <c r="A812" t="s">
        <v>2011</v>
      </c>
    </row>
    <row r="813" spans="1:1" x14ac:dyDescent="0.25">
      <c r="A813" t="s">
        <v>2012</v>
      </c>
    </row>
    <row r="814" spans="1:1" x14ac:dyDescent="0.25">
      <c r="A814" t="s">
        <v>2013</v>
      </c>
    </row>
    <row r="815" spans="1:1" x14ac:dyDescent="0.25">
      <c r="A815" t="s">
        <v>2014</v>
      </c>
    </row>
    <row r="816" spans="1:1" x14ac:dyDescent="0.25">
      <c r="A816" t="s">
        <v>2015</v>
      </c>
    </row>
    <row r="817" spans="1:1" x14ac:dyDescent="0.25">
      <c r="A817" t="s">
        <v>2016</v>
      </c>
    </row>
    <row r="818" spans="1:1" x14ac:dyDescent="0.25">
      <c r="A818" t="s">
        <v>2017</v>
      </c>
    </row>
    <row r="819" spans="1:1" x14ac:dyDescent="0.25">
      <c r="A819" t="s">
        <v>2018</v>
      </c>
    </row>
    <row r="820" spans="1:1" x14ac:dyDescent="0.25">
      <c r="A820" t="s">
        <v>2019</v>
      </c>
    </row>
    <row r="821" spans="1:1" x14ac:dyDescent="0.25">
      <c r="A821" t="s">
        <v>2020</v>
      </c>
    </row>
    <row r="822" spans="1:1" x14ac:dyDescent="0.25">
      <c r="A822" t="s">
        <v>2021</v>
      </c>
    </row>
    <row r="823" spans="1:1" x14ac:dyDescent="0.25">
      <c r="A823" t="s">
        <v>2022</v>
      </c>
    </row>
    <row r="824" spans="1:1" x14ac:dyDescent="0.25">
      <c r="A824" t="s">
        <v>2023</v>
      </c>
    </row>
    <row r="825" spans="1:1" x14ac:dyDescent="0.25">
      <c r="A825" t="s">
        <v>2024</v>
      </c>
    </row>
    <row r="826" spans="1:1" x14ac:dyDescent="0.25">
      <c r="A826" t="s">
        <v>2025</v>
      </c>
    </row>
    <row r="827" spans="1:1" x14ac:dyDescent="0.25">
      <c r="A827" t="s">
        <v>2026</v>
      </c>
    </row>
    <row r="828" spans="1:1" x14ac:dyDescent="0.25">
      <c r="A828" t="s">
        <v>2027</v>
      </c>
    </row>
    <row r="829" spans="1:1" x14ac:dyDescent="0.25">
      <c r="A829" t="s">
        <v>2028</v>
      </c>
    </row>
    <row r="830" spans="1:1" x14ac:dyDescent="0.25">
      <c r="A830" t="s">
        <v>2029</v>
      </c>
    </row>
    <row r="831" spans="1:1" x14ac:dyDescent="0.25">
      <c r="A831" t="s">
        <v>2030</v>
      </c>
    </row>
    <row r="832" spans="1:1" x14ac:dyDescent="0.25">
      <c r="A832" t="s">
        <v>2031</v>
      </c>
    </row>
    <row r="833" spans="1:1" x14ac:dyDescent="0.25">
      <c r="A833" t="s">
        <v>2032</v>
      </c>
    </row>
    <row r="834" spans="1:1" x14ac:dyDescent="0.25">
      <c r="A834" t="s">
        <v>2033</v>
      </c>
    </row>
    <row r="835" spans="1:1" x14ac:dyDescent="0.25">
      <c r="A835" t="s">
        <v>2034</v>
      </c>
    </row>
    <row r="836" spans="1:1" x14ac:dyDescent="0.25">
      <c r="A836" t="s">
        <v>2035</v>
      </c>
    </row>
    <row r="837" spans="1:1" x14ac:dyDescent="0.25">
      <c r="A837" t="s">
        <v>2036</v>
      </c>
    </row>
    <row r="838" spans="1:1" x14ac:dyDescent="0.25">
      <c r="A838" t="s">
        <v>2037</v>
      </c>
    </row>
    <row r="839" spans="1:1" x14ac:dyDescent="0.25">
      <c r="A839" t="s">
        <v>2038</v>
      </c>
    </row>
    <row r="840" spans="1:1" x14ac:dyDescent="0.25">
      <c r="A840" t="s">
        <v>2039</v>
      </c>
    </row>
    <row r="841" spans="1:1" x14ac:dyDescent="0.25">
      <c r="A841" t="s">
        <v>2040</v>
      </c>
    </row>
    <row r="842" spans="1:1" x14ac:dyDescent="0.25">
      <c r="A842" t="s">
        <v>2041</v>
      </c>
    </row>
    <row r="843" spans="1:1" x14ac:dyDescent="0.25">
      <c r="A843" t="s">
        <v>2042</v>
      </c>
    </row>
    <row r="844" spans="1:1" x14ac:dyDescent="0.25">
      <c r="A844" t="s">
        <v>2043</v>
      </c>
    </row>
    <row r="845" spans="1:1" x14ac:dyDescent="0.25">
      <c r="A845" t="s">
        <v>2044</v>
      </c>
    </row>
    <row r="846" spans="1:1" x14ac:dyDescent="0.25">
      <c r="A846" t="s">
        <v>2045</v>
      </c>
    </row>
    <row r="847" spans="1:1" x14ac:dyDescent="0.25">
      <c r="A847" t="s">
        <v>2046</v>
      </c>
    </row>
    <row r="848" spans="1:1" x14ac:dyDescent="0.25">
      <c r="A848" t="s">
        <v>2047</v>
      </c>
    </row>
    <row r="849" spans="1:1" x14ac:dyDescent="0.25">
      <c r="A849" t="s">
        <v>2048</v>
      </c>
    </row>
    <row r="850" spans="1:1" x14ac:dyDescent="0.25">
      <c r="A850" t="s">
        <v>2049</v>
      </c>
    </row>
    <row r="851" spans="1:1" x14ac:dyDescent="0.25">
      <c r="A851" t="s">
        <v>2050</v>
      </c>
    </row>
    <row r="852" spans="1:1" x14ac:dyDescent="0.25">
      <c r="A852" t="s">
        <v>2051</v>
      </c>
    </row>
    <row r="853" spans="1:1" x14ac:dyDescent="0.25">
      <c r="A853" t="s">
        <v>2052</v>
      </c>
    </row>
    <row r="854" spans="1:1" x14ac:dyDescent="0.25">
      <c r="A854" t="s">
        <v>2053</v>
      </c>
    </row>
    <row r="855" spans="1:1" x14ac:dyDescent="0.25">
      <c r="A855" t="s">
        <v>2054</v>
      </c>
    </row>
    <row r="856" spans="1:1" x14ac:dyDescent="0.25">
      <c r="A856" t="s">
        <v>2055</v>
      </c>
    </row>
    <row r="857" spans="1:1" x14ac:dyDescent="0.25">
      <c r="A857" t="s">
        <v>2056</v>
      </c>
    </row>
    <row r="858" spans="1:1" x14ac:dyDescent="0.25">
      <c r="A858" t="s">
        <v>2057</v>
      </c>
    </row>
    <row r="859" spans="1:1" x14ac:dyDescent="0.25">
      <c r="A859" t="s">
        <v>2058</v>
      </c>
    </row>
    <row r="860" spans="1:1" x14ac:dyDescent="0.25">
      <c r="A860" t="s">
        <v>2059</v>
      </c>
    </row>
    <row r="861" spans="1:1" x14ac:dyDescent="0.25">
      <c r="A861" t="s">
        <v>2060</v>
      </c>
    </row>
    <row r="862" spans="1:1" x14ac:dyDescent="0.25">
      <c r="A862" t="s">
        <v>2061</v>
      </c>
    </row>
    <row r="863" spans="1:1" x14ac:dyDescent="0.25">
      <c r="A863" t="s">
        <v>2062</v>
      </c>
    </row>
    <row r="864" spans="1:1" x14ac:dyDescent="0.25">
      <c r="A864" s="8" t="s">
        <v>2063</v>
      </c>
    </row>
    <row r="865" spans="1:1" x14ac:dyDescent="0.25">
      <c r="A865" t="s">
        <v>2064</v>
      </c>
    </row>
    <row r="866" spans="1:1" x14ac:dyDescent="0.25">
      <c r="A866" t="s">
        <v>2065</v>
      </c>
    </row>
    <row r="867" spans="1:1" x14ac:dyDescent="0.25">
      <c r="A867" t="s">
        <v>2066</v>
      </c>
    </row>
    <row r="868" spans="1:1" x14ac:dyDescent="0.25">
      <c r="A868" t="s">
        <v>2067</v>
      </c>
    </row>
    <row r="869" spans="1:1" x14ac:dyDescent="0.25">
      <c r="A869" t="s">
        <v>2068</v>
      </c>
    </row>
    <row r="870" spans="1:1" x14ac:dyDescent="0.25">
      <c r="A870" t="s">
        <v>2069</v>
      </c>
    </row>
    <row r="871" spans="1:1" x14ac:dyDescent="0.25">
      <c r="A871" t="s">
        <v>2070</v>
      </c>
    </row>
    <row r="872" spans="1:1" x14ac:dyDescent="0.25">
      <c r="A872" t="s">
        <v>2071</v>
      </c>
    </row>
    <row r="873" spans="1:1" x14ac:dyDescent="0.25">
      <c r="A873" t="s">
        <v>2072</v>
      </c>
    </row>
    <row r="874" spans="1:1" x14ac:dyDescent="0.25">
      <c r="A874" t="s">
        <v>2073</v>
      </c>
    </row>
    <row r="875" spans="1:1" x14ac:dyDescent="0.25">
      <c r="A875" t="s">
        <v>2074</v>
      </c>
    </row>
    <row r="876" spans="1:1" x14ac:dyDescent="0.25">
      <c r="A876" t="s">
        <v>2075</v>
      </c>
    </row>
    <row r="877" spans="1:1" x14ac:dyDescent="0.25">
      <c r="A877" t="s">
        <v>2076</v>
      </c>
    </row>
    <row r="878" spans="1:1" x14ac:dyDescent="0.25">
      <c r="A878" t="s">
        <v>2077</v>
      </c>
    </row>
    <row r="879" spans="1:1" x14ac:dyDescent="0.25">
      <c r="A879" t="s">
        <v>2078</v>
      </c>
    </row>
    <row r="880" spans="1:1" x14ac:dyDescent="0.25">
      <c r="A880" t="s">
        <v>2079</v>
      </c>
    </row>
    <row r="881" spans="1:1" x14ac:dyDescent="0.25">
      <c r="A881" t="s">
        <v>2080</v>
      </c>
    </row>
    <row r="882" spans="1:1" x14ac:dyDescent="0.25">
      <c r="A882" t="s">
        <v>2081</v>
      </c>
    </row>
    <row r="883" spans="1:1" x14ac:dyDescent="0.25">
      <c r="A883" t="s">
        <v>2082</v>
      </c>
    </row>
    <row r="884" spans="1:1" x14ac:dyDescent="0.25">
      <c r="A884" t="s">
        <v>2083</v>
      </c>
    </row>
    <row r="885" spans="1:1" x14ac:dyDescent="0.25">
      <c r="A885" t="s">
        <v>2084</v>
      </c>
    </row>
    <row r="886" spans="1:1" x14ac:dyDescent="0.25">
      <c r="A886" t="s">
        <v>2085</v>
      </c>
    </row>
    <row r="887" spans="1:1" x14ac:dyDescent="0.25">
      <c r="A887" t="s">
        <v>2086</v>
      </c>
    </row>
    <row r="888" spans="1:1" x14ac:dyDescent="0.25">
      <c r="A888" t="s">
        <v>2087</v>
      </c>
    </row>
    <row r="889" spans="1:1" x14ac:dyDescent="0.25">
      <c r="A889" t="s">
        <v>2088</v>
      </c>
    </row>
    <row r="890" spans="1:1" x14ac:dyDescent="0.25">
      <c r="A890" t="s">
        <v>2089</v>
      </c>
    </row>
    <row r="891" spans="1:1" x14ac:dyDescent="0.25">
      <c r="A891" t="s">
        <v>2090</v>
      </c>
    </row>
    <row r="892" spans="1:1" x14ac:dyDescent="0.25">
      <c r="A892" t="s">
        <v>2091</v>
      </c>
    </row>
    <row r="893" spans="1:1" x14ac:dyDescent="0.25">
      <c r="A893" t="s">
        <v>2092</v>
      </c>
    </row>
    <row r="894" spans="1:1" x14ac:dyDescent="0.25">
      <c r="A894" t="s">
        <v>2093</v>
      </c>
    </row>
    <row r="895" spans="1:1" x14ac:dyDescent="0.25">
      <c r="A895" t="s">
        <v>2094</v>
      </c>
    </row>
    <row r="896" spans="1:1" x14ac:dyDescent="0.25">
      <c r="A896" t="s">
        <v>2095</v>
      </c>
    </row>
    <row r="897" spans="1:1" x14ac:dyDescent="0.25">
      <c r="A897" t="s">
        <v>2096</v>
      </c>
    </row>
    <row r="898" spans="1:1" x14ac:dyDescent="0.25">
      <c r="A898" t="s">
        <v>2097</v>
      </c>
    </row>
    <row r="899" spans="1:1" x14ac:dyDescent="0.25">
      <c r="A899" t="s">
        <v>2098</v>
      </c>
    </row>
    <row r="900" spans="1:1" x14ac:dyDescent="0.25">
      <c r="A900" t="s">
        <v>2099</v>
      </c>
    </row>
    <row r="901" spans="1:1" x14ac:dyDescent="0.25">
      <c r="A901" t="s">
        <v>2100</v>
      </c>
    </row>
    <row r="902" spans="1:1" x14ac:dyDescent="0.25">
      <c r="A902" t="s">
        <v>2101</v>
      </c>
    </row>
    <row r="903" spans="1:1" x14ac:dyDescent="0.25">
      <c r="A903" t="s">
        <v>2102</v>
      </c>
    </row>
    <row r="904" spans="1:1" x14ac:dyDescent="0.25">
      <c r="A904" t="s">
        <v>2103</v>
      </c>
    </row>
    <row r="905" spans="1:1" x14ac:dyDescent="0.25">
      <c r="A905" t="s">
        <v>2104</v>
      </c>
    </row>
    <row r="906" spans="1:1" x14ac:dyDescent="0.25">
      <c r="A906" t="s">
        <v>2105</v>
      </c>
    </row>
    <row r="907" spans="1:1" x14ac:dyDescent="0.25">
      <c r="A907" t="s">
        <v>2106</v>
      </c>
    </row>
    <row r="908" spans="1:1" x14ac:dyDescent="0.25">
      <c r="A908" t="s">
        <v>2107</v>
      </c>
    </row>
    <row r="909" spans="1:1" x14ac:dyDescent="0.25">
      <c r="A909" t="s">
        <v>2108</v>
      </c>
    </row>
    <row r="910" spans="1:1" x14ac:dyDescent="0.25">
      <c r="A910" t="s">
        <v>2109</v>
      </c>
    </row>
    <row r="911" spans="1:1" x14ac:dyDescent="0.25">
      <c r="A911" t="s">
        <v>2110</v>
      </c>
    </row>
    <row r="912" spans="1:1" x14ac:dyDescent="0.25">
      <c r="A912" t="s">
        <v>2111</v>
      </c>
    </row>
    <row r="913" spans="1:1" x14ac:dyDescent="0.25">
      <c r="A913" t="s">
        <v>2112</v>
      </c>
    </row>
    <row r="914" spans="1:1" x14ac:dyDescent="0.25">
      <c r="A914" t="s">
        <v>2113</v>
      </c>
    </row>
    <row r="915" spans="1:1" x14ac:dyDescent="0.25">
      <c r="A915" t="s">
        <v>2114</v>
      </c>
    </row>
    <row r="916" spans="1:1" x14ac:dyDescent="0.25">
      <c r="A916" t="s">
        <v>2115</v>
      </c>
    </row>
    <row r="917" spans="1:1" x14ac:dyDescent="0.25">
      <c r="A917" t="s">
        <v>2116</v>
      </c>
    </row>
    <row r="918" spans="1:1" x14ac:dyDescent="0.25">
      <c r="A918" t="s">
        <v>2117</v>
      </c>
    </row>
    <row r="919" spans="1:1" x14ac:dyDescent="0.25">
      <c r="A919" t="s">
        <v>2118</v>
      </c>
    </row>
    <row r="920" spans="1:1" x14ac:dyDescent="0.25">
      <c r="A920" t="s">
        <v>2119</v>
      </c>
    </row>
    <row r="921" spans="1:1" x14ac:dyDescent="0.25">
      <c r="A921" t="s">
        <v>2120</v>
      </c>
    </row>
    <row r="922" spans="1:1" x14ac:dyDescent="0.25">
      <c r="A922" t="s">
        <v>2121</v>
      </c>
    </row>
    <row r="923" spans="1:1" x14ac:dyDescent="0.25">
      <c r="A923" t="s">
        <v>2122</v>
      </c>
    </row>
    <row r="924" spans="1:1" x14ac:dyDescent="0.25">
      <c r="A924" t="s">
        <v>2123</v>
      </c>
    </row>
    <row r="925" spans="1:1" x14ac:dyDescent="0.25">
      <c r="A925" t="s">
        <v>2124</v>
      </c>
    </row>
    <row r="926" spans="1:1" x14ac:dyDescent="0.25">
      <c r="A926" t="s">
        <v>2125</v>
      </c>
    </row>
    <row r="927" spans="1:1" x14ac:dyDescent="0.25">
      <c r="A927" t="s">
        <v>2126</v>
      </c>
    </row>
    <row r="928" spans="1:1" x14ac:dyDescent="0.25">
      <c r="A928" t="s">
        <v>2127</v>
      </c>
    </row>
    <row r="929" spans="1:1" x14ac:dyDescent="0.25">
      <c r="A929" t="s">
        <v>2128</v>
      </c>
    </row>
    <row r="930" spans="1:1" x14ac:dyDescent="0.25">
      <c r="A930" t="s">
        <v>2129</v>
      </c>
    </row>
    <row r="931" spans="1:1" x14ac:dyDescent="0.25">
      <c r="A931" t="s">
        <v>2130</v>
      </c>
    </row>
    <row r="932" spans="1:1" x14ac:dyDescent="0.25">
      <c r="A932" t="s">
        <v>2131</v>
      </c>
    </row>
    <row r="933" spans="1:1" x14ac:dyDescent="0.25">
      <c r="A933" t="s">
        <v>2132</v>
      </c>
    </row>
    <row r="934" spans="1:1" x14ac:dyDescent="0.25">
      <c r="A934" t="s">
        <v>2133</v>
      </c>
    </row>
    <row r="935" spans="1:1" x14ac:dyDescent="0.25">
      <c r="A935" t="s">
        <v>2134</v>
      </c>
    </row>
    <row r="936" spans="1:1" x14ac:dyDescent="0.25">
      <c r="A936" t="s">
        <v>2135</v>
      </c>
    </row>
    <row r="937" spans="1:1" x14ac:dyDescent="0.25">
      <c r="A937" t="s">
        <v>2136</v>
      </c>
    </row>
    <row r="938" spans="1:1" x14ac:dyDescent="0.25">
      <c r="A938" t="s">
        <v>2137</v>
      </c>
    </row>
    <row r="939" spans="1:1" x14ac:dyDescent="0.25">
      <c r="A939" t="s">
        <v>2138</v>
      </c>
    </row>
    <row r="940" spans="1:1" x14ac:dyDescent="0.25">
      <c r="A940" t="s">
        <v>2139</v>
      </c>
    </row>
    <row r="941" spans="1:1" x14ac:dyDescent="0.25">
      <c r="A941" t="s">
        <v>2140</v>
      </c>
    </row>
    <row r="942" spans="1:1" x14ac:dyDescent="0.25">
      <c r="A942" t="s">
        <v>2141</v>
      </c>
    </row>
    <row r="943" spans="1:1" x14ac:dyDescent="0.25">
      <c r="A943" t="s">
        <v>2142</v>
      </c>
    </row>
    <row r="944" spans="1:1" x14ac:dyDescent="0.25">
      <c r="A944" t="s">
        <v>2143</v>
      </c>
    </row>
    <row r="945" spans="1:1" x14ac:dyDescent="0.25">
      <c r="A945" t="s">
        <v>2144</v>
      </c>
    </row>
    <row r="946" spans="1:1" x14ac:dyDescent="0.25">
      <c r="A946" t="s">
        <v>2145</v>
      </c>
    </row>
    <row r="947" spans="1:1" x14ac:dyDescent="0.25">
      <c r="A947" t="s">
        <v>2146</v>
      </c>
    </row>
    <row r="948" spans="1:1" x14ac:dyDescent="0.25">
      <c r="A948" t="s">
        <v>2147</v>
      </c>
    </row>
    <row r="949" spans="1:1" x14ac:dyDescent="0.25">
      <c r="A949" t="s">
        <v>2148</v>
      </c>
    </row>
    <row r="950" spans="1:1" x14ac:dyDescent="0.25">
      <c r="A950" t="s">
        <v>2149</v>
      </c>
    </row>
    <row r="951" spans="1:1" x14ac:dyDescent="0.25">
      <c r="A951" t="s">
        <v>2150</v>
      </c>
    </row>
    <row r="952" spans="1:1" x14ac:dyDescent="0.25">
      <c r="A952" t="s">
        <v>2151</v>
      </c>
    </row>
    <row r="953" spans="1:1" x14ac:dyDescent="0.25">
      <c r="A953" t="s">
        <v>2152</v>
      </c>
    </row>
    <row r="954" spans="1:1" x14ac:dyDescent="0.25">
      <c r="A954" t="s">
        <v>2153</v>
      </c>
    </row>
    <row r="955" spans="1:1" x14ac:dyDescent="0.25">
      <c r="A955" t="s">
        <v>2154</v>
      </c>
    </row>
    <row r="956" spans="1:1" x14ac:dyDescent="0.25">
      <c r="A956" t="s">
        <v>2155</v>
      </c>
    </row>
    <row r="957" spans="1:1" x14ac:dyDescent="0.25">
      <c r="A957" t="s">
        <v>2156</v>
      </c>
    </row>
    <row r="958" spans="1:1" x14ac:dyDescent="0.25">
      <c r="A958" t="s">
        <v>2157</v>
      </c>
    </row>
    <row r="959" spans="1:1" x14ac:dyDescent="0.25">
      <c r="A959" t="s">
        <v>2158</v>
      </c>
    </row>
    <row r="960" spans="1:1" x14ac:dyDescent="0.25">
      <c r="A960" t="s">
        <v>2159</v>
      </c>
    </row>
    <row r="961" spans="1:1" x14ac:dyDescent="0.25">
      <c r="A961" t="s">
        <v>2160</v>
      </c>
    </row>
    <row r="962" spans="1:1" x14ac:dyDescent="0.25">
      <c r="A962" t="s">
        <v>2161</v>
      </c>
    </row>
    <row r="963" spans="1:1" x14ac:dyDescent="0.25">
      <c r="A963" t="s">
        <v>2162</v>
      </c>
    </row>
    <row r="964" spans="1:1" x14ac:dyDescent="0.25">
      <c r="A964" t="s">
        <v>2163</v>
      </c>
    </row>
    <row r="965" spans="1:1" x14ac:dyDescent="0.25">
      <c r="A965" t="s">
        <v>2164</v>
      </c>
    </row>
    <row r="966" spans="1:1" x14ac:dyDescent="0.25">
      <c r="A966" t="s">
        <v>2165</v>
      </c>
    </row>
    <row r="967" spans="1:1" x14ac:dyDescent="0.25">
      <c r="A967" t="s">
        <v>2166</v>
      </c>
    </row>
    <row r="968" spans="1:1" x14ac:dyDescent="0.25">
      <c r="A968" t="s">
        <v>2167</v>
      </c>
    </row>
    <row r="969" spans="1:1" x14ac:dyDescent="0.25">
      <c r="A969" t="s">
        <v>2168</v>
      </c>
    </row>
    <row r="970" spans="1:1" x14ac:dyDescent="0.25">
      <c r="A970" t="s">
        <v>2169</v>
      </c>
    </row>
    <row r="971" spans="1:1" x14ac:dyDescent="0.25">
      <c r="A971" t="s">
        <v>2170</v>
      </c>
    </row>
    <row r="972" spans="1:1" x14ac:dyDescent="0.25">
      <c r="A972" t="s">
        <v>2171</v>
      </c>
    </row>
    <row r="973" spans="1:1" x14ac:dyDescent="0.25">
      <c r="A973" t="s">
        <v>2172</v>
      </c>
    </row>
    <row r="974" spans="1:1" x14ac:dyDescent="0.25">
      <c r="A974" t="s">
        <v>2173</v>
      </c>
    </row>
    <row r="975" spans="1:1" x14ac:dyDescent="0.25">
      <c r="A975" t="s">
        <v>2174</v>
      </c>
    </row>
    <row r="976" spans="1:1" x14ac:dyDescent="0.25">
      <c r="A976" t="s">
        <v>2175</v>
      </c>
    </row>
    <row r="977" spans="1:1" x14ac:dyDescent="0.25">
      <c r="A977" t="s">
        <v>2176</v>
      </c>
    </row>
    <row r="978" spans="1:1" x14ac:dyDescent="0.25">
      <c r="A978" t="s">
        <v>2177</v>
      </c>
    </row>
    <row r="979" spans="1:1" x14ac:dyDescent="0.25">
      <c r="A979" t="s">
        <v>2178</v>
      </c>
    </row>
    <row r="980" spans="1:1" x14ac:dyDescent="0.25">
      <c r="A980" t="s">
        <v>2179</v>
      </c>
    </row>
    <row r="981" spans="1:1" x14ac:dyDescent="0.25">
      <c r="A981" t="s">
        <v>2180</v>
      </c>
    </row>
    <row r="982" spans="1:1" x14ac:dyDescent="0.25">
      <c r="A982" t="s">
        <v>2181</v>
      </c>
    </row>
    <row r="983" spans="1:1" x14ac:dyDescent="0.25">
      <c r="A983" t="s">
        <v>2182</v>
      </c>
    </row>
    <row r="984" spans="1:1" x14ac:dyDescent="0.25">
      <c r="A984" t="s">
        <v>2183</v>
      </c>
    </row>
    <row r="985" spans="1:1" x14ac:dyDescent="0.25">
      <c r="A985" t="s">
        <v>2184</v>
      </c>
    </row>
    <row r="986" spans="1:1" x14ac:dyDescent="0.25">
      <c r="A986" t="s">
        <v>2185</v>
      </c>
    </row>
    <row r="987" spans="1:1" x14ac:dyDescent="0.25">
      <c r="A987" t="s">
        <v>2186</v>
      </c>
    </row>
    <row r="988" spans="1:1" x14ac:dyDescent="0.25">
      <c r="A988" t="s">
        <v>2187</v>
      </c>
    </row>
    <row r="989" spans="1:1" x14ac:dyDescent="0.25">
      <c r="A989" t="s">
        <v>2188</v>
      </c>
    </row>
    <row r="990" spans="1:1" x14ac:dyDescent="0.25">
      <c r="A990" t="s">
        <v>2189</v>
      </c>
    </row>
    <row r="991" spans="1:1" x14ac:dyDescent="0.25">
      <c r="A991" t="s">
        <v>2190</v>
      </c>
    </row>
    <row r="992" spans="1:1" x14ac:dyDescent="0.25">
      <c r="A992" t="s">
        <v>2191</v>
      </c>
    </row>
    <row r="993" spans="1:1" x14ac:dyDescent="0.25">
      <c r="A993" t="s">
        <v>2192</v>
      </c>
    </row>
    <row r="994" spans="1:1" x14ac:dyDescent="0.25">
      <c r="A994" t="s">
        <v>2193</v>
      </c>
    </row>
    <row r="995" spans="1:1" x14ac:dyDescent="0.25">
      <c r="A995" t="s">
        <v>2194</v>
      </c>
    </row>
    <row r="996" spans="1:1" x14ac:dyDescent="0.25">
      <c r="A996" t="s">
        <v>2195</v>
      </c>
    </row>
    <row r="997" spans="1:1" x14ac:dyDescent="0.25">
      <c r="A997" t="s">
        <v>2196</v>
      </c>
    </row>
    <row r="998" spans="1:1" x14ac:dyDescent="0.25">
      <c r="A998" t="s">
        <v>2197</v>
      </c>
    </row>
    <row r="999" spans="1:1" x14ac:dyDescent="0.25">
      <c r="A999" t="s">
        <v>2198</v>
      </c>
    </row>
    <row r="1000" spans="1:1" x14ac:dyDescent="0.25">
      <c r="A1000" t="s">
        <v>2199</v>
      </c>
    </row>
    <row r="1001" spans="1:1" x14ac:dyDescent="0.25">
      <c r="A1001" t="s">
        <v>2200</v>
      </c>
    </row>
    <row r="1002" spans="1:1" x14ac:dyDescent="0.25">
      <c r="A1002" t="s">
        <v>2201</v>
      </c>
    </row>
    <row r="1003" spans="1:1" x14ac:dyDescent="0.25">
      <c r="A1003" t="s">
        <v>2202</v>
      </c>
    </row>
    <row r="1004" spans="1:1" x14ac:dyDescent="0.25">
      <c r="A1004" t="s">
        <v>2203</v>
      </c>
    </row>
    <row r="1005" spans="1:1" x14ac:dyDescent="0.25">
      <c r="A1005" t="s">
        <v>2204</v>
      </c>
    </row>
    <row r="1006" spans="1:1" x14ac:dyDescent="0.25">
      <c r="A1006" t="s">
        <v>2205</v>
      </c>
    </row>
    <row r="1007" spans="1:1" x14ac:dyDescent="0.25">
      <c r="A1007" t="s">
        <v>2206</v>
      </c>
    </row>
    <row r="1008" spans="1:1" x14ac:dyDescent="0.25">
      <c r="A1008" t="s">
        <v>2207</v>
      </c>
    </row>
    <row r="1009" spans="1:1" x14ac:dyDescent="0.25">
      <c r="A1009" t="s">
        <v>2208</v>
      </c>
    </row>
    <row r="1010" spans="1:1" x14ac:dyDescent="0.25">
      <c r="A1010" t="s">
        <v>2209</v>
      </c>
    </row>
    <row r="1011" spans="1:1" x14ac:dyDescent="0.25">
      <c r="A1011" s="8" t="s">
        <v>2210</v>
      </c>
    </row>
    <row r="1012" spans="1:1" x14ac:dyDescent="0.25">
      <c r="A1012" t="s">
        <v>2211</v>
      </c>
    </row>
    <row r="1013" spans="1:1" x14ac:dyDescent="0.25">
      <c r="A1013" t="s">
        <v>2212</v>
      </c>
    </row>
    <row r="1014" spans="1:1" x14ac:dyDescent="0.25">
      <c r="A1014" t="s">
        <v>2213</v>
      </c>
    </row>
    <row r="1015" spans="1:1" x14ac:dyDescent="0.25">
      <c r="A1015" t="s">
        <v>2214</v>
      </c>
    </row>
    <row r="1016" spans="1:1" x14ac:dyDescent="0.25">
      <c r="A1016" t="s">
        <v>2215</v>
      </c>
    </row>
    <row r="1017" spans="1:1" x14ac:dyDescent="0.25">
      <c r="A1017" t="s">
        <v>2216</v>
      </c>
    </row>
    <row r="1018" spans="1:1" x14ac:dyDescent="0.25">
      <c r="A1018" t="s">
        <v>2217</v>
      </c>
    </row>
    <row r="1019" spans="1:1" x14ac:dyDescent="0.25">
      <c r="A1019" t="s">
        <v>2218</v>
      </c>
    </row>
    <row r="1020" spans="1:1" x14ac:dyDescent="0.25">
      <c r="A1020" t="s">
        <v>2219</v>
      </c>
    </row>
    <row r="1021" spans="1:1" x14ac:dyDescent="0.25">
      <c r="A1021" t="s">
        <v>2220</v>
      </c>
    </row>
    <row r="1022" spans="1:1" x14ac:dyDescent="0.25">
      <c r="A1022" t="s">
        <v>2221</v>
      </c>
    </row>
    <row r="1023" spans="1:1" x14ac:dyDescent="0.25">
      <c r="A1023" t="s">
        <v>2222</v>
      </c>
    </row>
    <row r="1024" spans="1:1" x14ac:dyDescent="0.25">
      <c r="A1024" t="s">
        <v>2223</v>
      </c>
    </row>
    <row r="1025" spans="1:1" x14ac:dyDescent="0.25">
      <c r="A1025" t="s">
        <v>2224</v>
      </c>
    </row>
    <row r="1026" spans="1:1" x14ac:dyDescent="0.25">
      <c r="A1026" t="s">
        <v>2225</v>
      </c>
    </row>
    <row r="1027" spans="1:1" x14ac:dyDescent="0.25">
      <c r="A1027" t="s">
        <v>2226</v>
      </c>
    </row>
    <row r="1028" spans="1:1" x14ac:dyDescent="0.25">
      <c r="A1028" t="s">
        <v>2227</v>
      </c>
    </row>
    <row r="1029" spans="1:1" x14ac:dyDescent="0.25">
      <c r="A1029" t="s">
        <v>2228</v>
      </c>
    </row>
    <row r="1030" spans="1:1" x14ac:dyDescent="0.25">
      <c r="A1030" t="s">
        <v>2229</v>
      </c>
    </row>
    <row r="1031" spans="1:1" x14ac:dyDescent="0.25">
      <c r="A1031" t="s">
        <v>2230</v>
      </c>
    </row>
    <row r="1032" spans="1:1" x14ac:dyDescent="0.25">
      <c r="A1032" t="s">
        <v>2231</v>
      </c>
    </row>
    <row r="1033" spans="1:1" x14ac:dyDescent="0.25">
      <c r="A1033" t="s">
        <v>2232</v>
      </c>
    </row>
    <row r="1034" spans="1:1" x14ac:dyDescent="0.25">
      <c r="A1034" t="s">
        <v>2233</v>
      </c>
    </row>
    <row r="1035" spans="1:1" x14ac:dyDescent="0.25">
      <c r="A1035" t="s">
        <v>2234</v>
      </c>
    </row>
    <row r="1036" spans="1:1" x14ac:dyDescent="0.25">
      <c r="A1036" t="s">
        <v>2235</v>
      </c>
    </row>
    <row r="1037" spans="1:1" x14ac:dyDescent="0.25">
      <c r="A1037" t="s">
        <v>2236</v>
      </c>
    </row>
    <row r="1038" spans="1:1" x14ac:dyDescent="0.25">
      <c r="A1038" t="s">
        <v>2237</v>
      </c>
    </row>
    <row r="1039" spans="1:1" x14ac:dyDescent="0.25">
      <c r="A1039" t="s">
        <v>2238</v>
      </c>
    </row>
    <row r="1040" spans="1:1" x14ac:dyDescent="0.25">
      <c r="A1040" t="s">
        <v>2239</v>
      </c>
    </row>
    <row r="1041" spans="1:1" x14ac:dyDescent="0.25">
      <c r="A1041" t="s">
        <v>2240</v>
      </c>
    </row>
    <row r="1042" spans="1:1" x14ac:dyDescent="0.25">
      <c r="A1042" t="s">
        <v>2241</v>
      </c>
    </row>
    <row r="1043" spans="1:1" x14ac:dyDescent="0.25">
      <c r="A1043" t="s">
        <v>2242</v>
      </c>
    </row>
    <row r="1044" spans="1:1" x14ac:dyDescent="0.25">
      <c r="A1044" t="s">
        <v>2243</v>
      </c>
    </row>
    <row r="1045" spans="1:1" x14ac:dyDescent="0.25">
      <c r="A1045" t="s">
        <v>2244</v>
      </c>
    </row>
    <row r="1046" spans="1:1" x14ac:dyDescent="0.25">
      <c r="A1046" t="s">
        <v>2245</v>
      </c>
    </row>
    <row r="1047" spans="1:1" x14ac:dyDescent="0.25">
      <c r="A1047" t="s">
        <v>2246</v>
      </c>
    </row>
    <row r="1048" spans="1:1" x14ac:dyDescent="0.25">
      <c r="A1048" t="s">
        <v>2247</v>
      </c>
    </row>
    <row r="1049" spans="1:1" x14ac:dyDescent="0.25">
      <c r="A1049" t="s">
        <v>2248</v>
      </c>
    </row>
    <row r="1050" spans="1:1" x14ac:dyDescent="0.25">
      <c r="A1050" t="s">
        <v>2249</v>
      </c>
    </row>
    <row r="1051" spans="1:1" x14ac:dyDescent="0.25">
      <c r="A1051" t="s">
        <v>2250</v>
      </c>
    </row>
    <row r="1052" spans="1:1" x14ac:dyDescent="0.25">
      <c r="A1052" t="s">
        <v>2251</v>
      </c>
    </row>
    <row r="1053" spans="1:1" x14ac:dyDescent="0.25">
      <c r="A1053" t="s">
        <v>2252</v>
      </c>
    </row>
    <row r="1054" spans="1:1" x14ac:dyDescent="0.25">
      <c r="A1054" t="s">
        <v>2253</v>
      </c>
    </row>
    <row r="1055" spans="1:1" x14ac:dyDescent="0.25">
      <c r="A1055" t="s">
        <v>2254</v>
      </c>
    </row>
    <row r="1056" spans="1:1" x14ac:dyDescent="0.25">
      <c r="A1056" t="s">
        <v>2255</v>
      </c>
    </row>
    <row r="1057" spans="1:1" x14ac:dyDescent="0.25">
      <c r="A1057" t="s">
        <v>2256</v>
      </c>
    </row>
    <row r="1058" spans="1:1" x14ac:dyDescent="0.25">
      <c r="A1058" t="s">
        <v>2257</v>
      </c>
    </row>
    <row r="1059" spans="1:1" x14ac:dyDescent="0.25">
      <c r="A1059" t="s">
        <v>2258</v>
      </c>
    </row>
    <row r="1060" spans="1:1" x14ac:dyDescent="0.25">
      <c r="A1060" t="s">
        <v>2259</v>
      </c>
    </row>
    <row r="1061" spans="1:1" x14ac:dyDescent="0.25">
      <c r="A1061" t="s">
        <v>2260</v>
      </c>
    </row>
    <row r="1062" spans="1:1" x14ac:dyDescent="0.25">
      <c r="A1062" t="s">
        <v>2261</v>
      </c>
    </row>
    <row r="1063" spans="1:1" x14ac:dyDescent="0.25">
      <c r="A1063" t="s">
        <v>2262</v>
      </c>
    </row>
    <row r="1064" spans="1:1" x14ac:dyDescent="0.25">
      <c r="A1064" t="s">
        <v>2263</v>
      </c>
    </row>
    <row r="1065" spans="1:1" x14ac:dyDescent="0.25">
      <c r="A1065" t="s">
        <v>2264</v>
      </c>
    </row>
    <row r="1066" spans="1:1" x14ac:dyDescent="0.25">
      <c r="A1066" t="s">
        <v>2265</v>
      </c>
    </row>
    <row r="1067" spans="1:1" x14ac:dyDescent="0.25">
      <c r="A1067" t="s">
        <v>2266</v>
      </c>
    </row>
    <row r="1068" spans="1:1" x14ac:dyDescent="0.25">
      <c r="A1068" t="s">
        <v>2267</v>
      </c>
    </row>
    <row r="1069" spans="1:1" x14ac:dyDescent="0.25">
      <c r="A1069" t="s">
        <v>2268</v>
      </c>
    </row>
    <row r="1070" spans="1:1" x14ac:dyDescent="0.25">
      <c r="A1070" t="s">
        <v>2269</v>
      </c>
    </row>
    <row r="1071" spans="1:1" x14ac:dyDescent="0.25">
      <c r="A1071" t="s">
        <v>2270</v>
      </c>
    </row>
    <row r="1072" spans="1:1" x14ac:dyDescent="0.25">
      <c r="A1072" t="s">
        <v>2271</v>
      </c>
    </row>
    <row r="1073" spans="1:1" x14ac:dyDescent="0.25">
      <c r="A1073" t="s">
        <v>2272</v>
      </c>
    </row>
    <row r="1074" spans="1:1" x14ac:dyDescent="0.25">
      <c r="A1074" t="s">
        <v>2273</v>
      </c>
    </row>
    <row r="1075" spans="1:1" x14ac:dyDescent="0.25">
      <c r="A1075" t="s">
        <v>2274</v>
      </c>
    </row>
    <row r="1076" spans="1:1" x14ac:dyDescent="0.25">
      <c r="A1076" t="s">
        <v>2275</v>
      </c>
    </row>
    <row r="1077" spans="1:1" x14ac:dyDescent="0.25">
      <c r="A1077" t="s">
        <v>2276</v>
      </c>
    </row>
    <row r="1078" spans="1:1" x14ac:dyDescent="0.25">
      <c r="A1078" t="s">
        <v>2277</v>
      </c>
    </row>
    <row r="1079" spans="1:1" x14ac:dyDescent="0.25">
      <c r="A1079" t="s">
        <v>2278</v>
      </c>
    </row>
    <row r="1080" spans="1:1" x14ac:dyDescent="0.25">
      <c r="A1080" t="s">
        <v>2279</v>
      </c>
    </row>
    <row r="1081" spans="1:1" x14ac:dyDescent="0.25">
      <c r="A1081" t="s">
        <v>2280</v>
      </c>
    </row>
    <row r="1082" spans="1:1" x14ac:dyDescent="0.25">
      <c r="A1082" s="8" t="s">
        <v>2281</v>
      </c>
    </row>
    <row r="1083" spans="1:1" x14ac:dyDescent="0.25">
      <c r="A1083" t="s">
        <v>2282</v>
      </c>
    </row>
    <row r="1084" spans="1:1" x14ac:dyDescent="0.25">
      <c r="A1084" t="s">
        <v>2283</v>
      </c>
    </row>
    <row r="1085" spans="1:1" x14ac:dyDescent="0.25">
      <c r="A1085" t="s">
        <v>2284</v>
      </c>
    </row>
    <row r="1086" spans="1:1" x14ac:dyDescent="0.25">
      <c r="A1086" t="s">
        <v>2285</v>
      </c>
    </row>
    <row r="1087" spans="1:1" x14ac:dyDescent="0.25">
      <c r="A1087" t="s">
        <v>2286</v>
      </c>
    </row>
    <row r="1088" spans="1:1" x14ac:dyDescent="0.25">
      <c r="A1088" t="s">
        <v>2287</v>
      </c>
    </row>
    <row r="1089" spans="1:1" x14ac:dyDescent="0.25">
      <c r="A1089" t="s">
        <v>2288</v>
      </c>
    </row>
    <row r="1090" spans="1:1" x14ac:dyDescent="0.25">
      <c r="A1090" t="s">
        <v>2289</v>
      </c>
    </row>
    <row r="1091" spans="1:1" x14ac:dyDescent="0.25">
      <c r="A1091" t="s">
        <v>2290</v>
      </c>
    </row>
    <row r="1092" spans="1:1" x14ac:dyDescent="0.25">
      <c r="A1092" t="s">
        <v>2291</v>
      </c>
    </row>
    <row r="1093" spans="1:1" x14ac:dyDescent="0.25">
      <c r="A1093" t="s">
        <v>2292</v>
      </c>
    </row>
    <row r="1094" spans="1:1" x14ac:dyDescent="0.25">
      <c r="A1094" t="s">
        <v>2293</v>
      </c>
    </row>
    <row r="1095" spans="1:1" x14ac:dyDescent="0.25">
      <c r="A1095" t="s">
        <v>2294</v>
      </c>
    </row>
    <row r="1096" spans="1:1" x14ac:dyDescent="0.25">
      <c r="A1096" t="s">
        <v>2295</v>
      </c>
    </row>
    <row r="1097" spans="1:1" x14ac:dyDescent="0.25">
      <c r="A1097" t="s">
        <v>2296</v>
      </c>
    </row>
    <row r="1098" spans="1:1" x14ac:dyDescent="0.25">
      <c r="A1098" t="s">
        <v>2297</v>
      </c>
    </row>
    <row r="1099" spans="1:1" x14ac:dyDescent="0.25">
      <c r="A1099" t="s">
        <v>2298</v>
      </c>
    </row>
    <row r="1100" spans="1:1" x14ac:dyDescent="0.25">
      <c r="A1100" t="s">
        <v>2299</v>
      </c>
    </row>
    <row r="1101" spans="1:1" x14ac:dyDescent="0.25">
      <c r="A1101" t="s">
        <v>2300</v>
      </c>
    </row>
    <row r="1102" spans="1:1" x14ac:dyDescent="0.25">
      <c r="A1102" t="s">
        <v>2301</v>
      </c>
    </row>
    <row r="1103" spans="1:1" x14ac:dyDescent="0.25">
      <c r="A1103" t="s">
        <v>2302</v>
      </c>
    </row>
    <row r="1104" spans="1:1" x14ac:dyDescent="0.25">
      <c r="A1104" t="s">
        <v>2303</v>
      </c>
    </row>
    <row r="1105" spans="1:1" x14ac:dyDescent="0.25">
      <c r="A1105" t="s">
        <v>2304</v>
      </c>
    </row>
    <row r="1106" spans="1:1" x14ac:dyDescent="0.25">
      <c r="A1106" t="s">
        <v>2305</v>
      </c>
    </row>
    <row r="1107" spans="1:1" x14ac:dyDescent="0.25">
      <c r="A1107" t="s">
        <v>2306</v>
      </c>
    </row>
    <row r="1108" spans="1:1" x14ac:dyDescent="0.25">
      <c r="A1108" t="s">
        <v>2307</v>
      </c>
    </row>
    <row r="1109" spans="1:1" x14ac:dyDescent="0.25">
      <c r="A1109" t="s">
        <v>2308</v>
      </c>
    </row>
    <row r="1110" spans="1:1" x14ac:dyDescent="0.25">
      <c r="A1110" t="s">
        <v>2309</v>
      </c>
    </row>
    <row r="1111" spans="1:1" x14ac:dyDescent="0.25">
      <c r="A1111" t="s">
        <v>2310</v>
      </c>
    </row>
    <row r="1112" spans="1:1" x14ac:dyDescent="0.25">
      <c r="A1112" t="s">
        <v>2311</v>
      </c>
    </row>
    <row r="1113" spans="1:1" x14ac:dyDescent="0.25">
      <c r="A1113" t="s">
        <v>2312</v>
      </c>
    </row>
    <row r="1114" spans="1:1" x14ac:dyDescent="0.25">
      <c r="A1114" t="s">
        <v>2313</v>
      </c>
    </row>
    <row r="1115" spans="1:1" x14ac:dyDescent="0.25">
      <c r="A1115" t="s">
        <v>2314</v>
      </c>
    </row>
    <row r="1116" spans="1:1" x14ac:dyDescent="0.25">
      <c r="A1116" t="s">
        <v>2315</v>
      </c>
    </row>
    <row r="1117" spans="1:1" x14ac:dyDescent="0.25">
      <c r="A1117" t="s">
        <v>2316</v>
      </c>
    </row>
    <row r="1118" spans="1:1" x14ac:dyDescent="0.25">
      <c r="A1118" t="s">
        <v>2317</v>
      </c>
    </row>
    <row r="1119" spans="1:1" x14ac:dyDescent="0.25">
      <c r="A1119" t="s">
        <v>2318</v>
      </c>
    </row>
    <row r="1120" spans="1:1" x14ac:dyDescent="0.25">
      <c r="A1120" t="s">
        <v>2319</v>
      </c>
    </row>
    <row r="1121" spans="1:1" x14ac:dyDescent="0.25">
      <c r="A1121" t="s">
        <v>2320</v>
      </c>
    </row>
    <row r="1122" spans="1:1" x14ac:dyDescent="0.25">
      <c r="A1122" t="s">
        <v>2321</v>
      </c>
    </row>
    <row r="1123" spans="1:1" x14ac:dyDescent="0.25">
      <c r="A1123" t="s">
        <v>2322</v>
      </c>
    </row>
    <row r="1124" spans="1:1" x14ac:dyDescent="0.25">
      <c r="A1124" t="s">
        <v>2323</v>
      </c>
    </row>
    <row r="1125" spans="1:1" x14ac:dyDescent="0.25">
      <c r="A1125" t="s">
        <v>2324</v>
      </c>
    </row>
    <row r="1126" spans="1:1" x14ac:dyDescent="0.25">
      <c r="A1126" t="s">
        <v>2325</v>
      </c>
    </row>
    <row r="1127" spans="1:1" x14ac:dyDescent="0.25">
      <c r="A1127" t="s">
        <v>2326</v>
      </c>
    </row>
    <row r="1128" spans="1:1" x14ac:dyDescent="0.25">
      <c r="A1128" t="s">
        <v>2327</v>
      </c>
    </row>
    <row r="1129" spans="1:1" x14ac:dyDescent="0.25">
      <c r="A1129" t="s">
        <v>2328</v>
      </c>
    </row>
    <row r="1130" spans="1:1" x14ac:dyDescent="0.25">
      <c r="A1130" t="s">
        <v>2329</v>
      </c>
    </row>
    <row r="1131" spans="1:1" x14ac:dyDescent="0.25">
      <c r="A1131" t="s">
        <v>2330</v>
      </c>
    </row>
    <row r="1132" spans="1:1" x14ac:dyDescent="0.25">
      <c r="A1132" t="s">
        <v>2331</v>
      </c>
    </row>
    <row r="1133" spans="1:1" x14ac:dyDescent="0.25">
      <c r="A1133" t="s">
        <v>2332</v>
      </c>
    </row>
    <row r="1134" spans="1:1" x14ac:dyDescent="0.25">
      <c r="A1134" t="s">
        <v>2333</v>
      </c>
    </row>
    <row r="1135" spans="1:1" x14ac:dyDescent="0.25">
      <c r="A1135" t="s">
        <v>2334</v>
      </c>
    </row>
    <row r="1136" spans="1:1" x14ac:dyDescent="0.25">
      <c r="A1136" t="s">
        <v>2335</v>
      </c>
    </row>
    <row r="1137" spans="1:1" x14ac:dyDescent="0.25">
      <c r="A1137" t="s">
        <v>2336</v>
      </c>
    </row>
    <row r="1138" spans="1:1" x14ac:dyDescent="0.25">
      <c r="A1138" t="s">
        <v>2337</v>
      </c>
    </row>
    <row r="1139" spans="1:1" x14ac:dyDescent="0.25">
      <c r="A1139" t="s">
        <v>2338</v>
      </c>
    </row>
    <row r="1140" spans="1:1" x14ac:dyDescent="0.25">
      <c r="A1140" t="s">
        <v>2339</v>
      </c>
    </row>
    <row r="1141" spans="1:1" x14ac:dyDescent="0.25">
      <c r="A1141" t="s">
        <v>2340</v>
      </c>
    </row>
    <row r="1142" spans="1:1" x14ac:dyDescent="0.25">
      <c r="A1142" t="s">
        <v>2341</v>
      </c>
    </row>
    <row r="1143" spans="1:1" x14ac:dyDescent="0.25">
      <c r="A1143" t="s">
        <v>2342</v>
      </c>
    </row>
    <row r="1144" spans="1:1" x14ac:dyDescent="0.25">
      <c r="A1144" t="s">
        <v>2343</v>
      </c>
    </row>
    <row r="1145" spans="1:1" x14ac:dyDescent="0.25">
      <c r="A1145" t="s">
        <v>2344</v>
      </c>
    </row>
    <row r="1146" spans="1:1" x14ac:dyDescent="0.25">
      <c r="A1146" t="s">
        <v>2345</v>
      </c>
    </row>
    <row r="1147" spans="1:1" x14ac:dyDescent="0.25">
      <c r="A1147" t="s">
        <v>2346</v>
      </c>
    </row>
    <row r="1148" spans="1:1" x14ac:dyDescent="0.25">
      <c r="A1148" t="s">
        <v>2347</v>
      </c>
    </row>
    <row r="1149" spans="1:1" x14ac:dyDescent="0.25">
      <c r="A1149" t="s">
        <v>2348</v>
      </c>
    </row>
    <row r="1150" spans="1:1" x14ac:dyDescent="0.25">
      <c r="A1150" t="s">
        <v>2349</v>
      </c>
    </row>
    <row r="1151" spans="1:1" x14ac:dyDescent="0.25">
      <c r="A1151" t="s">
        <v>2350</v>
      </c>
    </row>
    <row r="1152" spans="1:1" x14ac:dyDescent="0.25">
      <c r="A1152" t="s">
        <v>2351</v>
      </c>
    </row>
    <row r="1153" spans="1:1" x14ac:dyDescent="0.25">
      <c r="A1153" t="s">
        <v>2352</v>
      </c>
    </row>
    <row r="1154" spans="1:1" x14ac:dyDescent="0.25">
      <c r="A1154" t="s">
        <v>2353</v>
      </c>
    </row>
    <row r="1155" spans="1:1" x14ac:dyDescent="0.25">
      <c r="A1155" t="s">
        <v>2354</v>
      </c>
    </row>
    <row r="1156" spans="1:1" x14ac:dyDescent="0.25">
      <c r="A1156" t="s">
        <v>2355</v>
      </c>
    </row>
    <row r="1157" spans="1:1" x14ac:dyDescent="0.25">
      <c r="A1157" t="s">
        <v>2356</v>
      </c>
    </row>
    <row r="1158" spans="1:1" x14ac:dyDescent="0.25">
      <c r="A1158" t="s">
        <v>2357</v>
      </c>
    </row>
    <row r="1159" spans="1:1" x14ac:dyDescent="0.25">
      <c r="A1159" t="s">
        <v>2358</v>
      </c>
    </row>
    <row r="1160" spans="1:1" x14ac:dyDescent="0.25">
      <c r="A1160" t="s">
        <v>2359</v>
      </c>
    </row>
    <row r="1161" spans="1:1" x14ac:dyDescent="0.25">
      <c r="A1161" t="s">
        <v>2360</v>
      </c>
    </row>
    <row r="1162" spans="1:1" x14ac:dyDescent="0.25">
      <c r="A1162" t="s">
        <v>2361</v>
      </c>
    </row>
    <row r="1163" spans="1:1" x14ac:dyDescent="0.25">
      <c r="A1163" t="s">
        <v>2362</v>
      </c>
    </row>
    <row r="1164" spans="1:1" x14ac:dyDescent="0.25">
      <c r="A1164" t="s">
        <v>2363</v>
      </c>
    </row>
    <row r="1165" spans="1:1" x14ac:dyDescent="0.25">
      <c r="A1165" t="s">
        <v>2364</v>
      </c>
    </row>
    <row r="1166" spans="1:1" x14ac:dyDescent="0.25">
      <c r="A1166" t="s">
        <v>2365</v>
      </c>
    </row>
    <row r="1167" spans="1:1" x14ac:dyDescent="0.25">
      <c r="A1167" t="s">
        <v>2366</v>
      </c>
    </row>
    <row r="1168" spans="1:1" x14ac:dyDescent="0.25">
      <c r="A1168" t="s">
        <v>2367</v>
      </c>
    </row>
    <row r="1169" spans="1:1" x14ac:dyDescent="0.25">
      <c r="A1169" t="s">
        <v>2368</v>
      </c>
    </row>
    <row r="1170" spans="1:1" x14ac:dyDescent="0.25">
      <c r="A1170" t="s">
        <v>2369</v>
      </c>
    </row>
    <row r="1171" spans="1:1" x14ac:dyDescent="0.25">
      <c r="A1171" t="s">
        <v>2370</v>
      </c>
    </row>
    <row r="1172" spans="1:1" x14ac:dyDescent="0.25">
      <c r="A1172" t="s">
        <v>2371</v>
      </c>
    </row>
    <row r="1173" spans="1:1" x14ac:dyDescent="0.25">
      <c r="A1173" t="s">
        <v>2372</v>
      </c>
    </row>
    <row r="1174" spans="1:1" x14ac:dyDescent="0.25">
      <c r="A1174" t="s">
        <v>2373</v>
      </c>
    </row>
    <row r="1175" spans="1:1" x14ac:dyDescent="0.25">
      <c r="A1175" t="s">
        <v>2374</v>
      </c>
    </row>
    <row r="1176" spans="1:1" x14ac:dyDescent="0.25">
      <c r="A1176" t="s">
        <v>2375</v>
      </c>
    </row>
    <row r="1177" spans="1:1" x14ac:dyDescent="0.25">
      <c r="A1177" t="s">
        <v>2376</v>
      </c>
    </row>
    <row r="1178" spans="1:1" x14ac:dyDescent="0.25">
      <c r="A1178" t="s">
        <v>2377</v>
      </c>
    </row>
    <row r="1179" spans="1:1" x14ac:dyDescent="0.25">
      <c r="A1179" t="s">
        <v>2378</v>
      </c>
    </row>
    <row r="1180" spans="1:1" x14ac:dyDescent="0.25">
      <c r="A1180" t="s">
        <v>2379</v>
      </c>
    </row>
    <row r="1181" spans="1:1" x14ac:dyDescent="0.25">
      <c r="A1181" t="s">
        <v>2380</v>
      </c>
    </row>
    <row r="1182" spans="1:1" x14ac:dyDescent="0.25">
      <c r="A1182" t="s">
        <v>2381</v>
      </c>
    </row>
    <row r="1183" spans="1:1" x14ac:dyDescent="0.25">
      <c r="A1183" t="s">
        <v>2382</v>
      </c>
    </row>
    <row r="1184" spans="1:1" x14ac:dyDescent="0.25">
      <c r="A1184" t="s">
        <v>2383</v>
      </c>
    </row>
    <row r="1185" spans="1:1" x14ac:dyDescent="0.25">
      <c r="A1185" t="s">
        <v>2384</v>
      </c>
    </row>
    <row r="1186" spans="1:1" x14ac:dyDescent="0.25">
      <c r="A1186" t="s">
        <v>2385</v>
      </c>
    </row>
    <row r="1187" spans="1:1" x14ac:dyDescent="0.25">
      <c r="A1187" t="s">
        <v>2386</v>
      </c>
    </row>
    <row r="1188" spans="1:1" x14ac:dyDescent="0.25">
      <c r="A1188" t="s">
        <v>2387</v>
      </c>
    </row>
    <row r="1189" spans="1:1" x14ac:dyDescent="0.25">
      <c r="A1189" t="s">
        <v>2388</v>
      </c>
    </row>
    <row r="1190" spans="1:1" x14ac:dyDescent="0.25">
      <c r="A1190" t="s">
        <v>2389</v>
      </c>
    </row>
    <row r="1191" spans="1:1" x14ac:dyDescent="0.25">
      <c r="A1191" t="s">
        <v>2390</v>
      </c>
    </row>
    <row r="1192" spans="1:1" x14ac:dyDescent="0.25">
      <c r="A1192" t="s">
        <v>2391</v>
      </c>
    </row>
    <row r="1193" spans="1:1" x14ac:dyDescent="0.25">
      <c r="A1193" t="s">
        <v>2392</v>
      </c>
    </row>
    <row r="1194" spans="1:1" x14ac:dyDescent="0.25">
      <c r="A1194" t="s">
        <v>2393</v>
      </c>
    </row>
    <row r="1195" spans="1:1" x14ac:dyDescent="0.25">
      <c r="A1195" t="s">
        <v>2394</v>
      </c>
    </row>
    <row r="1196" spans="1:1" x14ac:dyDescent="0.25">
      <c r="A1196" t="s">
        <v>2395</v>
      </c>
    </row>
    <row r="1197" spans="1:1" x14ac:dyDescent="0.25">
      <c r="A1197" t="s">
        <v>2396</v>
      </c>
    </row>
    <row r="1198" spans="1:1" x14ac:dyDescent="0.25">
      <c r="A1198" t="s">
        <v>2397</v>
      </c>
    </row>
    <row r="1199" spans="1:1" x14ac:dyDescent="0.25">
      <c r="A1199" t="s">
        <v>2398</v>
      </c>
    </row>
    <row r="1200" spans="1:1" x14ac:dyDescent="0.25">
      <c r="A1200" t="s">
        <v>2399</v>
      </c>
    </row>
    <row r="1201" spans="1:1" x14ac:dyDescent="0.25">
      <c r="A1201" t="s">
        <v>2400</v>
      </c>
    </row>
    <row r="1202" spans="1:1" x14ac:dyDescent="0.25">
      <c r="A1202" t="s">
        <v>2401</v>
      </c>
    </row>
    <row r="1203" spans="1:1" x14ac:dyDescent="0.25">
      <c r="A1203" t="s">
        <v>2402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640</v>
      </c>
    </row>
    <row r="2" spans="1:1" x14ac:dyDescent="0.25">
      <c r="A2" s="38" t="s">
        <v>641</v>
      </c>
    </row>
    <row r="3" spans="1:1" ht="15.75" customHeight="1" x14ac:dyDescent="0.25"/>
    <row r="4" spans="1:1" x14ac:dyDescent="0.25">
      <c r="A4" s="71" t="s">
        <v>839</v>
      </c>
    </row>
    <row r="5" spans="1:1" x14ac:dyDescent="0.25">
      <c r="A5" t="s">
        <v>836</v>
      </c>
    </row>
    <row r="6" spans="1:1" x14ac:dyDescent="0.25">
      <c r="A6" s="11" t="s">
        <v>1027</v>
      </c>
    </row>
    <row r="7" spans="1:1" x14ac:dyDescent="0.25">
      <c r="A7" t="s">
        <v>834</v>
      </c>
    </row>
    <row r="9" spans="1:1" x14ac:dyDescent="0.25">
      <c r="A9" s="11" t="s">
        <v>835</v>
      </c>
    </row>
    <row r="10" spans="1:1" x14ac:dyDescent="0.25">
      <c r="A10" t="s">
        <v>812</v>
      </c>
    </row>
    <row r="11" spans="1:1" x14ac:dyDescent="0.25">
      <c r="A11" t="s">
        <v>814</v>
      </c>
    </row>
  </sheetData>
  <hyperlinks>
    <hyperlink ref="A2" r:id="rId1" location="heading=h.oc1ke1f0w7ih"/>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25" sqref="A25"/>
    </sheetView>
  </sheetViews>
  <sheetFormatPr defaultRowHeight="15" x14ac:dyDescent="0.25"/>
  <cols>
    <col min="1" max="1" width="75.85546875" style="5" customWidth="1"/>
    <col min="2" max="16384" width="9.140625" style="5"/>
  </cols>
  <sheetData>
    <row r="1" spans="1:1" x14ac:dyDescent="0.25">
      <c r="A1" s="49"/>
    </row>
    <row r="2" spans="1:1" x14ac:dyDescent="0.25">
      <c r="A2" s="50" t="s">
        <v>164</v>
      </c>
    </row>
    <row r="3" spans="1:1" x14ac:dyDescent="0.25">
      <c r="A3" s="50" t="s">
        <v>2713</v>
      </c>
    </row>
    <row r="4" spans="1:1" x14ac:dyDescent="0.25">
      <c r="A4" s="50" t="s">
        <v>729</v>
      </c>
    </row>
    <row r="5" spans="1:1" x14ac:dyDescent="0.25">
      <c r="A5" s="50" t="s">
        <v>728</v>
      </c>
    </row>
    <row r="6" spans="1:1" x14ac:dyDescent="0.25">
      <c r="A6" s="50" t="s">
        <v>727</v>
      </c>
    </row>
    <row r="7" spans="1:1" x14ac:dyDescent="0.25">
      <c r="A7" s="50" t="s">
        <v>259</v>
      </c>
    </row>
    <row r="8" spans="1:1" x14ac:dyDescent="0.25">
      <c r="A8" s="51" t="s">
        <v>165</v>
      </c>
    </row>
    <row r="9" spans="1:1" x14ac:dyDescent="0.25">
      <c r="A9" s="50" t="s">
        <v>683</v>
      </c>
    </row>
    <row r="10" spans="1:1" x14ac:dyDescent="0.25">
      <c r="A10" s="50" t="s">
        <v>655</v>
      </c>
    </row>
    <row r="11" spans="1:1" x14ac:dyDescent="0.25">
      <c r="A11" s="51" t="s">
        <v>642</v>
      </c>
    </row>
    <row r="12" spans="1:1" x14ac:dyDescent="0.25">
      <c r="A12" s="50" t="s">
        <v>727</v>
      </c>
    </row>
    <row r="13" spans="1:1" x14ac:dyDescent="0.25">
      <c r="A13" s="50" t="s">
        <v>1025</v>
      </c>
    </row>
    <row r="14" spans="1:1" x14ac:dyDescent="0.25">
      <c r="A14" s="50" t="s">
        <v>1026</v>
      </c>
    </row>
    <row r="15" spans="1:1" x14ac:dyDescent="0.25">
      <c r="A15" s="50" t="s">
        <v>653</v>
      </c>
    </row>
    <row r="16" spans="1:1" x14ac:dyDescent="0.25">
      <c r="A16" s="50" t="s">
        <v>654</v>
      </c>
    </row>
    <row r="17" spans="1:1" x14ac:dyDescent="0.25">
      <c r="A17" s="4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173</v>
      </c>
      <c r="B1" t="s">
        <v>625</v>
      </c>
      <c r="C1" s="7" t="s">
        <v>175</v>
      </c>
      <c r="D1" s="23" t="s">
        <v>174</v>
      </c>
      <c r="E1" t="s">
        <v>622</v>
      </c>
      <c r="F1" t="s">
        <v>626</v>
      </c>
    </row>
    <row r="2" spans="1:6" x14ac:dyDescent="0.25">
      <c r="A2" s="13" t="s">
        <v>363</v>
      </c>
      <c r="B2" s="11" t="s">
        <v>634</v>
      </c>
      <c r="C2" s="7" t="s">
        <v>627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584</v>
      </c>
      <c r="B3" s="55" t="s">
        <v>840</v>
      </c>
      <c r="C3" s="7" t="s">
        <v>627</v>
      </c>
      <c r="E3" t="s">
        <v>841</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1028</v>
      </c>
      <c r="B4" s="57" t="s">
        <v>842</v>
      </c>
      <c r="C4" s="7" t="s">
        <v>176</v>
      </c>
      <c r="E4" t="s">
        <v>852</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585</v>
      </c>
      <c r="B5" s="57" t="s">
        <v>843</v>
      </c>
      <c r="C5" s="7" t="s">
        <v>176</v>
      </c>
      <c r="D5" s="23" t="s">
        <v>848</v>
      </c>
      <c r="E5" t="s">
        <v>847</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586</v>
      </c>
      <c r="B6" s="57" t="s">
        <v>851</v>
      </c>
      <c r="C6" s="7" t="s">
        <v>615</v>
      </c>
      <c r="D6" s="64" t="s">
        <v>849</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587</v>
      </c>
      <c r="B7" s="57" t="s">
        <v>844</v>
      </c>
      <c r="C7" s="7" t="s">
        <v>615</v>
      </c>
      <c r="D7" s="64" t="s">
        <v>849</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588</v>
      </c>
      <c r="B8" s="57" t="s">
        <v>845</v>
      </c>
      <c r="C8" s="7" t="s">
        <v>176</v>
      </c>
      <c r="D8" s="64" t="s">
        <v>850</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589</v>
      </c>
      <c r="B9" s="57" t="s">
        <v>734</v>
      </c>
      <c r="C9" s="7" t="s">
        <v>176</v>
      </c>
      <c r="D9" s="64" t="s">
        <v>850</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590</v>
      </c>
      <c r="B10" s="57" t="s">
        <v>846</v>
      </c>
      <c r="C10" s="7" t="s">
        <v>176</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591</v>
      </c>
      <c r="B11" s="72" t="s">
        <v>686</v>
      </c>
      <c r="C11" s="31" t="s">
        <v>633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1029</v>
      </c>
      <c r="B12" s="58" t="s">
        <v>769</v>
      </c>
      <c r="C12" s="7" t="s">
        <v>627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364</v>
      </c>
      <c r="B13" s="14" t="s">
        <v>770</v>
      </c>
      <c r="C13" s="7" t="s">
        <v>617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608</v>
      </c>
      <c r="B14" s="14" t="s">
        <v>824</v>
      </c>
      <c r="C14" s="7" t="s">
        <v>176</v>
      </c>
      <c r="D14" s="27"/>
      <c r="E14" t="s">
        <v>826</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609</v>
      </c>
      <c r="B15" s="14" t="s">
        <v>825</v>
      </c>
      <c r="C15" s="7" t="s">
        <v>176</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610</v>
      </c>
      <c r="B16" s="14" t="s">
        <v>822</v>
      </c>
      <c r="C16" s="7" t="s">
        <v>176</v>
      </c>
      <c r="D16" s="27"/>
      <c r="E16" t="s">
        <v>823</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365</v>
      </c>
      <c r="B17" s="14" t="s">
        <v>746</v>
      </c>
      <c r="C17" s="7" t="s">
        <v>616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366</v>
      </c>
      <c r="B18" s="14" t="s">
        <v>747</v>
      </c>
      <c r="C18" s="7" t="s">
        <v>615</v>
      </c>
      <c r="D18" s="28" t="s">
        <v>804</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367</v>
      </c>
      <c r="B19" s="14" t="s">
        <v>748</v>
      </c>
      <c r="C19" s="7" t="s">
        <v>616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368</v>
      </c>
      <c r="B20" s="14" t="s">
        <v>768</v>
      </c>
      <c r="C20" s="7" t="s">
        <v>817</v>
      </c>
      <c r="D20" s="64" t="s">
        <v>818</v>
      </c>
      <c r="E20" t="s">
        <v>815</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369</v>
      </c>
      <c r="B21" s="65" t="s">
        <v>628</v>
      </c>
      <c r="C21" s="7" t="s">
        <v>627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370</v>
      </c>
      <c r="B22" s="66" t="s">
        <v>629</v>
      </c>
      <c r="C22" s="7" t="s">
        <v>176</v>
      </c>
      <c r="D22" s="23" t="s">
        <v>632</v>
      </c>
      <c r="E22" t="s">
        <v>630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371</v>
      </c>
      <c r="B23" s="21" t="s">
        <v>686</v>
      </c>
      <c r="C23" s="31" t="s">
        <v>631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372</v>
      </c>
      <c r="B24" s="18" t="s">
        <v>686</v>
      </c>
      <c r="C24" s="31" t="s">
        <v>633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373</v>
      </c>
      <c r="B25" s="58" t="s">
        <v>771</v>
      </c>
      <c r="C25" s="7" t="s">
        <v>627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374</v>
      </c>
      <c r="B26" s="14" t="s">
        <v>770</v>
      </c>
      <c r="C26" s="7" t="s">
        <v>617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614</v>
      </c>
      <c r="B27" s="14" t="s">
        <v>4</v>
      </c>
      <c r="C27" s="7" t="s">
        <v>176</v>
      </c>
      <c r="D27" s="23" t="s">
        <v>632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375</v>
      </c>
      <c r="B28" s="14" t="s">
        <v>808</v>
      </c>
      <c r="C28" s="7" t="s">
        <v>176</v>
      </c>
      <c r="D28" s="23" t="s">
        <v>632</v>
      </c>
      <c r="E28" s="62" t="s">
        <v>800</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376</v>
      </c>
      <c r="B29" s="14" t="s">
        <v>730</v>
      </c>
      <c r="C29" s="7" t="s">
        <v>615</v>
      </c>
      <c r="D29" s="28" t="s">
        <v>804</v>
      </c>
      <c r="E29" s="62" t="s">
        <v>801</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377</v>
      </c>
      <c r="B30" s="14" t="s">
        <v>809</v>
      </c>
      <c r="C30" s="7" t="s">
        <v>817</v>
      </c>
      <c r="D30" s="64" t="s">
        <v>818</v>
      </c>
      <c r="E30" s="62" t="s">
        <v>802</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378</v>
      </c>
      <c r="B31" s="18" t="s">
        <v>686</v>
      </c>
      <c r="C31" s="7" t="s">
        <v>633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1084</v>
      </c>
      <c r="B32" s="55" t="s">
        <v>772</v>
      </c>
      <c r="C32" s="7" t="s">
        <v>627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379</v>
      </c>
      <c r="B33" s="57" t="s">
        <v>770</v>
      </c>
      <c r="C33" s="7" t="s">
        <v>617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380</v>
      </c>
      <c r="B34" s="18" t="s">
        <v>686</v>
      </c>
      <c r="C34" s="7" t="s">
        <v>633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1030</v>
      </c>
      <c r="B35" s="55" t="s">
        <v>1031</v>
      </c>
      <c r="C35" s="7" t="s">
        <v>627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597</v>
      </c>
      <c r="B36" s="57" t="s">
        <v>770</v>
      </c>
      <c r="C36" s="7" t="s">
        <v>617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598</v>
      </c>
      <c r="B37" s="14" t="s">
        <v>745</v>
      </c>
      <c r="C37" s="7" t="s">
        <v>615</v>
      </c>
      <c r="D37" s="28" t="s">
        <v>804</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599</v>
      </c>
      <c r="B38" s="14" t="s">
        <v>827</v>
      </c>
      <c r="C38" s="7" t="s">
        <v>615</v>
      </c>
      <c r="D38" s="28" t="s">
        <v>804</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600</v>
      </c>
      <c r="B39" s="65" t="s">
        <v>828</v>
      </c>
      <c r="C39" s="7" t="s">
        <v>176</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575</v>
      </c>
      <c r="B40" s="14" t="s">
        <v>1022</v>
      </c>
      <c r="C40" s="7" t="s">
        <v>176</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601</v>
      </c>
      <c r="B41" s="65" t="s">
        <v>778</v>
      </c>
      <c r="C41" s="7" t="s">
        <v>176</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602</v>
      </c>
      <c r="B42" s="14" t="s">
        <v>829</v>
      </c>
      <c r="C42" s="7" t="s">
        <v>176</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603</v>
      </c>
      <c r="B43" s="14" t="s">
        <v>618</v>
      </c>
      <c r="C43" s="7" t="s">
        <v>616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604</v>
      </c>
      <c r="B44" s="14" t="s">
        <v>744</v>
      </c>
      <c r="C44" s="7" t="s">
        <v>176</v>
      </c>
      <c r="D44" s="29" t="s">
        <v>619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605</v>
      </c>
      <c r="B45" s="14" t="s">
        <v>830</v>
      </c>
      <c r="C45" s="7" t="s">
        <v>176</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606</v>
      </c>
      <c r="B46" s="14" t="s">
        <v>831</v>
      </c>
      <c r="C46" s="7" t="s">
        <v>176</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607</v>
      </c>
      <c r="B47" s="18" t="s">
        <v>686</v>
      </c>
      <c r="C47" s="7" t="s">
        <v>633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1032</v>
      </c>
      <c r="B48" s="55" t="s">
        <v>773</v>
      </c>
      <c r="C48" s="7" t="s">
        <v>627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381</v>
      </c>
      <c r="B49" s="57" t="s">
        <v>770</v>
      </c>
      <c r="C49" s="7" t="s">
        <v>617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382</v>
      </c>
      <c r="B50" s="14" t="s">
        <v>743</v>
      </c>
      <c r="C50" s="7" t="s">
        <v>617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383</v>
      </c>
      <c r="B51" s="14" t="s">
        <v>0</v>
      </c>
      <c r="C51" t="s">
        <v>176</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384</v>
      </c>
      <c r="B52" s="14" t="s">
        <v>751</v>
      </c>
      <c r="C52" t="s">
        <v>176</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385</v>
      </c>
      <c r="B53" s="14" t="s">
        <v>1</v>
      </c>
      <c r="C53" t="s">
        <v>176</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386</v>
      </c>
      <c r="B54" s="14" t="s">
        <v>752</v>
      </c>
      <c r="C54" t="s">
        <v>176</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387</v>
      </c>
      <c r="B55" s="14" t="s">
        <v>753</v>
      </c>
      <c r="C55" t="s">
        <v>176</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388</v>
      </c>
      <c r="B56" s="14" t="s">
        <v>754</v>
      </c>
      <c r="C56" t="s">
        <v>176</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389</v>
      </c>
      <c r="B57" s="14" t="s">
        <v>755</v>
      </c>
      <c r="C57" t="s">
        <v>176</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390</v>
      </c>
      <c r="B58" s="14" t="s">
        <v>756</v>
      </c>
      <c r="C58" t="s">
        <v>176</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391</v>
      </c>
      <c r="B59" s="14" t="s">
        <v>757</v>
      </c>
      <c r="C59" t="s">
        <v>176</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594</v>
      </c>
      <c r="B60" s="65" t="s">
        <v>260</v>
      </c>
      <c r="C60" t="s">
        <v>176</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595</v>
      </c>
      <c r="B61" s="14" t="s">
        <v>833</v>
      </c>
      <c r="C61" t="s">
        <v>615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596</v>
      </c>
      <c r="B62" s="14" t="s">
        <v>832</v>
      </c>
      <c r="C62" t="s">
        <v>615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392</v>
      </c>
      <c r="B63" s="14" t="s">
        <v>758</v>
      </c>
      <c r="C63" t="s">
        <v>176</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393</v>
      </c>
      <c r="B64" s="18" t="s">
        <v>686</v>
      </c>
      <c r="C64" s="7" t="s">
        <v>633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1033</v>
      </c>
      <c r="B65" s="55" t="s">
        <v>774</v>
      </c>
      <c r="C65" s="7" t="s">
        <v>627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394</v>
      </c>
      <c r="B66" s="57" t="s">
        <v>770</v>
      </c>
      <c r="C66" s="7" t="s">
        <v>617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395</v>
      </c>
      <c r="B67" s="18" t="s">
        <v>686</v>
      </c>
      <c r="C67" s="7" t="s">
        <v>633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1034</v>
      </c>
      <c r="B68" s="56" t="s">
        <v>775</v>
      </c>
      <c r="C68" s="7" t="s">
        <v>627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396</v>
      </c>
      <c r="B69" s="57" t="s">
        <v>770</v>
      </c>
      <c r="C69" s="7" t="s">
        <v>617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397</v>
      </c>
      <c r="B70" s="18" t="s">
        <v>686</v>
      </c>
      <c r="C70" s="7" t="s">
        <v>633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1038</v>
      </c>
      <c r="B71" s="18" t="s">
        <v>1037</v>
      </c>
      <c r="C71" s="7" t="s">
        <v>627</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573</v>
      </c>
      <c r="B72" s="57" t="s">
        <v>770</v>
      </c>
      <c r="C72" s="7" t="s">
        <v>617</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574</v>
      </c>
      <c r="B73" s="18" t="s">
        <v>686</v>
      </c>
      <c r="C73" s="7" t="s">
        <v>633</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1035</v>
      </c>
      <c r="B74" s="55" t="s">
        <v>776</v>
      </c>
      <c r="C74" s="7" t="s">
        <v>627</v>
      </c>
      <c r="E74" t="s">
        <v>816</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398</v>
      </c>
      <c r="B75" s="57" t="s">
        <v>770</v>
      </c>
      <c r="C75" s="7" t="s">
        <v>617</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399</v>
      </c>
      <c r="B76" s="57" t="s">
        <v>759</v>
      </c>
      <c r="C76" s="7" t="s">
        <v>176</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400</v>
      </c>
      <c r="B77" s="57" t="s">
        <v>767</v>
      </c>
      <c r="C77" s="7" t="s">
        <v>176</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401</v>
      </c>
      <c r="B78" s="57" t="s">
        <v>764</v>
      </c>
      <c r="C78" s="7" t="s">
        <v>176</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402</v>
      </c>
      <c r="B79" s="57" t="s">
        <v>765</v>
      </c>
      <c r="C79" s="7" t="s">
        <v>176</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403</v>
      </c>
      <c r="B80" s="57" t="s">
        <v>766</v>
      </c>
      <c r="C80" s="7" t="s">
        <v>176</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404</v>
      </c>
      <c r="B81" s="52" t="s">
        <v>760</v>
      </c>
      <c r="C81" s="7" t="s">
        <v>176</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405</v>
      </c>
      <c r="B82" s="14" t="s">
        <v>761</v>
      </c>
      <c r="C82" s="7" t="s">
        <v>176</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406</v>
      </c>
      <c r="B83" s="52" t="s">
        <v>762</v>
      </c>
      <c r="C83" s="7" t="s">
        <v>176</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407</v>
      </c>
      <c r="B84" s="14" t="s">
        <v>763</v>
      </c>
      <c r="C84" s="7" t="s">
        <v>176</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408</v>
      </c>
      <c r="B85" s="18" t="s">
        <v>686</v>
      </c>
      <c r="C85" s="7" t="s">
        <v>633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1036</v>
      </c>
      <c r="B86" s="55" t="s">
        <v>777</v>
      </c>
      <c r="C86" s="7" t="s">
        <v>627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409</v>
      </c>
      <c r="B87" s="57" t="s">
        <v>770</v>
      </c>
      <c r="C87" s="7" t="s">
        <v>617</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410</v>
      </c>
      <c r="B88" s="18" t="s">
        <v>686</v>
      </c>
      <c r="C88" s="7" t="s">
        <v>633</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611</v>
      </c>
      <c r="B89" s="56" t="s">
        <v>819</v>
      </c>
      <c r="C89" s="7" t="s">
        <v>627</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593</v>
      </c>
      <c r="B90" s="21" t="s">
        <v>837</v>
      </c>
      <c r="C90" s="7" t="s">
        <v>615</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592</v>
      </c>
      <c r="B91" s="21" t="s">
        <v>838</v>
      </c>
      <c r="C91" s="7" t="s">
        <v>176</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612</v>
      </c>
      <c r="B92" s="21" t="s">
        <v>820</v>
      </c>
      <c r="C92" s="7" t="s">
        <v>817</v>
      </c>
      <c r="D92" s="64" t="s">
        <v>818</v>
      </c>
      <c r="E92" t="s">
        <v>821</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613</v>
      </c>
      <c r="B93" s="18" t="s">
        <v>686</v>
      </c>
      <c r="C93" s="7" t="s">
        <v>633</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579</v>
      </c>
      <c r="B94" s="56" t="s">
        <v>853</v>
      </c>
      <c r="C94" s="7" t="s">
        <v>627</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580</v>
      </c>
      <c r="B95" s="21" t="s">
        <v>854</v>
      </c>
      <c r="C95" s="7" t="s">
        <v>176</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581</v>
      </c>
      <c r="B96" s="21" t="s">
        <v>846</v>
      </c>
      <c r="C96" s="7" t="s">
        <v>176</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582</v>
      </c>
      <c r="B97" s="21" t="s">
        <v>855</v>
      </c>
      <c r="C97" s="7" t="s">
        <v>615</v>
      </c>
      <c r="D97" s="28" t="s">
        <v>804</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583</v>
      </c>
      <c r="B98" s="21" t="s">
        <v>686</v>
      </c>
      <c r="C98" s="7" t="s">
        <v>633</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411</v>
      </c>
      <c r="B99" s="69" t="s">
        <v>689</v>
      </c>
      <c r="C99" s="7" t="s">
        <v>627</v>
      </c>
      <c r="E99" t="s">
        <v>799</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412</v>
      </c>
      <c r="B100" s="48" t="s">
        <v>786</v>
      </c>
      <c r="C100" s="7" t="s">
        <v>627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413</v>
      </c>
      <c r="B101" s="61" t="s">
        <v>779</v>
      </c>
      <c r="C101" s="7" t="s">
        <v>176</v>
      </c>
      <c r="D101" s="23" t="s">
        <v>702</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414</v>
      </c>
      <c r="B102" s="67" t="s">
        <v>733</v>
      </c>
      <c r="C102" s="7" t="s">
        <v>627</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415</v>
      </c>
      <c r="B103" s="19" t="s">
        <v>788</v>
      </c>
      <c r="C103" s="7" t="s">
        <v>627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416</v>
      </c>
      <c r="B104" s="41" t="s">
        <v>781</v>
      </c>
      <c r="C104" s="7" t="s">
        <v>176</v>
      </c>
      <c r="D104" s="23" t="s">
        <v>703</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417</v>
      </c>
      <c r="B105" s="19" t="s">
        <v>686</v>
      </c>
      <c r="C105" s="7" t="s">
        <v>633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418</v>
      </c>
      <c r="B106" s="19" t="s">
        <v>788</v>
      </c>
      <c r="C106" s="7" t="s">
        <v>627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419</v>
      </c>
      <c r="B107" s="41" t="s">
        <v>781</v>
      </c>
      <c r="C107" s="7" t="s">
        <v>176</v>
      </c>
      <c r="D107" s="23" t="s">
        <v>704</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420</v>
      </c>
      <c r="B108" s="19" t="s">
        <v>686</v>
      </c>
      <c r="C108" s="7" t="s">
        <v>633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421</v>
      </c>
      <c r="B109" s="19" t="s">
        <v>788</v>
      </c>
      <c r="C109" s="7" t="s">
        <v>627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422</v>
      </c>
      <c r="B110" s="41" t="s">
        <v>781</v>
      </c>
      <c r="C110" s="7" t="s">
        <v>176</v>
      </c>
      <c r="D110" s="23" t="s">
        <v>705</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423</v>
      </c>
      <c r="B111" s="19" t="s">
        <v>686</v>
      </c>
      <c r="C111" s="7" t="s">
        <v>633</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424</v>
      </c>
      <c r="B112" s="19" t="s">
        <v>788</v>
      </c>
      <c r="C112" s="7" t="s">
        <v>627</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425</v>
      </c>
      <c r="B113" s="41" t="s">
        <v>781</v>
      </c>
      <c r="C113" s="7" t="s">
        <v>176</v>
      </c>
      <c r="D113" s="23" t="s">
        <v>706</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426</v>
      </c>
      <c r="B114" s="19" t="s">
        <v>686</v>
      </c>
      <c r="C114" s="7" t="s">
        <v>631</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427</v>
      </c>
      <c r="B115" s="20" t="s">
        <v>686</v>
      </c>
      <c r="C115" s="7" t="s">
        <v>631</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428</v>
      </c>
      <c r="B116" s="21" t="s">
        <v>686</v>
      </c>
      <c r="C116" s="7" t="s">
        <v>633</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429</v>
      </c>
      <c r="B117" s="48" t="s">
        <v>786</v>
      </c>
      <c r="C117" s="7" t="s">
        <v>627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430</v>
      </c>
      <c r="B118" s="61" t="s">
        <v>779</v>
      </c>
      <c r="C118" s="7" t="s">
        <v>176</v>
      </c>
      <c r="D118" s="23" t="s">
        <v>707</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431</v>
      </c>
      <c r="B119" s="67" t="s">
        <v>733</v>
      </c>
      <c r="C119" s="7" t="s">
        <v>627</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432</v>
      </c>
      <c r="B120" s="19" t="s">
        <v>788</v>
      </c>
      <c r="C120" s="7" t="s">
        <v>627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433</v>
      </c>
      <c r="B121" s="41" t="s">
        <v>781</v>
      </c>
      <c r="C121" s="7" t="s">
        <v>176</v>
      </c>
      <c r="D121" s="23" t="s">
        <v>691</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434</v>
      </c>
      <c r="B122" s="19" t="s">
        <v>686</v>
      </c>
      <c r="C122" s="7" t="s">
        <v>633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435</v>
      </c>
      <c r="B123" s="19" t="s">
        <v>788</v>
      </c>
      <c r="C123" s="7" t="s">
        <v>627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436</v>
      </c>
      <c r="B124" s="41" t="s">
        <v>781</v>
      </c>
      <c r="C124" s="7" t="s">
        <v>176</v>
      </c>
      <c r="D124" s="23" t="s">
        <v>703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437</v>
      </c>
      <c r="B125" s="19" t="s">
        <v>686</v>
      </c>
      <c r="C125" s="7" t="s">
        <v>633</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438</v>
      </c>
      <c r="B126" s="19" t="s">
        <v>788</v>
      </c>
      <c r="C126" s="7" t="s">
        <v>627</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439</v>
      </c>
      <c r="B127" s="41" t="s">
        <v>781</v>
      </c>
      <c r="C127" s="7" t="s">
        <v>176</v>
      </c>
      <c r="D127" s="23" t="s">
        <v>708</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440</v>
      </c>
      <c r="B128" s="19" t="s">
        <v>686</v>
      </c>
      <c r="C128" s="7" t="s">
        <v>631</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441</v>
      </c>
      <c r="B129" s="20" t="s">
        <v>686</v>
      </c>
      <c r="C129" s="7" t="s">
        <v>631</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442</v>
      </c>
      <c r="B130" s="21" t="s">
        <v>686</v>
      </c>
      <c r="C130" s="7" t="s">
        <v>633</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443</v>
      </c>
      <c r="B131" s="48" t="s">
        <v>786</v>
      </c>
      <c r="C131" s="7" t="s">
        <v>627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444</v>
      </c>
      <c r="B132" s="61" t="s">
        <v>779</v>
      </c>
      <c r="C132" s="7" t="s">
        <v>176</v>
      </c>
      <c r="D132" s="23" t="s">
        <v>709</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445</v>
      </c>
      <c r="B133" s="67" t="s">
        <v>733</v>
      </c>
      <c r="C133" s="7" t="s">
        <v>627</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446</v>
      </c>
      <c r="B134" s="19" t="s">
        <v>788</v>
      </c>
      <c r="C134" s="7" t="s">
        <v>627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447</v>
      </c>
      <c r="B135" s="41" t="s">
        <v>781</v>
      </c>
      <c r="C135" s="7" t="s">
        <v>176</v>
      </c>
      <c r="D135" s="23" t="s">
        <v>691</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448</v>
      </c>
      <c r="B136" s="19" t="s">
        <v>686</v>
      </c>
      <c r="C136" s="7" t="s">
        <v>633</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449</v>
      </c>
      <c r="B137" s="19" t="s">
        <v>788</v>
      </c>
      <c r="C137" s="7" t="s">
        <v>627</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450</v>
      </c>
      <c r="B138" s="41" t="s">
        <v>781</v>
      </c>
      <c r="C138" s="7" t="s">
        <v>176</v>
      </c>
      <c r="D138" s="23" t="s">
        <v>693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451</v>
      </c>
      <c r="B139" s="19" t="s">
        <v>686</v>
      </c>
      <c r="C139" s="7" t="s">
        <v>631</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452</v>
      </c>
      <c r="B140" s="20" t="s">
        <v>686</v>
      </c>
      <c r="C140" s="7" t="s">
        <v>631</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453</v>
      </c>
      <c r="B141" s="21" t="s">
        <v>686</v>
      </c>
      <c r="C141" s="7" t="s">
        <v>633</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454</v>
      </c>
      <c r="B142" s="48" t="s">
        <v>786</v>
      </c>
      <c r="C142" s="7" t="s">
        <v>627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455</v>
      </c>
      <c r="B143" s="15" t="s">
        <v>779</v>
      </c>
      <c r="C143" s="7" t="s">
        <v>176</v>
      </c>
      <c r="D143" s="23" t="s">
        <v>690</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456</v>
      </c>
      <c r="B144" s="66" t="s">
        <v>731</v>
      </c>
      <c r="C144" s="7" t="s">
        <v>627</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457</v>
      </c>
      <c r="B145" s="16" t="s">
        <v>787</v>
      </c>
      <c r="C145" s="7" t="s">
        <v>627</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458</v>
      </c>
      <c r="B146" s="17" t="s">
        <v>780</v>
      </c>
      <c r="C146" s="7" t="s">
        <v>176</v>
      </c>
      <c r="D146" s="23" t="s">
        <v>635</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459</v>
      </c>
      <c r="B147" s="17" t="s">
        <v>749</v>
      </c>
      <c r="C147" s="7" t="s">
        <v>176</v>
      </c>
      <c r="D147" s="23" t="s">
        <v>262</v>
      </c>
      <c r="E147" t="s">
        <v>636</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460</v>
      </c>
      <c r="B148" s="17" t="s">
        <v>750</v>
      </c>
      <c r="C148" s="7" t="s">
        <v>176</v>
      </c>
      <c r="D148" s="23" t="s">
        <v>624</v>
      </c>
      <c r="E148" t="s">
        <v>623</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461</v>
      </c>
      <c r="B149" s="19" t="s">
        <v>686</v>
      </c>
      <c r="C149" s="7" t="s">
        <v>633</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462</v>
      </c>
      <c r="B150" s="16" t="s">
        <v>787</v>
      </c>
      <c r="C150" s="7" t="s">
        <v>627</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463</v>
      </c>
      <c r="B151" s="17" t="s">
        <v>780</v>
      </c>
      <c r="C151" s="7" t="s">
        <v>176</v>
      </c>
      <c r="D151" s="23" t="s">
        <v>694</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464</v>
      </c>
      <c r="B152" s="17" t="s">
        <v>749</v>
      </c>
      <c r="C152" s="7" t="s">
        <v>176</v>
      </c>
      <c r="D152" s="23" t="s">
        <v>632</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465</v>
      </c>
      <c r="B153" s="17" t="s">
        <v>750</v>
      </c>
      <c r="C153" s="7" t="s">
        <v>176</v>
      </c>
      <c r="D153" s="23" t="s">
        <v>695</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466</v>
      </c>
      <c r="B154" s="19" t="s">
        <v>686</v>
      </c>
      <c r="C154" s="7" t="s">
        <v>633</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467</v>
      </c>
      <c r="B155" s="16" t="s">
        <v>787</v>
      </c>
      <c r="C155" s="7" t="s">
        <v>627</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468</v>
      </c>
      <c r="B156" s="17" t="s">
        <v>780</v>
      </c>
      <c r="C156" s="7" t="s">
        <v>176</v>
      </c>
      <c r="D156" s="23" t="s">
        <v>696</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469</v>
      </c>
      <c r="B157" s="17" t="s">
        <v>749</v>
      </c>
      <c r="C157" s="7" t="s">
        <v>176</v>
      </c>
      <c r="D157" s="23" t="s">
        <v>632</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470</v>
      </c>
      <c r="B158" s="17" t="s">
        <v>750</v>
      </c>
      <c r="C158" s="7" t="s">
        <v>176</v>
      </c>
      <c r="D158" s="23" t="s">
        <v>725</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471</v>
      </c>
      <c r="B159" s="19" t="s">
        <v>686</v>
      </c>
      <c r="C159" s="7" t="s">
        <v>633</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472</v>
      </c>
      <c r="B160" s="16" t="s">
        <v>787</v>
      </c>
      <c r="C160" s="7" t="s">
        <v>627</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473</v>
      </c>
      <c r="B161" s="17" t="s">
        <v>780</v>
      </c>
      <c r="C161" s="7" t="s">
        <v>176</v>
      </c>
      <c r="D161" s="23" t="s">
        <v>697</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474</v>
      </c>
      <c r="B162" s="17" t="s">
        <v>749</v>
      </c>
      <c r="C162" s="7" t="s">
        <v>176</v>
      </c>
      <c r="D162" s="23" t="s">
        <v>632</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475</v>
      </c>
      <c r="B163" s="17" t="s">
        <v>750</v>
      </c>
      <c r="C163" s="7" t="s">
        <v>176</v>
      </c>
      <c r="D163" s="23" t="s">
        <v>698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476</v>
      </c>
      <c r="B164" s="19" t="s">
        <v>686</v>
      </c>
      <c r="C164" s="7" t="s">
        <v>633</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477</v>
      </c>
      <c r="B165" s="16" t="s">
        <v>787</v>
      </c>
      <c r="C165" s="7" t="s">
        <v>627</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478</v>
      </c>
      <c r="B166" s="17" t="s">
        <v>780</v>
      </c>
      <c r="C166" s="7" t="s">
        <v>176</v>
      </c>
      <c r="D166" s="23" t="s">
        <v>723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479</v>
      </c>
      <c r="B167" s="17" t="s">
        <v>749</v>
      </c>
      <c r="C167" s="7" t="s">
        <v>176</v>
      </c>
      <c r="D167" s="23" t="s">
        <v>632</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480</v>
      </c>
      <c r="B168" s="17" t="s">
        <v>750</v>
      </c>
      <c r="C168" s="7" t="s">
        <v>176</v>
      </c>
      <c r="D168" s="23" t="s">
        <v>624</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481</v>
      </c>
      <c r="B169" s="19" t="s">
        <v>686</v>
      </c>
      <c r="C169" s="7" t="s">
        <v>633</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482</v>
      </c>
      <c r="B170" s="16" t="s">
        <v>787</v>
      </c>
      <c r="C170" s="7" t="s">
        <v>627</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483</v>
      </c>
      <c r="B171" s="41" t="s">
        <v>780</v>
      </c>
      <c r="C171" s="7" t="s">
        <v>176</v>
      </c>
      <c r="D171" s="23" t="s">
        <v>724</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484</v>
      </c>
      <c r="B172" s="17" t="s">
        <v>749</v>
      </c>
      <c r="C172" s="7" t="s">
        <v>176</v>
      </c>
      <c r="D172" s="23" t="s">
        <v>632</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485</v>
      </c>
      <c r="B173" s="17" t="s">
        <v>750</v>
      </c>
      <c r="C173" s="7" t="s">
        <v>176</v>
      </c>
      <c r="D173" s="23" t="s">
        <v>624</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486</v>
      </c>
      <c r="B174" s="19" t="s">
        <v>686</v>
      </c>
      <c r="C174" s="7" t="s">
        <v>631</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487</v>
      </c>
      <c r="B175" s="20" t="s">
        <v>686</v>
      </c>
      <c r="C175" s="7" t="s">
        <v>633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488</v>
      </c>
      <c r="B176" s="68" t="s">
        <v>733</v>
      </c>
      <c r="C176" s="7" t="s">
        <v>627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489</v>
      </c>
      <c r="B177" s="60" t="s">
        <v>788</v>
      </c>
      <c r="C177" s="7" t="s">
        <v>627</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490</v>
      </c>
      <c r="B178" s="59" t="s">
        <v>781</v>
      </c>
      <c r="C178" s="7" t="s">
        <v>176</v>
      </c>
      <c r="D178" s="23" t="s">
        <v>782</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491</v>
      </c>
      <c r="B179" s="41" t="s">
        <v>732</v>
      </c>
      <c r="C179" s="7" t="s">
        <v>627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492</v>
      </c>
      <c r="B180" s="43" t="s">
        <v>789</v>
      </c>
      <c r="C180" s="7" t="s">
        <v>176</v>
      </c>
      <c r="D180" t="s">
        <v>261</v>
      </c>
      <c r="E180" t="s">
        <v>635</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493</v>
      </c>
      <c r="B181" s="24" t="s">
        <v>620</v>
      </c>
      <c r="C181" s="31" t="s">
        <v>627</v>
      </c>
      <c r="D181" s="45"/>
      <c r="E181" s="5" t="s">
        <v>638</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494</v>
      </c>
      <c r="B182" s="44" t="s">
        <v>621</v>
      </c>
      <c r="C182" s="31" t="s">
        <v>176</v>
      </c>
      <c r="D182" s="46" t="s">
        <v>267</v>
      </c>
      <c r="E182" s="5" t="s">
        <v>181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495</v>
      </c>
      <c r="B183" s="44" t="s">
        <v>621</v>
      </c>
      <c r="C183" s="31" t="s">
        <v>176</v>
      </c>
      <c r="D183" s="46" t="s">
        <v>269</v>
      </c>
      <c r="E183" s="5" t="s">
        <v>183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496</v>
      </c>
      <c r="B184" s="43" t="s">
        <v>686</v>
      </c>
      <c r="C184" s="26" t="s">
        <v>631</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497</v>
      </c>
      <c r="B185" s="41" t="s">
        <v>686</v>
      </c>
      <c r="C185" s="7" t="s">
        <v>631</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498</v>
      </c>
      <c r="B186" s="19" t="s">
        <v>686</v>
      </c>
      <c r="C186" s="7" t="s">
        <v>633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499</v>
      </c>
      <c r="B187" s="19" t="s">
        <v>788</v>
      </c>
      <c r="C187" s="7" t="s">
        <v>627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500</v>
      </c>
      <c r="B188" s="41" t="s">
        <v>781</v>
      </c>
      <c r="C188" s="7" t="s">
        <v>176</v>
      </c>
      <c r="D188" s="23" t="s">
        <v>783</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501</v>
      </c>
      <c r="B189" s="19" t="s">
        <v>686</v>
      </c>
      <c r="C189" s="7" t="s">
        <v>633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502</v>
      </c>
      <c r="B190" s="60" t="s">
        <v>788</v>
      </c>
      <c r="C190" s="7" t="s">
        <v>627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503</v>
      </c>
      <c r="B191" s="59" t="s">
        <v>781</v>
      </c>
      <c r="C191" s="7" t="s">
        <v>176</v>
      </c>
      <c r="D191" s="23" t="s">
        <v>692</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504</v>
      </c>
      <c r="B192" s="60" t="s">
        <v>686</v>
      </c>
      <c r="C192" s="7" t="s">
        <v>633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505</v>
      </c>
      <c r="B193" s="60" t="s">
        <v>788</v>
      </c>
      <c r="C193" s="7" t="s">
        <v>627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506</v>
      </c>
      <c r="B194" s="59" t="s">
        <v>781</v>
      </c>
      <c r="C194" s="7" t="s">
        <v>176</v>
      </c>
      <c r="D194" s="23" t="s">
        <v>693</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507</v>
      </c>
      <c r="B195" s="60" t="s">
        <v>686</v>
      </c>
      <c r="C195" s="7" t="s">
        <v>633</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508</v>
      </c>
      <c r="B196" s="60" t="s">
        <v>788</v>
      </c>
      <c r="C196" s="7" t="s">
        <v>627</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509</v>
      </c>
      <c r="B197" s="59" t="s">
        <v>781</v>
      </c>
      <c r="C197" s="7" t="s">
        <v>176</v>
      </c>
      <c r="D197" s="23" t="s">
        <v>701</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510</v>
      </c>
      <c r="B198" s="19" t="s">
        <v>686</v>
      </c>
      <c r="C198" s="7" t="s">
        <v>631</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511</v>
      </c>
      <c r="B199" s="20" t="s">
        <v>686</v>
      </c>
      <c r="C199" s="7" t="s">
        <v>631</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512</v>
      </c>
      <c r="B200" s="21" t="s">
        <v>686</v>
      </c>
      <c r="C200" s="7" t="s">
        <v>633</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513</v>
      </c>
      <c r="B201" s="48" t="s">
        <v>786</v>
      </c>
      <c r="C201" s="7" t="s">
        <v>627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514</v>
      </c>
      <c r="B202" s="61" t="s">
        <v>779</v>
      </c>
      <c r="C202" s="7" t="s">
        <v>176</v>
      </c>
      <c r="D202" s="23" t="s">
        <v>710</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515</v>
      </c>
      <c r="B203" s="67" t="s">
        <v>733</v>
      </c>
      <c r="C203" s="7" t="s">
        <v>627</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516</v>
      </c>
      <c r="B204" s="19" t="s">
        <v>788</v>
      </c>
      <c r="C204" s="7" t="s">
        <v>627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517</v>
      </c>
      <c r="B205" s="41" t="s">
        <v>781</v>
      </c>
      <c r="C205" s="7" t="s">
        <v>176</v>
      </c>
      <c r="D205" s="23" t="s">
        <v>711</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518</v>
      </c>
      <c r="B206" s="19" t="s">
        <v>686</v>
      </c>
      <c r="C206" s="7" t="s">
        <v>633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519</v>
      </c>
      <c r="B207" s="19" t="s">
        <v>788</v>
      </c>
      <c r="C207" s="7" t="s">
        <v>627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520</v>
      </c>
      <c r="B208" s="41" t="s">
        <v>781</v>
      </c>
      <c r="C208" s="7" t="s">
        <v>176</v>
      </c>
      <c r="D208" s="23" t="s">
        <v>712</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521</v>
      </c>
      <c r="B209" s="19" t="s">
        <v>686</v>
      </c>
      <c r="C209" s="7" t="s">
        <v>633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522</v>
      </c>
      <c r="B210" s="19" t="s">
        <v>788</v>
      </c>
      <c r="C210" s="7" t="s">
        <v>627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523</v>
      </c>
      <c r="B211" s="41" t="s">
        <v>781</v>
      </c>
      <c r="C211" s="7" t="s">
        <v>176</v>
      </c>
      <c r="D211" s="23" t="s">
        <v>713</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524</v>
      </c>
      <c r="B212" s="19" t="s">
        <v>686</v>
      </c>
      <c r="C212" s="7" t="s">
        <v>633</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525</v>
      </c>
      <c r="B213" s="19" t="s">
        <v>788</v>
      </c>
      <c r="C213" s="7" t="s">
        <v>627</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526</v>
      </c>
      <c r="B214" s="41" t="s">
        <v>781</v>
      </c>
      <c r="C214" s="7" t="s">
        <v>176</v>
      </c>
      <c r="D214" s="23" t="s">
        <v>701</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527</v>
      </c>
      <c r="B215" s="19" t="s">
        <v>686</v>
      </c>
      <c r="C215" s="7" t="s">
        <v>631</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528</v>
      </c>
      <c r="B216" s="20" t="s">
        <v>686</v>
      </c>
      <c r="C216" s="7" t="s">
        <v>631</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529</v>
      </c>
      <c r="B217" s="21" t="s">
        <v>686</v>
      </c>
      <c r="C217" s="7" t="s">
        <v>633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530</v>
      </c>
      <c r="B218" s="48" t="s">
        <v>786</v>
      </c>
      <c r="C218" s="7" t="s">
        <v>627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531</v>
      </c>
      <c r="B219" s="61" t="s">
        <v>779</v>
      </c>
      <c r="C219" s="7" t="s">
        <v>176</v>
      </c>
      <c r="D219" s="23" t="s">
        <v>784</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532</v>
      </c>
      <c r="B220" s="21" t="s">
        <v>686</v>
      </c>
      <c r="C220" s="7" t="s">
        <v>633</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533</v>
      </c>
      <c r="B221" s="48" t="s">
        <v>786</v>
      </c>
      <c r="C221" s="7" t="s">
        <v>627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534</v>
      </c>
      <c r="B222" s="61" t="s">
        <v>779</v>
      </c>
      <c r="C222" s="7" t="s">
        <v>176</v>
      </c>
      <c r="D222" s="23" t="s">
        <v>785</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535</v>
      </c>
      <c r="B223" s="67" t="s">
        <v>733</v>
      </c>
      <c r="C223" s="7" t="s">
        <v>627</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536</v>
      </c>
      <c r="B224" s="19" t="s">
        <v>788</v>
      </c>
      <c r="C224" s="7" t="s">
        <v>627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537</v>
      </c>
      <c r="B225" s="41" t="s">
        <v>781</v>
      </c>
      <c r="C225" s="7" t="s">
        <v>176</v>
      </c>
      <c r="D225" s="23" t="s">
        <v>711</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538</v>
      </c>
      <c r="B226" s="19" t="s">
        <v>686</v>
      </c>
      <c r="C226" s="7" t="s">
        <v>633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539</v>
      </c>
      <c r="B227" s="19" t="s">
        <v>788</v>
      </c>
      <c r="C227" s="7" t="s">
        <v>627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540</v>
      </c>
      <c r="B228" s="41" t="s">
        <v>781</v>
      </c>
      <c r="C228" s="7" t="s">
        <v>176</v>
      </c>
      <c r="D228" s="23" t="s">
        <v>714</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541</v>
      </c>
      <c r="B229" s="19" t="s">
        <v>686</v>
      </c>
      <c r="C229" s="7" t="s">
        <v>633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542</v>
      </c>
      <c r="B230" s="19" t="s">
        <v>788</v>
      </c>
      <c r="C230" s="7" t="s">
        <v>627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543</v>
      </c>
      <c r="B231" s="41" t="s">
        <v>781</v>
      </c>
      <c r="C231" s="7" t="s">
        <v>176</v>
      </c>
      <c r="D231" s="23" t="s">
        <v>715</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544</v>
      </c>
      <c r="B232" s="19" t="s">
        <v>686</v>
      </c>
      <c r="C232" s="7" t="s">
        <v>633</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545</v>
      </c>
      <c r="B233" s="19" t="s">
        <v>788</v>
      </c>
      <c r="C233" s="7" t="s">
        <v>627</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546</v>
      </c>
      <c r="B234" s="41" t="s">
        <v>781</v>
      </c>
      <c r="C234" s="7" t="s">
        <v>176</v>
      </c>
      <c r="D234" s="23" t="s">
        <v>708</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547</v>
      </c>
      <c r="B235" s="19" t="s">
        <v>686</v>
      </c>
      <c r="C235" s="7" t="s">
        <v>631</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548</v>
      </c>
      <c r="B236" s="20" t="s">
        <v>686</v>
      </c>
      <c r="C236" s="7" t="s">
        <v>631</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549</v>
      </c>
      <c r="B237" s="21" t="s">
        <v>686</v>
      </c>
      <c r="C237" s="7" t="s">
        <v>631</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346</v>
      </c>
      <c r="B238" s="18" t="s">
        <v>686</v>
      </c>
      <c r="C238" s="7" t="s">
        <v>633</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262</v>
      </c>
      <c r="B239" s="25" t="s">
        <v>260</v>
      </c>
      <c r="C239" s="7" t="s">
        <v>627</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263</v>
      </c>
      <c r="B240" s="14">
        <v>1</v>
      </c>
      <c r="C240" s="7" t="s">
        <v>176</v>
      </c>
      <c r="D240" s="23" t="s">
        <v>177</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264</v>
      </c>
      <c r="B241" s="14">
        <v>2</v>
      </c>
      <c r="C241" s="7" t="s">
        <v>176</v>
      </c>
      <c r="D241" s="23" t="s">
        <v>178</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265</v>
      </c>
      <c r="B242" s="14">
        <v>3</v>
      </c>
      <c r="C242" s="7" t="s">
        <v>176</v>
      </c>
      <c r="D242" s="23" t="s">
        <v>179</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266</v>
      </c>
      <c r="B243" s="14">
        <v>4</v>
      </c>
      <c r="C243" s="7" t="s">
        <v>176</v>
      </c>
      <c r="D243" s="23" t="s">
        <v>180</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267</v>
      </c>
      <c r="B244" s="14">
        <v>5</v>
      </c>
      <c r="C244" s="7" t="s">
        <v>176</v>
      </c>
      <c r="D244" s="23" t="s">
        <v>181</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268</v>
      </c>
      <c r="B245" s="14">
        <v>6</v>
      </c>
      <c r="C245" s="7" t="s">
        <v>176</v>
      </c>
      <c r="D245" s="23" t="s">
        <v>182</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269</v>
      </c>
      <c r="B246" s="14">
        <v>7</v>
      </c>
      <c r="C246" s="7" t="s">
        <v>176</v>
      </c>
      <c r="D246" s="23" t="s">
        <v>183</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270</v>
      </c>
      <c r="B247" s="14">
        <v>8</v>
      </c>
      <c r="C247" s="7" t="s">
        <v>176</v>
      </c>
      <c r="D247" s="23" t="s">
        <v>184</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271</v>
      </c>
      <c r="B248" s="14">
        <v>9</v>
      </c>
      <c r="C248" s="7" t="s">
        <v>176</v>
      </c>
      <c r="D248" s="23" t="s">
        <v>185</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272</v>
      </c>
      <c r="B249" s="14">
        <v>10</v>
      </c>
      <c r="C249" s="7" t="s">
        <v>176</v>
      </c>
      <c r="D249" s="23" t="s">
        <v>186</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273</v>
      </c>
      <c r="B250" s="14">
        <v>11</v>
      </c>
      <c r="C250" s="7" t="s">
        <v>176</v>
      </c>
      <c r="D250" s="23" t="s">
        <v>187</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353</v>
      </c>
      <c r="B251" s="14">
        <v>12</v>
      </c>
      <c r="C251" s="7" t="s">
        <v>176</v>
      </c>
      <c r="D251" s="23" t="s">
        <v>188</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274</v>
      </c>
      <c r="B252" s="14">
        <v>13</v>
      </c>
      <c r="C252" s="7" t="s">
        <v>176</v>
      </c>
      <c r="D252" s="23" t="s">
        <v>189</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275</v>
      </c>
      <c r="B253" s="14">
        <v>14</v>
      </c>
      <c r="C253" s="7" t="s">
        <v>176</v>
      </c>
      <c r="D253" s="23" t="s">
        <v>190</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276</v>
      </c>
      <c r="B254" s="14">
        <v>15</v>
      </c>
      <c r="C254" s="7" t="s">
        <v>176</v>
      </c>
      <c r="D254" s="23" t="s">
        <v>191</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277</v>
      </c>
      <c r="B255" s="14">
        <v>16</v>
      </c>
      <c r="C255" s="7" t="s">
        <v>176</v>
      </c>
      <c r="D255" s="23" t="s">
        <v>192</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278</v>
      </c>
      <c r="B256" s="14">
        <v>17</v>
      </c>
      <c r="C256" s="7" t="s">
        <v>176</v>
      </c>
      <c r="D256" s="23" t="s">
        <v>193</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279</v>
      </c>
      <c r="B257" s="14">
        <v>18</v>
      </c>
      <c r="C257" s="7" t="s">
        <v>176</v>
      </c>
      <c r="D257" s="23" t="s">
        <v>194</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280</v>
      </c>
      <c r="B258" s="14">
        <v>19</v>
      </c>
      <c r="C258" s="7" t="s">
        <v>176</v>
      </c>
      <c r="D258" s="23" t="s">
        <v>195</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281</v>
      </c>
      <c r="B259" s="14">
        <v>20</v>
      </c>
      <c r="C259" s="7" t="s">
        <v>176</v>
      </c>
      <c r="D259" s="23" t="s">
        <v>196</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282</v>
      </c>
      <c r="B260" s="14">
        <v>21</v>
      </c>
      <c r="C260" s="7" t="s">
        <v>176</v>
      </c>
      <c r="D260" s="23" t="s">
        <v>197</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283</v>
      </c>
      <c r="B261" s="14">
        <v>22</v>
      </c>
      <c r="C261" s="7" t="s">
        <v>176</v>
      </c>
      <c r="D261" s="23" t="s">
        <v>198</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284</v>
      </c>
      <c r="B262" s="14">
        <v>23</v>
      </c>
      <c r="C262" s="7" t="s">
        <v>176</v>
      </c>
      <c r="D262" s="23" t="s">
        <v>199</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285</v>
      </c>
      <c r="B263" s="14">
        <v>24</v>
      </c>
      <c r="C263" s="7" t="s">
        <v>176</v>
      </c>
      <c r="D263" s="23" t="s">
        <v>200</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286</v>
      </c>
      <c r="B264" s="14">
        <v>25</v>
      </c>
      <c r="C264" s="7" t="s">
        <v>176</v>
      </c>
      <c r="D264" s="23" t="s">
        <v>201</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287</v>
      </c>
      <c r="B265" s="14">
        <v>26</v>
      </c>
      <c r="C265" s="7" t="s">
        <v>176</v>
      </c>
      <c r="D265" s="23" t="s">
        <v>202</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288</v>
      </c>
      <c r="B266" s="14">
        <v>27</v>
      </c>
      <c r="C266" s="7" t="s">
        <v>176</v>
      </c>
      <c r="D266" s="23" t="s">
        <v>203</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289</v>
      </c>
      <c r="B267" s="14">
        <v>28</v>
      </c>
      <c r="C267" s="7" t="s">
        <v>176</v>
      </c>
      <c r="D267" s="23" t="s">
        <v>204</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290</v>
      </c>
      <c r="B268" s="14">
        <v>29</v>
      </c>
      <c r="C268" s="7" t="s">
        <v>176</v>
      </c>
      <c r="D268" s="23" t="s">
        <v>205</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291</v>
      </c>
      <c r="B269" s="14">
        <v>30</v>
      </c>
      <c r="C269" s="7" t="s">
        <v>176</v>
      </c>
      <c r="D269" s="23" t="s">
        <v>206</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292</v>
      </c>
      <c r="B270" s="14">
        <v>31</v>
      </c>
      <c r="C270" s="7" t="s">
        <v>176</v>
      </c>
      <c r="D270" s="23" t="s">
        <v>207</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293</v>
      </c>
      <c r="B271" s="14">
        <v>32</v>
      </c>
      <c r="C271" s="7" t="s">
        <v>176</v>
      </c>
      <c r="D271" s="23" t="s">
        <v>208</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294</v>
      </c>
      <c r="B272" s="14">
        <v>33</v>
      </c>
      <c r="C272" s="7" t="s">
        <v>176</v>
      </c>
      <c r="D272" s="23" t="s">
        <v>209</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295</v>
      </c>
      <c r="B273" s="14">
        <v>34</v>
      </c>
      <c r="C273" s="7" t="s">
        <v>176</v>
      </c>
      <c r="D273" s="23" t="s">
        <v>210</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296</v>
      </c>
      <c r="B274" s="14">
        <v>35</v>
      </c>
      <c r="C274" s="7" t="s">
        <v>176</v>
      </c>
      <c r="D274" s="23" t="s">
        <v>211</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297</v>
      </c>
      <c r="B275" s="14">
        <v>36</v>
      </c>
      <c r="C275" s="7" t="s">
        <v>176</v>
      </c>
      <c r="D275" s="23" t="s">
        <v>212</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298</v>
      </c>
      <c r="B276" s="14">
        <v>37</v>
      </c>
      <c r="C276" s="7" t="s">
        <v>176</v>
      </c>
      <c r="D276" s="23" t="s">
        <v>213</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299</v>
      </c>
      <c r="B277" s="14">
        <v>38</v>
      </c>
      <c r="C277" s="7" t="s">
        <v>176</v>
      </c>
      <c r="D277" s="23" t="s">
        <v>214</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300</v>
      </c>
      <c r="B278" s="14">
        <v>39</v>
      </c>
      <c r="C278" s="7" t="s">
        <v>176</v>
      </c>
      <c r="D278" s="23" t="s">
        <v>215</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301</v>
      </c>
      <c r="B279" s="14">
        <v>40</v>
      </c>
      <c r="C279" s="7" t="s">
        <v>176</v>
      </c>
      <c r="D279" s="23" t="s">
        <v>216</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302</v>
      </c>
      <c r="B280" s="14">
        <v>41</v>
      </c>
      <c r="C280" s="7" t="s">
        <v>176</v>
      </c>
      <c r="D280" s="23" t="s">
        <v>217</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303</v>
      </c>
      <c r="B281" s="14">
        <v>42</v>
      </c>
      <c r="C281" s="7" t="s">
        <v>176</v>
      </c>
      <c r="D281" s="23" t="s">
        <v>218</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304</v>
      </c>
      <c r="B282" s="14">
        <v>43</v>
      </c>
      <c r="C282" s="7" t="s">
        <v>176</v>
      </c>
      <c r="D282" s="23" t="s">
        <v>219</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305</v>
      </c>
      <c r="B283" s="14">
        <v>44</v>
      </c>
      <c r="C283" s="7" t="s">
        <v>176</v>
      </c>
      <c r="D283" s="23" t="s">
        <v>220</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306</v>
      </c>
      <c r="B284" s="14">
        <v>45</v>
      </c>
      <c r="C284" s="7" t="s">
        <v>176</v>
      </c>
      <c r="D284" s="23" t="s">
        <v>221</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307</v>
      </c>
      <c r="B285" s="14">
        <v>46</v>
      </c>
      <c r="C285" s="7" t="s">
        <v>176</v>
      </c>
      <c r="D285" s="23" t="s">
        <v>222</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308</v>
      </c>
      <c r="B286" s="14">
        <v>47</v>
      </c>
      <c r="C286" s="7" t="s">
        <v>176</v>
      </c>
      <c r="D286" s="23" t="s">
        <v>223</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309</v>
      </c>
      <c r="B287" s="14">
        <v>48</v>
      </c>
      <c r="C287" s="7" t="s">
        <v>176</v>
      </c>
      <c r="D287" s="23" t="s">
        <v>224</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310</v>
      </c>
      <c r="B288" s="14">
        <v>49</v>
      </c>
      <c r="C288" s="7" t="s">
        <v>176</v>
      </c>
      <c r="D288" s="23" t="s">
        <v>225</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311</v>
      </c>
      <c r="B289" s="14">
        <v>50</v>
      </c>
      <c r="C289" s="7" t="s">
        <v>176</v>
      </c>
      <c r="D289" s="23" t="s">
        <v>226</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312</v>
      </c>
      <c r="B290" s="14">
        <v>51</v>
      </c>
      <c r="C290" s="7" t="s">
        <v>176</v>
      </c>
      <c r="D290" s="23" t="s">
        <v>227</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313</v>
      </c>
      <c r="B291" s="14">
        <v>52</v>
      </c>
      <c r="C291" s="7" t="s">
        <v>176</v>
      </c>
      <c r="D291" s="23" t="s">
        <v>228</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314</v>
      </c>
      <c r="B292" s="14">
        <v>53</v>
      </c>
      <c r="C292" s="7" t="s">
        <v>176</v>
      </c>
      <c r="D292" s="23" t="s">
        <v>229</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315</v>
      </c>
      <c r="B293" s="14">
        <v>54</v>
      </c>
      <c r="C293" s="7" t="s">
        <v>176</v>
      </c>
      <c r="D293" s="23" t="s">
        <v>230</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316</v>
      </c>
      <c r="B294" s="14">
        <v>55</v>
      </c>
      <c r="C294" s="7" t="s">
        <v>176</v>
      </c>
      <c r="D294" s="23" t="s">
        <v>231</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317</v>
      </c>
      <c r="B295" s="14">
        <v>56</v>
      </c>
      <c r="C295" s="7" t="s">
        <v>176</v>
      </c>
      <c r="D295" s="23" t="s">
        <v>232</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318</v>
      </c>
      <c r="B296" s="14">
        <v>57</v>
      </c>
      <c r="C296" s="7" t="s">
        <v>176</v>
      </c>
      <c r="D296" s="23" t="s">
        <v>233</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319</v>
      </c>
      <c r="B297" s="14">
        <v>58</v>
      </c>
      <c r="C297" s="7" t="s">
        <v>176</v>
      </c>
      <c r="D297" s="23" t="s">
        <v>234</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320</v>
      </c>
      <c r="B298" s="14">
        <v>59</v>
      </c>
      <c r="C298" s="7" t="s">
        <v>176</v>
      </c>
      <c r="D298" s="23" t="s">
        <v>235</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321</v>
      </c>
      <c r="B299" s="14">
        <v>60</v>
      </c>
      <c r="C299" s="7" t="s">
        <v>176</v>
      </c>
      <c r="D299" s="23" t="s">
        <v>236</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322</v>
      </c>
      <c r="B300" s="14">
        <v>61</v>
      </c>
      <c r="C300" s="7" t="s">
        <v>176</v>
      </c>
      <c r="D300" s="23" t="s">
        <v>237</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323</v>
      </c>
      <c r="B301" s="14">
        <v>62</v>
      </c>
      <c r="C301" s="7" t="s">
        <v>176</v>
      </c>
      <c r="D301" s="23" t="s">
        <v>238</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324</v>
      </c>
      <c r="B302" s="14">
        <v>63</v>
      </c>
      <c r="C302" s="7" t="s">
        <v>176</v>
      </c>
      <c r="D302" s="23" t="s">
        <v>239</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325</v>
      </c>
      <c r="B303" s="14">
        <v>64</v>
      </c>
      <c r="C303" s="7" t="s">
        <v>176</v>
      </c>
      <c r="D303" s="23" t="s">
        <v>240</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326</v>
      </c>
      <c r="B304" s="14">
        <v>65</v>
      </c>
      <c r="C304" s="7" t="s">
        <v>176</v>
      </c>
      <c r="D304" s="23" t="s">
        <v>241</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327</v>
      </c>
      <c r="B305" s="14">
        <v>66</v>
      </c>
      <c r="C305" s="7" t="s">
        <v>176</v>
      </c>
      <c r="D305" s="23" t="s">
        <v>242</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328</v>
      </c>
      <c r="B306" s="14">
        <v>67</v>
      </c>
      <c r="C306" s="7" t="s">
        <v>176</v>
      </c>
      <c r="D306" s="23" t="s">
        <v>243</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329</v>
      </c>
      <c r="B307" s="14">
        <v>68</v>
      </c>
      <c r="C307" s="7" t="s">
        <v>176</v>
      </c>
      <c r="D307" s="23" t="s">
        <v>244</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330</v>
      </c>
      <c r="B308" s="14">
        <v>69</v>
      </c>
      <c r="C308" s="7" t="s">
        <v>176</v>
      </c>
      <c r="D308" s="23" t="s">
        <v>245</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331</v>
      </c>
      <c r="B309" s="14">
        <v>70</v>
      </c>
      <c r="C309" s="7" t="s">
        <v>176</v>
      </c>
      <c r="D309" s="23" t="s">
        <v>246</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332</v>
      </c>
      <c r="B310" s="14">
        <v>71</v>
      </c>
      <c r="C310" s="7" t="s">
        <v>176</v>
      </c>
      <c r="D310" s="23" t="s">
        <v>247</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333</v>
      </c>
      <c r="B311" s="14">
        <v>72</v>
      </c>
      <c r="C311" s="7" t="s">
        <v>176</v>
      </c>
      <c r="D311" s="23" t="s">
        <v>248</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334</v>
      </c>
      <c r="B312" s="14">
        <v>73</v>
      </c>
      <c r="C312" s="7" t="s">
        <v>176</v>
      </c>
      <c r="D312" s="23" t="s">
        <v>249</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335</v>
      </c>
      <c r="B313" s="14">
        <v>74</v>
      </c>
      <c r="C313" s="7" t="s">
        <v>176</v>
      </c>
      <c r="D313" s="23" t="s">
        <v>250</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336</v>
      </c>
      <c r="B314" s="14">
        <v>75</v>
      </c>
      <c r="C314" s="7" t="s">
        <v>176</v>
      </c>
      <c r="D314" s="23" t="s">
        <v>251</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337</v>
      </c>
      <c r="B315" s="14">
        <v>76</v>
      </c>
      <c r="C315" s="7" t="s">
        <v>176</v>
      </c>
      <c r="D315" s="23" t="s">
        <v>252</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338</v>
      </c>
      <c r="B316" s="14">
        <v>77</v>
      </c>
      <c r="C316" s="7" t="s">
        <v>176</v>
      </c>
      <c r="D316" s="23" t="s">
        <v>253</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339</v>
      </c>
      <c r="B317" s="14">
        <v>78</v>
      </c>
      <c r="C317" s="7" t="s">
        <v>176</v>
      </c>
      <c r="D317" s="23" t="s">
        <v>254</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340</v>
      </c>
      <c r="B318" s="14">
        <v>79</v>
      </c>
      <c r="C318" s="7" t="s">
        <v>176</v>
      </c>
      <c r="D318" s="23" t="s">
        <v>255</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341</v>
      </c>
      <c r="B319" s="14">
        <v>80</v>
      </c>
      <c r="C319" s="7" t="s">
        <v>176</v>
      </c>
      <c r="D319" s="23" t="s">
        <v>256</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342</v>
      </c>
      <c r="B320" s="14">
        <v>81</v>
      </c>
      <c r="C320" s="7" t="s">
        <v>176</v>
      </c>
      <c r="D320" s="23" t="s">
        <v>257</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343</v>
      </c>
      <c r="B321" s="18" t="s">
        <v>686</v>
      </c>
      <c r="C321" s="7" t="s">
        <v>633</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347</v>
      </c>
      <c r="B322" s="47" t="s">
        <v>778</v>
      </c>
      <c r="C322" s="7" t="s">
        <v>627</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348</v>
      </c>
      <c r="B323" s="14">
        <v>1</v>
      </c>
      <c r="C323" s="7" t="s">
        <v>176</v>
      </c>
      <c r="D323" s="23" t="s">
        <v>244</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349</v>
      </c>
      <c r="B324" s="14">
        <v>2</v>
      </c>
      <c r="C324" s="7" t="s">
        <v>176</v>
      </c>
      <c r="D324" s="23" t="s">
        <v>198</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350</v>
      </c>
      <c r="B325" s="14">
        <v>3</v>
      </c>
      <c r="C325" s="7" t="s">
        <v>176</v>
      </c>
      <c r="D325" s="23" t="s">
        <v>699</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351</v>
      </c>
      <c r="B326" s="14">
        <v>4</v>
      </c>
      <c r="C326" s="7" t="s">
        <v>176</v>
      </c>
      <c r="D326" s="23" t="s">
        <v>700</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352</v>
      </c>
      <c r="B327" s="18" t="s">
        <v>686</v>
      </c>
      <c r="C327" s="7" t="s">
        <v>633</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344</v>
      </c>
      <c r="B328" s="54" t="s">
        <v>735</v>
      </c>
      <c r="C328" s="7" t="s">
        <v>627</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550</v>
      </c>
      <c r="B329" s="65" t="s">
        <v>736</v>
      </c>
      <c r="C329" s="7" t="s">
        <v>627</v>
      </c>
      <c r="E329" t="s">
        <v>687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551</v>
      </c>
      <c r="B330" s="15" t="s">
        <v>173</v>
      </c>
      <c r="C330" s="7" t="s">
        <v>176</v>
      </c>
      <c r="D330" s="23" t="s">
        <v>632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552</v>
      </c>
      <c r="B331" s="21" t="s">
        <v>686</v>
      </c>
      <c r="C331" s="7" t="s">
        <v>633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553</v>
      </c>
      <c r="B332" s="70" t="s">
        <v>737</v>
      </c>
      <c r="C332" s="7" t="s">
        <v>627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554</v>
      </c>
      <c r="B333" s="15" t="s">
        <v>173</v>
      </c>
      <c r="C333" s="7" t="s">
        <v>176</v>
      </c>
      <c r="D333" s="23" t="s">
        <v>632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555</v>
      </c>
      <c r="B334" s="21" t="s">
        <v>686</v>
      </c>
      <c r="C334" s="7" t="s">
        <v>633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556</v>
      </c>
      <c r="B335" s="70" t="s">
        <v>738</v>
      </c>
      <c r="C335" s="7" t="s">
        <v>627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557</v>
      </c>
      <c r="B336" s="15" t="s">
        <v>173</v>
      </c>
      <c r="C336" s="7" t="s">
        <v>176</v>
      </c>
      <c r="D336" s="23" t="s">
        <v>632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558</v>
      </c>
      <c r="B337" s="21" t="s">
        <v>686</v>
      </c>
      <c r="C337" s="7" t="s">
        <v>633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559</v>
      </c>
      <c r="B338" s="70" t="s">
        <v>739</v>
      </c>
      <c r="C338" s="7" t="s">
        <v>627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560</v>
      </c>
      <c r="B339" s="15" t="s">
        <v>173</v>
      </c>
      <c r="C339" s="7" t="s">
        <v>176</v>
      </c>
      <c r="D339" s="23" t="s">
        <v>632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561</v>
      </c>
      <c r="B340" s="21" t="s">
        <v>686</v>
      </c>
      <c r="C340" s="7" t="s">
        <v>633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562</v>
      </c>
      <c r="B341" s="70" t="s">
        <v>740</v>
      </c>
      <c r="C341" s="7" t="s">
        <v>627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563</v>
      </c>
      <c r="B342" s="15" t="s">
        <v>173</v>
      </c>
      <c r="C342" s="7" t="s">
        <v>176</v>
      </c>
      <c r="D342" s="23" t="s">
        <v>632</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564</v>
      </c>
      <c r="B343" s="21" t="s">
        <v>686</v>
      </c>
      <c r="C343" s="7" t="s">
        <v>633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565</v>
      </c>
      <c r="B344" s="70" t="s">
        <v>741</v>
      </c>
      <c r="C344" s="7" t="s">
        <v>627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566</v>
      </c>
      <c r="B345" s="20" t="s">
        <v>790</v>
      </c>
      <c r="C345" s="7" t="s">
        <v>627</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567</v>
      </c>
      <c r="B346" s="19" t="s">
        <v>791</v>
      </c>
      <c r="C346" s="7" t="s">
        <v>176</v>
      </c>
      <c r="D346" s="23" t="s">
        <v>792</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568</v>
      </c>
      <c r="B347" s="19" t="s">
        <v>734</v>
      </c>
      <c r="C347" s="7" t="s">
        <v>627</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569</v>
      </c>
      <c r="B348" s="41" t="s">
        <v>173</v>
      </c>
      <c r="C348" s="7" t="s">
        <v>176</v>
      </c>
      <c r="D348" s="23" t="s">
        <v>632</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570</v>
      </c>
      <c r="B349" s="19" t="s">
        <v>686</v>
      </c>
      <c r="C349" s="7" t="s">
        <v>631</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571</v>
      </c>
      <c r="B350" s="20" t="s">
        <v>686</v>
      </c>
      <c r="C350" s="7" t="s">
        <v>631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572</v>
      </c>
      <c r="B351" s="21" t="s">
        <v>686</v>
      </c>
      <c r="C351" s="7" t="s">
        <v>631</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345</v>
      </c>
      <c r="B352" s="18" t="s">
        <v>686</v>
      </c>
      <c r="C352" s="7" t="s">
        <v>633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354</v>
      </c>
      <c r="B353" s="42" t="s">
        <v>742</v>
      </c>
      <c r="C353" s="7" t="s">
        <v>627</v>
      </c>
      <c r="E353" t="s">
        <v>716</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355</v>
      </c>
      <c r="B354" s="21" t="s">
        <v>793</v>
      </c>
      <c r="C354" s="7" t="s">
        <v>176</v>
      </c>
      <c r="D354" s="23" t="s">
        <v>717</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356</v>
      </c>
      <c r="B355" s="21" t="s">
        <v>794</v>
      </c>
      <c r="C355" s="7" t="s">
        <v>176</v>
      </c>
      <c r="D355" s="23" t="s">
        <v>718</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357</v>
      </c>
      <c r="B356" s="21" t="s">
        <v>795</v>
      </c>
      <c r="C356" s="7" t="s">
        <v>176</v>
      </c>
      <c r="D356" s="23" t="s">
        <v>719</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358</v>
      </c>
      <c r="B357" s="21" t="s">
        <v>796</v>
      </c>
      <c r="C357" s="7" t="s">
        <v>176</v>
      </c>
      <c r="D357" s="23" t="s">
        <v>720</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359</v>
      </c>
      <c r="B358" s="21" t="s">
        <v>797</v>
      </c>
      <c r="C358" s="7" t="s">
        <v>176</v>
      </c>
      <c r="D358" s="23" t="s">
        <v>721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360</v>
      </c>
      <c r="B359" s="21" t="s">
        <v>798</v>
      </c>
      <c r="C359" s="7" t="s">
        <v>176</v>
      </c>
      <c r="D359" s="23" t="s">
        <v>722</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361</v>
      </c>
      <c r="B360" s="18" t="s">
        <v>686</v>
      </c>
      <c r="C360" s="7" t="s">
        <v>631</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362</v>
      </c>
      <c r="B361" s="22" t="s">
        <v>686</v>
      </c>
      <c r="C361" s="7" t="s">
        <v>631</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175</v>
      </c>
      <c r="B1" t="s">
        <v>1039</v>
      </c>
      <c r="C1" t="s">
        <v>1040</v>
      </c>
      <c r="D1" t="s">
        <v>1041</v>
      </c>
      <c r="E1" t="s">
        <v>1053</v>
      </c>
      <c r="F1" t="s">
        <v>1046</v>
      </c>
    </row>
    <row r="2" spans="1:6" x14ac:dyDescent="0.25">
      <c r="A2" t="s">
        <v>1045</v>
      </c>
      <c r="B2" t="s">
        <v>842</v>
      </c>
      <c r="C2" t="s">
        <v>1051</v>
      </c>
      <c r="D2" t="s">
        <v>1051</v>
      </c>
      <c r="F2" t="s">
        <v>1047</v>
      </c>
    </row>
    <row r="3" spans="1:6" x14ac:dyDescent="0.25">
      <c r="A3" t="s">
        <v>1045</v>
      </c>
      <c r="B3" t="s">
        <v>843</v>
      </c>
      <c r="C3" t="s">
        <v>1052</v>
      </c>
      <c r="D3" t="s">
        <v>1051</v>
      </c>
      <c r="F3" t="s">
        <v>848</v>
      </c>
    </row>
    <row r="4" spans="1:6" x14ac:dyDescent="0.25">
      <c r="A4" t="s">
        <v>1045</v>
      </c>
      <c r="B4" t="s">
        <v>851</v>
      </c>
      <c r="C4" t="s">
        <v>1052</v>
      </c>
      <c r="D4" t="s">
        <v>1051</v>
      </c>
      <c r="F4" s="94" t="s">
        <v>1048</v>
      </c>
    </row>
    <row r="5" spans="1:6" x14ac:dyDescent="0.25">
      <c r="A5" t="s">
        <v>1045</v>
      </c>
      <c r="B5" t="s">
        <v>844</v>
      </c>
      <c r="C5" t="s">
        <v>1052</v>
      </c>
      <c r="D5" t="s">
        <v>1051</v>
      </c>
      <c r="F5" s="22" t="s">
        <v>1048</v>
      </c>
    </row>
    <row r="6" spans="1:6" x14ac:dyDescent="0.25">
      <c r="A6" t="s">
        <v>1045</v>
      </c>
      <c r="B6" t="s">
        <v>845</v>
      </c>
      <c r="C6" t="s">
        <v>1051</v>
      </c>
      <c r="D6" t="s">
        <v>1051</v>
      </c>
      <c r="E6" t="s">
        <v>1054</v>
      </c>
      <c r="F6" t="s">
        <v>850</v>
      </c>
    </row>
    <row r="7" spans="1:6" x14ac:dyDescent="0.25">
      <c r="A7" t="s">
        <v>1045</v>
      </c>
      <c r="B7" t="s">
        <v>734</v>
      </c>
      <c r="C7" t="s">
        <v>1051</v>
      </c>
      <c r="D7" t="s">
        <v>1051</v>
      </c>
      <c r="F7" t="s">
        <v>1049</v>
      </c>
    </row>
    <row r="8" spans="1:6" x14ac:dyDescent="0.25">
      <c r="A8" t="s">
        <v>1045</v>
      </c>
      <c r="B8" t="s">
        <v>846</v>
      </c>
      <c r="C8" t="s">
        <v>1052</v>
      </c>
      <c r="D8" t="s">
        <v>1051</v>
      </c>
      <c r="F8" t="s">
        <v>1050</v>
      </c>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1056</v>
      </c>
    </row>
    <row r="2" spans="1:18" x14ac:dyDescent="0.25">
      <c r="A2" t="s">
        <v>4</v>
      </c>
      <c r="B2" t="s">
        <v>843</v>
      </c>
      <c r="C2" t="s">
        <v>856</v>
      </c>
      <c r="D2" t="s">
        <v>857</v>
      </c>
      <c r="E2" t="s">
        <v>858</v>
      </c>
      <c r="F2" t="s">
        <v>859</v>
      </c>
      <c r="G2" t="s">
        <v>745</v>
      </c>
      <c r="H2" t="s">
        <v>827</v>
      </c>
      <c r="I2" t="s">
        <v>860</v>
      </c>
      <c r="J2" t="s">
        <v>861</v>
      </c>
      <c r="K2" t="s">
        <v>862</v>
      </c>
      <c r="L2" t="s">
        <v>260</v>
      </c>
      <c r="M2" t="s">
        <v>629</v>
      </c>
      <c r="N2" t="s">
        <v>768</v>
      </c>
      <c r="O2" t="s">
        <v>942</v>
      </c>
      <c r="P2" t="s">
        <v>863</v>
      </c>
      <c r="Q2" t="s">
        <v>618</v>
      </c>
      <c r="R2" t="s">
        <v>865</v>
      </c>
    </row>
    <row r="3" spans="1:18" s="5" customFormat="1" x14ac:dyDescent="0.25">
      <c r="A3" s="5" t="s">
        <v>578</v>
      </c>
      <c r="B3" s="5" t="s">
        <v>946</v>
      </c>
      <c r="C3" s="5" t="s">
        <v>945</v>
      </c>
      <c r="D3" s="5" t="s">
        <v>947</v>
      </c>
      <c r="E3" s="73" t="s">
        <v>804</v>
      </c>
      <c r="F3" s="73" t="s">
        <v>804</v>
      </c>
      <c r="G3" s="73" t="s">
        <v>804</v>
      </c>
      <c r="H3" s="73" t="s">
        <v>804</v>
      </c>
      <c r="I3" s="5" t="s">
        <v>619</v>
      </c>
      <c r="J3" s="5" t="s">
        <v>864</v>
      </c>
      <c r="K3" s="49" t="s">
        <v>818</v>
      </c>
      <c r="L3" s="4" t="s">
        <v>938</v>
      </c>
      <c r="M3" s="49" t="s">
        <v>803</v>
      </c>
      <c r="N3" s="49" t="s">
        <v>868</v>
      </c>
      <c r="O3" s="6" t="s">
        <v>943</v>
      </c>
      <c r="P3" s="49" t="s">
        <v>577</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576</v>
      </c>
      <c r="B4" s="5" t="s">
        <v>950</v>
      </c>
      <c r="C4" s="5" t="s">
        <v>948</v>
      </c>
      <c r="D4" s="5" t="s">
        <v>949</v>
      </c>
      <c r="E4" s="73" t="s">
        <v>804</v>
      </c>
      <c r="F4" s="73" t="s">
        <v>804</v>
      </c>
      <c r="G4" s="73" t="s">
        <v>804</v>
      </c>
      <c r="H4" s="73" t="s">
        <v>804</v>
      </c>
      <c r="I4" s="5" t="s">
        <v>619</v>
      </c>
      <c r="J4" s="5" t="s">
        <v>864</v>
      </c>
      <c r="K4" s="49" t="s">
        <v>818</v>
      </c>
      <c r="L4" s="4" t="s">
        <v>938</v>
      </c>
      <c r="M4" s="49" t="s">
        <v>803</v>
      </c>
      <c r="N4" s="49" t="s">
        <v>868</v>
      </c>
      <c r="O4" s="6" t="s">
        <v>943</v>
      </c>
      <c r="P4" s="49" t="s">
        <v>577</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952</v>
      </c>
      <c r="B5" s="5" t="s">
        <v>946</v>
      </c>
      <c r="C5" s="92" t="s">
        <v>951</v>
      </c>
      <c r="D5" s="92" t="s">
        <v>953</v>
      </c>
      <c r="E5" s="73" t="s">
        <v>804</v>
      </c>
      <c r="F5" s="73" t="s">
        <v>804</v>
      </c>
      <c r="G5" s="73" t="s">
        <v>804</v>
      </c>
      <c r="H5" s="73" t="s">
        <v>804</v>
      </c>
      <c r="I5" s="5" t="s">
        <v>619</v>
      </c>
      <c r="J5" s="5" t="s">
        <v>864</v>
      </c>
      <c r="K5" s="49" t="s">
        <v>818</v>
      </c>
      <c r="L5" s="4" t="s">
        <v>938</v>
      </c>
      <c r="M5" s="49" t="s">
        <v>803</v>
      </c>
      <c r="N5" s="49" t="s">
        <v>868</v>
      </c>
      <c r="O5" s="6" t="s">
        <v>943</v>
      </c>
      <c r="P5" s="49" t="s">
        <v>577</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866</v>
      </c>
    </row>
    <row r="9" spans="1:18" x14ac:dyDescent="0.25">
      <c r="B9" t="s">
        <v>867</v>
      </c>
    </row>
    <row r="10" spans="1:18" x14ac:dyDescent="0.25">
      <c r="B10" t="s">
        <v>631</v>
      </c>
    </row>
    <row r="12" spans="1:18" x14ac:dyDescent="0.25">
      <c r="B12" t="s">
        <v>937</v>
      </c>
    </row>
    <row r="15" spans="1:18" x14ac:dyDescent="0.25">
      <c r="B15" t="s">
        <v>939</v>
      </c>
    </row>
    <row r="16" spans="1:18" x14ac:dyDescent="0.25">
      <c r="B16" t="s">
        <v>940</v>
      </c>
    </row>
    <row r="17" spans="2:2" x14ac:dyDescent="0.25">
      <c r="B17" s="38" t="s">
        <v>936</v>
      </c>
    </row>
    <row r="18" spans="2:2" x14ac:dyDescent="0.25">
      <c r="B18" t="s">
        <v>944</v>
      </c>
    </row>
    <row r="19" spans="2:2" x14ac:dyDescent="0.25">
      <c r="B19" t="s">
        <v>941</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8"/>
  <sheetViews>
    <sheetView tabSelected="1" zoomScale="85" zoomScaleNormal="85" workbookViewId="0">
      <selection activeCell="E12" sqref="E1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11" width="13" customWidth="1"/>
    <col min="12" max="14" width="11.140625" customWidth="1"/>
    <col min="15" max="15" width="15" customWidth="1"/>
    <col min="16" max="21" width="11.140625" customWidth="1"/>
    <col min="22" max="22" width="89.5703125" customWidth="1"/>
    <col min="23" max="23" width="21.42578125" customWidth="1"/>
    <col min="24" max="24" width="11.140625" customWidth="1"/>
  </cols>
  <sheetData>
    <row r="1" spans="1:24" s="7" customFormat="1" x14ac:dyDescent="0.25">
      <c r="A1" s="9" t="s">
        <v>4</v>
      </c>
      <c r="B1" s="10" t="s">
        <v>160</v>
      </c>
      <c r="C1" s="10" t="s">
        <v>170</v>
      </c>
      <c r="D1" s="10" t="s">
        <v>0</v>
      </c>
      <c r="E1" s="10" t="s">
        <v>1</v>
      </c>
      <c r="F1" s="10" t="s">
        <v>161</v>
      </c>
      <c r="G1" s="10" t="s">
        <v>171</v>
      </c>
      <c r="H1" s="10" t="s">
        <v>172</v>
      </c>
      <c r="I1" s="10" t="s">
        <v>2466</v>
      </c>
      <c r="J1" s="10" t="s">
        <v>2465</v>
      </c>
      <c r="K1" s="10" t="s">
        <v>162</v>
      </c>
      <c r="L1" s="10" t="s">
        <v>166</v>
      </c>
      <c r="M1" s="10" t="s">
        <v>167</v>
      </c>
      <c r="N1" s="10" t="s">
        <v>168</v>
      </c>
      <c r="O1" s="10" t="s">
        <v>1042</v>
      </c>
      <c r="P1" s="10" t="s">
        <v>169</v>
      </c>
      <c r="Q1" s="10" t="s">
        <v>688</v>
      </c>
      <c r="R1" s="10" t="s">
        <v>2404</v>
      </c>
      <c r="S1" s="10" t="s">
        <v>646</v>
      </c>
      <c r="T1" s="10" t="s">
        <v>2405</v>
      </c>
      <c r="U1" s="10" t="s">
        <v>2406</v>
      </c>
      <c r="V1" s="10" t="s">
        <v>2403</v>
      </c>
      <c r="W1" s="12" t="s">
        <v>258</v>
      </c>
      <c r="X1" s="10" t="s">
        <v>2</v>
      </c>
    </row>
    <row r="2" spans="1:24" s="136" customFormat="1" x14ac:dyDescent="0.25">
      <c r="A2" s="160">
        <v>1</v>
      </c>
      <c r="B2" s="138" t="s">
        <v>2487</v>
      </c>
      <c r="C2" s="134" t="s">
        <v>2676</v>
      </c>
      <c r="D2" s="5"/>
      <c r="E2" s="139" t="s">
        <v>2687</v>
      </c>
      <c r="F2" s="139" t="str">
        <f t="shared" ref="F2:F33" si="0">"a"</f>
        <v>a</v>
      </c>
      <c r="G2" s="139" t="str">
        <f>"mailto:"&amp;Table1[[#This Row],[email]]</f>
        <v>mailto:0@localhost</v>
      </c>
      <c r="H2" s="139" t="s">
        <v>170</v>
      </c>
      <c r="I2" s="139">
        <v>8</v>
      </c>
      <c r="J2" s="139" t="str">
        <f>VLOOKUP(Table1[[#This Row],[profilePic'#]],Images[],3,FALSE)</f>
        <v>orange head</v>
      </c>
      <c r="K2" s="139" t="str">
        <f>VLOOKUP(Table1[[#This Row],[profilePic'#]],Images[],4,TRUE)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2" s="139" t="str">
        <f>"""id"" : """&amp;Table1[[#This Row],[UUID]]&amp;""", "</f>
        <v xml:space="preserve">"id" : "eeeeeeeeeeeeeeeeeeeeeeeeeeeeeeee", </v>
      </c>
      <c r="M2" s="139" t="str">
        <f>"""email"" : """&amp;Table1[[#This Row],[email]]&amp;""", "</f>
        <v xml:space="preserve">"email" : "0@localhost", </v>
      </c>
      <c r="N2" s="139" t="str">
        <f>"""pwd"" : """&amp;Table1[[#This Row],[pwd]]&amp;""", "</f>
        <v xml:space="preserve">"pwd" : "a", </v>
      </c>
      <c r="O2" s="139" t="str">
        <f>"""jsonBlob"" : ""{\""name\"" : \"""&amp;Table1[[#This Row],[firstName]]&amp;" "&amp;Table1[[#This Row],[lastName]]&amp;"\"", "&amp;"\""imgSrc\"" : \"""&amp;Table1[[#This Row],[profilePic]]&amp;"\""}"","</f>
        <v>"jsonBlob"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2" s="139" t="str">
        <f>"""contacts"" : { ""channels"": [ {""url"" : """&amp;Table1[[#This Row],[contact1]]&amp;""", ""channelType"" : """&amp;Table1[[#This Row],[contact1 type]]&amp;""" } ] },"</f>
        <v>"contacts" : { "channels": [ {"url" : "mailto:0@localhost", "channelType" : "email" } ] },</v>
      </c>
      <c r="Q2" s="139" t="str">
        <f>""</f>
        <v/>
      </c>
      <c r="R2" s="139">
        <v>1</v>
      </c>
      <c r="S2" s="139">
        <v>2</v>
      </c>
      <c r="T2" s="139">
        <v>3</v>
      </c>
      <c r="U2" s="139">
        <v>4</v>
      </c>
      <c r="V2" s="140" t="str">
        <f>"""aliasLabels"" : [ "&amp;IF(NOT(ISBLANK(Table1[[#This Row],[label1]])),"{""label"": ""1"""&amp;"}"&amp;IF(NOT(ISBLANK(Table1[[#This Row],[label2]])),",{""label"": ""2"""&amp;"}"&amp;IF(NOT(ISBLANK(Table1[[#This Row],[label3]])),",{""label"":""3"""&amp;"}"&amp;IF(NOT(ISBLANK(Table1[[#This Row],[label4]])),",{""label"": ""4"""&amp;"}",""),""),""),"")&amp;"],"</f>
        <v>"aliasLabels" : [ {"label": "1"},{"label": "2"},{"label":"3"},{"label": "4"}],</v>
      </c>
      <c r="W2" s="139" t="str">
        <f t="shared" ref="W2:W33" si="1">"""initialPosts"" : [  ]"</f>
        <v>"initialPosts" : [  ]</v>
      </c>
      <c r="X2" s="13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"0@localhost", "pwd" : "a", "jsonBlob" : "{\"name\" : \" Zero\",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"mailto:0@localhost", "channelType" : "email" } ] },"aliasLabels" : [ {"label": "1"},{"label": "2"},{"label":"3"},{"label": "4"}],"initialPosts" : [  ] }, </v>
      </c>
    </row>
    <row r="3" spans="1:24" s="136" customFormat="1" x14ac:dyDescent="0.25">
      <c r="A3" s="2">
        <v>2</v>
      </c>
      <c r="B3" s="141" t="s">
        <v>2484</v>
      </c>
      <c r="C3" s="134" t="s">
        <v>2677</v>
      </c>
      <c r="D3" s="5"/>
      <c r="E3" s="141" t="s">
        <v>2723</v>
      </c>
      <c r="F3" s="139" t="str">
        <f t="shared" si="0"/>
        <v>a</v>
      </c>
      <c r="G3" s="142" t="str">
        <f>"mailto:"&amp;Table1[[#This Row],[email]]</f>
        <v>mailto:1@localhost</v>
      </c>
      <c r="H3" s="139" t="s">
        <v>170</v>
      </c>
      <c r="I3" s="139">
        <v>0</v>
      </c>
      <c r="J3" s="139" t="str">
        <f>VLOOKUP(Table1[[#This Row],[profilePic'#]],Images[],3,FALSE)</f>
        <v>dinky1 bluegreen</v>
      </c>
      <c r="K3" s="139"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 s="142" t="str">
        <f>"""id"" : """&amp;Table1[[#This Row],[UUID]]&amp;""", "</f>
        <v xml:space="preserve">"id" : "0001b786be604980af3bd2a9e55d6dae", </v>
      </c>
      <c r="M3" s="142" t="str">
        <f>"""email"" : """&amp;Table1[[#This Row],[email]]&amp;""", "</f>
        <v xml:space="preserve">"email" : "1@localhost", </v>
      </c>
      <c r="N3" s="142" t="str">
        <f>"""pwd"" : """&amp;Table1[[#This Row],[pwd]]&amp;""", "</f>
        <v xml:space="preserve">"pwd" : "a", </v>
      </c>
      <c r="O3" s="142" t="str">
        <f>"""jsonBlob"" : ""{\""name\"" : \"""&amp;Table1[[#This Row],[firstName]]&amp;" "&amp;Table1[[#This Row],[lastName]]&amp;"\"", "&amp;"\""imgSrc\"" : \"""&amp;Table1[[#This Row],[profilePic]]&amp;"\""}"","</f>
        <v>"jsonBlob"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 s="142" t="str">
        <f>"""contacts"" : { ""channels"": [ {""url"" : """&amp;Table1[[#This Row],[contact1]]&amp;""", ""channelType"" : """&amp;Table1[[#This Row],[contact1 type]]&amp;""" } ] },"</f>
        <v>"contacts" : { "channels": [ {"url" : "mailto:1@localhost", "channelType" : "email" } ] },</v>
      </c>
      <c r="Q3" s="142" t="str">
        <f>""</f>
        <v/>
      </c>
      <c r="R3" s="142">
        <v>1</v>
      </c>
      <c r="S3" s="142"/>
      <c r="T3" s="142"/>
      <c r="U3" s="142"/>
      <c r="V3" s="140" t="str">
        <f>"""aliasLabels"" : [ "&amp;IF(NOT(ISBLANK(Table1[[#This Row],[label1]])),"{""label"": ""1"""&amp;"}"&amp;IF(NOT(ISBLANK(Table1[[#This Row],[label2]])),",{""label"": ""2"""&amp;"}"&amp;IF(NOT(ISBLANK(Table1[[#This Row],[label3]])),",{""label"":""3"""&amp;"}"&amp;IF(NOT(ISBLANK(Table1[[#This Row],[label4]])),",{""label"": ""4"""&amp;"}",""),""),""),"")&amp;"],"</f>
        <v>"aliasLabels" : [ {"label": "1"}],</v>
      </c>
      <c r="W3" s="142" t="str">
        <f t="shared" si="1"/>
        <v>"initialPosts" : [  ]</v>
      </c>
      <c r="X3"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"1@localhost", "pwd" : "a", "jsonBlob" : "{\"name\" : \" Singular\",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"mailto:1@localhost", "channelType" : "email" } ] },"aliasLabels" : [ {"label": "1"}],"initialPosts" : [  ] }, </v>
      </c>
    </row>
    <row r="4" spans="1:24" s="136" customFormat="1" x14ac:dyDescent="0.25">
      <c r="A4" s="4">
        <v>3</v>
      </c>
      <c r="B4" s="136" t="s">
        <v>2485</v>
      </c>
      <c r="C4" s="134" t="s">
        <v>2678</v>
      </c>
      <c r="D4" s="5"/>
      <c r="E4" s="136" t="s">
        <v>2688</v>
      </c>
      <c r="F4" s="139" t="str">
        <f t="shared" si="0"/>
        <v>a</v>
      </c>
      <c r="G4" s="142" t="str">
        <f>"mailto:"&amp;Table1[[#This Row],[email]]</f>
        <v>mailto:2@localhost</v>
      </c>
      <c r="H4" s="139" t="s">
        <v>170</v>
      </c>
      <c r="I4" s="139">
        <v>2</v>
      </c>
      <c r="J4" s="139" t="str">
        <f>VLOOKUP(Table1[[#This Row],[profilePic'#]],Images[],3,FALSE)</f>
        <v>dinky2 purple</v>
      </c>
      <c r="K4"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L4" s="142" t="str">
        <f>"""id"" : """&amp;Table1[[#This Row],[UUID]]&amp;""", "</f>
        <v xml:space="preserve">"id" : "0002223c1a99453096fa3ccb8dca5418", </v>
      </c>
      <c r="M4" s="142" t="str">
        <f>"""email"" : """&amp;Table1[[#This Row],[email]]&amp;""", "</f>
        <v xml:space="preserve">"email" : "2@localhost", </v>
      </c>
      <c r="N4" s="142" t="str">
        <f>"""pwd"" : """&amp;Table1[[#This Row],[pwd]]&amp;""", "</f>
        <v xml:space="preserve">"pwd" : "a", </v>
      </c>
      <c r="O4" s="142" t="str">
        <f>"""jsonBlob"" : ""{\""name\"" : \"""&amp;Table1[[#This Row],[firstName]]&amp;" "&amp;Table1[[#This Row],[lastName]]&amp;"\"", "&amp;"\""imgSrc\"" : \"""&amp;Table1[[#This Row],[profilePic]]&amp;"\""}"","</f>
        <v>"jsonBlob"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v>
      </c>
      <c r="P4" s="142" t="str">
        <f>"""contacts"" : { ""channels"": [ {""url"" : """&amp;Table1[[#This Row],[contact1]]&amp;""", ""channelType"" : """&amp;Table1[[#This Row],[contact1 type]]&amp;""" } ] },"</f>
        <v>"contacts" : { "channels": [ {"url" : "mailto:2@localhost", "channelType" : "email" } ] },</v>
      </c>
      <c r="Q4" s="142" t="str">
        <f>""</f>
        <v/>
      </c>
      <c r="R4" s="142">
        <v>1</v>
      </c>
      <c r="S4" s="142">
        <v>2</v>
      </c>
      <c r="T4" s="142"/>
      <c r="U4" s="142"/>
      <c r="V4" s="140" t="str">
        <f>"""aliasLabels"" : [ "&amp;IF(NOT(ISBLANK(Table1[[#This Row],[label1]])),"{""label"": ""1"""&amp;"}"&amp;IF(NOT(ISBLANK(Table1[[#This Row],[label2]])),",{""label"": ""2"""&amp;"}"&amp;IF(NOT(ISBLANK(Table1[[#This Row],[label3]])),",{""label"":""3"""&amp;"}"&amp;IF(NOT(ISBLANK(Table1[[#This Row],[label4]])),",{""label"": ""4"""&amp;"}",""),""),""),"")&amp;"],"</f>
        <v>"aliasLabels" : [ {"label": "1"},{"label": "2"}],</v>
      </c>
      <c r="W4" s="142" t="str">
        <f t="shared" si="1"/>
        <v>"initialPosts" : [  ]</v>
      </c>
      <c r="X4"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"2@localhost", "pwd" : "a", "jsonBlob" : "{\"name\" : \" Two Good For You\",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fi8PI+Lniy1VpGg03Wr3T7ZXct5NvBcPDDGCcnakcaIB2CgUUUV+1ZZJvB0m/wCWP5I/o7BO+Hpt/wAq/I//2Q==\"}","contacts" : { "channels": [ {"url" : "mailto:2@localhost", "channelType" : "email" } ] },"aliasLabels" : [ {"label": "1"},{"label": "2"}],"initialPosts" : [  ] }, </v>
      </c>
    </row>
    <row r="5" spans="1:24" s="136" customFormat="1" x14ac:dyDescent="0.25">
      <c r="A5" s="160">
        <v>4</v>
      </c>
      <c r="B5" s="136" t="s">
        <v>2486</v>
      </c>
      <c r="C5" s="134" t="s">
        <v>2679</v>
      </c>
      <c r="D5" s="5"/>
      <c r="E5" s="136" t="s">
        <v>2724</v>
      </c>
      <c r="F5" s="139" t="str">
        <f t="shared" si="0"/>
        <v>a</v>
      </c>
      <c r="G5" s="142" t="str">
        <f>"mailto:"&amp;Table1[[#This Row],[email]]</f>
        <v>mailto:3@localhost</v>
      </c>
      <c r="H5" s="139" t="s">
        <v>170</v>
      </c>
      <c r="I5" s="139">
        <v>3</v>
      </c>
      <c r="J5" s="139" t="str">
        <f>VLOOKUP(Table1[[#This Row],[profilePic'#]],Images[],3,FALSE)</f>
        <v>dinky3 orange</v>
      </c>
      <c r="K5" s="139"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L5" s="142" t="str">
        <f>"""id"" : """&amp;Table1[[#This Row],[UUID]]&amp;""", "</f>
        <v xml:space="preserve">"id" : "00038b40479945579050fd7a4b77c23e", </v>
      </c>
      <c r="M5" s="142" t="str">
        <f>"""email"" : """&amp;Table1[[#This Row],[email]]&amp;""", "</f>
        <v xml:space="preserve">"email" : "3@localhost", </v>
      </c>
      <c r="N5" s="142" t="str">
        <f>"""pwd"" : """&amp;Table1[[#This Row],[pwd]]&amp;""", "</f>
        <v xml:space="preserve">"pwd" : "a", </v>
      </c>
      <c r="O5" s="142" t="str">
        <f>"""jsonBlob"" : ""{\""name\"" : \"""&amp;Table1[[#This Row],[firstName]]&amp;" "&amp;Table1[[#This Row],[lastName]]&amp;"\"", "&amp;"\""imgSrc\"" : \"""&amp;Table1[[#This Row],[profilePic]]&amp;"\""}"","</f>
        <v>"jsonBlob"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v>
      </c>
      <c r="P5" s="142" t="str">
        <f>"""contacts"" : { ""channels"": [ {""url"" : """&amp;Table1[[#This Row],[contact1]]&amp;""", ""channelType"" : """&amp;Table1[[#This Row],[contact1 type]]&amp;""" } ] },"</f>
        <v>"contacts" : { "channels": [ {"url" : "mailto:3@localhost", "channelType" : "email" } ] },</v>
      </c>
      <c r="Q5" s="142" t="str">
        <f>""</f>
        <v/>
      </c>
      <c r="R5" s="142">
        <v>1</v>
      </c>
      <c r="S5" s="142">
        <v>2</v>
      </c>
      <c r="T5" s="142">
        <v>3</v>
      </c>
      <c r="U5" s="142"/>
      <c r="V5" s="140" t="str">
        <f>"""aliasLabels"" : [ "&amp;IF(NOT(ISBLANK(Table1[[#This Row],[label1]])),"{""label"": ""1"""&amp;"}"&amp;IF(NOT(ISBLANK(Table1[[#This Row],[label2]])),",{""label"": ""2"""&amp;"}"&amp;IF(NOT(ISBLANK(Table1[[#This Row],[label3]])),",{""label"":""3"""&amp;"}"&amp;IF(NOT(ISBLANK(Table1[[#This Row],[label4]])),",{""label"": ""4"""&amp;"}",""),""),""),"")&amp;"],"</f>
        <v>"aliasLabels" : [ {"label": "1"},{"label": "2"},{"label":"3"}],</v>
      </c>
      <c r="W5" s="142" t="str">
        <f t="shared" si="1"/>
        <v>"initialPosts" : [  ]</v>
      </c>
      <c r="X5" s="14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"3@localhost", "pwd" : "a", "jsonBlob" : "{\"name\" : \" Three of a kind\",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SxlY3mrW+4+Tpusajptsv/PG3tryaCCMeyRRogzzhR1ooor+GOLlbPcal/z+qf8Apcj/AEC4bk3lOFb/AOfcP/SUf//Z\"}","contacts" : { "channels": [ {"url" : "mailto:3@localhost", "channelType" : "email" } ] },"aliasLabels" : [ {"label": "1"},{"label": "2"},{"label":"3"}],"initialPosts" : [  ] }, </v>
      </c>
    </row>
    <row r="6" spans="1:24" s="169" customFormat="1" x14ac:dyDescent="0.25">
      <c r="A6" s="166">
        <v>5</v>
      </c>
      <c r="B6" s="167" t="s">
        <v>1107</v>
      </c>
      <c r="C6" s="168" t="s">
        <v>2680</v>
      </c>
      <c r="E6" s="169" t="s">
        <v>2722</v>
      </c>
      <c r="F6" s="170" t="str">
        <f t="shared" si="0"/>
        <v>a</v>
      </c>
      <c r="G6" s="171" t="str">
        <f>"mailto:"&amp;Table1[[#This Row],[email]]</f>
        <v>mailto:4@localhost</v>
      </c>
      <c r="H6" s="172"/>
      <c r="I6" s="172">
        <v>24</v>
      </c>
      <c r="J6" s="171" t="str">
        <f>VLOOKUP(Table1[[#This Row],[profilePic'#]],Images[],3,FALSE)</f>
        <v>african man face</v>
      </c>
      <c r="K6" s="171" t="str">
        <f>VLOOKUP(Table1[[#This Row],[profilePic'#]],Images[],4,FALSE)</f>
        <v>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L6" s="171" t="str">
        <f>"""id"" : """&amp;Table1[[#This Row],[UUID]]&amp;""", "</f>
        <v xml:space="preserve">"id" : "5e608d080ceb4c0eba10ba78b819fffd", </v>
      </c>
      <c r="M6" s="171" t="str">
        <f>"""email"" : """&amp;Table1[[#This Row],[email]]&amp;""", "</f>
        <v xml:space="preserve">"email" : "4@localhost", </v>
      </c>
      <c r="N6" s="171" t="str">
        <f>"""pwd"" : """&amp;Table1[[#This Row],[pwd]]&amp;""", "</f>
        <v xml:space="preserve">"pwd" : "a", </v>
      </c>
      <c r="O6" s="171" t="str">
        <f>"""jsonBlob"" : ""{\""name\"" : \"""&amp;Table1[[#This Row],[firstName]]&amp;" "&amp;Table1[[#This Row],[lastName]]&amp;"\"", "&amp;"\""imgSrc\"" : \"""&amp;Table1[[#This Row],[profilePic]]&amp;"\""}"","</f>
        <v>"jsonBlob"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v>
      </c>
      <c r="P6" s="171" t="str">
        <f>"""contacts"" : { ""channels"": [ {""url"" : """&amp;Table1[[#This Row],[contact1]]&amp;""", ""channelType"" : """&amp;Table1[[#This Row],[contact1 type]]&amp;""" } ] },"</f>
        <v>"contacts" : { "channels": [ {"url" : "mailto:4@localhost", "channelType" : "" } ] },</v>
      </c>
      <c r="Q6" s="171" t="str">
        <f>""</f>
        <v/>
      </c>
      <c r="R6" s="172"/>
      <c r="S6" s="172"/>
      <c r="T6" s="172"/>
      <c r="U6" s="172"/>
      <c r="V6" s="171" t="str">
        <f>"""aliasLabels"" : [ "&amp;IF(NOT(ISBLANK(Table1[[#This Row],[label1]])),"{""label"": ""1"""&amp;"}"&amp;IF(NOT(ISBLANK(Table1[[#This Row],[label2]])),",{""label"": ""2"""&amp;"}"&amp;IF(NOT(ISBLANK(Table1[[#This Row],[label3]])),",{""label"":""3"""&amp;"}"&amp;IF(NOT(ISBLANK(Table1[[#This Row],[label4]])),",{""label"": ""4"""&amp;"}",""),""),""),"")&amp;"],"</f>
        <v>"aliasLabels" : [ ],</v>
      </c>
      <c r="W6" s="171" t="str">
        <f t="shared" si="1"/>
        <v>"initialPosts" : [  ]</v>
      </c>
      <c r="X6"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"5e608d080ceb4c0eba10ba78b819fffd", "email" : "4@localhost", "pwd" : "a", "jsonBlob" : "{\"name\" : \" Qua Tro\", \"imgSrc\" : \"data:image/jpeg;base64,/9j/4AAQSkZJRgABAQAAAQABAAD/2wBDAAwMDAwNDA4PDw4TFRIVExwaGBgaHCseIR4hHitBKC8oKC8oQTlFODQ4RTlnUUdHUWd3ZF5kd5CAgJC1rLXs7P//2wBDAQwMDAwNDA4PDw4TFRIVExwaGBgaHCseIR4hHitBKC8oKC8oQTlFODQ4RTlnUUdHUWd3ZF5kd5CAgJC1rLXs7P//wAARCAEsAPsDASIAAhEBAxEB/8QAHAAAAgMBAQEBAAAAAAAAAAAAAwQAAgUBBgcI/8QANxAAAgIBAwIFAgUDBAEFAQAAAQIAEQMEEiExQQUiUWFxEzIUgZGxwQZCoSNSYtFyFiRTY+Hw/8QAGQEBAQEBAQEAAAAAAAAAAAAAAAIBAwQF/8QAHxEBAQEBAQADAQEBAQAAAAAAAQACESEDEjFBURMi/9oADAMBAAIRAxEAPwDzVSVC7ZNs816oVSbYXbJtiQqkqFqTbEhbZNsLtnQpMSDtk2w4Qf3EAe5qdyKUrYnrZPtNMrT9iX2yFSBZnHDuAGYV630uLMG78/I9ZRil3M+X/cP1k8l1uEVCtXPAgizd+Zpks+7aOz3X9RIcbD+0zODgkcGofG7DlXoj1MxyWm2ZqSpQZzdML7+nWFRkf7evdT14kuWo0NWpNsLtk2zKoW2TbC7ZNsSFtkqF2ybYkKpNsLtk2xIW2SoWpNsSFUm2F2ybYkKpNsLtkqJFqSobbJtiQak2w22SokHbJthgt9IwmLh6+4NRJ95oK2KEr9IhSxHEsyKoF0H4468iOZAqLyxDDvVSjJt2sQB7d+Z0ALmqyyaZQGZ2WxX5D2Bky2LdSOKEZa8eNm4ANeauTczdRlFkhtzAAgxJdm67wK6frFy6jq5nHyMSQWvuT8xcvZvrHWysXJPNkj0PrBkCu86qiyRZ4koFeWqyeYlVTRBHrCHaS13Q/mDK0Cek6u2gb4iBGRenP6SbuVayG63KDfyVI6jj3nFshgft/a5ltp4c247cnB7HpcZ2zLUgeRlFiufYx/T5bP0mPmA4PrUlKssXbJthqkqTXB2ybYbbJtiQak2w22TbEg7ZNsNtkqJC2ybYXbJUSDtk2w22SokbbObYbbJtiQdsm2G2w+LHwzUL7X7d4BWxeFzFgNgD7u/x6R58GzYNlgjkEdK/mETGMakhTyL9zU5ly5AxYpRC8e3vO4cLj1Wz3TFVGwFbj1NwT47csFPx8iOqHfHyft9ufmJlkJ4AWr3MwPb2ExtP2z8+VFVUslQO3aY+Tg9u5/SaOrotu3KQOlD0mU72QSvEy2o4scdxcoODQ6ywvv8Ab3/OV2nrfHTiZLnoL/8A2dCggg8ETqKGIs8QuNCzf4mKWgtQgcMDftIlDy1d3Yr0jjY65FSnIuhuvv8AEztv1hlFFN1MuFAO42QTXHFwxTceeQLsDjrLkEYkG2ge3pXFx23kv9PaxB/zx+fMuAVX6g68c+478S1EptdubIv2EsN7LtAHpx+80bOWlhcZEDd+AYXbM3Tv9LMAejAAzX2yGoYW2SoXbJti2Ftk2wu2TbEg7ZNsNtk2xIO2TbDbZNsSDtkqG2ybYkXbO1C7ZNsSEEsgDqZpYcd2KpQpAiyJwSe/A/OPYECcHgEdz2E6/GXLbW2sVBTkg8A+5iOd6cqSD1F/7WjjK+RUCEkk2a9jMjxDL9Lb9JAw3kk9qHSWtBLfjNrABbcP/d7iK5W3FW4az09BA5sqo3A4ZKXmxzFN5ognj+RJUrpmYqdpJ5Uc1FDamttLOuWsKe8tiU5Gr0PB+JK8Jyoobn/M7jWgeLBuq9psabRsS3l4+Osf/A4QQdvInN2F1ziwcWmdjxz+XrNbHoeSWoehj640T7VhBzOOtq3bOAIC6XEq8Dk95nanSooLgHibIgcqlu0GrXJy827MrEjkhgP0hcjksdqAgWenrGc2kKtvXoe3pAIhsMRwAR+s6DckRiOEKf8AJVscdRJQx7V5N/zOqOWDDoP8GEWwWWrBP7QLEhZsI6O1MQSGPeppabIMuIG7YcNFGQPj+mxJ7pfqJzRsceVRf38EelSho5xtTbJULtk2xbC2ybYXbJtiQtsm2F2ybYkKpNsLtk2xIW2SoXbJUSNtk2w22WRAWF9O/wACA6xubAhBbihX6yXRo8gg3zc7kTLSvdgrV+nMHj+7ypS2vJ9TU7nhcX1mADvHAC2q1u5tf4E8zq8uUqXdvNZT06dps6tMuRFUIfqBu3v7xDLps2QUVehQ3N1JEnWuW5Ot5vIGLKK6DrfWQY3qgTzNgaJAbMOuJF6ATg/Jdz47Gx6N2bcQQO1zX0+mRKJFmhzCQgMh2tZgJsNXE4TBBveWHMLUeVuslToEIBISqHUhEJU5UB7F8hbAeCLEz2wshdauq2/HpNYDmUzJxuHBE0eUoNlqqUjAc+/tKNuKOF61Q/KMEeUN2HNdbuCYBQrA3yTLGlPKoZPo8WCtce4nAgKjgWTdE9Kl2omyfuar+YNSGfnp/wBzR9oS2UO9FYd5fbAaHccFNdhmju2XSQdsm2G2ybYkHbJthtsm2JB2ybYbbJtiQds5th6nNsSY2zpBGNiKB4H6wm2dfjGvNf6iys/tOvyXyYGdE2/aSx4J6GaWk0X4hlqwovcb9R+8phxJkZPIxsrfE9KCuJUVQAPadbkryCmlw6fHQW/czB16WzXPQPkDAzzXiGTrzwJO+cqx+3n8v3RRn5h8r2xEXPWeRPb1j5S4QGBlxMti3DLAAQ6dYkwohKlUhQbEckNpOohOp6ToWJD28zrLYIMvUhEMLLOEgmu/A/KcfAK8vFTRK8zj4gyFTETyxCq0OLIYg/lOKEs39nQj0uNvjVSyMAaqvyiVOAFHoOBKGhJjSakab627kPX067sJqpm2JvyvQmPpdJ9TJuPb/FT0D6JNRpGWNae8K8YOdbuNkyKGU2DL7ZkeDl8b5tNk6rN7bLy9LnvPGBtkqH2ybZVEDbO7YbbJtiQdsm0w22TbEi7YDV2NOa7Msd2wOoxF8GVR12GoHjYnSrotj5sYF0pvr1qbTZvWeN0GqH4pBdDdXzc9HkelnQ1T9Y+bONtDv/MwNdlG0xjPlr1mNqGvvI1qrOZJ3gbnCbknK7F24ZYKpZZKVEdYdIAdIVTMqnF6QogMZjQEU0C8wg6cy4FCBY+s0srGus43MrcgPEPLRqkcztzrCcEltEkdZhQqXH3AcRBudp46fvN1lsTE1OPYxHsa/KVlpS08Srj06Fr5UE16RpfEtMFtGJI45FSYjubTAD+wH9Ij4vpkwOGRQoIuhJ43TPPBmScLZ8Wrx8EkI4mrtnk9E5OLUL/xv9DPXp5kU+0vFz+UCptk2w22Sp1uMHbJthtsm2JB2ybYbbJUSLtk2w22c2xLxORDpde6m9oyWD7GemOS0+Yh45pbRNUvVCFb4lMeXfhQjusLyELPk5MzchZo5kN36f8AUD169ZFf4WewozgMZfHZ6VFytQlo3JZTKsZ1ZLUTAhlECojSCQtYTGNekdWL4l4lsmVMS2SABNBaVCOzWIlkzqpIHJmPqvE9524QfcwenObIb8wHqD1qWZ4daPtax1Q6cA+kn/u3NovHbiMabBjQhqBM0PrVHc2g2ej5apk57mMDkXLtluU7SHnagaRPWYrxbu6xsTpAZSD3mhYw9GRkwod3KirHtMjxZ8wzfTbn0Md05GDO2Nq2t0gfF/8AVz6VB1AJJ9jCcassLDg+homLffkKieswD/RT4mK2PemMX9v8R4+KaPTKuPI7bwOQFm/GK0/KgdbS2ybZjn+odEDxjzGU/wDUWj/+HN/idvrq8/3Lb2ybZjJ/UGhPVMq/kDG8fi/hr1WoA+QRH1bTRPbZ3bLIUyLuRgy+oNy+2ZOxdslQu2So4yXyYky43xuLVgQR8zy2PBk0+TLp3NlSdp9QZ7Golq9KMyhh969PcGEbRBvKsh3VLfT45jzYGPmEpmwuqXRmc5V0bMy8DtcRJ5oQ+djFJCrWBSrMsFnQIQVIazkRBHEWKJHU6CTV/Kz5xjBPHA/aed1mXPqH287fQTfyYt92OInm2472jk95edBc9C2Zh06pRfgDtfWMHX4l4Xmv0mXmyvnyNjU0g6n1qc1eiz4Ri3ikdbA9xOpn7etzdGfy1sXiSZHCfWbcTQXGu6MZcwxX9TLqMZHTelXMnQYUCMjIPrkocTDqGBHHxU9t4xnGvdcKUcOI+dv9zD0m6xnJTnetNk6bOzg9CPUR5H8vW4qqBBQ/P84ZDxOF3OxL9IQGDXmQzRjC1KdGHwfziztvXHmIsqCrfIjreZSD3sfrA6dKRwem4zX0sPGrpcpyhTyL6WKuph+K6hfx+XGDyoUTZz6nT6DT5dQuEkjuB1JnzjJqsuTUPmc2zmzOvwnvbl8+vOW02eukgyMRZgcZTIobvDVPTeS6cplg7E0JTYYZKxhnPYE/pEiHO+nPlzMh/wCJqML4t4hQrVZa+Z5zLlOR7MdRvKJnD/Let9vqSoSpKnLl17DqSoSpKjk7Z7YlR3JHl6j85geK+J4cQKTW8ayvh06le5IM+Y6tM2V9zGwYU5xqOr0i5vEkYmLfj13QJ0ajktKfTwJ05kcGrurUxahHjG/0Mwxl2/Yo/WEXV882DIcV53biZeeZp4WDCecx5Qw8pmnpM3mAM56zdc6G9EMXksiYHiQfFjZ66T0YyBsAI/SYurQZBsfoTc04JYil5fT5EwsC3Pcj1uelPi2DNpvovo9/oW4qY+XQU7MvUyqYcy950+wXL6/7OafS4hk3kV7X0ubi5EVB0ofxMLGSOpjauT1kOlboATDPbdIX0qLqLPMbxrZBk/2r+TKDiDaNEUIsx5qGwhbp3EwDe1mUN2ZQmjC+QPY2rxLn0+XE3RlqfLNRifFkZG+5SQZ9W3XR9RPD/wBQ6YJqBlA4cTt8OuPLl8+OnbO0Z8gjtxDR/ZHZ6rx1hkhRk3KVMWZb9j6wYyEGj1iVc6BaNQ+NhsWAz5Cw5i4cjiJfompKl6kqRXUqSpepKiSGtwDPpsid6sfInzbWqMak10n1ip8+8c0aNqczYnDJkJDVzTCRouuNF4/FhzazUYsK1ucWB2Ueph/FvDPwL4RRZTj6+80dF4dk0rpq8bn6qGxY4r0IjWv8VfUYmw5NPjaBCIreLGMLjFopdnXaR2ox3W/ht1YQSRV10nRhxqxYjntz0g2stxDobTKQ8NqQek18LEMGmcE5E9BpNPeG29LnLXG6ZtDS5SVr1lsg55iumNPRmqyXRnFu8kMVnpFsuKjNMcHiDzYwfN3mi8s57ZP06MIqiFKVOcC5itpmuoj2NeRE8bC+Y9jZbgYnk2QNsSegYy7UszcjEmFsyViwgWbzSm6u8oSbFzBt4TqN5VmR47gGXRse68zSxfbKa1N2kzD/AIGXh5op2dy3g9J9sai2mFLGCZ775zduUdbnZIsln5qCMNl63B1Ev0fJUtUlSeVdq1F9TqtPpMZyZ8gRREfGPFE8OwWKbK/CL/JnzrVazPrMrZM+Qs3+BNCxbZ8V/qHPqg2LTWmL17tBeENeDKhFkOGA+Z59mCgk9BGfDNbt1OztlFD5HMzR5bh9tzNk272FsR1I4UV2nntSuXIxIU/rPYZMSDDuIHT9p57VXZ6ATzpeovOuj35uJFWPlB35MhUenElawgYsZd1AE9LixlMdV2mbpsmNG5qauPKGiSB8mWbONw+MeomRqF2td8xvSPZAnNPboek8Ci8mKZtVjJ2hDDZkbpFsOn35ORQ9Yni1Sm9SVv4MVdD2j+QoH24zx6yoxgcTA7avLMBzA8JCJqirea1juy6oXE8+Druv5+JRkodM0+TMRa7WHt7QSvY54mfpdVTNiD32mkV8liZrNWNSpbmS7r0/6nCpkXiSFqzuHvJqa/DZf/AyYPtgdc+3Sag//W0vJ6U6f/N4jB9kMYPFwghDPefl85/apkuQyhMWVMvIlIRjwYoW5iX6ZqSp2Ka7Vpo9Llzv0UfqT0mW3zz+o85yeKZh2xgIJ57cfNCarUPlzPmyMSzsS3yZnO7FtqDk/wCLm2XNQxLLZ/KC+scGbDmHVGuFfEVxspNt1ipO/H7iE6WjxvouXMTgR8Z8rICD8zBylixJMp4LrRl0h0ztb4jx/wCJhMy8meTQjez43p2TY0eYBshhWFwLihI71uvPJjQ4zn1KKRY6161PU5VwqqpQBAnj9PnbT5RkX4494zk11m9zSyhPZ/VHmX0rUZlHWo4pjGcedEG4uJz0PbplOXqG1GPYLomZOfV220GpnZtWXVVxX7mpVOnPX/qPWxSfVwtfv8Q67nJiqJvqv1j+Ol2qBuY9AO9Sgp9WNix0NzECpiazxLT5M402PzMeDUd8W+ri0GbJkJB4VQvQXPOeCaMnOHcchblAB1sRujGcWp4vrPQj7QIjkw1nuo0Ax6cCv3ka9bc+FRx5jA8Rlh91gRUnmTUM/i4URHxrJs0GX1ahDBveYfjecscOG+h3GX8Z3RR8rzLZK8KBITOypntvBQyshlTEqv8AafiJxp+h+IrEv1BPA/1Tr/qZk0iNxj5f5ntNVqE02my5n6IpM+QZ8rZcj5H6uxJ+TEk83I4kUJiAocyOeIo7lj7AftEpleshvv8AzEcZpmHaEd962O0Av3RLi5X0+ZciGiDPU4dWmoxLkHQ/4InltQOZNJqXwEkcr3HrOe8dLr8W3Lx/L0mQ0eIjlyeYLGMOXHkplaweInmQpls9v5nAPb0uvOkQcyHmcwuhbaaEfK6VOWyCVyk9s+r7SyJ5r2kxr6unHCLcGc7E+UATG0FZjHvPCrXvGlVU+5tzRLF9fIwChiZuaPw582cY8lqQLNiRxW6n1Drc0uPLqH2Y1PuZ6vw7SJgZkdPMeST6CHxaDFgCNj429R63KeL+KYdBhR9u/KeAgNTpnPDrctfJ9vM3nPHcqkvoKu3Vm+IHRYBjRmrk8yuFcms1D6nMACeTXt2miBSEydPC6hw5/bNyqLJkQDaaMvkbzUDzK8nynnjr8SClhNwTzx+9RF2/1DUcy8LfpM5OST6w2k0GCoWPQTyepynPqmczb12fZjKDqZ5zHyzGdfhzcPn1/I5lTOmUM9N5bhnDOmDMS43QwAXiFbpORL7B/VXiBtNEh44bJPEMZoeK5Tl8Q1bE3/qsJlu/Ewth5DwYhkY7TXfiMs9giKFqaptkLhGCnoRz+c4BTfEHksuZbd0P5fpEu52XdtEUXgtOk+aT+78okTHnfE1r09PWbOLOmqx+jjt8TCoQqWpBHBEjWB9/teNufP5aT4iplPoq/ELhzB125f1hziINevScnpd8o2cuF9PlXItgd/cT12gyaXUhGNF04dfUHvM7FtddrdfWR9KMT78blT6/MdG6h/l7DS6XFpcpdDeN/wDE1tRnwYsX1XYLs5BnznGmpOM431OVkJ4BMaQOg5zOx/3NyRfaDhZ/y2/rep1XjwVGTEpG4UMjCgPgdTPJ41fK+53dhZ5Y2TK7abqWPvHsIAmLdfj+IzbeJVTDjUdTyfzncpAWL439Z133Ch0nPWhieyrL5rqcFKCK/wD4xvb5evSK5m2qff8AmM/lz0+2fqmFV3JgLXFjuR7fKSegmdrc/wDaI51t7ws/V5S7MYtiFLK5TxCKKUT1YOF4/ket0ypnTKGXc7hlDOzhiVTB3LygSxcS9Tkfzc9TAOZ3P0JEWGUMIkF3KtUFk5FiEzji4sGiVnPl3D4/SCU9R6/xL9mHr/EDfPxEqn7hIeolm6iVPWJdUWbhlFmUURrEkSYxpxHMb8bSLH7QA4EKkxBLTSMytDpzG1fcu0zzn4s4NQ4PONjyPT4m1jYEWGsGiDPPrLl6XrxsSjs6mual1fgSjkm4MEgye3c0k4DZ7CMIwEzw3MbVukhVtNLaONjVw5PPNxXCw4MMci+kkHsXyYL8H07RDVZBDnKAvWYWr1G40PznQ/Lk/sLJnpWmNkyFzctnezUVYy85uWtNVjbKIwOkWTnJGp6A4Xn161DKGWMoZtNWUMsYOJdMsDBmXiW67WJmv5G9jGS1Wp7RbJyIlC+5SItLXU4eeYly5WckiUPT4llWzK9bEex46FfrEqpjqMqJAsKBUSgELe1SZUC5TNkRF5YRLI1HORoTRaz8O217OM/4g8jq7GoqRzMQTjaKPS9haZFDKbB7yBQZ5vS6x9Oa64z1E21zpkXfjNj9rnn1hG9WPkNHGYPWXUnpFN+4wytYHrI5WMyMjCqMYGex6fHtMl86ITvcCBOtv7BH1Y6LVz6kKsxcuW5VnZjZMCxlmaXUFjzBmXbrAs3YTpkuWkK+LkkxmAxChDTrcGqYIwxgmiQjOGWMoYlWElISJaucc3EmuOu1iJtxEgtzzBdIVuORKHnpEqmVkkiTOnS23HoOn5zRCxX62HCqqOSIF9ZkP2gCJaPQWSBAvrMKdPMZlNkyP9zEwcScy63M32+URIsSeTc6ekrEiY73CcbqZEau0u4vzCJCnVZ0NqxBnJIQYKM4uszD/aZDq87cF6HtE5brI+ua/s/7F6zoJEGGlwYS0YoykSHN7QRNQZMGSOkrvkLTqLcEBZhsh2UFmhSqzCy8VTOO8ZUg9DKpoYMwhgzEhGUlzKGJc7y8H3EJEnHGRPcRd3uFJI6GU3FutGJC3djIRLMg6QKkg1ErGUhDKmJUnRyDOGRTzEpXErCGDPWJdHSVMss4YlwQq+kEIdAOYkJhRnIzkAAi0S4Z0GQyo6zG2vwZ3pKyXMhdknJ2JFxDnceglH5MOBSD4gTNIw5wMQeDLmCm2TSag9GH5w25WHEQEtZESZYQZkVieshiVO4hYPvCRL//2Q==\"}","contacts" : { "channels": [ {"url" : "mailto:4@localhost", "channelType" : "" } ] },"aliasLabels" : [ ],"initialPosts" : [  ] }, </v>
      </c>
    </row>
    <row r="7" spans="1:24" s="169" customFormat="1" x14ac:dyDescent="0.25">
      <c r="A7" s="166">
        <v>6</v>
      </c>
      <c r="B7" s="169" t="s">
        <v>1108</v>
      </c>
      <c r="C7" s="168" t="s">
        <v>2681</v>
      </c>
      <c r="E7" s="169" t="s">
        <v>2726</v>
      </c>
      <c r="F7" s="170" t="str">
        <f t="shared" si="0"/>
        <v>a</v>
      </c>
      <c r="G7" s="171" t="str">
        <f>"mailto:"&amp;Table1[[#This Row],[email]]</f>
        <v>mailto:5@localhost</v>
      </c>
      <c r="H7" s="172"/>
      <c r="I7" s="172">
        <v>25</v>
      </c>
      <c r="J7" s="171" t="str">
        <f>VLOOKUP(Table1[[#This Row],[profilePic'#]],Images[],3,FALSE)</f>
        <v>african woman face</v>
      </c>
      <c r="K7" s="171" t="str">
        <f>VLOOKUP(Table1[[#This Row],[profilePic'#]],Images[],4,FALSE)</f>
        <v>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L7" s="171" t="str">
        <f>"""id"" : """&amp;Table1[[#This Row],[UUID]]&amp;""", "</f>
        <v xml:space="preserve">"id" : "aa92f873e98e4f1ea3e544d8130aab39", </v>
      </c>
      <c r="M7" s="171" t="str">
        <f>"""email"" : """&amp;Table1[[#This Row],[email]]&amp;""", "</f>
        <v xml:space="preserve">"email" : "5@localhost", </v>
      </c>
      <c r="N7" s="171" t="str">
        <f>"""pwd"" : """&amp;Table1[[#This Row],[pwd]]&amp;""", "</f>
        <v xml:space="preserve">"pwd" : "a", </v>
      </c>
      <c r="O7" s="171" t="str">
        <f>"""jsonBlob"" : ""{\""name\"" : \"""&amp;Table1[[#This Row],[firstName]]&amp;" "&amp;Table1[[#This Row],[lastName]]&amp;"\"", "&amp;"\""imgSrc\"" : \"""&amp;Table1[[#This Row],[profilePic]]&amp;"\""}"","</f>
        <v>"jsonBlob"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v>
      </c>
      <c r="P7" s="171" t="str">
        <f>"""contacts"" : { ""channels"": [ {""url"" : """&amp;Table1[[#This Row],[contact1]]&amp;""", ""channelType"" : """&amp;Table1[[#This Row],[contact1 type]]&amp;""" } ] },"</f>
        <v>"contacts" : { "channels": [ {"url" : "mailto:5@localhost", "channelType" : "" } ] },</v>
      </c>
      <c r="Q7" s="171" t="str">
        <f>""</f>
        <v/>
      </c>
      <c r="R7" s="172"/>
      <c r="S7" s="172"/>
      <c r="T7" s="172"/>
      <c r="U7" s="172"/>
      <c r="V7" s="171" t="str">
        <f>"""aliasLabels"" : [ "&amp;IF(NOT(ISBLANK(Table1[[#This Row],[label1]])),"{""label"": ""1"""&amp;"}"&amp;IF(NOT(ISBLANK(Table1[[#This Row],[label2]])),",{""label"": ""2"""&amp;"}"&amp;IF(NOT(ISBLANK(Table1[[#This Row],[label3]])),",{""label"":""3"""&amp;"}"&amp;IF(NOT(ISBLANK(Table1[[#This Row],[label4]])),",{""label"": ""4"""&amp;"}",""),""),""),"")&amp;"],"</f>
        <v>"aliasLabels" : [ ],</v>
      </c>
      <c r="W7" s="171" t="str">
        <f t="shared" si="1"/>
        <v>"initialPosts" : [  ]</v>
      </c>
      <c r="X7"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"aa92f873e98e4f1ea3e544d8130aab39", "email" : "5@localhost", "pwd" : "a", "jsonBlob" : "{\"name\" : \" High Five\", \"imgSrc\" : \"data:image/jpeg;base64,/9j/4AAQSkZJRgABAQAAAQABAAD/2wBDAAwMDAwMDA0ODg0SExETEhsYFhYYGygdHx0fHSg9Ji0mJi0mPTZCNTI1QjZhTERETGFwXllecIh6eoiro6vg4P//2wBDAQwMDAwMDA0ODg0SExETEhsYFhYYGygdHx0fHSg9Ji0mJi0mPTZCNTI1QjZhTERETGFwXllecIh6eoiro6vg4P//wAARCAE7AOwDASIAAhEBAxEB/8QAGwAAAgMBAQEAAAAAAAAAAAAAAgMBBAUGAAf/xAAzEAACAgEDAwQBBAAFBAMAAAABAgADEQQSIQUxQRMiUWEyBhRxgRUjQlKRM6GxwTRiY//EABkBAAMBAQEAAAAAAAAAAAAAAAECAwAEBf/EACQRAAMBAAICAgIDAQEAAAAAAAABAhEDIRIxBEEiURMycWKh/9oADAMBAAIRAxEAPwDJ/Zj4gHRD4nR+hI9Cc6LHNHRfUA6L6nTGiR6H1CDo5c6H6gnRfU6j9v8AUH9v9TGxHKnRfUA6L6nVnTfUE6b6m02I5U6L6gHRfU6s6X6lHUtXSMEcmbQqdeI539sPAzCXSrLG9N3sQ58jPMmwswJrJIHxBu9F1wyhYSrGau/mRXmpm3F2JYYwIC21E7c4J/LH1HDexI9UAspZSPAWbB1SXSHAghvUIxEjch9jKFyPaO5izaXUDGSSc8d5Sb1qHztcBn7ntxMpC7SaZoO9fqKd5xxux9w1enhS45ztH8SmWpKs5Yhj3wP+0NCKrFODt3And35gwPkWnqqbK+n+PP2YASutlAxjIxx3zFC12JyQVBOI0sr14ZtvJAJE3foOT7zspajSuC9irwT2EoCbiWuj+ltwMHmE2kpP8HyIVedMjfBr2TFEKa3+HofxPH3My2s1vtMdUmQriqFrQABMatWY2qvdNSnT58QiGYNKT4k/tD8TpK9L9R37T6mMcmdKfiAdKfidYdJ9RJ0nPaAx1m2e2RmJOIMGFbZ7ZHYk4mwwjZI9OWMT2JjFf05Bq4JlrbxOe6h1Y1Gymr85gynTM/UdZWtnQIRg4yZk3WjVnczD4+BxEWUpaxssOS3kSWRWH+UqggkHMXo6ZnPSJ3ftULbSTnsZHrrepLYXd52+B4OIY0z1qm7NmeSAfmJahzyBwoOCeMbf48zLAt1+hi0gISwG09iewErXllx6TEFQCuO+JYRhstb8sBduOAP+e8XaEFijGcYwe2cmFMDkctjLWHYg5A8Yk2XLbXsb7Pu8mIdtmc5wDnPziKXbfu9mGA8HvnyYE22F9LCKXqYOiryF4aMepNtKqw3opLkH48QanakspXdljlJN/qWOHppCEnHeN9iLcGXOKUGzgkZGTnOO8Br9TZX6reT4EAUhEAbaX9TGcfMYzBVKflt8iL0OtzssabL1A2pxkknPbiNLumzbyAvH1KA1IeskBRyMx1RR+HwMtn/nzFaKp9dGhU+TzgfAPzEaipLjljtYeIlqN1gdLGAX8QRzxGke8ZUsfkZgXT6C0rWNHqKSpGRNyiqY9erRCNzDGZ02m2OFZexlJrejj5OJx2vQ6qmWhRx2jqllnbHImcaIo0CapWKKwGCxPYh4k4mABJxCxJxMEHERqdVTo6/UtOBLQEwevPQ2m9JuXPaZ9IaVrSMfUfqZmJSlJiXbrWFtp/Px8yvX6NNoWvG4HO4n4halyHTdbvUKAsR9vo6JSS0tWWV2JtQbOB98SsHFC+n2BHfPHMq1P/noMDB8kfMtFq7GAfGV45+RB2umPqZF19ygKr4xz8cmeFpsRc2gkZLZ+xGsaR+WQ2AQcd4DdOLZdXHJ7D4gTX2Njzrsq1llbhd+D2zxNb0dyZC5bH45lVAKUzWmCMElvMBbnU2KTjdkH+/iCq19AhYnoNPvu2kFxgg4Pb7OIdRCPYAgIOQo/iL01tdAszQz8BR7tuM+fv8AiWb9WqLsrRSgYZ+SDGEXfY5Kmfd7cMRn+xKJtOMWDgZ7HnMIaxw3vyO/mULHPqH0xlTApbY1XMyi22pr2xFzV7S3fdJq0F15y7BT9+MfM06+m0VlXssLL/5h/GfbETu/SK+j06FC3YHHLH5kswqtxWv38d5eFVCVqFYAYJ4GTKlr6RXO12DcbvuDdZZS5SIUv2TuCe/3PV6rUU2kF9pHmWhTUvv9YMGQmA+nptK5ZslfjjmL0MtTIdEO0lA5+TxNfpeo2WrSSMETDqTeNvL7OwEG2x6mDg4Myb01pOWj6ZV4+JaxOH6X1jU70qsrZwxwDO5HIEvLVI8+4cMAxWI8xUImhYk4h4nsQ4DQMScQsScTG0E4UZJwJ8866xv1OEt4BxmWevdU1Qd603qgnNKursqV8na5OAYjOiJ8eyCASoDgFe4x/wC4yxNteQFJJIznk5iho739xGAe+PEv0UIbCLLMBDjc0Rsqt3MAJq/a5WpCTgM2Du4i1r1Vo3emQSSNzLgcyzZ1HFgavhEIwB3JHmVDqr7y43P7/HjEHb+hqSSS0P0rUb0354Bz44gi563G8HLeI67Utt3NuDcdk9pH1Kq2Lh8qQPHPIm8W+2geaXSYy2wZIcn3DO3xx4lG7fWq4/7mXlpyAeSTLlfS3vKkMHwcEGNKSwnTp6ZI3JSMHJJzj485howZeW53A5xOhbpbVjhTtC98d4r/AAoIN+MA5ELXRp39mQKncjcoP/qIKMln4lRjuJ1aaD01HJIlHWdOtccEj6gTwNRvZRV6djcHL4G4fAihqT713kYPtB8ZgNRaAy59qgLgxBrtFjEgkfOIvinusZXSzEL9Rw5VieeSSZYrSl/yGYGwgspz7vGO0euxQCMgE4Ge8z6XQ0tt4y3w+nbFRynfB5P9CVKGbNmWO8Hj+BGq20gjC5BwO5ghFTe+cEEefmTVdNF87T0sOFRBZghu2QIpHSxxvIwcHj4jVzauC2R5gNoiQdjYbJEMtNdmpPevRv8ATeo6XTtsIG3PedrXYlyB0OQZ8n0yOtrVsQQvkz6n05ANJThce2VhvWjk+RKSVL2xxEDbLBWBtlDlIxJxCxJxGwQHE8IeIu5jXU7gZIU8TBX6OL/UdykigV4ZpyYsbTtmseOx7S3q+oW6m93vOScjAlVgWRRtGP55km+zthZIFWtfeNz4B/LP1H2Mm78u47AcczMehkJYZHxmPqU2AZQknnPxmByn2B3SeDDUdh28wUqNhxjwf4yJbFPxnJxkZ+Zep06gMN3MCeGzTMFNrg4TO7wOe00qOn7yVQAArntnEu6ejJG0cgzeooUYYLtyMceYU9N44Zmk6bsHuXJ8kDvj5m1p9GBnwcES/UgUcSwFwOO8okTEPV7PH/HgRDacOOMYyDNEwO3iZmWma1K7WRYk0b1KEceZpnGYGJN+y6eo5a7p6JYzbTjzEWadHVgFIz8idU1YMrtQveTrUUnGcVZpXVfc/u+cSglRYncezceJ2d2l9T8sHmZlujCktjjJzJusD4nPmplZsc5xkRVpG0IAfoAzcNBB4HtOTMq2jbaxPA8kecwzWvsFS0h1NfswrbnC8sYS6la2OXyv8eRKN7WU425IYDkRYzgZzzD4v237GVr0vaNSu2q18quPcMz6rpgP21O3tsE+MKCDhO/1PrHQ7hboq17FBgiU4+mQ+StlP9GoRAxHEQMSpxg4nsRmJ7EoTF4nn2rWxbtiHiV9Y/paexthfjsJmFez5VrWpfV3+lWFw5xKW5/UIbg/MuWV2ajU3s1JrzkDPBgftaq+7Fmx5M5qa3s9Cd8Vgosre9hhfGDH0naAyA+3IWJ9RcmtEQKJb0+GXPA+MTekJm0WkRyytLgAxgLBrXj/ANR4i6USH1AA5mtSQcTISXqW2mFPGFzqNquPBlCuzMsq8oqIuex5imnt0EmB0MpI8z2JGYO7EVtDJM8wiG7RrMYomSqiszhVeVXTPftLrcmIaSKpGfbUuO+DMnV1ICSOfbNt1Ge2ZQ1dRZGIznAmT77NS6OfrR7iBXYowTlT34j7OnlgpFmHIzK5Na355Fnb4HMe1t6jaSpO78llabWYSiU90StWpqfBUN9idV+neoV06k6Zgc2HgzmluZGwzczqP03SDrLHanAwMRppukblmVxvTuiIEYTFzoPOCxPYhz0qSAgWuKq2cjIEdMrW6h6lsBX24gfS0MrXhwHWNcus1TmvC44ExLNQU7jJ+/MZq8Le5Udycf3M3UsSuCeZypeV9noU/CMX0WxalzLgY55OJs0DaoHBHiYWiBB9x4PidDSOIb66EjvtlusDxLAiqxgRwiFkGD9SyrSuI9IBi5WZdRpRQSyph0GIsZkEwQZMDZsPGCTPGCYrYyR7MWTGEGCVk2x0Ki25jjFtAMUnXHMqXZ2E5l95TsGRiLoxgW6U2uH3c/H8RA21MD3OCQJf1S7VLCYRudbNxw2O0tO2uvolWcb/ANBtNu7O095136b6jcuprofs3AzORt1L2Ynd/pnQ13Kuqb80MtKerrslbXjevUduYuGYEueePnsSZ6VSJESnr62fT2bcbgDjMuyH/E8QNasDLxpnx3qC2q/+am2ZFqDC8TsusaXW2mzKqVBzORes+TjHzObMo7t8o0PQj3nib1cxenjLsRN6sRL/ALDcfot1CO9OIFq1jmHX1CgnGR/MHZXUhwXEchixfU44YSQ48RK1DTjLynAjVMpq0MWcxXQ6kuBowNmUg8crRXQfEsmRFb5O6DyN4hyDIBkGDyCkLMU0aYBsqXuRMuzFciVXEuOQ3aVH7wNDoydZxWxnOrSzlmIM6bXKfRf5xMCiywD3HvK8byW0R5EnSTPLp1HfHbtOs6Guu2baPbVmc5pDnV0oELgtPr+nqrrpQVoFGO0rxKqetkeep45xLdBQOEXect5no4iRtnUeeMnp6TKEiJ6enpjFDU9Op1SuCMEifLOsaM6K+ynJIE+xicB+rdLixLRJ8srE19HRw098X9nK9Or9hbwZplyvC8mV9Gm3TL8mN37DnzOantHXKxDatIz/APVsznxHP05GGUwD3lUar7j11qf62AEG1vQ/452Z19Gqp5GSBK6dRtpbawM3hr9E3BsSVrqtFeDtsQwt9doVLv8AFk0dUqfu3M0lvDDgznDoApJQ4zLNJar2kyFpPtHTDfpm6tvMsq/EyK3zNGs+2SfRVYywLcGBZqkqGWbAimmfqamuwviJ7fYzXRbfq1FfAOTKFvWy2RWkqDp4zy0uUafT0nkjPyZeVP0tIU6/wGq/U6k87v8AxNfT6LcNzuc/GYuq7S49tqD+4/10/wBNin+DNTa9GWMG7Rmr30tx5X5id24cjBjmvzwYG4NJttlF7KupXdUwx4MxNHp/WOzBzOiZcgwOi6bfrQuOFbMZa1i+xbST8v1J0mg6HRQqu/LkTcqqFS7ckxwEnE9GZUpHlXdXTbYoiRiMIkYjEwZ6ekypEiekz0xiJidf0g1Wif5XmbkC1A9bqe2IGtQ0vKTR8roTFaiHZQWHAlooqX2oOwcy8iAicOdnpp/gcVqa7684BmUlTX3rU7nLHGTPoWp0oZT7ZijTUhsOglE1CI1Pmyp1T9P26GvRvXlhaDubsMylR00PUwazbebNiIO5nXLqC+mbS2WFqT2VsNiK0mn0+jtF1FpDjsSgOP4zGdLOqk08bXuTN1fT9f0a4V3Hejfg3g/X0ZCNuIPzN28Pr0eu7XX2BvBCYlI6EUnYrFwPJkXKfaLS3PTHU1zTqqitJTNtaQFknGosuTHhmPXgSjZx2E2bllB6d+Bnbnz8SPi/LCzr8dZhump1d37bS/ke7fGZg9Q6VrNNqraLHJKbeSe4PmdX+wGjGf3mq35zuQqsDVImvCevqLrGTgM2wkD+gJ2QlC9zpx35XXS6KHTv05pddrq6VvYqATZtPjHeUes9J/wTVJWmsFmTwOzidBpKbNGliUax6g+N2wAE/wBnJgnQ6YNuRS7n8nc7if7Mz5JX3oFw03vpFTQrqrK19Rif5m5VVgcwaKdgAxL4TiQcJ9nQqa6KNq7RxNboGnC+rcRyxwJm3jidL0pQNHTx3EbhlO/8E+RTXH/pqiFiQIU7jzQCJGIRkTGEyZ6TKkCJ6TPTGIi7yRTYR32xsgruUqfMwV7PmCNmwk+WmrU3aV+p6FtBqv8A6WElZFTzgrZrs9TjyoWGyqK4xKt3TFt57GHVbtmojhgI8tV0wVLl6jnf8IfxYRGV9JXPuYmdHgTwUQ+ErsXzt9aZqaVK1wq4ibK1XPE0bXCiZ7PuM1Yl0aU91jNKnM2PTG2UtKoxmaBaGUvHsFNujMuHMR6YYS7colVTgzmrJo6p2pBNGRgjIlZunVNztwZrIymO2iVXi0SepmEvTwp8yyul2iae0SMCK5ld4FVT6bKgqAkEYlljKjn4kar6RaZKN06fpef2dOficpccmdrpkFdVafCiU+N3TZD5bSmEWhJkCFO088GDCMiYIqTiehCWIkYnsQ5OIDAYgxhEjExjl/1PXnTae3/ZZg/3OYqbidv16r1el6j5Ubh/U+fU2Tk51+Wnf8Wvxz9GzW006WmFXZL9Vsgnh1udRsh5DW8cSotnEh2O2F8gq4itqrz2EOuk+nk95R4a8FvHM1xfUqY7mbUu2wNN9JDdMSuMzUKjbmc6NWucdpdr1DMMZ4jfzSlgP4ab0fbEGv2Z8wmtTP5RnqLsEg7mm2XU1KSRmLayWEGaVduRMvUsN+Y6p5prFqNU6aobMEmIWyQzwvk0Cgl24lJ3jbH4lGx5JvSsrAB77qk+XE7lJxHTx6uupHgNmdwnadfxl02ef817aX/I4QpAhTqOMEwYRkQmFiGIIhiUJBCTPCTAEjEHEZIxMYramoXae6v/AHoRPj65Rip7qSP+J9oxPkvWtP8Atep6lMYBfeP4MhzLUmdPxqymgK3l+qyYiNL1T4nHR6cvTcSziN37hM2t/uXKjuiTLbDVJIRfWcEr3mRZrmUMPWQEHGDOmIRlmBrun12tnEvXEqS7Izy+LfRm16/NnvZSPlTN2rU8DDcTJTpChTiENHfQPa5xI8nF6wtx8vb00bryxK1MAw+ZRru1Ztw2pyvwFxGU6Vs7m5MvV0BTEXG0sH/lTGgNYq5zx8xqkrHVqMSXUHtHcpTiE8m6PJbDNmRM9srI9SReplZxlp7JTseQWzBxnvMgvo1eiV5vssPhcTr0mF0qr09OD5c5m6k9HhnONHj/ACK8uWh4hQRCliAJkQoMJgBGCAIYlGSCEKCIUAT09JnpjETiP1fo/wD4+sUf/m87iU+o6NdforqD/qU7T8Edolz5Sx4rxpM+OqOY9DgwSjVuyOMMjFSPsQgOZxNHpzRdraWv3ArEyw+2Zep1lgYhVJglNvEM6SnWdJ+7LcCNU5G52Cj7nL1dRdQAK2UnyRNHTuLebHyZTXPTFmPPs3q9Rp1ODvYfIEYEFudtiEfeQZTqNabgDzkH+oyq1EsOGOPiK7X32VXC/pFv06q1ALMSPOJACH8XBP8AxG1W1OzKSSPmRf8AtbEO1cY8mTrk37GXE08wXuZTyDAa2ZVmrt07Ha29Pg8ylZqtS59QUkIfkxVtBqfD2b+9bFi9kp6NmIy3mai4xEpY8YZYkJiFXWbHVB5hGO0/DZ8t/wCJuOPK0heW1ENnRafGAB2AAH9TTSZum7CaST00s6R47ejhJkCFGARBhSJjACEIMKUJBiTBEKAJMmRJmMTJkQGtRBkmYxwP6p6aaL111S+y3iz6acsGnbfqTq9B07aZMOzzgg2e04+VJVqO7gpucZZzmD6S7t2ORzFhuZYVsiJPT0tXaNPTNU1f4KWHf7l1dFo79oapcnz2nOC16m3Caen1yHueMx3RTie9L2dGv6d04AKXEfw8rH9OWk5XWWLycgEGPovrPIcS2L8EgHxF8uFvuSuc8rrk/wDDPHQbq841TEfeIP8AhdNZJtuL/WZpNqlH5NiUbtVTj8hJ0+Jf1XZSa5n/AGfRWvq04HCAYyJQtrV4b2m0/Ug9ovl0JS1+xKDYZcVuJTzzD3yVdsKxIZbatal2PAh6Gw2tvPmc3rdX61q1IfYp/wCTOh6Z2E7uHi8Fr9s875HL/JWL0jr9P2E0kmZp+wmmkujlbHCFBEKHDHpEmemwAqFIkyhIkQxENaqjkzN1HVKquAcn4EVtL2x5VPpGwWC9zKl2vopHucCcvf1HU3k7faJnMrOcsST9yb5N9Flwv7Zuanr6jIqUtOY1nVNZqMg2bR8CFYmBM+wcwa2P4Sihbk5J5MqhisvWCUGEnRSCwDHK0oqxU4PaW1PEmV7LG0sIpqGByhwYxGltADNmhXvSgr6qs/kwxLKarVf7zNJERu8etFfwJOoReeSvWmWLNS55aPRHPczR9JRIKgSTlIp5N+2IC4gtHHgSs5xFMQTE2N7WUd55m+IGIZ/toKWrDEesrb24nV9MPAmaalYzW0SquMT0ItNI8vk4qlto6rT9hNJJl6fsJppLHOx4hxYhiYxMmenpjGfbrKqxywmXd1XxWCZlCtnOWJJjlpElXLT6XReeGV77F2ajU3d2IEBafmXBXCC4k9b9lUkukVDXBKy2wiyOITGbakzbF5m1YvEzrEmbClplusoWJibDpKViQN6gqcM7ENDt48SXQqZAkabReUn0xwbEtV29uZUAk7SO3MCtYH+Np6a9dsuJaPmYKuwlhLGi1RSUbPq/cE2TPVzCLGSdIqpZYa3iVixaePeGqxN0ZThAXiRiNM8BHkShYEs15XkReyPrEvNEalM1tLrdhAedFRcjjgzkAmRH03W0Hg5HxLzzNdM5eT46fc+ztBDmNpuoK/BODNVLFYcGdCqaXTOKpqHjQ6RPT0Ipy6rGbZ4QpznaDiRCMHExgCItljsSCIDFJ1lWyuaDLAKDEDGRjNXKllWZuWVSo1MTsosZhPVKrVFZvPRKzUxKKzhlgHzDlpqoIrnPR0yQnaM8wwsMKJJtlUkABHATwAhgQezC9sNeI3bkSQkokkIwAsYqRypGhIyYogLCC4MdtnscyiZJjUEZtgpHCMIxJT4jqtXfSe+RCxBZMx5bXonSmljRsafqaPwTgzTF6EZzONauR62oXgOcS65WvZy38dN7LNjE9iFImCRiRCk4mMmJMjEYRBmCKKwMR+IJEDQyK5EWUzLBWAFiDIqNVKr1TVKxD1xa9FJZjPViK2TUdJWavE56R0y8Km2RiWCkArJ+JVUABGgTwWMWFSDQkEeFgrGAw+LYPIJVjQIsGGDHmCbokiRiEJOI2YKeWNEACGIUhWMEkiQIcokSbeiymYBrlmejCliRPCTKEUekwYUxgTFxpgmYIMgwh2nphgIJWMgtEYyFkRZEbBMVjoqsmYhq5daKIkGi0soskA1y6RAIilNKnpSRVLGIQmRhYTEILDhRkAAJmHtxJEKMIzwhTwhTAZAhgQYwQoUkCGJAhCMKwoMmehFZ/9k=\"}","contacts" : { "channels": [ {"url" : "mailto:5@localhost", "channelType" : "" } ] },"aliasLabels" : [ ],"initialPosts" : [  ] }, </v>
      </c>
    </row>
    <row r="8" spans="1:24" s="169" customFormat="1" x14ac:dyDescent="0.25">
      <c r="A8" s="173">
        <v>7</v>
      </c>
      <c r="B8" s="167" t="s">
        <v>1109</v>
      </c>
      <c r="C8" s="168" t="s">
        <v>2682</v>
      </c>
      <c r="E8" s="169" t="s">
        <v>2689</v>
      </c>
      <c r="F8" s="170" t="str">
        <f t="shared" si="0"/>
        <v>a</v>
      </c>
      <c r="G8" s="171" t="str">
        <f>"mailto:"&amp;Table1[[#This Row],[email]]</f>
        <v>mailto:6@localhost</v>
      </c>
      <c r="H8" s="172"/>
      <c r="I8" s="172">
        <v>26</v>
      </c>
      <c r="J8" s="171" t="str">
        <f>VLOOKUP(Table1[[#This Row],[profilePic'#]],Images[],3,FALSE)</f>
        <v>asian man face</v>
      </c>
      <c r="K8"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L8" s="171" t="str">
        <f>"""id"" : """&amp;Table1[[#This Row],[UUID]]&amp;""", "</f>
        <v xml:space="preserve">"id" : "39422e406152414a8df74d995e4020e9", </v>
      </c>
      <c r="M8" s="171" t="str">
        <f>"""email"" : """&amp;Table1[[#This Row],[email]]&amp;""", "</f>
        <v xml:space="preserve">"email" : "6@localhost", </v>
      </c>
      <c r="N8" s="171" t="str">
        <f>"""pwd"" : """&amp;Table1[[#This Row],[pwd]]&amp;""", "</f>
        <v xml:space="preserve">"pwd" : "a", </v>
      </c>
      <c r="O8" s="171" t="str">
        <f>"""jsonBlob"" : ""{\""name\"" : \"""&amp;Table1[[#This Row],[firstName]]&amp;" "&amp;Table1[[#This Row],[lastName]]&amp;"\"", "&amp;"\""imgSrc\"" : \"""&amp;Table1[[#This Row],[profilePic]]&amp;"\""}"","</f>
        <v>"jsonBlob"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v>
      </c>
      <c r="P8" s="171" t="str">
        <f>"""contacts"" : { ""channels"": [ {""url"" : """&amp;Table1[[#This Row],[contact1]]&amp;""", ""channelType"" : """&amp;Table1[[#This Row],[contact1 type]]&amp;""" } ] },"</f>
        <v>"contacts" : { "channels": [ {"url" : "mailto:6@localhost", "channelType" : "" } ] },</v>
      </c>
      <c r="Q8" s="171" t="str">
        <f>""</f>
        <v/>
      </c>
      <c r="R8" s="172"/>
      <c r="S8" s="172"/>
      <c r="T8" s="172"/>
      <c r="U8" s="172"/>
      <c r="V8" s="171" t="str">
        <f>"""aliasLabels"" : [ "&amp;IF(NOT(ISBLANK(Table1[[#This Row],[label1]])),"{""label"": ""1"""&amp;"}"&amp;IF(NOT(ISBLANK(Table1[[#This Row],[label2]])),",{""label"": ""2"""&amp;"}"&amp;IF(NOT(ISBLANK(Table1[[#This Row],[label3]])),",{""label"":""3"""&amp;"}"&amp;IF(NOT(ISBLANK(Table1[[#This Row],[label4]])),",{""label"": ""4"""&amp;"}",""),""),""),"")&amp;"],"</f>
        <v>"aliasLabels" : [ ],</v>
      </c>
      <c r="W8" s="171" t="str">
        <f t="shared" si="1"/>
        <v>"initialPosts" : [  ]</v>
      </c>
      <c r="X8"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"39422e406152414a8df74d995e4020e9", "email" : "6@localhost", "pwd" : "a", "jsonBlob" : "{\"name\" : \" Six of One ...\", \"imgSrc\" : \"data:image/jpeg;base64,/9j/4AAQSkZJRgABAQAAAQABAAD/2wCEAAkJCQkJCQoLCwoODw0PDhQSERESFB4WFxYXFh4uHSEdHSEdLikxKCUoMSlJOTMzOUlUR0NHVGZbW2aBeoGoqOIBCQkJCQkJCgsLCg4PDQ8OFBIRERIUHhYXFhcWHi4dIR0dIR0uKTEoJSgxKUk5MzM5SVRHQ0dUZltbZoF6gaio4v/CABEIAToA7AMBIgACEQEDEQH/xAAcAAACAgMBAQAAAAAAAAAAAAAAAQQFAgMGBwj/2gAIAQEAAAAA9TY2xjZA4ejg2HddQMQIE9I8gbMTk+N5+kro+Po3t20AQg1NhkFD4nsoyr1Yvdj3/vgACDUwbCL8tkPXG2zN2zZr9f8AUAAA1A2Oj8d4XZE17Mdme0jHrXswABqBt6vI/J5Sj68Hsy2SStPpLrQANQNnFeAKxs7HbC12UrnqVxY3ffQQAGoMg4n55kdN1l7Z7M9+uFxnGxKzL3/ugA1BkHkvkEzsulv7Obhv3aKnl+B52H3P0QAGoGzxHzOy7rpLiyn7FK1Qq/lfLa+4+nQA1A2/DvNuj7TorSZLkPdr0xaXynnuw9+ADUDZ5z4X3ltBten6abmQa+LhwHnnfe7iA1A26L5d764uNdN2PWvmeLn3kjmfJfaPUQQagG6/5s6XuoWjo5k2ZV0ey4kcHxn0PIBD0MGzxZdlVl5Mi3ULn5k+z4K47wEMjtjb87oOylbpNRpvpAtunk+tsgANDYZEPy/qb/Zp5WZ0Wuy2a6+r6CUwAjtsbfDVvaSaemvrqvkyY9LPuRgBHY2N1PBdBeU1dLuNcnbHreuyYAEcZkDw8xndHz0yxk6Tbpx6gAAI4Nsb4GD1FHOvt9TEs4FjeAANRwG2Oo8+suloLXfna0MfstgAARmDbCP47I7ayyk7YfNdDfgAARhg2zV5JFuup3Tc6KPZdO2AARRsbHr8qkVdxZ7cc5lNTWXbW4AEUYxuj8wtLWvn2kpmVXQ+VYdL6B308CIxjPPPJu3tLHbjYb897i8V5jhi9/oXrFmRBjgeJ8dv9TnZXGMyRjk15TwmGOQ5Xpvo0thw/jMDM9E7Ju71bNi2QfA4mtLIHs+oyL43wGbWVp69bVfTYvMi+S8WjLU2mfUvFePVmOTTzuvYpM+Vryw8w85xyFgNM6vkcUstgnlK7zvrin5bhufTBLXkN6mY4SEZCHjs1hkNiWCzWeoy1rfi2niCGGQxrDHLDbrbwW7HIQgBMyBhjilmBgtowQAhNsGLBLDY3o3mQCBAhsbQYmvJZLVITaeIAIMwGIxw3aANg0wBCRk0xgYmp4vPIMkxCxBjAYwwif/EABgBAQEBAQEAAAAAAAAAAAAAAAABAgME/9oACAECEAAAAOgAADJVAMyLqaAmONN9LQY5culuOm9gxxNXM7bBnhuS3HbYMcKm5O2wPMzpqdtAced1J06gMcN6zj0aATzXWb6ACea2Z9GwHHnSd9gM8JZfRQDHJeugAAAAAAAAAA//xAAYAQEBAQEBAAAAAAAAAAAAAAAAAQIDBP/aAAgBAxAAAADALUgBdBgBdURgDW+yXnjEBvr255b588A36JMzWuGAdO+BNccA6d0uTlzBfTN5mbxyB36Bx5AN+mRfNkBfZnFeYAvsmNa8/OAvfrIccJDTfYk4BKN9E5QAAAAAAAAAAP/EAD4QAAIBAwEFBQYEBQMDBQAAAAECAwAEEQUGEiExURATIEFxIjAyYYGRBxRCUhUjQLHBM1OhFmLRJHOCovH/2gAIAQEAAT8A7R4B4dQ1Ox0uEzXc6xp5dSegA5mrja7W77e/hWnJDD5T3R/stSNtLe8ZtpH6mO1V2+3dqKaTUbRznam8RwRwKy1a7T7Q2TjOoWd/F5rJiN/vhcVo+1en6oVifNtdecMp/wCVbk1ZHgxWKx7nHiJAoMjAlWBHUEH+1bR7VwaJGqIne3MmdxM4A+bVB3e5/FNXfvryYbyB1z3aeQRW4L9av9pC8p7rD/M4IFTanez5Ely+75KCVX7DFNMnU07k+1vfevzEsbA73L55H2NbN/iBLZFINSzJByEnNkqC4guoY54JFkikUMrqcgg+YPiNY8OKx24rFYraK9v9P0ySezVWcMAxfOEVjgtU21Osxl7a6upZIxLl1PPhwwDTazZJEkunPc2sykqEBJXB6neNSalLNc99ckynCqck53QeQq/1O51FwHkbdA5ZppFXgv1NGVQepozryG81K7n9Kj0HGsyOqqWyq8s8QPSpEY4IQYx5Zx9M1sDtDc6VdG0nfNhIRnpC7cA/pWfHise6uyjwtGwBDjdIPEYPAjFX2E1K8hAO4s7ou8cnCnABNSbqgAdAfvxotzNPIVG6DW8xPDnSQM3MY9aSCL9/2pbfGCrVgx83oNkEjFd4EbicGtnNvYZBFa6piM4CifyPrQwQMHy94PBrOqppts0u6xOQoC9ScVrW2mq3m/BFKYI+T4IOfqAKwjOCW4565qbJ+wpjW7vHJ6mhj0Fb4oMFGT1pblFIwrULh3zgH7k03ef7dO7fP61HI4/VwrYba427ppd/Me5fCwOxz3Z5bnp7+WRY0ZmPACtt9oIJ7dbaFeJcMHz5LWMkkqSc8c1GhxndH2p8k4IxTW7YIxXdkUVNCEkiu6PPdzW4VGd3/ikKnH+aUp5ripFQjhy+4qSELkpy6VFJx3WGONbF6w+r6JEZn3p4D3Mh645H3Y7Ca2vvp7O0Yx5+EeRwxPIVc3EtxPJJJJvMxOWqMAkcKjQvjAqPTncD2ai0Uyijs258qn2elQ8vtUehXGfhHo1QbNytund9nz41cbOIEAXnV1ossIY7vL5GmVoiVYefp/esk8QKdR6U0Z6H/wAVsBr50nUza3JxbXWFz5I45H323l2ltoU+Qu9IwRaOAajDGtPgLAYXzFQW6DmPIVbQgikiHABa/JocndqG3iYcUHA1+XTyUCjaA8lq6sEkUgrWqaIHOVjqawkgPSmiEgK4w1ODGxVudQsN4ZrYXaF9asHtpyTdWmFLHm6Hk3vfxRusQ6Zaj43eSWlULVuN5hVggUJUSk/YVCvsrUUdKlGLccN5NzoIGoQipYRVxah1IxV7pokVhujIOa1PTnh3nUGi3e5WUe0OTdR86bMbfLNbAXj220lmAeE6vC46gjI90O38TZV/ilmOZW2rB5scmrJSzirGMZC48hUMfKoRUZpCCKwrAjHlSDdIyOI5/MeRoAYJpqkTNTQqa1OxDxvhaubcLMeHWrhAuPmK2Vle21/SnVC3/qkGB0Y490O38SLWZdSjnKfyygw/ZpdsSAxq3TcdagxkDPlUamkB5moySKGBWeNKcLRajipl4Gp4w6t9a15Py942fOp8Ov13h/kV+HIR9eKOM4t5CPe/iVZyTaNDMnKKfLfXhTkAqtaYoFuvpUtwkO6xPkKGtusneHO4OVQbXxA4MT7vXFWm0mlXG6BMA3Q1bSxSYKsCMAjHHnW6K7sU0kCIS7gYOOPWpbyyQAm4jA+bCptQthnEgPTFR6jFPvpve0Ptg0xDVtlbA26zjmh40G3lFfhvBnXS/wCy2ehR9wO3aWKGbRL5Jvg7o/ccqkysgB51pjA2sR+VDTVvXQy5wAKXZ+0eMLgketHY+0lVhHI6n54NHZq7spvhDoM8RWlvJCFUn9K558wMcajmBxVxMQhx0rUUnaJlQlmJr/prVbmRmUbmfNjVvs5rdvIMuhT1qLTLiMl8ZbFRwzRt7fAdOZzW1a506cVBncPqQK/DfTu7gvb483IhX0HE0PdDs1a3F3pt5B++FseoGRWr2DwzJOF9iT7Bq0aMvaw1AqxwjNXWtx2rqgjeRzwVF5k0+0upWt/HafwyPvGC4BmxxYZAJqz1tbuNjdWbQATGAvvrJHvrzG8tSQLESwHCrNhM2AauVCjFNKiBmYcqvtporCS3X8pPMZsmPdKopwcZy9R7UkvdpNpd1F+WIExDpJub3pVtqdpeIrwyhgw51KgYVtZhbCXPUVstoZ1W+Ab/AEUfLVbWsFpEsUKBUXOAOA4nPvTitqLD8vbXcQX/AE3LD71oMIW2th1QH70qKUKmn0q3kn7xlPrxyDV3szaajIslzO7YAHxVaWENtZLYQvu24ByoVSSTzJJBJJplWz09YmkMhUbqluePIH0rSpSrEGpHy6mryAvulWKgNvHAByOhzmr/AEa21dYIrqZ8REhDwBwastnbLT4JooJ5AkpG+A3MDqRVlpltaKVjjwmc4rcXGB0rbCEvpc5H6SDWyelfkdItmZcSSASN9ff7YWcxaRwmY5kxWjHEFtnmEAPqOBqJA6ihb5OSvlQtkGPYFIioM4q9kLEirDHfnBplG6PSoMOCpFPaRMfhFLZxrkheNd0QBTgLmtcgF1A1t5SuifQtkmoJllwI1/l5CrwwMDl7gePULQXtpLD5kZX1HEVEht5nQn9beoOeINWEgYAVGK3BUnDzq7uF75lzx88VpiEPmpAQoqB/bwDx6Vk0KfhU7gZqO2F3OHcju4zk58z5CraPd3mxgE+yP6DaXThFIL6Pk5AcdGPI1YzmORQ3yqGQFQc+VbwxWp3DQxOE54NWdmslsJDxdsE/XjVhHGeR5VL3YQHNSIFBkHAg0swyAelBgM4qWUYNTzEk1YWu8iuw5nJ+fQf0Ouxd7pV1/wBoDj/4nNJ7SjFWNySijNI+FJJ8qu5kfK0sIC7v6CM7h5fSrS2mtZC1uSq+aHJH0zRMkifzTn5DIFRxRRkkDA8144zT+2uFPtDl61BOZYc4wQSG6gjmKmc4pwWbd6kCkUIir0AH2rHux4ZoxPFJE3J0ZT9RioAUco3NSVPqDg1A4jmKnlzFEtJbkj5Z9Dwp5bdZ2WSRd4VHdW/JDn0qC5jZSueINNKkYOTxOKF1bBiC3n50Z4FYBZFJ9RmoAVN0xHDCn6kcaJ3iSatE728iHkG3voOPvRWe0dmuW5tNSaQD2Jxvj15EVIchZFPFTWmXCSREHp/wa1vS4GliugoEsYxvYyCM541p97pa9ytzp+AFctIiB1znkQozVuNn57bfHcDgfiO44FTtottCJe7hbdwQEwSak1WBopBDp8a5c7hYDkeRI61pei29uss7Rjvpjl286unEaBAOJOTTyBUx54rR4s97OR/2L7vPjFa5aR3OnTlviiUyIehUZNRTh1rTpzDOEJ4Gp1WeMr8qFpNayEpxXOSKinDbpZMHHEHiM1iJgQyE9BUNnvOHYcByFHCJU8u9I7VEkl1OsSc25nyUeZPpUUaQxrGg9lR/R3y71ldr1hkH/wBaUuihh8qiuTlW6GrW4DxrSKrAEijCnHAFQxx45CnbAwKnl3UJqSfJKjixNaCoEVwx+IyDJ+n9JcDNvOOsbf2qKMNGPQVLE0Z3lHGtKvAQYycEVFP7BGaVi2c8ajcBfpRkBBNX90BhAcnOAKjgMaF3+NufngdBWk3kFqZkmlSMMQVLHAzyxk0CCAQeBH0IrP8ARTn+RN/7bf2qzwyj0FTwBvLjiu5KuGU4YGre+ki/1YyBjmMkVDq0LDjKmfUV/FoR+sZr87cS4MMD4zz5D7mre2PeGSUhnz9BUq4WrlA3skZB5jmMfOp9R1PZgLJZyb9m5wYJMsiHmNzpVn+JFo7Bb2xePq8RDirDXNI1NQbW+ic/syFf6q2PdDxa/rlvoGnvdSYd+UUWcF2NDanaDV1LzSJb2xJxHCMF/Vjk4qzHsg0oDg9amj3ZKtgtJBbOMmND1yAaiigi4pGgOPIAVI4aohTjeq6Q862nC/wOU9Xjx96zW8RhvOtM2u13S8CK8MkX+3N7a1pn4k2U2E1C1eA+ckXtpVhqunaom/Z3ccw8wp4j1Hus0SACTW0O3tpYh7bTcT3HIyc4ko3F1qt8jXU7zPJIMlzmpLUQxgAcgKtFwi1ERv1cQb672KgSkjpYyOZNbmKRcCsZqeIFa2vlMWkxw/vmH2WuGazkUKBNQXE9tIssErxyKch0JU/cVon4hX9uyRakPzEWRmTlKBWm6xpurJv2d0knVeTj1U+41HVLHSoDPdziNfLqT0AraTbG91pjBAWgs/2A8X+bVwAHrk1ay9zdQyfsdT9AanCyhQp5gGoI90fSnBidW8iajUOg9KEIVs0i8uVbgoKOwCnQGtublWvILVT/AKSFm9WrOM9h7M9lvdz28iyQytHIvJlJU/cVof4hyRgQ6qhkHITIMOPUVb6/o11EssWoQFT1cKfqD4MitodtrLSg0Fpi4uvkfYSr/Ur3VJ2uLudpHOefJR0FfPFZGCOzZ26/NW6h2y8eEPoKCgY6VPb95E2K0ybeG43MGmhDCu6INKjHma3MVjjQQ1qV3Hp1tJO55A4q+unvbua4c5LsTXkR8+zBpc8R8/BxFCVu29v7TToGnupljjA5mtottrvUy9vZFoLXkTyd6Y72KbyXtXjkVpV++nXSy805OvUVDcxTwxywyBkcArVuocGnjNpeBgPZc1Dh0phumgR5UqE0dxOJqW6kGQgArarWGupzapKWCHDmjWCa3exhh1P0NYrHZ5VisgVrm21hpu9Da4uLj5fAvqa1PVr7VpzNdTFj5DkoHQdiDLmkO8zN8+wjt0jWJtOcKcvATlk6elaVe215biW3lDqefVT0IqaHvqswVUK3Sim9mnUJUb71TlEUs5AGMnNbSbVIQ9np7fJ5R/YUSfDIMg0PDre2Go6tvRoxgt/2IeJ9TWawexDhWb1qMERjswK3a9Oy0vbqwmE1rO8Ug8x5itN26+FNRt/WWL/KmrHXtGvQpgvoSf2khG+zYrvkXJyMVf63p1mCZ7mNPkSM1Lt3ptuGEKySn0wK1fabUdWLB37uH9if5oVnoaPAdnHsNDOD8jQNeVDiB4WGAfSm4RAdcUFwB4TW9jnWAaIJpbi5jyqTygfJyB/wayWYsSSfM8zWKDA8hmuJzmhxNHn28Ozk1DmVo8qT4T4DT8vU1IMvGtE8PH6isH9xoqT+qt0/urdH/wC0eweDh2NTZ4MKBBApP10DkUAKxkiuNEZdBQ9qZj0FGsePHZjt5keM0ORFL7LFfqP8ihwkYdRS4IrowrzHYDl2PQVAMhm6k0fAfHw7B7g8DUinGRzU0SCFcUzFWIFZ3W+RrkRRre3Y5G+eB/akG4ijwn3nDwkZFA5FKMMyfUf5FFc4p/aX6UhLBW+VMcZrGREvU7x9Bx7B2Z9/keHk3rUuQA45qaABGRS8iKiON5eh/vUhwDSj2/RQPvR7c+AdvDwDmezPaO0Gn4iiQVqOQou70NL8RpPjb0FScvqKT4n9a/UKPYPB5DxGh4v/AB2Cj+qv0VJ8Zr//xAAjEQEAAgEEAgMAAwAAAAAAAAABABECECEwMQMgEkFCMmBh/9oACAECAQE/APaj7lkvjduorLlrp1w/7LuOly9BrgWLRHJhky2Wkxz0Pd7mboEqJKqYtw792O7DBlVKlMRmLTDd98nep0wt6ip3Lgr1FfufqY++fVx7g1MmHUI2w7mH64MinR3gbQ27izEuBW3B5D70IaM8ZtfDkfI0GtpZFudsxPiVyEZ4/wCXEoG+gy4unjVx3m0r38l37eMrH0rW9Mj5EqGuJ8miBW3E4DvHFJUMVgGPX9C//8QAIxEBAAIBBAMAAgMAAAAAAAAAAQARAhIgITEDEDBBUSJSYP/aAAgBAwEBPwDdUqVEr5ED6kr1XqvkTEtmgmkmkmkY4VEibzqeMjFlwag3Myo78epjQRzIty5ZBmRZHrfiXjcOcYgdwB6lcxA7gX1L/izLrf4nlP3DqPMCIXFOmDXU/Ez/AFvGuZi6i5cx4LYvMeeSBF0kW2/h4nsjC4jc5IE8rzXxwy0seSBi9zQf2jRxjOjmZOpv4nfpIwJ5OcfliK8ekuJAr15AHiVvCeKufVy5cuZt5e62VXrF0sv8xl+ngti3tDbjknE1CQY5B1Fcu/8ABf/Z\"}","contacts" : { "channels": [ {"url" : "mailto:6@localhost", "channelType" : "" } ] },"aliasLabels" : [ ],"initialPosts" : [  ] }, </v>
      </c>
    </row>
    <row r="9" spans="1:24" s="169" customFormat="1" x14ac:dyDescent="0.25">
      <c r="A9" s="174">
        <v>8</v>
      </c>
      <c r="B9" s="169" t="s">
        <v>1110</v>
      </c>
      <c r="C9" s="168" t="s">
        <v>2683</v>
      </c>
      <c r="E9" s="169" t="s">
        <v>2690</v>
      </c>
      <c r="F9" s="170" t="str">
        <f t="shared" si="0"/>
        <v>a</v>
      </c>
      <c r="G9" s="171" t="str">
        <f>"mailto:"&amp;Table1[[#This Row],[email]]</f>
        <v>mailto:7@localhost</v>
      </c>
      <c r="H9" s="172"/>
      <c r="I9" s="172">
        <v>27</v>
      </c>
      <c r="J9" s="171" t="str">
        <f>VLOOKUP(Table1[[#This Row],[profilePic'#]],Images[],3,FALSE)</f>
        <v>asian man face2</v>
      </c>
      <c r="K9" s="171" t="str">
        <f>VLOOKUP(Table1[[#This Row],[profilePic'#]],Images[],4,FALSE)</f>
        <v>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L9" s="171" t="str">
        <f>"""id"" : """&amp;Table1[[#This Row],[UUID]]&amp;""", "</f>
        <v xml:space="preserve">"id" : "acb7deed50c0478dadbb89fef1fea056", </v>
      </c>
      <c r="M9" s="171" t="str">
        <f>"""email"" : """&amp;Table1[[#This Row],[email]]&amp;""", "</f>
        <v xml:space="preserve">"email" : "7@localhost", </v>
      </c>
      <c r="N9" s="171" t="str">
        <f>"""pwd"" : """&amp;Table1[[#This Row],[pwd]]&amp;""", "</f>
        <v xml:space="preserve">"pwd" : "a", </v>
      </c>
      <c r="O9" s="171" t="str">
        <f>"""jsonBlob"" : ""{\""name\"" : \"""&amp;Table1[[#This Row],[firstName]]&amp;" "&amp;Table1[[#This Row],[lastName]]&amp;"\"", "&amp;"\""imgSrc\"" : \"""&amp;Table1[[#This Row],[profilePic]]&amp;"\""}"","</f>
        <v>"jsonBlob"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v>
      </c>
      <c r="P9" s="171" t="str">
        <f>"""contacts"" : { ""channels"": [ {""url"" : """&amp;Table1[[#This Row],[contact1]]&amp;""", ""channelType"" : """&amp;Table1[[#This Row],[contact1 type]]&amp;""" } ] },"</f>
        <v>"contacts" : { "channels": [ {"url" : "mailto:7@localhost", "channelType" : "" } ] },</v>
      </c>
      <c r="Q9" s="171" t="str">
        <f>""</f>
        <v/>
      </c>
      <c r="R9" s="172"/>
      <c r="S9" s="172"/>
      <c r="T9" s="172"/>
      <c r="U9" s="172"/>
      <c r="V9" s="171" t="str">
        <f>"""aliasLabels"" : [ "&amp;IF(NOT(ISBLANK(Table1[[#This Row],[label1]])),"{""label"": ""1"""&amp;"}"&amp;IF(NOT(ISBLANK(Table1[[#This Row],[label2]])),",{""label"": ""2"""&amp;"}"&amp;IF(NOT(ISBLANK(Table1[[#This Row],[label3]])),",{""label"":""3"""&amp;"}"&amp;IF(NOT(ISBLANK(Table1[[#This Row],[label4]])),",{""label"": ""4"""&amp;"}",""),""),""),"")&amp;"],"</f>
        <v>"aliasLabels" : [ ],</v>
      </c>
      <c r="W9" s="171" t="str">
        <f t="shared" si="1"/>
        <v>"initialPosts" : [  ]</v>
      </c>
      <c r="X9"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"acb7deed50c0478dadbb89fef1fea056", "email" : "7@localhost", "pwd" : "a", "jsonBlob" : "{\"name\" : \" Lucky Seven\", \"imgSrc\" : \"data:image/jpeg;base64,/9j/4AAQSkZJRgABAQAAAQABAAD/2wCEABUVFRUWFRgaGhghIx8jITAtKSktMEk0ODQ4NElvRVFFRVFFb2J3YVphd2Kxi3t7i7HMrKKszPjd3fj///////8BFRUVFRYVGBoaGCEjHyMhMC0pKS0wSTQ4NDg0SW9FUUVFUUVvYndhWmF3YrGLe3uLscysoqzM+N3d+P/////////CABEIAfkBmgMBIgACEQEDEQH/xAAbAAACAwEBAQAAAAAAAAAAAAAAAQIDBAUGB//aAAgBAQAAAADtAAA0DCvhZrVkz7s8NCzFTl6PrMAAAAEJgANMAr4vPjGNS05W1BqUru91GAAAAITAABgR4GHNZKuqSg4isnFbZbOrrAAAAQmAAMA5nAlGMnCFaum41VllxfPrdMAAAEAADACrzOZqquM4OU7YZ4EmXWqXp9gAACAAAYAuJxlU3PVmqrjbZCkU5Ehz6HpWAAAgABgBh8xWTjC7XTmpTkBIqcbLIbe70gAAEAAMAp8rgnKylvWZ8crCU4uCC2dUt/orwAABAAwFwOCpOULY27MVGqmFlkqEEroDn1e4AACAAGBzvM0Jt2Rrt1qqylaq80ia0RrlPP1+vpAAQAAwDg8amJdXLPKVmuEowjKcdFTmZLoW3d/YAAIBpgC8pzb6Jkaotz31QlPbU67qbsN+SErLev2JgAAgaYFPkaSuFlcBqzVXaTZOcdK57jVGd3Y6WpoAAAADL5KOaytxTlCVjmkparZXZ89OzPmno39fc0AAmAAcTiVUzqJIhInOymSWp31qFGoyLVo7XSYIAAAA4HJz1mjKJDlK5xriW6bMoqL780NG/Z3AYgAAAPPcnNXMnVEkOWiuWYs02asFLqk76Zb+l2JAAAAALzOHIlFiG3ZZGqFm6V/S4GWcJuMq9nZ7LAAAAAh5zn0Ri0wkrm6TTbqx9bd5vDdTdBjt6XoJgAAAAHn+ZVB2OMEF2mzLorqosv14cd1EiStnr9QwAAABhwOZjgpzG1Zr21VUUQs367MfJK0ycrp+n0oBoAAYcXjZqFtshFE7b9WehF26+3DzIUVTY7r/AEmoExAADDH5qjLduWSGWzXLb1sWAhjj046ZwyYbCcld6TaACAAGC4XLw6rq3XVNz9F3uXzKr29qjPFzcEJScd3pbgAQADAM3nOV0bsllU7bp9/q5q8uCuzTvuWbzvFV8ZW+j6LQACYJgB5/z3W6XGLLdOijtdWhGemzRa41+e85TbN9/tTE0AAAABz/ACe70XAsvt0V5O71qKXYlJkY8PzWeduz1VwJoAAAACjx0/Xedv1Xzw5vR9OnPVfa41wS4vAzWXer3AJoAAAABePy+089dt1R50u10qlzbNU41VJcPiU3dj0oAJoAAAYJ8Dz3tOXRs2mSzR0FPPk1zUII4nHo09b0YAAIAABgFHi/T2cezbPlUX6s8vQ0uTSJcXzz6vS7DAAQAADABeU6+7jZNs+HS7b+p6WnNFolPgeds9H0rNCABAAAMADk8703K5Wpcuqzo+i2SjRSkTfnONH1PSq1gAIAAaYAC4/Tz8qMaadfaV+yuMYoDyNC39zfMABAAMAAAI58XNoywNBG/T2r0EKfEbF2+rosAAQDEwAAAdGThQz6tVm7TCsvHGHO8ts0a+3rcgABDAAAAYsFnnYk+hpTlqikqqcfnb93X2XWyAAENMAAGBi873+PjQEren01Wq8lmTj1dD01ha2gAQwAABguD57b2eTCou6HVunHNRmhs4vPdvpOha0AAIYAAMB8vx9d/pKKJbtOrQq8uLJDVq5PMNfqNTE0ACGAAMGcPytRd1LbKNGmVkqc2eOjddxuNb6jrgAgAAABgEfLcFIv2TtscmEa1Zr2y4vBt9tvEAgAAAYAY/I4Eh6NEpTYEpKejXoqwcI9T2hACAAYARoyZPO50gloum3NkmO/TfbCvhZ+l60QAmgBrJRDHiqozwgkOd9s5E5yIysvvum4cLHb6PriAQAHluZUWxhbVBQSLHdbOTlNhZddbZOVPDxSu3ekvQAID5+klKUq4qCRa7bZSc5jnbbZbZKWDk5HarfT9EQCA+fCUIaUiMIqc3bY5SnJznddZbJ1Z/PRd0Sfe7jQID5+KFJqZCEYmhO2Y5ynKdl91llhhx8dTmRlLrekAEHgElQtJFEU+xhuIilZOyd2m226eOri4R2utOXb9BJAjwAlVXpiCFP0PN1PNVF22yu06rb7qOc+VzE7HGDcup39II+ftKFV6cnGNnost06M0J2znfr1aLziyh5aok2IHZv6nXBfP2RhVfaQBT71WyddMXZOy/VsufMzZuVy0E4U6k03Z3+yz57NQrrushKSJdqW+dcIytsstt1WU8g4OOqDHnqu0MTc+l6Wfz2cYV12ylMCXW09K6MIlztm7Z8i/wAxjhGlkc4O26YEtfT81NQrrtsnKJKXT6G/UKKcrJKeSHG40IEK5UxJW2yACRRMhVDRcCUpdPq7tDYoyk3Hja/IVRiQrISnbIGJDKbCEK3tERlPqdjXqciKG5cnR5vlwQ4UKyc2AAIKrHGFUNrYnLt9TVrkxRB1cqzyUIwJOiNs2AIbSKbZKuFN97E597fp1uQIHw+p5HnEEE6o2SYBEkAqbJkI0S1NMn3t9+okDDFDN5VKMVOFVs5NAkMGUTm4qmvcAS7vTu1oENcTr+RwJRHCi21sEJDi5vPKUhRzabRj7vUu2iig5enmeerIkVnsumAIUWRc3Q5yEZbdAN93q6tJFIPNej8vxGQlGuq+xgCFFpN1f//EABcBAQEBAQAAAAAAAAAAAAAAAAABAgP/2gAIAQIQAAAAgAoIAACgEAACgCAAFABAAFLAElABaioDNACqQBJQCNFQQIoCWgM51QAI0GRnVAAiwmbZnWrCgGdRc5WzN2KAZ1mJYiugABnMusqjoAAkzLWamtygAjOdIi3SgATM1DJvQAAzKTJvQAAzCIb0AAGERZ0oABZhAz1oAFJlESdNwBQJlIZdNwCgSRIkvWkCgZhJI3uiDUBiERbulkNIGMiXS6Ai2LGJBbqgE1CxiVFugAsBgRdUAAGJC60CwAGEi7oAP//EABcBAQEBAQAAAAAAAAAAAAAAAAABAgP/2gAIAQMQAAAA0EoQAAohSAUgAKgEVYAFQRYGkAFRBQLABUhZQNSAKkChK1IAqQUWSqgCshS7xCoAqBpZrMlIAtzau5m6zmLIAtljWrM6ucCAFW6TSyOZABWt2Y2izmQALd6kuoZ5oAC3W8NKmcIABdazqzSYygADdasHOIAA1bsRzzYAAuraS88gAEu7ojXLIACLu0W8sUAgNatLXLCggFurS2cYUIBq1paxzgogG9FVmYgUgG90TFzkCoBvVqM4gAAbpUzkAAG6EzAAAb1TMwAABu2s5yAD/8QANhAAAgIBAwIEBgEDAwMFAAAAAQIAEQMEITEQEgUiQVETIDJAYXEwM0JyFCOBNFKxFVBzgqH/2gAIAQEAAT8A+wyZFxqWPpM+ofOT3OVT0EGRE+kQZTkC990ODPKWsNYAOxmXJfBndvPiVlxtRr8z4q96tybMy5C280+sy40ZLtY2oZsXwy3lBsT4hsH1l0bAG/pDZNkzt9jASm9zQ+IdyBMlQG//AGHJkVASZq9Q2UADgxmUHc2ZQYX3R3o0IXUAXdmd12YtE3+Y5BUK7eWeXvFcQ7gQGhDLhMBgHqY3ImLuDGhNDqHdSGHEBsX9+zATU6hsj3dKJlY9oocyjwILx72DEQZCRMmFx+a9RKocTGpoke8ZTfEUVzCwE7pZqAE+ko7CoqhDZjPcG8xIXQkciJkyoCVYgiYPESpHxRUXVIxB9PcQEEWPvdfmK4+wHmO9kARiLENAbQKp35M7Sm4gL77zvPBowt7Ri91UBrkVPhqwuxP9PtskOELudp8RU4CmHNDkJgcQAHcGLqTjBW9jP9SvoDMbY8hNqaEN4aKtsTNLqk2Qt95lcIhJM1OUuxIMFTYCzCyifE9AI7tFd2nmhi5GH6nxARWxig1xUsqLog/uNnLCMbMNjoK5BlMTOwsaqKjID3H0igqh3raHKwCgzDkIez7zSZxlQi9x934hqPQQmFxVAQkmdpNbiHGK5Ai4lP5i4ERbJmQoDQEbgGuYe32lfjaAqP7qimt7jlTNpYmx4ECTyidxgzBTxZgd8htjtGAJFe0UcGaXL8HMrQEMAR9zq9SuFD7zNlLkwC5e4Agx3cYKILJ52inehK713Y1UbEqCwISTsITRga4F/MIEqdoO9zsnaFFE7w7C6qUxhUznkwbLQn9tRW7f1cVrAv0M0Wo7vI3I+4yuFQkmqms1He8smITdfiKKJPrPMF5hJYwcQGpjYkzIWO1xv9u5QO59YAINpZucmqgQVZmw3ERPNZjMWboFlRVFgRqH/EKb36TGT2NMORrVxyBNPlGVLH2xoTxHVg/7amEFjCKETbzGCMQBUG5MUDsEuhcV/L+zEVStn0mcbt+52mwALNTHg8ttQjAA0OigDcxVLRgq0THyBvKvEoAUOTAILuFdyR7xVINwDuDT9+8Apj7ETTPyk0uU4cgDfS02P2uvyhMcyXVmDcw8k+ggbYiA7XCDKq53ALLLwECDIe0LMguhFSt2hNf2xg3NcxcZciJiVbLHjiNkAsjeMWyUDsIFVRFUmzUPE27qgx0BcfYGvQzFuojEq0As7CEFMpmnrIlH/g/maZyV7SKK/a+IuWygTO9naILsxh6RRUUACzHYkgDiB/LCbgNQGK9vLIPMsn3gRQLMLFtvSNkAFCKMuUijHwFaFxcYUdxgBZoqeQAcmHdgBxGxkeYQv5Fs7x1/2iREbsC/uZWBP6MDlTzwRM5AYMJp37GBHEw5Fybj6oDY+zY0pM1WUvldzAe4wgItcn1n5qA7WYD3GzxHYXtCeeghNCYhbiAgl2MUiyYWLmrhWhEwCjZ3mPtRKA3mQgnbiDGClsf0J2gWBvUHlRieYF5aEBl/4gJsRWu1PrDyRXrCfNMhogwnvSj6TSn0Poag7sJVh9Mxt3KD9nn+giaxu7IQJj8pjtvQHQm53bS+eqi4TZint3iuBjMAuAqDQE77rbcmDKB3CfFAJow5r49IuSY0IBYnjeb5IQAgAgA7mHsZkHY0JFgg8zMm5IhWwIxuYzMezzG4dGBPpNKbxKfs9XkGPEY4PdZ9YTULEmG6nEBh6ARmoUIohlmhLJgsAkwvFJoyz3S6/cxniM/cPh+nrPVQNuBGIDkngTTuWLG5qLDGKT3QeZYy0a/Nxvqi7CD0MxOeRNCbx/Z6/JZn90fkyou4IjAg0ZfEonipxyIYTc4HQRASdoauhwJuWh2gMHMVgsx3dmX51P5md6Vhe5EwGhXrUz/TdxWAKk/owN2mjxMu63Mm/wDxAdhF4iEjgEiaBvKfsjxNaOWh2EJu4xgNAQ9uRfzCpEup3QnqIZjBq5kpV/JiLC1ky5cBJmONyJlu5jbeMbh5NxHNU24g8yHtNz/yIIp2BmDtKsD7bTSVjYFCagNj7EzXZCz1Mh26HmEQGo1EWIRKldRFBMJA3HA2hPe1niO9il2HrCeioSYEiTHiNFjM/JineNzOYsVyjQlW3PMOxiNVgzTfWADNHtX7NxRQ+xY0pMzMSzH8zKbucHiUAYYLm43Eu/kqhO0mJ5ZzyOOJ5RuYz30RCxmPFvQ49Zm8tAcmaXAWj46QzUQcx4v1CFe1oQD+4DRqEAiVMOTsYGaY2GPpdxfpH2OQWpE1P1EATITvL95zP/rO1+Qs7HPpU+C87AJ2wAfuEREFXVzyyiRVR1PrFxExdKT+pjUbge/M78eBeN/QRPO5dzMWVBUBTJjNGatacz1hHluD0/BhNwGEA7iKbhUgwAEczRk7gekxhgASfsTxNctPGrtsiEIYQvqLg7f+4ymG6tO9zD8Q+tTtI3JuG4FAFmKlmzBjaY9OOWjoAOKEGJbs7xSF4SZcpOxhy1C5aLcQuImU1Rmq7u6fmAihGFEwHjoJRsxD6GEUbuaXJ25LikFRX2XiAt5mNJ0LES4CxnmEt5uTvO4egliK0xc2YHUCOC0IAjkwgwqTE05MxaFz6RdIV5nwBNZhFTsg2ImTmL1B4uAVDxtMH9QCad7xj7LXruTM8AsGPsYgLNU7KIMZJ21DNp2iAVFYxTcAsRxDKlAbkzHqsWM8RPFsQ/sg8RwNPjYsnDCaneMm1w4rW4w2owQwSoCRFs1MNd4M03H7+y1eH4mMzVoVYQL5W/UaaVbeNGPAlZMj9qWTVxsZCkkytruY2cGK1iXNMheLpm7ZqMREIh2FxUbKZlQo5BBi97EXBp3x4w3uIpN8EfkTuLCibnwrWY1okGZkAaq2jL2mc1F5qV5vwZ2iMxSqmmUu1zTbAex+z8RwUQ0IPYTGE0AtnmWw0smOjYAuTE1WCDBmFUyxgp+lYmNvbeDEwa4UNzw7COwTsHbVTUYQbjaYz/ToxHdwJjwYRw5EyaDFm3GSYvDMSMC2S4cWPg7wabGx+kRtGg4EXAKmfCUNzPLBJUxDvUYUwIhO8JoQ7gCaFCMkxqAb9/s9Vj78TRgQpEY7meFL3ZXX8TVY6cwGoctr2mUIB7CKhMXFDjmjFKs/tjLc+DMmmHNR8JH0wfGWB83tMaZW5mPFU7Z2zPjBUzVJUymmEVvNcyGljn1hN4wZiQsyzS4FAQwCvszxNZi7MrVwZkBGQzwP/rCPdZ4hipjCsCQY4qRMU7QojmaT6RB9MPMsTYx8PqIcdRVHqIqCAdXG016zILecGMxogw7oItlAJodP5AxEAA+11yWl/mahaa/zPBWrX454okI3irAkVIEqOal9zTS/SIPpjQxT0Kgztg6Fpcc7TXcQi3YzkwjzQ8ATQ6c58gHpEQKAANh9tqF7sTTUCyZ4ewTMjequpniVlZ6xBFECw7CZ2oGYTbTTcCDiNGgfeK1wdDC07p3RmmubYz+0n3M/ugFsYiNkcKPUzR6dcOMV9uRYImtTtyP+5p77nUeo/wDEy/7ukxt7oIwIYzGZjowR5nUmgOTEwdjIBzMG1QHyzmFQRM47HBHExvA07oTCYTLjHaa48zIaoQfVE5aeHYAzK54uAUKH3Hien8vfFJVrHIM0DHN4cn4moxlWMUzE0Vo0sHJEde8GY8w+IQTBmFT46iDKpEz08QkRWgaEwmEy411NYJlpCSYu5JmFSe4zw0lHI9Puc2IZcbrXImTH25GWeBsTpsuM+jTVY447TMbRHjMambN2vDqGBsG4M5JDCLq3qZNY3pvMOtyH6tppgXxWfWOnY8BndL6iHiaz6pmYPkZogmgx9zgHgwYvgZQ3oYpsA/c67Gcepc+gYGeG0mcj0fHc1AsTUJtEO8xmZGAWZjbHoGYGwYMjsKuY9LkfiaTw0lwXioFFATMlztlfIOniZ7A0qzFPmqaPETplI55jL8XEpHrMB8gB5+58SwFqyAelGaXO2LU6fu9Gr/hplGxmZbUwimiGZjtHQkwiY8DZDMekYEbTTaYKgsQKFlw0Ywhr5bnjR86LEXkwfVc8NcHEFveEKgY3SzDRdmB2P3LCxRms0NoSkx5DlwY3I3K7/uMtzPjpzFNTI1wVVmMUviabUJjPmWJrdMEB7bMPiu+yTH4lifZjU+KrCwRDlE7rh+S5c8Tz/F1b1wu0QeSAC5iJxspIPb/3CY8GPJT/ABC4iJ2ivuwgCMB73PWalYWmR42ccXDmEXPZ3EXOoGzQ6kekGe/QxNbkx8FqieIMTMOYOty/kJmfJ8PC7ewhJL2fUxfpAlUTNBmUDtdbUxcJXzYG2PpFY3RsfedtNNUPKY/MK2IMA7ommQz/ANNxsInhGOrLTF4TpxP9HplFBBG0mmb+0Q6HAOFiY+w7dLlwmd08Rf8A2G6JuBMaBjRPMwq+JuLX1Ew58dc1AwPJgK+h+6LBQSZh1Yy52xsKPKzULaGZBTdARFcqbmHUgw5ln+qE/wBR7mJmBMBuHrcd6gYma1S2IiFSCQYppR+pgXumFS9b1kHN8MInYTTLR/MGLD7CBVHA+61D3Y9F3MyZHGdcgNHkTBnTVYO4c8MJqkpzLhndO+p8ZveDMYrMxmnTiARh0uoz1cZ7mMTVZkxFe4bGalU72ZCCpgmjyBHUNxcXGhAKymPIE+GIFr7ljQJniGpGJCoPmM+IxfuJ9J4bmbHq1APlfYzV4+7iMlHiFYUaDBkaLonM0/hgbmJ4fjSDTgbidtRozARnqPki2YuwniW4X9wfTAAIn4mjL9ixL+78Q16aZK5c8CZMr5GLO1ky5pX7c6GfGFUTtHQHcQrFCzGqxVWY2AnxBCwjMJkyxssfNfEBszGIBPEFvt/ccgCphomqmnxdzkE+k02IpiQeo+713jOPFaYPM8yZXyOWdrJh6YfrBgyWImatjxGoixxAxETMRBqYNTBqp/qR7x9QY2U8kxnJ/UERZjWHYTVn1jtZ34mAgZFmh069zNB9zkypiQu7BVE8Q8XbODjw2qQ/Jh5gMBiuRLQwKPQypX5lD3ncg9YcnsOqrMaxRDVTW2QQIZjJBE8NptOrfc6rXYdKvmNt6LNZrs2qa3O3osJ+XGKg6AwHrfQdQIixBBHMypdzMnb3RBxPB8to+L7Uso5IEfVYU5NxvElH9tD3M1Hi9JWMC5lyvkYsxsmE/KIsHUQdQOoEURBF6GdlgzVLXd+TFmhzfCzo32BZVFkgTJr9Lj5yCHxPCfpdYdefQrMviWc8UI2sJ+pxDrDwq3+THZju7Wfb0EJMPyiVFgg6iCV1AiiKIIvSpkPah9zxNZ9ZWthOIjTQ69Cox5TTeh/mzeMal/opBMmbLkNvkY9A1QZcZ+rGDGXE30vX4MVCTQ3lBNhz7wnqfkA2noN4sHyCD5AIoggg6CZ3K+bcAbA/kzUgoig8sb6JzLml8Ry4KVvOkwajFqE7sbfY1Qs8RXY2F2Xoep6joYvyj5AIBB0UdSe1bmTsyMEA8ytu3vc1uRHy0q0FAHQS9umHNkwuHRqImk8Qx6gBW2f+fvAjMzcmAUgHUw/Iohhu4vyCDqIIogEAgEqCZnZFOQA+QiiPed7Y8eTU1R4scWYxJJJlzkwcdQxBBBmi8U4TN/w0BBAINj+RuOg5HyGH5FXYQ8gfmMPMYo+QQQQQQRYIIBAIw7VmW/ilVNoByODPEWAUYlYGgCa6gVFNmHqJoNecRGN/ogIIBB2P8ZjCDkdLhl9DKgG4E+AoTj0nb51rgxcIckj3hxkSuoggggirFWARVgWdszZV7W3NnZCJiCY0LPew9Peau6BPLG+vMG0aHoCRA00GvKDsybrFZXUMpsfwHq09Z6S+m03lASoo8w/czDswsfxCAMgJF0RMK2l1yTGSMlQiVBFEAgEVYixVgSKkCTUGlIF8WSPQQXnyfFZQKHpHByOuLtGxtjPEa+Kqj0HVeh4HycxWKkTTarLj3Q/sTBqseYeze38TQy/KOnaZQHQjog8w/c1V/BQDlis7uxyyC7yH6hcwi0sjkmFY+ONjM+GYMcCTsgSKkxpFxmLigxiPSIWPAEzF3eg277mj6exjgYkIH9m597gcafC+fKfMxv8AZmTI2TI7MdyfkDRnpbqWCLHyo5Q2Jj1WP12Mwa8WATawEEAj5B1MMMxqCtnoSIfkWZ7fHpgPWjNwuE47BOQ0BMKt8PzDezdwrGWFZ2QJAkGOLjipEWKogFdNbqEvsJPaPUeregmBPhocrgdx4/cdkyZLP0ILYn3ms1Jzv7INlEbZ/wB9d4BMppP3MT9po8H51dlNiaDXL2djmKyuLU38xhhmI7QtLMG/yCXaaS6NKTvCLTS0Ks2KNTAp+HRu7MKwrCk7IEgSBIEipFEXpqMvwsZPr6TDjOpzKxUBUG7D+4zV52BpAKIIW/8AzM+ax2KfKP8A96ZBYuA2Olkb1tBMjdx6JkrY8QEHcH5lJBsGjNLrjjdbmPIuVAynY9B1MPROJzKgHWoIhoYDf04ieLmZfLpBtvXM0yEYqNbE8QpPhw44ccCQLAsVYRFEEuajJly5EOM7PYQiZezTYkwhu2we5pn1DOaBoVUJhMJufT+pfRmpfkDEcQZWiFjyK+UTBq8+nNo20HjB/wCxYOhhh6JdQAwdDB1xsVCEXYxeguawBTp5pRWEAEEWdxKlTthWdsqAQCVAIJq86IBjLVY8x9hNBi7EbPk2sTX6sZLr6ydzf9sJhhnEYQHo5s9QhMGIQKBwPnBlCDqYYZhIoj1HSptG6iaYFgauwoGxmvFNg/ymlA+FsbFneVKlSoVnbAOtR2GNC7cARQdXmUUebY+hE8SznDgCoOI7l2ZjyTcJ6cxoOZ6mFtqlTtgSAV/GOphhmNu1wfkNVB10ADWKX61niIP+zV/VNJXwtrqzV9AJUqVKlfJrtQwZQvCt+wW9ppsa6bA2XJsT5mniOfI2RlJ5otR6HoId4RG2PQCAfyiDoejdEa1B+UQTw3lFsf1L4nif0Y/8ppK+FstCztd/xajL8NNiAzGlmiwvlykvfYh49CZ4nqUVSl0F3/ZjsXZmPqb6HoTFMqOIIP5hB0MIjDphPI+UQTwssewG6DEieJ/0k/ymjK/CNAAX6S5cBl/NqHOpyhVJstSrW3b7xjj0Wm/xFD9zXZmLlKIvdup6XUAJN9HccCCD+cfIRGExGmHzCeEkl1FnkzxP+kv+U0ZDY2ICjfgdbly5fQTXagIgx+p5/U8PwAXmqrPlB9BPEdVuygilHB9TGbuYn5CJzBHehQ5ggH8gPyD5XEBogwfKJ4PRzTxMf7I/c0RL42Jrn0FfwMwRSx4EBfV5yh47+5rFETUZBgwECrqlE1mQHYEmxW/yGXKEdgkG5uAQfyD5BB0PRhDzMRtf18ongv8AXb9TxP8Aoj9zQksjXd30qV8uvzFaUcA21TQ4TixdzG2bcma7OubKQDYHlH49zMr97kjgbDqehhNQksYqwD+UQTuHUfIY3Mwf3fKJ4J/1Lf4zxP8Aoj9zS8H9Dqfl1P8A1p/yh/pN/gZn5X/4G6mevXJ9MWLB/KIen//EAB8RAAICAgMBAQEAAAAAAAAAAAABEUAQIAIwMSFBcP/aAAgBAgEBPwD+dq0upsXcxZnMk4gaF3MXRJLJYnT+Y9zI3hPuekknE/cwRReiHsu9jwhOCUfpNN5ggga0VSSSdFT+Hw+D042uNSSdePlF6xoqL6eNrjZQqM9CFXgjC8rLKVlKk/d1Tfu6pv3ZVH7su3//xAAgEQACAQUBAAMBAAAAAAAAAAAAAREQIDAxQAISIUFg/9oACAEDAQE/AMk/16/gH0oeGBIe8yHWKQQRSRMe8yHWKKsEIhDQ827PumqQfFiVGsyP2kEEHo/KSTRjzqrPQtWsedCoxqSHSKsedCo2JksTsfArEiGRY+BV+2JMi31vkXs+Zuz1vhVYIt9b4f2ySbPXCsPrhWH10sfDGBj4HfJM0fCrXVvhWCeJavfGtXvjWrnyLVzy/wD/2Q==\"}","contacts" : { "channels": [ {"url" : "mailto:7@localhost", "channelType" : "" } ] },"aliasLabels" : [ ],"initialPosts" : [  ] }, </v>
      </c>
    </row>
    <row r="10" spans="1:24" s="169" customFormat="1" x14ac:dyDescent="0.25">
      <c r="A10" s="166">
        <v>9</v>
      </c>
      <c r="B10" s="169" t="s">
        <v>1111</v>
      </c>
      <c r="C10" s="168" t="s">
        <v>2684</v>
      </c>
      <c r="E10" s="169" t="s">
        <v>2691</v>
      </c>
      <c r="F10" s="170" t="str">
        <f t="shared" si="0"/>
        <v>a</v>
      </c>
      <c r="G10" s="171" t="str">
        <f>"mailto:"&amp;Table1[[#This Row],[email]]</f>
        <v>mailto:8@localhost</v>
      </c>
      <c r="H10" s="172"/>
      <c r="I10" s="172">
        <v>28</v>
      </c>
      <c r="J10" s="171" t="str">
        <f>VLOOKUP(Table1[[#This Row],[profilePic'#]],Images[],3,FALSE)</f>
        <v>asian woman face</v>
      </c>
      <c r="K10" s="171" t="str">
        <f>VLOOKUP(Table1[[#This Row],[profilePic'#]],Images[],4,FALSE)</f>
        <v>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L10" s="171" t="str">
        <f>"""id"" : """&amp;Table1[[#This Row],[UUID]]&amp;""", "</f>
        <v xml:space="preserve">"id" : "239ec972d8bd4e1c8a08efe1d998e38e", </v>
      </c>
      <c r="M10" s="171" t="str">
        <f>"""email"" : """&amp;Table1[[#This Row],[email]]&amp;""", "</f>
        <v xml:space="preserve">"email" : "8@localhost", </v>
      </c>
      <c r="N10" s="171" t="str">
        <f>"""pwd"" : """&amp;Table1[[#This Row],[pwd]]&amp;""", "</f>
        <v xml:space="preserve">"pwd" : "a", </v>
      </c>
      <c r="O10" s="171" t="str">
        <f>"""jsonBlob"" : ""{\""name\"" : \"""&amp;Table1[[#This Row],[firstName]]&amp;" "&amp;Table1[[#This Row],[lastName]]&amp;"\"", "&amp;"\""imgSrc\"" : \"""&amp;Table1[[#This Row],[profilePic]]&amp;"\""}"","</f>
        <v>"jsonBlob"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v>
      </c>
      <c r="P10" s="171" t="str">
        <f>"""contacts"" : { ""channels"": [ {""url"" : """&amp;Table1[[#This Row],[contact1]]&amp;""", ""channelType"" : """&amp;Table1[[#This Row],[contact1 type]]&amp;""" } ] },"</f>
        <v>"contacts" : { "channels": [ {"url" : "mailto:8@localhost", "channelType" : "" } ] },</v>
      </c>
      <c r="Q10" s="171" t="str">
        <f>""</f>
        <v/>
      </c>
      <c r="R10" s="172"/>
      <c r="S10" s="172"/>
      <c r="T10" s="172"/>
      <c r="U10" s="172"/>
      <c r="V10" s="171" t="str">
        <f>"""aliasLabels"" : [ "&amp;IF(NOT(ISBLANK(Table1[[#This Row],[label1]])),"{""label"": ""1"""&amp;"}"&amp;IF(NOT(ISBLANK(Table1[[#This Row],[label2]])),",{""label"": ""2"""&amp;"}"&amp;IF(NOT(ISBLANK(Table1[[#This Row],[label3]])),",{""label"":""3"""&amp;"}"&amp;IF(NOT(ISBLANK(Table1[[#This Row],[label4]])),",{""label"": ""4"""&amp;"}",""),""),""),"")&amp;"],"</f>
        <v>"aliasLabels" : [ ],</v>
      </c>
      <c r="W10" s="171" t="str">
        <f t="shared" si="1"/>
        <v>"initialPosts" : [  ]</v>
      </c>
      <c r="X10"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"239ec972d8bd4e1c8a08efe1d998e38e", "email" : "8@localhost", "pwd" : "a", "jsonBlob" : "{\"name\" : \" Eight Ball\", \"imgSrc\" : \"data:image/jpeg;base64,/9j/4AAQSkZJRgABAQAAAQABAAD/2wCEAAkGBxMSEhUTEhIVFRUXFRcVFRUVFRUVFRcVFxUWFhUVFRUYHSggGBolHRUVITEhJSkrLi4uFx8zODMtNygtLisBCgoKDg0OGhAQFS0lHx0tKy0tLS0tKy0tLS0rLS0rLS0tLS0tLS0tKy0tLS0tLS0tKy0tLS0tLS0tLS0tLS0tLf/CABEIANMA7gMBIgACEQEDEQH/xAAcAAABBQEBAQAAAAAAAAAAAAAEAgMFBgcBAAj/2gAIAQEAAAAAxwXq+8QtXerab44WNxCvI7JaK3OxU5QaGtxLflkjkNKI47Ixke251xrun2FcfOUTN3Os+UUlb9ithAgEwLAVSMI6hX0LHzYxOd5a42jrh4sloNskinUKbArWSgOt6DsVQuccLVshYaT019Gg3aaLee4lAsbR8qdZ03aKVaYhWK1LrHlyzFm0awSBLq+8QOBA5LApu+2wfHZL5ZcUOgiXZ1OzyppLivcQyNF57mqu/TL8THj/AD64hrsiZLaAGpVjtB3R48FC67izkn9GhQ0XndMabU5JkW+7zj6II+0O12skPxncfVHbMFlvG2hnl8kDdKslIrhmjT8s5HABOn1rFVBsINYZ8yahg+R2Kbz/AIiy2eU7E5/mlmuZmMuiIBkm2xm30NSJm12VKCXhD0tw9YJkg8aWEuKTIKCUL3kgVsNzMW6mHlWX1Ntop2Q+jiYZk/nOhe5IH6Po0g+8JA2EV0tCB6Jlw4RMOycjzwg3iJ+06pLluxUPYR3TUtCZpQQBiIxk9vr7ca8iVn9Us0i8JS5cK1FpGjcfrILbsd49mSFEYfHclrpqko/5vvn+sjV7GokJSo9+Y3HAlNioGUVYdssHodiRVLKaDo2Qshls+1zV6vk1b9Gip9223nUB6enzNumkx2Q0Po1jP3eZAHn83xePCZ47JX3X1BoXyScZq2ECqmd3DstghavfO4xmTMY8+DrVys5fG/eRE4PX1zO7zES5cGK5OF47lZEOcgPS5LRJMvrY9fwmvpN07WfQUpNuhMH5ZkSYiZZG0Sfdsk46xWcso3TefR9khJYgE02ERXsJACmOs6JeBg3XuNUyiAem/puPOKNErdhipXE6VGsGvL0XQFtdeUHUMzguXf6EHHlCm6xin0q1i1FZBkWJO9aAYpxxEbXspgwW7Xo1/kh0ZxnP1FmuP+HS4UXcNClVq6mMgsdhWBO3ffZJqlY2J//EABkBAAMBAQEAAAAAAAAAAAAAAAIDBAEABf/aAAgBAhAAAAC7u0M3Admon2sjWEaCx1/TyFc3UySkQjVZNP3p708W53Z3oLlZ6GrmlcncLrTEzHokNX2vntNijaEUxju512uWLulhYHFhW61WMLPPWXZjq+ONjKOhkby+uNAJbQ3ESbnWOmQY5W8EQ7zfTGBZ9tTRll7t9JsKWabi6RHd19GQc/8A/8QAGQEAAwEBAQAAAAAAAAAAAAAAAQMEAgAF/9oACAEDEAAAAM8RxPHBDH5nHE1tz2JcuuXBkmp6wWIldZnzNdu3HZOjEbFScX0qapg6PPKZ2q6EHJw6HIU4aspQcHevOyOIL7UM5emeaOB4asLeRrMnZenh1TvQ15+J1sxfEnupeslKXVTM1EBRaBiE1OnBmHUv4GNdWpx2OFexxmWScf/EACIQAAIDAQACAwEBAQEAAAAAAAECAAMEBRARBhITFCAVB//aAAgBAQABAgHVR/g+QCVhhnqAOn1LeBPUyrRz8PP/AB06Py+WVweD5Wep9IoGc0LV+DVssUz0Yj8I2ZxzLsrv8wHg+RKxYUC1Y+VVzzz7eYOf/wAtuPo5enNBFhlNWXnDJx8fUSlvmlHgnwB6EzU4sVVC1BPz/H6NXZTuw7clfhh8Fp0rrlZ1B6e/dop/xStsrr52XPUihQv1K/Uq62p1cliPLJ/5+4r6Awurb1+RaRD5WVBpy82eqpFX6gePRDB11VdfORYPiO776uti1OLlE9eiZWplCYqKlriwT169ejDGFydrPGmHXhutynT/AEHqQFmgmcNORUblt/WvqZerTeDHd9jdP/oi7p1Wj1wcz4/5dGbQvS7sYz1K4041VdNU/Z6r+ZirrjTYrc5eKeLbzjfd54/zTtfLmn3LN4VPUBQcWq2buzq6adnl9BZVHjS7R/1K+kX6KvDPTqvhgZZAFjeaJyVtrv5fdq+P4LcTCiWnS/QxLTr5vH6HWhjhJYGlMYCt4IC5EEpPKIjUjOKwjymPGrsxnga82Dn9oEOKpbLJWxNdpHrwIkScOyuCegLI7UyyLCPp+ZHcJDSuWhvAh8HwfGcoPj1lRWCCaCspFsq/w0709PFlstiT0Ys9Wp4riTjWUMkHjcTZSzmnwYY579stKS8vEHhQJeZ9Jnsz28++tlM0V382p/46FhjG9+ta7Ma48sNEIM31R59QbIhrfi7KWU+yQPr6EMJc77NNjlmqlhY5wtC4ADHEYwGm2m3nWrGsu6Fe1tlOsGGWHuXu5LGkWz+Pi/EK879HTwFFgYn/ABjX4nqliW83/nfyLnwP7Mtb5BpJcyrBwebmAXVZnhnybikWIUPgjl3sqn1ZUG+4VRGPW2atADTn83PXXdkYTVWl4hnzHO0dXWlHrErHF1JApp/n/OGbNPZ6YUHDj5/Msz6Zy6Vii7KrT5vFhlk+pjjknG9dqMDDGPQ6HX632ERfi+cm12b6I4FlaF3+aZ59i3h5xZsqr05tq3/s+nZ1OvYYESK3HzhoK/rZbTqglbfJunLGMojz1wx+VtH4g+/yajbTcPZPDqyr+meKaRqrW7Jpveuv5LqefVxQzSleKEBT8RSKfztS+ndX6I+GOj7KOfW4rNi7B0NgS5/k/TMZbFVCuBOZKp9fqF+pXTLk3wI5VsHyCjv4LGX6NZ8h6SGyfJtHhvBjDDMkzQf50zbNsvKwxZ8QrJql56t1rT//xAA0EAABAwIEBAQDCQADAAAAAAABAAIRAyEQEjFBICIwURNhcYEykaEEQlJicrHB0fAzgvH/2gAIAQEAAz8BLHuYdQY6f+nqtJ5iqDmaD1GqpMeeaWkWlURp+yuGi2AzNcNSIPt1CiiirdCEHt/fsE3zUiWu+qewiSCifhCAyDe59ujCLl3QGy8keyM6IkIoot2wnEudlDS4nYaoUKIYNfvH826LzGaN43Xh5gVdDKO+6+F/tx2wzFDohwRYcL4TWcfws/cjDmziyLqbX7xKze6Ga/aUHE0yeX+e6yujjk9SQspWmEVKgixaL+YOn1WZp909gjLb0U0WnuFzLRMqOzMPFbCerBwsFlcWbuMt9QLj5IjmZvsqn4G/VOqjSI17eyjo5nKB1bYWRo1G1AJLTod9iPkU2oxtRmjhMFNKawZWoC7jA3Xif8bXOjt0JcsoVQ6AqqNinjUFAoHGE0bpndMKa7QqxXNhTfWAq/ALnz7BR8FvJEbFVD+Fg9bqiGw8y1ok5bkn2TnQ2iPCYNANT5nisrLVBBN7hMd2Q1CLcSdESvNDZxT23BWZpDtQufFuQN+0TmH3wJDvUbFZxkoS0bvNj/17eqnVRp69DRcqgICwue26rtI5cs6A3OyrscBUp7WEQbWJ/dCqP9I4Q1N/E35ppUoQSuY9fkCkLLUzgLx2tLbPbt3907OKlYnlmBqZP/qGcPpAgzcbEeavjlaT/vRValN73OywJDRv6lU8nxO8Tt934v6VT7OxtRjjlcAS0oVAL37LkK14QW9G65BhKHbgthIXqE0HMBPkdFUqCHFBgXIcdeGOhLBx24+Q4arm6to4YGFuPlV8ObqTdQeHRBW49sb9O6hQVI4MwQLpjmG6dpCdnz53fp2+XFLitcL43xa2q9rDLQ6x8uG+Ox6kNKueNx0afYKk1oHht0GoHboQVkcD/oWZoI0xAsCvNDZA8MDC2FsKluR19LFb1jH5Br7lMpthoAATiSG08wG6r0xJZI8r9DxKf5m/ULVh20wnVNO7h7p2z/mFU7j6qtO3zT45hwXjgqGnnDSWjVeJUl4IaL33V9PTCyLhy5I8sA9viU2w4ax94ceSoPkV4VZlVvwuMH34I2Q7KeAMaUXOnF1QiAgymGjRRtZD64SCvB5Ggl2ru2LAWvaIJsfPigoPZB0IWdkH4m8rvUb4hDgDBJKNV1tF3wzlBgA+aC2t6KC4T6fyFbCH5sYyD3xvHBNMLw6nk4x/X88baYlxTqx7N2ChSoWjovNvRQrhqzXiwcua3cYnCAnuax/3W2I7Tvjfg5ApaP1BFiBxAWzLn6Jzje/BJQZSZ+kKbrNVhAWCusmqa4YXLjoFmMqm2k6lfM4Wtb58FsbcDu6d3ROuFpUY5qzRC5Qsh8itT5q+Ph7SEH/CdNQdQi85R7qAqjnBtRmSJjz9+C3SspbwR9pE/hKA9JWYJ9w4WGhUKy88C6oSwkRaQYWVACU2qQ1mjd/64ARhJUHjsVyK5xI0MKtTI5sw7OVGsAOZjuw7/wAp4bf6m6lHvhAyt1KGysnCnY668F8bq/HZcq5uEH7SJEw0keqviQ0wUTc4f//EACcQAQACAQIFBQEBAQEAAAAAAAEAESExQRBRYXGBkaGxwfDR4SDx/9oACAEBAAE/ENRBLryfSuAQIHBUJbNogiDb2Rv5iuUCZ/3xMGNNYf67TBRDMep9wXCAqDLw5Br5lla3Rt3bMuE0ALhvON7+oZlF6UvzUEAooaa284tDbtKFArqYUvrXAQIqi8BmICXyhhbpGjQ/kRoPj8xOaTxNwRlemfaWG1tXZ3i13z/PuIbcNh/dolaxwvf9fAyH5yRKF2K4PIDzKOluiHfaPc66rHRAhAVZtmrnKjm4mF88nor1+IECKLwEvmWUubwK3J9YdReX5ARhgvlmeKvJ/u8KPTxDa1+uEvEyijxwxUwYrcghRQUXW6lf+QdxqO+oyOhodCJiFWpkO/7nGTFGnPMu68JLKfszTZhVnRMMZxNBl9QIcYOFhAzbt8scMQQWQ8FYhG0OV5RHKEWQ3aOMZjHGLizHHcTWJd5YueTSrvT4uDSpZcCBVYRHImP3ebpoVb/+w6Js9+UIzAaO+BgZgFU0f6RWaO4jdm0COvAme4o5Bt87ysGpR/x8f9AGDYzGU64mVpteY+0SwdmCE7kT4lE3v5Y+pjohXNvclrFZa7rUo6Fa7zU9Kge46PzcE0SuBlNt3Prp7TN/aE1VYuVgVxI4EJUf+B1wy3a6zBXKpluSnqQq3AbW0aBiw5iO4QZWTzyTMqIr3H9yi4cangX6bbQPBH0YSF8JDwVS6jm+0/f3aYw3a8QQKgEpKcBBxAh4eKXNrSJVnT4hyOp7QryDsBFHK0LiP0ZFdNZE2RxZrA1a61p8yg2Rba1V6fsQtVhLOKICTeSKDy4vpDhX6cWG/wB+1miZTlCu32li9BQzmvw/BOpbrNVfXDBccBYepmuA8w+p9YaR9JoAyztMpXmGojKBQDosC9FS+hE2Bo5VjSq0esTNN5H3WYG901v528Sh+olR2titatzL0NubuaYOx6sqbPGGSHA/ZxB6kJjXUJaFLiHKGm+tA919rgHRiGbimiXYqjebYDrTtBmo6gxPKrSmIIomxhy7sP4zNtKZ2x+0hQCAYQMCGeZWHXGkR7YUS0dhfqZ5VrMl5O65XqrF0tVNDazRqYZgcLY9EuaHSWRhvNWaoiNzbVd23RliE6ZuZHkPWLmbWQlkGt0no6S0mmlLk3H6izNMcUPV21zQd2BqIpd8lV16xAGtLsbP37cgjGjAbimZLBjwfcM3u/LKvLHT7ROKWOFoqI2l51g58RZJX25eEIAtZrrK3aW2ANaaLEGFYg2m5FaDQtPeaq9VVcLy0xcoh44Ao3jAGquAdVj1DkOw+1W0s7EBoN4pavSOurGPNgZofScojK1I67EPqZUfuUF+qe8xjy4MguTaWaRHTgH+wSW7zVPhKh3+56TDZA2TknpwaSa+A8w6kE5MKkEHCC1W5TiUU0REcjmXk6TSW0oCqh6gutazPQpk8zW7TX3L73DRBKHvwMnEtekIXMeDQP8AwAMOD0TJBCzHwUxHKVcEye/xFnw+vubHOyYJhcCPHByObBN4oMyV6TLXOeC+uIEEuGK0vgNcdkqJGGPOPxfP+R5fH73mm9Ydf3OCaphwDPaEON7cVTCA/B3lmdZaEcMJiG1wCZL5cFcw5eA4u+raseb1fmaPX+H8mh3+5n8f+TMzL2JiJKIZgqVmZzSktU6Ov9JUv56kA6eNDDofD1gi6yyzrDFlftNm7rVfjoIwZ1jFwqBnY00nI+PzLkOR/I/zvHa+PafwgviNiCAs33b8vEMSzmGUqxHGk7XLD3/8lb7n9lwPCOEG4EZS+FcbvHSW+sy++szPSj+zU+sovribUvVlapFC0fStWXT6DKV1KplvgC8cOpXFuORidtyIbpizmoCC0CPSKERagsyWjtMWy432iFLw1i4AKRW3mr/JSOrjjBwe19gWtemaiUVCCph0+k9YLOuKIvLEyAvkWS+MNVle4ZmR4FTHxJZB+ioiKy7DrTqeH5gwCmhItqBcnygGsnIH4qIbvgfcBunOw32r7mAqrRsR8kIcqFlit0lrWxiXV0K9ZVsRa8B70asUxjYCW2M7QkVQKBWjzimZRkWO11ffpMwqcBnSajyekyjwA7ArmWG82pRxgSojp2WjmM0kA5I4Z6OPJLwekbRdSVEb8kdJeAMd83cVciVgcRmXNRkt3EyB5meCBGLFvIWrgoFCu4Y94WvUw1j1jgR/NJVJgGXQhq0rorKy8urkI7JpgKFNJRhYvWAZhMSub7DSFN5Iwj11ydR9Qj2tq9bB6inzFAYqOxMZXC1EAXmKi1XBz69pXlZ5S9xpv1iCGba7q4IbddUa3OuQ5srjNt1dJlhWEuol2e0FDtMeesNKLZXuP1w7xHoNVL2KS/PAfiZmChFMSTJeVR7nD29au3mnmE8cWPhPyFbbvYie2vydXnADHq6vYjYAZl1lk8tAGva49AtXfq7wcirf9limOBNbG76xqnBUvz/JZhmConGHuQB75g5PSGXNwNyK7MVDBNXia3rAsI4ZriaDtKSa2ejbEqbSbxB5yvOawk2izF7P7FF2npcauYzl/wBlDpMcGNj7lAGiPkthUDj7lLU0LvlSf7BDSvTu5gVxVgoaJl8m8NJZeMmOUVltA0r37R7mm3aMIdEW3a7MS8MqxzhmZgzMmYZG1dM+0t2lzSF0gfdHWF7yjO8uVN2MmqJb/eE5NsqnQyzYtq+YWRwhnk7MoNVL8D4mqmC+cuGKqz3TROzB2lac1aXW3WZSpurHaejeWAxDW9DvsZgXGzfOVYjFGK5YykCYZbGB5QOUZzmXHdmr0Z0cI6gRFXbTJLk6g7Z2g3COMTOY1Dfp4g6ItCImYItdrlERZpIN5TaGJpAVm5k+RXndK6IbgDM4c2UDcjGJqk9xBZCD/iIV2JX4XBghE2SKWiNEUfUiBYm1ls0q9u8IDz9rsp6oRC29anV5zV2xLf6xQpbhs1ki8iVAOd71uLLtKeoIKVkdS+DpH9fErHtFTiAkxlUO80EMCHBgymh2j90UauHE1TVKvsiZoVSdS2JCxECJyDWuIooq6rFrSf/EACQRAAICAgICAQUBAAAAAAAAAAABAhEDIRAxEkEEEyAiMlFh/9oACAECAQE/AIStWNiGJ2dnkkPIiMxcWZLWx5GRdmL9eZMk6RPO+kebFkZ9RmP5DT2eSkrQmZ5PoTE9mNUhcN7M+T1wlw1x8fJTpkTO6kJq9C6GRX9JPRJ0jxcnZ4fY4kfxYmZ2mU/SIY3IjsciTMz/ABIpydI+hOrHfviy2XYuhpS0zxUeiKQuhLZNGfpCbXQs0qok74i0nZLOma8tC6PY42hWXxkWjN0JiHzRHsQxPXDZB6G7MkbVHTES7LEMxq5crURcJ6Ir2SgZY074UWzxfOFeyKO2TkkiWShSIsTQ2Zo03H+9cKa9nkv6N74xw8Y7LpDyUXZKVPfRFkeiL2N7s+S7SYyikUYsNbZL/SciciJONkZEOiC4+Q/xLPKjyMb2RdrRKNJslKiI+iMrIw3bI9EWNmZ3ooooWjFKkNeUaMuKSRGGhC1sj39mTv7EY/RHtmT9WIZ6P//EACYRAAICAgICAgICAwAAAAAAAAABAhEDMRAhEiAEQSJREzAyYZH/2gAIAQMBAT8AfrR42eI4+kIpkcMSePx0S36JWyGFLZSHFM8USw3oqnT4wrsyJqNfTJxuKQ36YYfY2N8JiZmjfYzGuuiUZOC8lRJ1KxPmCtjaSosafCs8jaokY3QprUmZMqTtemFdjSStn8kLrh7KK4lvhjd8o+MtjjeyWOP0RPsdtUhYXfTO6Jb4fZ4P98o+M+yZJkV0LfNdD3w/RGKfiyTtDMdNHh3sb7EyTqL/AKEzHK1Rsh8aclY8E6uuEZpdV6YsLl2jXpjdq/8AonRDOmv9jzLZkkpSuhGSVsqxYnIapmLF5w/HZOFenx9tDTHaFJ8TyfSF2JfowY77ZmX5WYMrg97MkL7/AES3zg/y4cEz+NE10NC3Rjh5XRkb0tIVOVMyQ8X0Ty2vFa9MSrs8jyPJl2ia7L7MM0pJp0ZM35tjZKT0fQuEY9D9J7GLQxD2f//Z\"}","contacts" : { "channels": [ {"url" : "mailto:8@localhost", "channelType" : "" } ] },"aliasLabels" : [ ],"initialPosts" : [  ] }, </v>
      </c>
    </row>
    <row r="11" spans="1:24" s="169" customFormat="1" x14ac:dyDescent="0.25">
      <c r="A11" s="166">
        <v>10</v>
      </c>
      <c r="B11" s="169" t="s">
        <v>1112</v>
      </c>
      <c r="C11" s="168" t="s">
        <v>2685</v>
      </c>
      <c r="E11" s="169" t="s">
        <v>2692</v>
      </c>
      <c r="F11" s="170" t="str">
        <f t="shared" si="0"/>
        <v>a</v>
      </c>
      <c r="G11" s="171" t="str">
        <f>"mailto:"&amp;Table1[[#This Row],[email]]</f>
        <v>mailto:9@localhost</v>
      </c>
      <c r="H11" s="172"/>
      <c r="I11" s="172">
        <v>29</v>
      </c>
      <c r="J11" s="171" t="str">
        <f>VLOOKUP(Table1[[#This Row],[profilePic'#]],Images[],3,FALSE)</f>
        <v>boy face</v>
      </c>
      <c r="K11" s="171" t="str">
        <f>VLOOKUP(Table1[[#This Row],[profilePic'#]],Images[],4,FALSE)</f>
        <v>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L11" s="171" t="str">
        <f>"""id"" : """&amp;Table1[[#This Row],[UUID]]&amp;""", "</f>
        <v xml:space="preserve">"id" : "8f0a838e36b0484cb1091eeec09a85f7", </v>
      </c>
      <c r="M11" s="171" t="str">
        <f>"""email"" : """&amp;Table1[[#This Row],[email]]&amp;""", "</f>
        <v xml:space="preserve">"email" : "9@localhost", </v>
      </c>
      <c r="N11" s="171" t="str">
        <f>"""pwd"" : """&amp;Table1[[#This Row],[pwd]]&amp;""", "</f>
        <v xml:space="preserve">"pwd" : "a", </v>
      </c>
      <c r="O11" s="171" t="str">
        <f>"""jsonBlob"" : ""{\""name\"" : \"""&amp;Table1[[#This Row],[firstName]]&amp;" "&amp;Table1[[#This Row],[lastName]]&amp;"\"", "&amp;"\""imgSrc\"" : \"""&amp;Table1[[#This Row],[profilePic]]&amp;"\""}"","</f>
        <v>"jsonBlob"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v>
      </c>
      <c r="P11" s="171" t="str">
        <f>"""contacts"" : { ""channels"": [ {""url"" : """&amp;Table1[[#This Row],[contact1]]&amp;""", ""channelType"" : """&amp;Table1[[#This Row],[contact1 type]]&amp;""" } ] },"</f>
        <v>"contacts" : { "channels": [ {"url" : "mailto:9@localhost", "channelType" : "" } ] },</v>
      </c>
      <c r="Q11" s="171" t="str">
        <f>""</f>
        <v/>
      </c>
      <c r="R11" s="172"/>
      <c r="S11" s="172"/>
      <c r="T11" s="172"/>
      <c r="U11" s="172"/>
      <c r="V11" s="171" t="str">
        <f>"""aliasLabels"" : [ "&amp;IF(NOT(ISBLANK(Table1[[#This Row],[label1]])),"{""label"": ""1"""&amp;"}"&amp;IF(NOT(ISBLANK(Table1[[#This Row],[label2]])),",{""label"": ""2"""&amp;"}"&amp;IF(NOT(ISBLANK(Table1[[#This Row],[label3]])),",{""label"":""3"""&amp;"}"&amp;IF(NOT(ISBLANK(Table1[[#This Row],[label4]])),",{""label"": ""4"""&amp;"}",""),""),""),"")&amp;"],"</f>
        <v>"aliasLabels" : [ ],</v>
      </c>
      <c r="W11" s="171" t="str">
        <f t="shared" si="1"/>
        <v>"initialPosts" : [  ]</v>
      </c>
      <c r="X11"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"8f0a838e36b0484cb1091eeec09a85f7", "email" : "9@localhost", "pwd" : "a", "jsonBlob" : "{\"name\" : \" All Nines\", \"imgSrc\" : \"data:image/jpeg;base64,/9j/4AAQSkZJRgABAQAAAQABAAD/2wCEABQUFBQWFBcaGhcgIx8jIC8sKCgsL0gzNzM3M0htRE9ERE9EbWB0X1hfdGCtiHh4iK3IqJ+oyPLY2PL///////8BFBQUFBYUFxoaFyAjHyMgLywoKCwvSDM3MzczSG1ET0RET0RtYHRfWF90YK2IeHiIrcion6jI8tjY8v/////////CABEIAeADVAMBIgACEQEDEQH/xAAaAAEBAAMBAQAAAAAAAAAAAAAAAQIDBAUG/9oACAEBAAAAAPAEUAUQAqKAAABBUKgAQAQCAgzUAAAAKAAAEBRCkABACAgIM1AAAABQAACBUpFIAEAEBAIMwoAAAAoAASoBUCoAIAgCAQMwoAAAFAGTLDPWCCoUhSACABAICDMAoAACgDPZu05acLcYKAgUgAIAgCAgzAKAAKlAzxl29HRz6MJ0adVgAAEAEAEAQJUZooUAAoBdmU0avQ7M+TRr7t3BJnq1kKAlQAQAQBAgZChQABQF3487Pq7MeadzmLOXShQEUgCAAgECBkKAoABQmd0XfljuZdmzRruzXqx5sAFCVABACAQCBkChQAAGLox5pvXp39G3HTpZrp5NZSUJUACACAIEooCqAAAYYderXldmzq785jp1Y4XLTzYIoEAAIAgIsBKlygFUAABlhNVu/fn192WWrW0GrVp1YIAAACAEAgCKyIFCgABJjqnT6W3f09OWWWrRz6Jlw6cWuAAACAAgQAQyAKCgAWDR1dXo93RtyyNenRyarq5uXHAAAAIACBABKoAUAUC5za3dfT19m/JDXjhz8Mx1cndfF1gAAIAIBAAFgoKACjLdN3Vt6Ono6c80hMJjq5ObDX9Fo5/ltQACKIBAQACUBQBQFHVMerffT7OjZcUExkYeL5Xueplo8z52AAAQCAgAEVULFqCgLF3ztznR7PTsshWnVlV8rxe70+rZlx/HQAqAIAgBAEKsAUCgC7cdvZq9f092aMl5cN+HPhyvW1c/Rx9m34SAAhYAlQAgBKACgKAMrv24e56W3OLk59OzgxnT1bLho6NeHX8NzooEAAgBAAAAAKAKN0y9v1N2TLJNHLzcXJ9B1TouvDLV1X4XQAEAAgCAABKEKAoCjYx9f192zPK1z+XzX0dnRh1XDHDZs5/h4AEABACAABAClRQCi11+307N2Eunl1Xp3bcezPHHHBfnfFQUCABACAABioFFhQApcvY9DZqa+V9Np5t2ezfjNeNx0fJc4igIBFIAgAEpiFCgKBFKvV7OHU0cG/6XYmjQzzst0/LcCoCkAlQAQABFYgCqCgAqZevv3c3j+v1+xvTnY6NPRvXX4XhZQABAAEABFIrAoKFCgAHT6G7j7+rd1dGvzs+3Zz+Xu71w835xjiACAAEABKJTAoChQoAF9W9u7dnlqyZ9HDzcXvbYx5flWMgBAARYAASgYBQKCilJUL6mzvz69nncefZlz+hzdXXhrmOr5SYYwAgCLAAAhQMAKFBQKBTq6PR6fS18+M5Nfr8fduzx1TXj89w3VACAIsABAFA1hRQKUALUr0ez0+ic2XjbfU0923LZhpmnb5Pg4yAlRFgAAJQAGsKBQooBQZev6G7PVweJ6Xpdm3bty1acJu5vkMQSkQAAAgUANYoCgpQAUPT7+nqw1zbt2bNjTz4bs8fnOfDlIpEAAAIKBKNZQBQqgFgFer37+vbqx2b8mPPpz3J5Hme54PEAgAAAigANagAoqgAAX2e9u2bN2V16dV3Zp5uPVweRzIqAAAAJRCkYBQBQVQAAdffvuzq6Jpwy3bK4vH9bb53P5EFgAAipRAAVrAoApRQAAOrv2zPZs2b9mV5PN6stW75YRRFgAgAACproFAKUFAABt6Mt/R0dG7O+Zz9XTz8eHkiQQABAAAKjAAUKlKAoADHb9D5mnf2d255fHfZ2cXD5WxbZhIQsAQAAAMABQFKAUASYr9JljybHVpx09uzTPAuWVqJJjBACAAADAAUChQAUCRj63s7cPK2Ybd/Znq8/z/P25ZLBJr1bCACAAAGsCgUFKAFFgTP2vU19Xdm5vL2Ycnzm3bklqJOvt8XUACAAAGsAUCihQFzQDGen2el62zGaPB4dOjm255C2E7/T3fL84BAAAA1gAoUKBQyyFJUez6nt3DV5vhdHN5kyz2Ios9Ht69HznOEAIUACYQoBRQoFL36NZYqmPV7P0WDk+X6eDDRmuUKU9f1s/J1eAEAECgCYRQChQUFPb2eOpJRWqfed8+W8n1vI05y1Civa9PPyer53jECoIKAGoFCgoKA6vcy8AVAVwfce3PlPO9zwMIqCyrs9G7+Hfh4RCoIoAA1oKBQKKJc/c6dfi0EJTZ9p1vF8/f4OJUFF3+hv8/Hu3/L4QBAUABqBQUAoKd/oYTgQIC/TezlfM8nj4S2QFOrf2vN7dvhcpAQCgBGsAoUBQp63VcfLyxCBX3e5eLh+YS1iShN/T6HRyc3V5nmAQAFAhrAFCgFFdvb7XF4OVgEXZ9+jmfF6bUiUskepu9bh8P0tfiAIAKAhqUBQBQovoX6jR8taLAdf3BNU+c8W2zGKGOPpdfF6k8bs7PmAQAAANQULCgKFX3vN97Z4vDnVLFd/2Y1zzvkMqxSlkx1/QNO3q83X6/ykgAAABqCgBQUF6PofC9nX0fL7dlFK9L7AkmHwGREoY69fvc56XLyez81oCBQABGEKABQKHf6Xj/Rb/I0eduzCj1frkQ+G54QpMNev2fP9Db1+Vz+54vGgCgAENdAACgKej6PndW/m5ODbtzCV631oHyHlVBlJjrw1+v5f0GOfJxe75vmQCgAlQNaiKBYKAvserzeT7HguW7ttykL6/wBXQvzPgCGSa9eOH1PzH0PD6mHn9+jxYBQAEBrCgAWKA+m658/9N4+ry+fduyqw9n6qlPE+TygyTDXji9nxvYnpzyOjZ4QAUAIDWAoAAU2fQLy+l57HxJu2ZUPZ+rKPO+IyKrDDDHDpy0999Pd4ev1PAAFABAf/xAAYAQEBAQEBAAAAAAAAAAAAAAAAAQIDBP/aAAgBAhAAAAD0oBQEAKgAAAAABRApAAAAAABSAy0qAAAABQABhMK6KAAAAKABCYZguulEAAABQAEwZzm1rqCkAAACgBnLnnJpvXUCKgAAKACYmMwla6btCFQAAFAE5Zy0jKa07aBAAAFABMc86EEm99QBAACgAJy5bDeM5b32ACAALFABjgLpJnOu3UAIAAAoA5cdamaZX0aAEAAAUAJwaxFZl9GwCAAACgBnlmS7Yy79KEVAAAAoBOGa1rGI69qAIAAAKAJwx0uZM633AIAAAAUBnzlZavpQSoAAAAoAnLnE1r03MoEUgAAFAAOPLp6peJoqAAAAoAQ3vXKbZ5BaAAAAoBIW9eXlno78YF3IAAABQGQb48de2coHTUzAAFgAUO3nijHH0duSFnZecAAAFAb6eaA5Z16MAdtznkAAAFB0cYDjMemgvasYAAAAC9HPMGeTHboC9dTOAAAAAvWTkhnkzvsC97lzgAAAA3vO+OYZ5Je4NdbHOAAAADprHTnzGOSPQDfTWN8sgAP/xAAYAQEBAQEBAAAAAAAAAAAAAAAAAQIDBP/aAAgBAxAAAADFRQAAAAAAAIqKAAAAAAAFyUAALYgAAAAIoABq2owgAAAAigALuqJMQAAAAlAAXa2hjEAAAAJQAF23pCTPMAAAAlAAb1qwpMZyAAAAAAXpazVVN3z4AAABc0AF1uwWpbvjxAAAAlAAvTciirrlxAAAAAAGuoKsrlzAAAAAADp0QtE45AAAAAAC9d5XeNJOWYAAAAAAGum7qNcrOeIAAAAAAGvRK3iQxzgAAAAAANd9VjNZzzAAAAAAAa7pGplygAAAAAAC9ehMTnLAAAAAAABvpcco1AAAAAAAIZdLgsiqAAAqAAIhOnfXLiQVQAAoEAEgPRrXlzUC0AAKAgCIF73PKQBaAAKAgEgD0W+fIBaAAKAQEgF9Dp5cAC0AAoAIMga7N8uIBaAAKABEgG+tZ4AsVQACgAJE1mLvsPPAqLQACgAMyzUzW+w88FshaAA//8QAPBAAAgIBAwEECAQFAwQDAQAAAQIAAxEEEiExEEFRYQUTICIwMmBxI0JQgRQzNFJicqHBgpGx0SRAU4D/2gAIAQEAAT8A/wD7VxNvZswufqZRlpty7ibMEHwGZjIMQKMsY7Fmz24+nwJiZgbMqU74gzc0t6PGULQuR/lFLNDFGYlDMY/LcdBwJjP04BNkAEOMR+ImSZUcFZSv4hMPLHzmobJXPQRSdjnygRjKdPxl+BHfCnbxxBWefCPx7sKDb0i14Uxlx9MjgzPOMS2xQv2ibm/aPzFVvsJX80RxubE3dTLhulQPQCU1Y56y58cT8sbnAEFfOesOB3Zjtgc/tHP0x0ipvbAMUndzD1MU4laDeuZbtGFToOpgfERs5xA+WxMbusr44VZv7t0ZiT1aO3dFHSfb957sKbmjpgRvpbM+aaccufATHunvMLZgOIucZzC2POAFu6IvG3KxKG8INMe9Z6sAeE2IIXrXokJPXaoit4zg9IAB1MMc8Rw3f9LEZ4nKtPWhU475v4Y+MAJPECY6mPuOAsSnauSMnuEVLO9WlSOT3xUIHzT7PN3+WYcN3QqO4xq/GerhVx3wEwmbowP0qIcbln3hct0g85lu6BSMYWbc/eAPKuvSAfeD7TYI9U2YhWNuXryINp6QiMCv2hO37Rj4NCSe/wClc4jc5nLDJ4hYKIu52iId0ShjPUfeCiJVBUYK4K56pY1Sxq8QgQpjpMx1yI4I7MQ4H0oUJgTbHMCbu6VVStMflzENhGNgTzPMSlu/ESqCqBMTbNsxCIVj1E90YYmJiMme6W05jFgcQ/SeJtbuAi08jrkw1MTxiJpj5SvTFSItHMSl081ipjGOkAmJiY7SOxhmWVZjVsp7DGXjiOufKaf0O1i+sufYst9EVkfgXHPg8tqepyjqQw+jx9ooVeTC6HuBiBW6LjzipjMFSQIgGJUmYK4qQL8DHZiPUpllWIRD0mmAu1KgjheTLecCFBL9MmqT1b8OPkaXUvTYyOMEfR1TsB4+Ajgv3xKue+ZCxHX+2I7O3ESsbRK04gWD4OV8Zx2sJqbq6nIJxGva3pmejqQlW7ncZnkZhWOM/cT0zVupquxz0P0dX3t4CDzMpO845i8eH3jOvcxmkr97MC8RBx8F7PCYYwJMYmYWUck4mo9KUBSKvfeHR6zVPvZTKdGauvWVLjpOByzAQW1no2YwDDM1yb9DcPAZ+jlYbWzOsodlbMtI6jvi9fOaURYPgWPmIC04Ee1EHLAT+ILcrU5/2h1VI+f8M+D8TUrqdSoWll2MPmmj9GChyzMGMAxLKw0QEPiOgdCJsaqaezJwY65S5PFTCMfRueytAzD3swt7v2MQ5cTTGLBM+znEd89m5VXwj6iyw4Thf7j1/aYSvl7BnxPJhvrHClmMfRLdUruQT12ynYa12DC9MeEx2GMPezOqwBTBV+Ku2dX/AGmqXbqLR/mfo9HC1N5nE3L4xDg5mlPSKYDM+xmGGWWhPPwAjs+0tZ+yyzUsqEfmaUVveW5br1xxKNMlSxDE9y9gOjjP7j2CIhjbhdjx7Ok1TBtRaf8AM/R/5QPCdIs0b8YimAwGDsz22EKpPhAxx61urcjyEtt3SrTmxRvWLsqXAxiLufyEA7hFKmwY52AjPmYJiEdnQzK5z2ay0Vaex/AQnJ+kOsxiUPtaVvkQGAwHENsFs9ZLdUlfzNiO+pvQ+qq+xMzY1YR0xYgww8u5hKtu7ApwfGCpzF06jk8wlUXPAA74Euv6ZrrPUnhmiUpWuFX2TFM9YonpTXi38Ks5XvP0mhwZpnysUz1gWG0tAY95HAUkx79Qp6riej0XUXvbd1U8LBLdOtuD0cdGgqdOq4+3Ii7vCbLm4Vf3PAiaZFIZzvYdCe77CZmewmZ7DLBlcdJrbb/Xuhsbbnpmd30pp7irRG4hJdsRa0RckwNnnAC9xMe2v7yy6tmxKfwrUdfs0Tp2lmHSPdYvVYdTBqVPfBdPWTPYIY09KV41GfEQfSgOJprNyyk4diYTuwz/ACjov/Jl1zMpJOFH+8ayy1gq58lEo9HV15ds+QMIUhfGVGCGZljZm0GGhY1OOkLbevEqbPsNPS6ZrRoB9K6ewo8Ni718CeJY5aOHscBeizTaeunLkDcYC1reQhHIHeekQwECO8vuvbCVceLRFYdWJiQx7FHUy7VU8jOZoj7nYIYZ6QXdpn7T9JiPRu0ddi/NVw48j0MocWrjvECBRgCLUT1julK9MseFUdTKq3rVrLf5jf7Dwm78MGfxOOs9bmArF5MNioJZqizFVhqZ/nOZXT62/AXCiJUF6ewZeu+t18VM8pj6UBwczQjVNaLg67ehU9D5S7TGl/X0ZKfmXvSV2LYikd8e3Zwo3P4eE02mKfi2e9YZf8sQuciaipS3ynMqGJ709YKh5wmy37SrT1lRgYlzG5gtJxjIYyihalmI3aZ1M1CbL3HnOv0rRY20oGIz0iX2h1JdgV6NBbY45bHjtULmaZF3ZxwOkzHgHMatW6zaiS3V4O1OsWq18EykLtHhK6b1tuRLvwCePERK0UYHaYexoonpOvbfu8RFMb6VrxeM/nHUSgFcSo4m6Ewtho7gLmanVsxKJNFpzYpYHLCaa+uysMO7hvIxBc9z7SUoM3KMKg6Qdph7DyYBxPSlea1bwMxiZ+lUdkbIODNPrK7MLZ7reMyVMDzdLFyOJbazJiWCxH4OZortSOVUCUUKMt3k5M3E8CKuIIB2PDCYg7NTWLKXXxEP0xpdXwKrD9mmSIj5ixqFLZxG0tX/AOawVIO6ALBiDmAdrmEzrF7GmsShLWDVHnkMDiLXpD85sXzyDNRpXo5yGTuYfS+jv3jY3UTBHIiWxHz2GbYFgxMzMLRm7FHsekl9wWbQds0yLqCMZU5x5SwYcpx0x5MJraBVZleFbu+lgSDkcTTa0Nw3We6ekDlYt035iv7DGF4TmAZg9jWMpUpxlpoqFqXdjpwsZRYMd/dLxXbclVmeMBvHmavTtpr3qb9vMfS9WrdOvIleqR++bszcwgvx1iagQXrDdC+ZmCKPY1OoWpCYqtq7O/PU/aVOpAr6BflhYVoznosA3ne5wye+xnpPXV6oIAFJX8w+ma9Sy9Ylwbvm4HsBaAmAwRRB2238lF64yx8BGsNrBcZXoBPUfwq4X7kzHrOV+bvEuvW1hV/Z18zBpVeh0sLKCNznMx9NU8vHa6rB6rE1YPcRFvRuliiDn88RViwQTM1Wu2sEr95o7psKIc97/eaWvYvrGHJ6CA/9pqc6dN69T08pWiv7x/KcnwZjNfrDsGmVsnra3sYmPpXdNL/UVfeerXwyp6zUaPaxcfyv/EAXUMFb3T3N/wC5stobZ1Mquz14ikQGFwJqtW+CK/3MFgqUb/5jDg96Caelt+8/IO/xgsF3kwgwoJbgDrN73WZmvvREC18Hu/8AcX2sTH0hmczEMQlWU+BEFheseZ5hyg2D7t5xtB7havh/7ZvcDY67gO49Z6rCmxG3IOfMTS32Ws+/hF6t4RrNvIcFT0PSWliMOSmRwJUnqgbH6A8L4mfwp1VuQfePLTmvFW33B3RaskbG/wDYmo1Lu60hNwjWKMVgHH5m8Za4tuLQfCxCPpHR34TnJ29ZQihBYOc8g9l1dNi/icN3ER0vR9zZRV6EQizU14SlhtOQqjhomg1+/d6jp8gLDAlGg168XJkeIaWozvsCcDhB3iJQKUCjqepECnpwZqqjsNaIwJ+YrKtK9eVDNubwHQTV2bKyitnMUQLMfCsOFYys5T6HxMe3iUuarAe6U2PpgjJzW/OIltdoUVuA55wZjDY6v3nwlVOW28H7jpEqStcL23VK4z0YdGn8U9TFHlusrVBtGWbpgwWImHtrZWwRnIE1OsT1LChgEbr4wku2YB8PE0SCy8KVByJZ6Kqdd1OFMtqspco64P0LjHYfbxMTR3+4UfkcArFqC6qpg+U7mlNqFn3cPk4lNQqTHeeT7Fxws1BFr7RNZUqVIB/dFXGmbevV+pmqGxUQN3RB2D4egKqbnOeEmj2GziwHAmooTUJsZPsZqdM+nsKt+x+gx7OJjtx2YgJrYMO6aGwZw3KY3GaOtG1O8Nu/N2mEzWX4wg6mV0mywOeMtNYi1rSAc8TUZr09QPG7LR9zsTAOwfCMoW1dG525DuJodmLX2EfvAccDjyPPlLxW6qr9H6jrjzE1NDae0qenVT9AAMxwBknulWh95RZxkgYloUWuF6BiB7GPgYmhtQMaLOA3KtNFctWtenIzsEDd89cvcGb7Cb/FGEvuCKTBqmt1TN5GV1sPVluB5xzY+p7xlsCau5rrsdw4H2Ex2YmPZPtV5XT0D7tNOCKOce8Ydp6qJegXWBC3uYAUTX1b6cgHK/QGhQ1Mp9WvALFjKbLTb/MQYyxnUsfEnsx8OxcjzlOoNd6Wd4M0+L1DE+52Gelryrmod65miyt0q07PxEd6rLWyRtzOWYse/sHt/v7AgAZ1HiQIXoNoRCeu0DEe6leOcDiDDcg5mqdWdn3fIZ69Co2r7rDM1tK1W5T5W/XtHQ11nHAUbiZRRWq3Hk/hyjaouwij8MwdPYx2Yx8C5drT0Nk6GnsM19TWa7kkJslCeqtGe4wc2N35wZa5zZX/AJnP2HYfi049fXnoCJozX68tgnAJ5jutth6rz9xHtbSV+Dt0EO0mo7gN+Q2fOaZ1VHrPLIeDNYoto6cjkY8v12tDY4UT0YE9Vft71iPWtV+W/KJXfWVvwW/lmCEfFp0jaq5KhKalqVUXhV4EEM1CBrDLq1Kr95UnCdw2d8fBscjvYn4OPa0yqztuzwsq9Sm/CkHbjo0q0y7Dd0QQ2m9y7j3B0E1G2xEKHv8Aez4ymlA127kkr/vGKMnKgYOcS1DXY6f2sR+uaPNdV9vlsE0P9PewGMriUGthYgydyHvmn9WFv+b+XBx8LHsehaMVveercCYgh6S0e/NTvrdu/piX2uK0yTz0nT2D2GH4GlGfWnrhR5ytDbZtGB3sfAS2wWdOEWLQlowy43DiXVNQzIx5lBDMy+NS+MByjr5Hj7+QmtGNQT4qp/XCmz0dX/kS09HPlNi87eJZSuiuW9BuTnd5SoVFvl+ZCOCPj6WsVaalPBB2mWDma+v8AuOqRnaxsk58PYEPZ1+DVYldFuR1IxNG6eqO7jPJM0wS9d3TaeFhc/l48hNajmtX7xxEda3oZjwQQYl+1mCrxPSKD8FgMcFT+uW7jRSfBMdZ6Hbm2FM+YPJzDpfVuuzOzdjHHEHGfuYJ17R8Cpd11S+LAey4mwMpB7+JfSaLrK/A+xjtPZ3e0TAGtKVIMlniLQG9T1XpnwaJTZRZuZgNszXw6dG75rHY1OAe6OGNVbE45PJiPUCjYJyBNeqtRkdVb9cOnZqK2GPlE0OarhnPJ5idxzwe+X2dUXiW5Fz8YycwH4mgG7W6cf5+yR2em6ttlV3jwZ1g9nmD2yZ6LGHezHPyzV6Y1DdT38kSmyy1STzsHH2mlfejr1xyO+O59YRx8uOeYanenPer4JM0aJ6td56NiamlX09mP7P1wVnNSc9FHfC5TVPjp6wxNS1FeTyD18R5wBSm/O5O6ekU99bfHqYrezn2c9novnXU+36Vq9Zon8Vw0HxmM9Gqv8OGPnLbTvMoVS9x6bqyZpraxaRuz7p84mzeG25M5/8AkL+/h0M0je+6+ImNydOoPd4xuCR+taWv1t9a+c2odYMso94ccR+LX7wTmVI2qtznbiObNPZ+Hyn9v/M1Fdep0jhPnMG5Tg8EdYD2j2yZ6I51yfY+3aget08QRMFWYeBI+KYZoLkSoI5908r5NNVds3AdTNKHsdARwyETSpsvTcy8Qf8AfH7zn+NbzOM/cSj8LUrnzBgeroB5ZxNSu3UWj/M/rXo87bw0Cn+LdiVHDHk+UZNrDoftzPRjK1DnPLHEtTv28jpjujm2m3I4aaxFvUXJw4+dYpgPwM9nob+t/wCg/A1yCvW3r/n7Rg9knsaVobNOrIcnb7w75ZajKuOSJWjtdQQvTZKKGXWNnAwWm+le/P8AvNXc66hscdJcHGoL88kNk+cQV/3E8A8D9prhjUHzH61pdqVq3ebOIlbNdY3TNbS3TWAdx4M9HZfSsF5KtBdZST6zlRDeuoubjIbul2auEOQejToc+MBgOfg+hf6xv9HwPTSbdZnxT4Zh7GllD1VL12sgIMQDdiElWr8lXulpb+NwMnLTYFZt7gc93M1zbWQqoGVxnv4lu+yup+T1UzTUlqKn3d09KDFtfORs/WtMqeqpBXJMtXD2Hu2N4ymvczf6D/cP/M0OU1D1+MuosupdNp8YVNSZ7zkc90UOKyxzz0EJLmKYDAezjtPb6E/rH/0fA9PpzQ/wye35mAj2irS/9Er/AJ0sU7l46IvcPDzmqZ21r4ycMIaG39wzNSlf8ODtyVPPfNxeixOOMMMcz0c26hh12H7z0t0p8s/rWhry9XksvGVbpyD5zR1Dc+MdPCatG02treUlj0/8CDBsCuu5S2MbYdOrt6rlcEgGX6a2pjvH7idOYDF+B6D/AKp/9HwPTyZ0it4PB7OO0wmHsMTcrK56TUPmjf8A4cGU49dX9xNRe/rWAxiPYWKPxlkGe/kQHdXUc93j/wACOu+u1OpxwOsq5fB/MCMffyE9GcXbD3z0qPw6+c4OP1mpd9iL4kTSXObbccDbLWssRhlj7v8AxNBS4W47Z6Spf1eSp4xPR7+tpU9+PKVIfWodv5/BZdlNR8v5/ATUXLbu78ywKvSI0BgM6+16D/qrP9HwPSqb9Bd2n2Mdh9gxnJStODxgeUN1i0Go8/8AE0lbWX1Af3S12fedoxnHAiHdR15RunkfITS5Onx4PN1aMNxz5S63ZY6qvQ8Qs41AI8QwnpFcV4yvOD/93//EACYRAAICAAYCAwADAQAAAAAAAAABAhEDECAhMVASMEBBURMyYXD/2gAIAQIBAT8A/wCAeR5ZX2FnkWN5OWwmWX1rfosXWMehsvQhdWxD2Gxy0WXkurbLHLKitKYmkKSfUMsY8ktaTzi7XTsazWmjxYklyOTYsodQxoWpI4eTEX9GHz1LQ1WdiytlZPPDVLqpxySEl+ElvlZ5F5x5F1bjQhy200NVkuULq5ElQkPJWMtjzi+ratDtZrJRok9EBLq2kyUaeSo8khyvJ54fNda1aGmi87GLJJ+Sye3WNJjw/wAK0JCVkYqK/wBKslJN9d4pn8CJ4UkURi2RgojOFmmX1cS6E0yaw/tpMh4/THIX7ZJ6r6lM2aMSTiNlmHKT2aKG9UVbJKuiSvXGVbGJ/djIQ8mRRN68Pkk7Y10Oyv0Yn0xmHXghPkbt68NbNniND+fFbDWzHrk7ywXvQ36If1FtyS/wfz+EJj1PNOmJ36IcEyO4/nvhFElvqlxow3t6I7D3REl85cjWwpEo6pcaIc+jaj65+iKJL50eTy2YspaZcaI860XsfgnuS+dFciWz3y3Hplx64orgZ9lDXv8A/8QAJREAAQMDBAMBAAMAAAAAAAAAAQACERAgUBIhMDEDMkFAIlFw/9oACAEDAQE/AP8AAIUKFGQhQtKFI3pCjGgcEI4wWgKLDjBQIBQLziwFCApN5BKLHDsYgKByfF2nt0nDhA8cUjaQvJiReSu1Fek/rEg2RQOWym15xTDSaAyKaVpUVKOLDqaaxAoJR7qcWAmmgEhQFEohre1q2mw4trtLgUdLocKtaSnPDNmjdBp7KJscjiw4hNcDTVC1j4ETa7rGgwUHA8JxoMIeT+1sVCgI0lEzSDE47VCHlQe00JhEzUmcZNCKt1/E4O+jKNbKFPI1g6OTaP4hAFE6Wyicn4zsaeQ78U4E8LNhTyCQCjxDECvxOEHhGJb7CoK8nw8BqP3FA0FzPax3rwfaFD98I3s9rD0eAYEommyCNnj9rTeKhDn/AP/Z\"}","contacts" : { "channels": [ {"url" : "mailto:9@localhost", "channelType" : "" } ] },"aliasLabels" : [ ],"initialPosts" : [  ] }, </v>
      </c>
    </row>
    <row r="12" spans="1:24" s="169" customFormat="1" x14ac:dyDescent="0.25">
      <c r="A12" s="173">
        <v>11</v>
      </c>
      <c r="B12" s="169" t="s">
        <v>1113</v>
      </c>
      <c r="C12" s="168" t="s">
        <v>2686</v>
      </c>
      <c r="E12" s="169" t="s">
        <v>2693</v>
      </c>
      <c r="F12" s="170" t="str">
        <f t="shared" si="0"/>
        <v>a</v>
      </c>
      <c r="G12" s="171" t="str">
        <f>"mailto:"&amp;Table1[[#This Row],[email]]</f>
        <v>mailto:10@localhost</v>
      </c>
      <c r="H12" s="172"/>
      <c r="I12" s="172">
        <v>30</v>
      </c>
      <c r="J12" s="171" t="str">
        <f>VLOOKUP(Table1[[#This Row],[profilePic'#]],Images[],3,FALSE)</f>
        <v>persian woman face</v>
      </c>
      <c r="K12" s="171" t="str">
        <f>VLOOKUP(Table1[[#This Row],[profilePic'#]],Images[],4,FALSE)</f>
        <v>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L12" s="171" t="str">
        <f>"""id"" : """&amp;Table1[[#This Row],[UUID]]&amp;""", "</f>
        <v xml:space="preserve">"id" : "47d49a9cbc384b628d1caaa7376a2e22", </v>
      </c>
      <c r="M12" s="171" t="str">
        <f>"""email"" : """&amp;Table1[[#This Row],[email]]&amp;""", "</f>
        <v xml:space="preserve">"email" : "10@localhost", </v>
      </c>
      <c r="N12" s="171" t="str">
        <f>"""pwd"" : """&amp;Table1[[#This Row],[pwd]]&amp;""", "</f>
        <v xml:space="preserve">"pwd" : "a", </v>
      </c>
      <c r="O12" s="171" t="str">
        <f>"""jsonBlob"" : ""{\""name\"" : \"""&amp;Table1[[#This Row],[firstName]]&amp;" "&amp;Table1[[#This Row],[lastName]]&amp;"\"", "&amp;"\""imgSrc\"" : \"""&amp;Table1[[#This Row],[profilePic]]&amp;"\""}"","</f>
        <v>"jsonBlob" : "{\"name\" : \" Perfect Ten\",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v>
      </c>
      <c r="P12" s="171" t="str">
        <f>"""contacts"" : { ""channels"": [ {""url"" : """&amp;Table1[[#This Row],[contact1]]&amp;""", ""channelType"" : """&amp;Table1[[#This Row],[contact1 type]]&amp;""" } ] },"</f>
        <v>"contacts" : { "channels": [ {"url" : "mailto:10@localhost", "channelType" : "" } ] },</v>
      </c>
      <c r="Q12" s="171" t="str">
        <f>""</f>
        <v/>
      </c>
      <c r="R12" s="172"/>
      <c r="S12" s="172"/>
      <c r="T12" s="172"/>
      <c r="U12" s="172"/>
      <c r="V12" s="171" t="str">
        <f>"""aliasLabels"" : [ "&amp;IF(NOT(ISBLANK(Table1[[#This Row],[label1]])),"{""label"": ""1"""&amp;"}"&amp;IF(NOT(ISBLANK(Table1[[#This Row],[label2]])),",{""label"": ""2"""&amp;"}"&amp;IF(NOT(ISBLANK(Table1[[#This Row],[label3]])),",{""label"":""3"""&amp;"}"&amp;IF(NOT(ISBLANK(Table1[[#This Row],[label4]])),",{""label"": ""4"""&amp;"}",""),""),""),"")&amp;"],"</f>
        <v>"aliasLabels" : [ ],</v>
      </c>
      <c r="W12" s="171" t="str">
        <f t="shared" si="1"/>
        <v>"initialPosts" : [  ]</v>
      </c>
      <c r="X12" s="17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"47d49a9cbc384b628d1caaa7376a2e22", "email" : "10@localhost", "pwd" : "a", "jsonBlob" : "{\"name\" : \" Perfect Ten\", \"imgSrc\" : \"data:image/jpeg;base64,/9j/4AAQSkZJRgABAQAAAQABAAD/2wCEAAkJCQkJCQoLCwoODw0PDhQSERESFB4WFxYXFh4uHSEdHSEdLikxKCUoMSlJOTMzOUlUR0NHVGZbW2aBeoGoqOIBCQkJCQkJCgsLCg4PDQ8OFBIRERIUHhYXFhcWHi4dIR0dIR0uKTEoJSgxKUk5MzM5SVRHQ0dUZltbZoF6gaio4v/CABEIANYBFwMBIgACEQEDEQH/xAAcAAACAgMBAQAAAAAAAAAAAAAABQQGAQMHAgj/2gAIAQEAAAAA60GcAB55jzCXPjSpT2Lubs3DnIeTAeSWAYAOYcnHHj3BsDKJjxmxXCw5wGMYziUAGArPANXmyw9S25z02xY6I/SreGMYAkgAEf54r3phKFObrLrGNWJeu19X3gYxglhjIHLOQe/D3XFXTrCEP16kyXV+eYDGDEoyAQPnlBlnNhpvNidTPGnXDnIYPc7X7zjGAlAAc948vLFEV4l2VhJzGWSIdU09wuLDBjBiWABxCg6ZTaBF1trDhK8sTyfTqTB67Y3ODGDEsANHA6vCdSIvnQ3koNPTuhNV9ZpKfplqn5xjBiWAFX4JF1OMxNWx5W3XR7c39wq2lr92fszGMGJYAc+4jv8ALhZv9jn1dbO2lZg19dCnWycYPJiWAHNONzNjZTN0NGFr1SLlOV0lDKsvi2zzB5MSwA5Nyh7lzWJ8d5SOjsWVodVHnnqwWHRY2ZjBjEsAORcqbtWaHDSZ4sMny5tXNuf2mqdImWycYwYxLAD54qbezb0A8t771HX7bbXqmqcy5tt3GMGCTkDx8wwbBZPCjW36A79ralYLWuRatsWZavZ5DGJWQFHznrsziLB8N7y+lURH0J2tiRdSydcAxgxiWAVDg+uzM/Gxe6tj6XQV1yabo6xYrf2BjjBjBKMhzzkMvVYNsuPKtDiRBj2L17VLaRbZPq1+8GMErIY4xSpW9qMYe95PjYltZexUnpF+hsHToMYxLAhfPMDy7dm5HYGUiDqsu7T68c6Y22r2iZZN5gxLA55zpLKesPSpRb3O31pmz5cKq0a7tK3aNjGzesGJWQ4zXq0xsbD2t57eLI1aOpfrRVuPuboqieX7Vs/wYk5NPEN1BZvp0uDzRzYrA8sTP0m4fGulhoEjOx4wuDjBJDVw9ZVbG3gT2nJ3rafNasYvK/E2x2Dl9lnJ9tjnW2UzmaoKrkNbiXOP5ctuPWd5YJ3qLT61PlTt9MtT2m+LHYJ1rIVehRkdRh31ZEtLnlbi5WGdrr9DhxWL9fVbfZKVj1bpj1n/AP/EABoBAAIDAQEAAAAAAAAAAAAAAAMEAQIFAAb/2gAIAQIQAAAAc7ukGcDgzG61Mzwe7q5wOiha03idMh7uXSEdQBATo7XTIe6cwFoxbFtpI+omZD3DzwWXtUq1LepmZB0gz6UAahRKOejmZDHKZleq2oVjMe3pmQ9CuRRcxBnCnt7UzIehHJDRq9CBX2te3SHqpZmawab8BfZ1WOkPSl56jUEIKqem7q34PP8AmsM2knJhyge2ntSKs4K8PJju6pI2Um9BgQUbLOo1K6qyoysuX//EABoBAAIDAQEAAAAAAAAAAAAAAAAEAQMFAgb/2gAIAQMQAAAAy5CWde2beevPKQEdAWbVsx3x1Z5qoCQh/StWev5ZjGwYCQjevg9BFPGQ75CAkL9hjhw4oc7p8hASD2r122v1Qw3meZgjoNLXsmxF1ejVyfPQR0Gls2PL03KtOebwQjoNfXYbSr7obv8AO4QRM96exp1UQVMs4mCqEz3pektVO7KuWs9Lz/BJn+z31EHeaLB9eMjz53YemZqVds4Rama2U8y2+HI6WfmpRle2tm6n/8QALhAAAwEAAgICAQQCAQIHAAAAAQIDBAAFERIGEyEgIjAxEBQHMkAVIyQzNUJR/9oACAEBAAEIAP0/j9Xyb5sVemDqmcs1GOeJp5FKA5kE1FH9y3G0sgE2waIXcNatZISsnoxBIh2ARJjmTsUB9ZJuD+WfLq9fwAwYAj+Hxw/58cP6vmnyd0+3rMHlU/ZxqN6BuYlVJval7TZyzIQ3K6Xf2UdVPQk2oLIvsBZyPASmViB+Ka2mxjPH2ZDhaZezGanivXbwwUAEMAR+g/zfKe9To+uLjRYs7B/Uv7MYIz1Be1CnjkZ3v7fVSgVaHgoz3kxwZv8A05azH2T/AF0+za0HL631pCqzxyoJ630OqIj1kdOWUv3y368FFrT4530ewLQP/Y6tMscKXr8h7g9xtppbyWYBdB9TSfMSFCrl/cliv23SP1Czv6qBlV2uCsbEZwy30UC3K31o7Bq5SC7V5/u1JD8+jS6tRk94yROIj/l59SLyohTLb7oqT/2Hzruiyvhj9Qn+BOiZ/L8l+8lnU2SbDi+/qSKWL+VFXVj+7Ff0qgYaLoxblRO9TfnsfBDuq1ZDRWqzNSDSd/DGckRy6so/BOObGaOnWXAQBv0H+Psti4MV7ntLNbRQ0sfercLAEBcMdFSGQKQGC3si+aEUa1fsbTJvMguHK6o4jLJJTNhPPAeByuJCD4GZFcNy7Af2KFuSQBfd+27gf+zl6XuOwy7oBMWhKO3iTe81b+f5z2P0TjAVdmf8FPy5MJqWHnHqnDOZcNJsqK+z7SiNyE/T1AzKltHhM4AA8Ih5OZA9iSDxx/QFZPRjzJgd/wAr2yWHiSbovKfOpgL9hlm2WRmvgdbQUzEj+b5k1abq0Zx/bcopCyLY0QKBxvqQBDS6e8JhCfNKUqQ8R9WIhVJEQaEsL6hkhS1cfyWgPjYnedRRlRM3X/epq2Xos1SKPoyyRT43YxR+d5mCIF58SiKdyh42gRh786dLSSqX/l02GfPap+Q6fu0IOKSV9uWqXcT5OKK3kugigojC9xF2/wBQJ6DkVBiVXLnMoyV/sEve7atT7KB3z4dO+4nPovjOTAq30Zcbkil/UAeOap/jydUgSefIsppm+wfCpeew3U54DvmHIHzrZhwfyfMdLZuh0em2r2rdyihUC8j+dIbiKFnxVK+HZRadLU5Q3r6lSxn6hNbiKE8ve2hh79Z0unb6k9d1kcaBZY8YT1o6j/8APUc0KTzWPBI5eStOin4/hGW3aEY0UaGsIDxaBB4P5P8AkSvr1+CXNJdvzygDB0GSRNyx9DKfvzQ9G0uwyl2ixe+Z2ReYsLveROz7UdW5ir1Ior6MejFo/EMk0mATInwCQ3PYeCeWYHyeaF9mPHTk5GKusxXxj/bnUgxH83/IlVmOoL28t9Y5+9lJSEvzRy8/SRoswo0WkBn8RKSpq8zKNhJJdzH5B1+TQc1cej4920STf41k9hXLkbVk8TOa32TUn/683blzoedj8g2qQIt3/dO/jiW7/QPPOty2pkq2iCkaXFMiFPAP8v8Ayh/XV8VlpomDnKGDh8kiFHrTwk6q6ZLpVX5VfHuETN+VpyIGLIpZoi1A3PifxpN4X7KnR0PYplrTUZ2Cv19RRR4ceifntdsJeWpt+WZ0LBF+VPmcrfD3+Xb/ANHXaULrM0AS1KDrK0tCTuP0H+H/AJQshfrIiCgXI59Hn/qlGkAxlNGVVLIztZFrnQUJBSK0f242B90nVZfGR5J5l6ZZoAdPRYqZytd83o6selc/gHUSZ8780Sk2F5xs7ryS9Zj6zQdPUY9B1Ck8DN92MvoVX7Rg2AASH+D/AJP+D+v59pOzutHM0CNEqGIcVWfMYoryL1ok0dB9bxbQ/JKUAmkFHrzps4OObFMycM/X+nQ/2aqpB89Z+L/iw8+BzbnBB836yNHPmnxrLRweJiXJjoqTU/7cRzw0u3nTkFCSUAf5PD/BRxObue3d9f8A55xgET85Sa3VRM+iVUaBkFEJ2O33PSkURSG5LyUIXAgnGUwi/gcKc2sJISabvsr6r1KEuDyx8EcuocHlYEMeCZ59YZSpzt4untN0HZITNfVFX9B/h7+ph0vYuLkJlC86ua00BGEXTconIFQhDxedtD0ujvaVm/JbmJfa8hzI4PJHh8Ac7/YzUGecc7BlPOqiAiMdKggEKSeWQE8IHC3IXSuyqLAE9oEP8vzm7w+OawlaMMszXAHdvbia5MqmtaVQpKE2D0mo1qC0wHV/YKmJRPwq4z+ByLeAOO37Dzsc9J7DY6NmlnRcfVaLCKhl3/dcxBUgk8t4APHbnYbZ4cltD9DN0zyeon7a7UbrdE7Z5qP5P+RrSHWZIPZCL5EZ1ad0Cv5OkBUkYIqcgSAoNQSsmJXwXbmU+DzK/gDkqgf21wRyxSnM+LMahionPwAiKjHjkc0P+SOOxPO31Hd2+brkzFfdAPZFGmnM1HztJlSi0QMp/V5/T893Js7eGQdkvrqznl7StoUc69CpLuR7K7HMA7EctP0SXKuPVU5DyOQY+BxbEA80dikfHuutW/dyG1CR6z1wp/1z1zY+DWvjlX8sedluTBkvof44C+m1a5V80B4a1sNi8j+9HJ6/U4Im/wDF2GyfXYdOujUtq1vor3jsmuQPl00uy5QxlNZuh9QOZ4/WQRvvPNmSlc1mu7O0VHgcj+OMx8Eiw95sj4o5iGXk+ngWHrPqSyeDfqiASsUrBTN3oF88+Q7xt2LkXpM6ohskv2xq3Ok0k10O6P48IoBLALnoWUK/8PzzYTLL1qaEKANzuqlTIj1X7Sy4ZCcx7TB/ooAPLc+Sf/GCo6zSrhTzO4bkgDwrz6PYcbrHY+yQptzgKYadLeQAjk+1NDeOdz2Qx5yBkm5NGXEhjBAd9hm6WxOBftjIJUKbqeTcfhuZtNJUVnRw6hh+kf57bQew7zdbm+hqjJO/l0T7cagjOwR2ceTMh/B4oCLTz3oD9Lt8ZLPFwy4NyUUEZ9IPjiUD8zBfIHJKvBnm/g8/10X+rIAOdrrjkm7vs2v2ew1frJo+uIKqipGa/Itf0Qww5hqfp9EXXWW3RIQ1hm9WSvuQE67WZ+ZN+vRT6oVpyQo0xx86TzUcnw1G51ylogcgGXnkghVUhlB5vRG6ff8AVDmbypBXLtK+A+fWDzPo/I5n0A+OJYAcOgHnZ9lDHB6V7nu69zoIEpoFYc6LyhDqvsjWPPkOkaO0DJieoKmfbNc7FfmTsLxdvvhoM/pEV7BaVAHXbg6Gdf1XT7Y1nyTFZgHuN1FnOEwSQ3nChEkAV/wxFtxrGySw7HrTPIakcZdsjA/u5HkVDcSVF8FZadEfAMe3KePYd6vNnyYZ5My9p3O/u7+tISRSQM/kBZ8yVef+uo1a1x9fo1rfSAF85i01jQdovnJlsXsQJkw2PlykNH0PpJc2mq2I5LTekwZ/+JmBC6p2lVfafGvJf7r3GCX92+UZE8hOx1lN2kLqs1XHugJMxySfWV5to8YAL6528gdepvZG4f8AXb094+RTwcihgBzPnYEEQiD44udOf6yeDy8wi87aoKsozQMj7v5KAPzOEYgCtVlMFPkVXzdX1mN/UH0HM1PSckOmdaYNARqMqevOwB/1M6jBqDTVKycfgjFqfO4VY6lvMqxy5VdnXbu1H8Cuui+UBYt54xAJ53EC00qulSVVzE/lfDACfsezIUZRx3LZp+OmIjhV+T9rs7J2ecZttPXrz5VeYkH45GaFRwSQDj+FH47CpVW5rf2b8oisG4re3tWmSXroHtjzrq7INX5XWz9kwKv4YDmN0ZEZ003S2ZE2TJpsI0Ba4UI6uylh7gOPscyJsUUZnKwm3I0Yqzt//8QAOBABAAIBAwIEBAUCBQMFAAAAAQIRAAMhMRJBIlFhcRATMoEEIDBCkaGxI0BScsEUM4I0Q2LR8P/aAAgBAQAJPwD9OZZZq/iO0fSGSlKct2U1bb5e65JIRfW1dtq3DBLRlxQ0JS7tZJNynhaRLcl4kFF3X7blmOrLSgIgO7xavffbJSjCNDKT1HNUc85cdMWY7VVhacLkrEkMVuaL01RyZ0Ek+iZfq8FmBGNlm7kljbslUX2rERP8rqVKk19Qd/8AYZEUVCxAcQeC7Kexnjl2d1vlA4DAG0XqdwVuy1FzTKYySoqpXFvK4bIUEKBNisVpo3bU3ryxHdYEJHBwnNy8xwuQyQhJZqnSK8NZ+0JIzSAJfU3mhCU06gkEIgCXTwS6ukM04RmyYkIQnaZI+UxHwslFOUNr75rR1ShSICdTspjsn+TkfP1no0R83lySq3Jd7aVvzc4Gu9NNcGHNcbgHGRHYamvK0ACiZqMYxU2L9n1XJ7OpzItA5c5tVrzO/wDtM1n5fSsA4CYhfcad8klBOOoykLHhZIl8bZpwLYnWTZSClXmQZpyZmpEjOZFlMDsNqmRYQQGeoAWiZHp+eyd5BNFsFkkRyZDWYG0mY2v+yQ+jbkGYzo6zokUDZ5mMhoYM3l/yUqhAtyapPohBNoRFSsqUprWxS9wPXFBr2t3+xhMBEd7L4c05WrKPdb42O5mhLopGFrLc4TkMhaRVeKXavWsiIHDwAI+5u3mr1wEiEEj1TAELLds1TqYDElMnN6RkWRL4zSVFRfEr/wCTZkJ6eitakiTSvZjNmSfRzoobEhCE6XziZGb1oM5pAknfqnn4rVQPDDSmgd6V/qBmlpAtBKItedoyTNUFO/b0EMXqAJf5Ge0EJ+s3JcC3styLf4M3RE+7u5FBrq2sWxyOpZE5im67pW6GR1fHMSi5IcvBzeyZJLSESQAN7m/D7ZNIrkZ9NdMyKyUkUAZI0dOwjp11o92iql6qJk5RkMekjCg6SrHryX4WaDSwmO736AFzV1Nd4jA8ED2C7PQrNKMejZ6I3Pg/c75PeSMhetQ7WNLhvwd6PQ4MdrzxF7JuY9j7L/kOYx8J5ydgyXVcnqWt13c8lrYbXhrvkfpQbqx9WRmpXTat0j/xznQnzQFKK5XfisjDfTWRWz1Kd+FxCMSywArcoMBUCuW3j7phFQIym+abhl3E9hfZ3TNM2eoBQvJTN72eC7osdsiWGzVtVVU7YXXCq/xfwdgxV4Z+v/xz8VJjOYSJtxpcaEp9FMkKm7+vL6T5ieavTHEXdPf74bW9Pmq3eVKJcnJxJajFWizqV7nZ5zU76jL7l8drcHoVbdheABw8Uq5rl3Oe64fVcpu3AphXpwB8B6WwfU+HN0d1x4cjZ3nxHGXy6pTa8As7YLB1DqryN3PrEkrXPDxj+5U7l7p+vPwz1qgemngobNcb9/5x7g9thRvINovcUOT3rNCjo6pFKh57th98iO8ag7gyB2tw+ZE8Ig7zEa9QxkWnUy5bt5wNqitUry3ge3DkfANes5ckTNAnC+YVF3zWRXvGQ/0HJMNJPqI0o811Z+Hh0AdIlr6q5AAPLDa8MP8AtQnP/gyCy6bDYVO2/nhEm1NDsP63EIMn7Gb/AC9O33k5Q9R6gOzSeedtirC3umO0mMFJVR3uh2yqZ0FkkYqNdyz0zUeXm24rV+5k1hBEjYDLlWryNBaSUT70cYvVJ6pLY25Lp0tNrbmT5GG0QIwLQPIyLLfth8yfY7LgcFQAqJ2PgfA4lv7GcR0iP8ywG9YkndI7uH1aQv8AYQ/WalqShpn3cLVqL/tjtWPBfHe+c3BJSQSwLvEgdQKpX0pvfnkpbRWtuekd75fQyc5Rieb9Tsb9nDoiASr04tzqBUmG0k83OqoAPnJTBIhUTgDIunpLzwuaffnlXC59vI/KcmbE9TTifYVxv5WmEWrbXcLwen5aH23r9ZfH+K/tFxJHVKTueezhQj3Wi+XyvDkeEDxdjOjUOqgbROlVF8wTISlp6Sx/l5a4ZJbgnXMjEKSKblGbSLUgdUnsNY3p/W7Uhab5o9emnPraZDxDxIQHJxWsRQ/OHVqajIW6GgtyHjvqTpepIpexnYSW2+363Bqasslv1Hpst7cYvRu2yu05tMSmpXLgOQ993OphDT1pnCpKoi1k/pYnv8qLBU8nlMNiJJPJl10W+Wa05x/cQj0k3jdtUx8QXIOL4D2icGLWmsFqy44aRIN1KRzVrG6c5T46C1n4c9AzSjEOzs5RqJKG24HC5MjFmydlEkLSmdj7o/reWtl+HpV2C+Mj47DcDfkKsvjJXsJ+0ERtvgzRCOiNuy2KjXA+Q5sdUZR1UoRLHBOtPBwxiAA+ry4dTdR9Xz9AMgXGpSOOPEjjTKmXLSO9nNOaup8mHUupGLprJ2Almr16OrII6nBu0KHDh3pxxyqM0GQNPbPwUtPoTrv14MUl3HP3ss6f8Ils3b4erj3scW3Sjfq8L+snWGpNPMUzfUZCx4a7F9/XJMIqLF7rteRl2qZdBE3b9DjI/MZxk6ooAgCq5rDOSC6cIjXH17O2D08snej3eVx+lEM4JEfXYHFFTJ6jsWChml6lKI+YmfURiLxaG7jnln4d1IRLUe+aM/lak+pj1EEttG0E7jmvpS1dWAOn1mohEoFxl/0xJpXjHcifyl5E6WDHyUlL0cKAAAAB3qj9Z205/Lj7RMQGNm4t1kV7SEAJXs+hlTtI3yiltDhcx3RFGO38C59c5unHurLd90w6qpXal/4PL4H1rP7Lhh8eM8sMgYVhuaar61h+7+2b9ROIZ/8AgaP1XaIr7BePOpOcre81lje7sIWG+G5+1tNnj0HB6ibImNIDRF98JdfT1JGgmrsqvLldU4DAKqEHvtsLi2h6UPp64eJ2j6rxn7IxifYD49jHa/h5fk7iPsmG9OH7ZfdQAM7H6rSfh5h7yMdoqLzRLbIfRY8JSVbgSlM+vsIbZqh9fM7JdNFvZ3xXYTqsZLuH2EvEYsHmlX4Hhh45Pa+x+R9/j5fl/wDamRfVkdVHtkeXmtgD9b65sIGFqNm5abU5pBUAKupA8b8udNTnISQUC833rNcIsSUkbI9Rz9gsyLQSd29juryrkQArz9a3wOpe+wHm5vva95P5IsoN4aPQIS6xZexSZFzTnsbyqj8nEIvuuF6utN1p+8sOqMRK9w2x8Qcfqp/i69p6RymLvLceXl2cja2A1Q8d3BoEjty96vPDqSP8S90a2jvzSuO4rLsCFUYcss/0H9Xj4vxgXeACfl30tGZPW9Zv/wBGHf8AoZdLTymzztkdiSv/AJerjs/qIn4aAPpKW7lUAnNm/C5HhitlKrxTumSpi2pyzXIoiUqtIc747XEMlZvnMkk+YcB+SXcDJbVn9crqPcMT+bPjv0RUPN4DG9aYzk91k24cGR6Yk9MtNgTdMdt/Uvms2OOnudx/T+nSgy9VDJdUtSbOS7Fy3cCug35EvkrIi0JHg3SIFYhIptFVvlMO3utZIvYeKuuPvnA1GPPW9gx8UlX3fi5EYuRkIo0oU78ehk5BXmPGfiJSR52HfPxTB9s1nU79SU/B/wALRevVrvLgwlK5fLH+62Ykef6ZxrzuqyO129nirMkgLbvcnHxA13U839KdOpL5mp/sjlSqni/T7GSanH+2K9URKLAkdTv6ZEjJPO9rsxTqi9slt02HJzTdcmSVPxME9uhH8pgj6ZDqzQ5eVzn4J1u0fdy3VnqArQquFnTaNgrLbeN4eJgQ+8kMCyQxBOb9cRR37VuuxnhXexKt275Kg7G97V+lvpwm6Me6GnmnOfZ7B7OEEioWqh3PDkkkQtC+ym3kZspuemHf+vORhIU0wlwFKuzjf0T9B6jH3yW/5YmHwkAGTrSGoH/LWLKDN7Lcq2yPEYzeaL2NnN+vUdWR6R2HFjKxBd0VbB5DJXBltybO4mCykHG+3kncx2W2VhEHywCA0ANu/J+h+yDL+C8nvIZKiN3eS4ir5uRRWQEuEvhwN5IPoOI8e4Od1A5OOX2xGBE6Ta1vtewywUlpSZC23BtX3Edvgo/B+D8ZkYgquLH8NF790yRYK7dr7CbuM4smG3BsNOx59sN3URrhSolPLkrNNNL7xz8QRBSJ8uCFbm7jE1JwLRuKijkbOlYyLiCbYzlKTcYh1KRN6tADOyU0EB7li5KOyEXrHZNhfz/vgx/krK6w6ZHCMWkwPELLe3bIbKy6d+52zmISPe7cHpg9TLvG969bwqDTyDN4d8uPzIsZbqslSz2dzIsYamjrIlMbmfTLsJ2PyxXLPhBUHJpC9oHGR26W1xLkxS90zxREZSvuds5IvTwvWtHHKZuk9uRU5H/lyVzlEZbAhYbejkUiLCP3LpcjdRV8kBW3vdZOtT8XqmnPUd2EO4eRvi/LhAEOzzXo9nPolqdJDaythz8QGoIdEjbfenyc0ZQ85m8VyZIHk+Gofzmt34M05ScCJqazOBuoTVwGR4XgsyMnfDwgBlX/ANRcZXW8TA6RJHFbG6+lJn0CxJACEC5S25W6jnQdemdhFksqL/oGefwNsMMPj4V4fc2ykV3laHFfT9kXNSe4/t6SVloAbufvp6X6h4B98Xrms9TPJ/v6ZqKagMYxAAjLvKWwZp9SBqzZRRG16QGijnHqlqLGPo1ugZ2FOebrFskM0FU7L6ORXUkM5S6LS9zc2KyR07RL5oR4eTDqivEjc8+fLGWm9ITlCSZqMS0Uxd3dx+CEiovtLfJq0udkX2vO2POlJfv4sULGR2duk/jpy11PmaUd+JcuSNpSqMo7UIAo8Y7M5fZH4nwPh+5w2D5n2D++TmdO50PGaiyJxbrklTb659OkdYG9o1nTUYRjAD0tz/QP8buKdEk8IL1Noi5HTnpfioThJmyJbKJzIDH/ANLqN/8Aj4WvO8OJSMFuO4NCFtP8ZKjbY4Tjce+VBiIMbN08Lz2rID1fL6d/9ZZdjxWKMU6k5WRn/8QAMhEAAgIBAwEFBAoDAAAAAAAAAQIAAxEEEiExECAiMkEFE0JiIzBRUmFxcoGCsZGhwf/aAAgBAgEBPwDu227Bgdf6lrHGfUzacRkASBdvWGrfzF30OpVsTTagXr8w6/VMdq5h5PPWOct+EUMxOZeSNoWIpYYgBUYEKKRy2YLUodWHBiOtiqy9D2jujJOBNS43lF6DiMQgyYviiqFMuurUxdUmcQ6gHgSy5gINDbZXvLYP3Z7JtJR62+HsHeUhcsfSMcmW4bgxPDzLnK1s3rDusfA6mPpb0Pkz+mVo5GekUbH3NyYtuNM7n0Uz2W7DU5PRuwd60YqzAfWE5MB9A3E1DMwVR8UrrSkbj1hue04XgRVwJaMRrsaW1fymgG16j9rDsHae28+EDMLcNEIxmdWyIC1l5wudi/3GrB5IxEwDiFtoyYymzmW1ZwpbjdKFxdUB94dgg7t3UxvDu/GVMQGxHs2CaOxUDs3V2htrPUzcN/EIDWKvpCiKMbJqwK3Xa00gzdV2Dvak4ZsS1vSIcfvNQ2RgSoYCiMOIPMss8xhscdGl4JKkz2aNz7vsXsHd6TVHIY/LGU+HMezZxAN5BMTiOeIvBUmMQzZEYS0DZkz2cQi8+vfI4M1gK24lrY4lhy2ZUMJAcQhjFQiE7RiZLNgTVN9IqDos0xzRtMos3rg+Yde8Kyw3HoJrj9LmX2ZbAlNXvbFBjqVOIItmBgwNWesdhjAlfAZzH8dqmU28HPWLYVZbF/l+URg6hh0PdZB7jGcD4pqXyrHMceLiUZVkPzCXAEwqVikTKY5grNjfLLiAMCUL7y9vsCzbyQrcyu22o4Pimk1iq+xuAf8AXaTib1B6y/Wo9JrX1mrbAUSusY3FYwAYY4l/BjNibh92J4jiMwHhXpHGWxNJSqruPxNChDhoqDAB9YVKlsyjW2oNob/sX2lx4k5jEkT1jeaa7zV/vK/Iss6/ylvKJD17KYvQy8kB/wBM04HuE/TD5v8AMHRZdw5g80HSf//EADQRAAICAQMBBgQDCAMAAAAAAAECAAMRBBIhMQUQIDJBQhMiYnEjUVIwM2FygZGhsYKS4f/aAAgBAwEBPwAeHT6c2nc3k/3K1AONvAgIBztivlsmFsnhYLdu4CNtuRlYZ+marTGhuPIe892IPBWu9sf9ovA46RQFXnrGKgCUgHcTGbaczO7mKXB+WNQ+orZSuRLK2qdkbqP2DEKMmaGoioOy8vzFBY4EYbYzFucSmh2EbR2YyBF0rDzSnTr942voqt+GFz9SztqlRYlq+7vPh2GxkUerRFwvEqyvIj/MMSivfYqnpF21rk9BE1WndeHUfzcS22pTjrC/xE2rwIac6pEHqwna9anR4Hsb5e8+HS83429Jj0EUBRCuTk9ZpVVS7n0WW2Nd8q9IKkqG5uTGfJzKWyIlO7VVP9/9TtI7kdR6VnvPh0a4JO2BTlYQd2J0XBmFq0y5bG9ortng5j5IyYqbjgRWFfErt25bHRZqGzVazH2mHx6U5rUD9RindGUZWLXvKia6tn2Vr0RYlNiH/wBhXKRDtRiYLLS3WaUG6mwsJrDim2HxE45mjGa0B68ypc5MbnbNLXg7jLmO5jFOTxDwrSrpPhoeqyjARwJ2mdibfUtD4sZ4/OaMbSo+qK2d2JVWWPMzsBEtGZUOeY5LKwERSi7WlYyJVnewH6Z2ohsbI9njTzj+Hzf25mgYPSG/OUrulS4GJafn4jRVPpHRjNhzzAQi5mmH4LOepl6fjb/bNVT8F8jyN5fEliqdvufj+k7OGKQvrNPXtXJl1vwUyBzEfcMw8xG2nmM744aFi3GY/O1ZWStTiWoOADxLqFsratuvt+8dWRirLgjwZwMyuxhqt2zefas0lY3rEHE1RDbh9MpYgYikNGB9Ji3PHSFxWvPmiEnky5vh0KPVorY5KcSyutxnyzX6EunxF5cf571UscKsGnuYcJNL2a9eoW5z05mjXJdpbawOwQHPXmUciKJjEY7RmAElmbrEOFzNZazFVHGFEFoC7QOYzev5TcG2/wCJqNBS/LL/AG4h7Kyflfj7SpFHp3GaDyW/0l37x4nX/jKhixoOndbD5pSMlB6bpqD+O/8ANOgg90p5VY3lx9UbrP/Z\"}","contacts" : { "channels": [ {"url" : "mailto:10@localhost", "channelType" : "" } ] },"aliasLabels" : [ ],"initialPosts" : [  ] }, </v>
      </c>
    </row>
    <row r="13" spans="1:24" s="185" customFormat="1" x14ac:dyDescent="0.25">
      <c r="A13" s="184">
        <v>12</v>
      </c>
      <c r="B13" s="185" t="s">
        <v>1114</v>
      </c>
      <c r="C13" s="186" t="str">
        <f>LOWER(LEFT(Table1[[#This Row],[firstName]],1)&amp;Table1[[#This Row],[lastName]])&amp;"@localhost"</f>
        <v>11@localhost</v>
      </c>
      <c r="E13" s="185">
        <v>11</v>
      </c>
      <c r="F13" s="187" t="str">
        <f t="shared" si="0"/>
        <v>a</v>
      </c>
      <c r="G13" s="188" t="str">
        <f>"mailto:"&amp;Table1[[#This Row],[email]]</f>
        <v>mailto:11@localhost</v>
      </c>
      <c r="H13" s="189"/>
      <c r="I13" s="189">
        <v>31</v>
      </c>
      <c r="J13" s="188" t="str">
        <f>VLOOKUP(Table1[[#This Row],[profilePic'#]],Images[],3,FALSE)</f>
        <v>generic man face</v>
      </c>
      <c r="K13" s="188" t="str">
        <f>VLOOKUP(Table1[[#This Row],[profilePic'#]],Images[],4,FALSE)</f>
        <v>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L13" s="188" t="str">
        <f>"""id"" : """&amp;Table1[[#This Row],[UUID]]&amp;""", "</f>
        <v xml:space="preserve">"id" : "fdbf0577e4f44449b6c0114d0bf7b343", </v>
      </c>
      <c r="M13" s="188" t="str">
        <f>"""email"" : """&amp;Table1[[#This Row],[email]]&amp;""", "</f>
        <v xml:space="preserve">"email" : "11@localhost", </v>
      </c>
      <c r="N13" s="188" t="str">
        <f>"""pwd"" : """&amp;Table1[[#This Row],[pwd]]&amp;""", "</f>
        <v xml:space="preserve">"pwd" : "a", </v>
      </c>
      <c r="O13" s="188" t="str">
        <f>"""jsonBlob"" : ""{\""name\"" : \"""&amp;Table1[[#This Row],[firstName]]&amp;" "&amp;Table1[[#This Row],[lastName]]&amp;"\"", "&amp;"\""imgSrc\"" : \"""&amp;Table1[[#This Row],[profilePic]]&amp;"\""}"","</f>
        <v>"jsonBlob"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v>
      </c>
      <c r="P13" s="188" t="str">
        <f>"""contacts"" : { ""channels"": [ {""url"" : """&amp;Table1[[#This Row],[contact1]]&amp;""", ""channelType"" : """&amp;Table1[[#This Row],[contact1 type]]&amp;""" } ] },"</f>
        <v>"contacts" : { "channels": [ {"url" : "mailto:11@localhost", "channelType" : "" } ] },</v>
      </c>
      <c r="Q13" s="188" t="str">
        <f>""</f>
        <v/>
      </c>
      <c r="R13" s="189"/>
      <c r="S13" s="189"/>
      <c r="T13" s="189"/>
      <c r="U13" s="189"/>
      <c r="V13" s="188" t="str">
        <f>"""aliasLabels"" : [ "&amp;IF(NOT(ISBLANK(Table1[[#This Row],[label1]])),"{""label"": ""1"""&amp;"}"&amp;IF(NOT(ISBLANK(Table1[[#This Row],[label2]])),",{""label"": ""2"""&amp;"}"&amp;IF(NOT(ISBLANK(Table1[[#This Row],[label3]])),",{""label"":""3"""&amp;"}"&amp;IF(NOT(ISBLANK(Table1[[#This Row],[label4]])),",{""label"": ""4"""&amp;"}",""),""),""),"")&amp;"],"</f>
        <v>"aliasLabels" : [ ],</v>
      </c>
      <c r="W13" s="188" t="str">
        <f t="shared" si="1"/>
        <v>"initialPosts" : [  ]</v>
      </c>
      <c r="X1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"fdbf0577e4f44449b6c0114d0bf7b343", "email" : "11@localhost", "pwd" : "a", "jsonBlob" : "{\"name\" : \" 11\", \"imgSrc\" : \"data:image/jpeg;base64,/9j/4AAQSkZJRgABAQAAAQABAAD/2wCEAAwMDAwNDA4PDw4TFRIVExwaGBgaHCseIR4hHitBKC8oKC8oQTlFODQ4RTlnUUdHUWd3ZF5kd5CAgJC1rLXs7P8BDAwMDA0MDg8PDhMVEhUTHBoYGBocKx4hHiEeK0EoLygoLyhBOUU4NDhFOWdRR0dRZ3dkXmR3kICAkLWstezs///CABEIAZABQAMBIgACEQEDEQH/xAAbAAACAgMBAAAAAAAAAAAAAAAAAQIDBAUGB//aAAgBAQAAAAD0tgAAACAAAAAEAASAAAAI4+nwVPJsys2+QAAAIJAAMERwuL4/WYgEzYdn2W0m2IAAUgAYiOPxfneuhAY03ZldT6Nt2xAADYJgo6TyfRVwURjG3KeX6b2lwAIBsAFHnPIddGMUiQA227/RvQrgAQNgIOf8c16riIGMQ227/UO8kAIGMEYHjWggJAMAQNhPL9p34AIYNEPOfN6kTk2SAEgUEWdJ7NeACYAazxHVwldlZF98yuqV81CGJhYsZW+rdwAAAC878yreVutrlX2ymokmRhRrue1ql0HtlgAABV4hz6yej2991k5zk2klCunW8rgK727egAAGi8PxbN90d9ltlk5ykCUYVwo0XLUS9N9DAABPh/JqsjrNrZZbZbOUpARjCuuGFx+rfb+sgACF575jHO63NnZbbZZKTYoxhCEMXl9FX2Xr4AIA4Tyk2XU5c7LLLZzmwSjCEYY/O83T2PsAAIA5HxxbXqciyyyy2c3IQlCMIUaLlae39aABCDnvEo7fqLrLLbLbJMYyEIQrp1XG0+i+mAAkBqvB4b7pJ2TttsstYDhGuEYU4fC4/p/oYARAMfwXA6ffOiDtycm+2SjTi4mJU8nNhwuF613AAkgIeG6Trdto9bRSr9nudte8XR6TBWXlzy97xmo9w6QBCQg8Z5XtbtRfOrAx7M7e7KWu0WLXlZuXfj5/L6X2DrQEREGH5Dzndzx9bqcaeUZW73lun0+ujr8i3bbvJ5rX9H6uCCKBaPzDVdua/Q5sNH22vus31+oox7Oc6Kg3OTocXO9cSAgINb5Zg9cU0URscqbdvfr8crtstuteoq2HpSAICFDyjV9YEEiNdNmwvxYTnOc2V4GLv+4AFFIDzfm+oc2xRpx3mZGOX2OU1GnBx+s6kBEBCOO4ze2TmwWPiyzb6asq9sUKsKPa7oEEEIWm4LKyXOciOLgZuZkUYl+bMUIU413oNqAIJCI+c4+YTsmR1c7s/JxKa825qFVVO37RACgJCOZ5TNU7JuGoxMTe3a6jc5l01Cum3tM0ARASEnoeXcpylDH1WPZbc9rfJuFdPc54AIghJCj51KU2QrojerVdZOTjXT6SwECihJIOExJSK4pW2V5MYjtshC/vgECIpCSRzGhco1xVVVllNmQWX2xhvOpAARASSQsDiWynVatzm7YmbtMqyNfcbAAEEEJJIOJ18iBRQWE5ZV8Scb+/ExAiKEkkjnuacSSjTiwy828UZQ3PYgACIpCSSNHyRGFlko1GRc41g971owECiISig0/I45CV90iU5QqgjK23XAAIIiSSQajlMWlF190xldVaysjI6bYyAEEUJJIq5fWU41CndfMlGquOVlWku7BgISQlFPB4q2ujHpqsusTjU8zLukUejRihtAklEkavj7Y10U00Rm1O/MyLrGS7xKCAEKMXKTh59MjXTXXBudtl11sxbbqBQSAjFIc5EeZ0kiEK4KUpuVt02Q7m8ioiCoAbk1Dg4tRgkSk52WSK+l3jIqIIqGJttwx+JQRiDk52MhvelbUUgSqGDGMVXH4ciINym3Hpt22RSECpGNgxAaXSYghuUzP6jLAEhJo//8QAGQEBAAMBAQAAAAAAAAAAAAAAAAECAwQF/9oACAECEAAAAACpMgAKUkRe4AjNcRFZ1AMZsIlFbaAZwyrAX1rtIMXLmEG+9tQrnjhCSIT1X3ClObOEkQb77hXPlpCRENujcGPLUBDTp2BlyptjRfWlb9OwV5c3TPLk068+az0Qjz0TNaptWJn0gcEUImImYtp3A5saQSqTPV0AryZ1ra0VrM7dsgjHloshFb9fQBFOOjQjOLehcEHJjS1lK2075BByZUiULX9ACDkympA77yTA84tCIh17pSk86ohB6FxZJjwhEOrpkWBlx0Inr3B//8QAGQEBAAMBAQAAAAAAAAAAAAAAAAECAwQF/9oACAEDEAAAAJAAAARALAAqATIBEJASAVtreyTLEAieze9grx80ARv162klXPz8wI6unS0koz4ucCOvfW0yIpx8oEdmt72kpWMOMCvZJvtOGOjPlqFumbc0du1s/P26M9/JC3pY3taNL5oU38UHqY73Vvesoxnygdk9GrO94szx5+QFujo2vSl7zGfLxwBp16zE2Jz4sAIt2aTfe+eKnn1Ah07622nOuePEAh0301uZ514gIOq0a6zXKbcNBAntmkXJ1ceKEEuu6FptMcFRUlfrlMrOTAIBfp0WOTEH/8QAPxAAAgEDAQYCBwYDBgcAAAAAAQIAAwQRBRASITFBUQYTICIwMkBhcRQjQlKBoXJzkiQ1U2ORsRUWJTM0Q2L/2gAIAQEAAT8AnCcPRwJgbOEwJgdpwmBsJEyJw+U4ThOHacO04TA7TAmB2mB2mB2EwOwmB2EwO0wOwmB2EwOwmPkJgdhMD4EmVLmkgO9UAlfXbKkSPNBj+KbRCYnijTmJLVSDF8WaWSQGef8AM2l+6K6kxPEFo/ukGU9YsqhwKglO6oVfcqKYGB5GZ+LJlzf0bdWLuBNQ8XU6ZalQ9eXWuXFd8scypeM595sdukNZuhM3z8p5hB5zf4zz2AwGIi16i8RUYH6y11i9oEYqk4mneLd4gV5Z6pQuQClRT8swVAYD8OT+krXNGgpao4AE1fxbRpArbcXl5qlzdMS9Q4/IOUNRj1hYzemYCZmZmdgMDHvKN1XpYKVCCM8ppniq6oFFfinUzTdWtr5BuuN7t8MxxNS1WhY02Z3GZqeuXN+7nJVTGckTOIT7LMyYGHCW93UosGViCOIImieKBXRKVwcvKdVKgyp+DY4E1vWaWn0eLgVG90S9va145eq8bMxD6HHZgehmZgMyJmUqz0zlWImg+JN4JRun48g0pVA4GCD8FresU9Nt3Y+9L69rXtZq1ViSYTMw+kNh6H0MbeszKVQowI6Twxrn2gC3rEK45RTkfAXt0tvSZy3Sa1qVS+uGy3qA8BG9DExMTE3ZiAGYmJiHgdg9BZa13o1UqoSCpmh6ol/ao348YYe3dgoy3KeKdVKoaCnBeMxMOwCAGbp7TcM3IKZnlTy4aZgpzyp5ZnlGeWZuGbhhE+s5QGaDqJs7pDkhSQGlCslVFZTkEe2v7gULepUPQTUrx7u6qVCesJMJzAMxUJi2zN0i2TmLp7HpF00wad8p/wAOPaNYN2hs2HSLZMTygsCYNOh00w6eccobA9pUsmHSVKDL0mOODMbEbDc54U1I16HlO/rJwg9oTgTxdqBRPJU+9GMOYFlKiWIlvZdSJTtVHSLbqOkWiO0FIQUl7Tyl7Q269obZT0gtV7QW6ieSO08kQ0R2hor2j24PSV7FSDgS6tChziMCDAICJoF8bO+pMThCcGUn36avnOR7Ss24jN2E1+7Nxe1PkYTBKNMuZaWgUAkRKYAgEAgEAgEAmJuzE3ZuzEIhEKxklzbq6nhLqgabEYh2UnKsp5YM0C8+02FI56e0166FvYVW3scJXYF3Pc7EE0+hnBIlNABAIBAIIBAIBAJiYhExMQiEQiER1zL+2DKTKqbpOxOc8GVw1Jk7P7TxnWxYrTHNnlTnB1lBMsJZJhBFggggggEHpHYRDDGEroGUiXlLdcxhiCeDaxGpGl+dPZmeMgBQpnrkxoBLZcsJbjCiCCCCCDYIPRMMMMMaVBwM1FMMTHHOCeET/wBUT6e08Y0/7KzRoJaDLCURwEEEEEEGwehnYdhh2GPNRWVNng/+9aXzU+08VoKlhUjQSy4uJSHCCCCCCCCD0zCIYYY81FfVlXmYOM8GrnUVPZD7TX6O/Z1f4Y/vHZp4y8pjhBBBBBBB6WIRCIYYYY0v1zSJlXgxg5zwNS36lZ+w9pq6M9o+OxlVSlWop5hjs0tc8Yo4QQQQGKYpgMHo5hMLQsIWhYQmNLlN6mw+UuBiow+c6zwICKNdvaXIzRf6TU08vULlf8w7NIX7vOzMa6pqSMz7dT7wahS7xb+l+YRLumfxiLWB6xaoMDib83oakasB1lS9RebSpq1JY2sJ0h1XPKDUZS1FM4eB1cZU5j8QZfru3Lj57PBNMpppbu3tKgyjD5TxDT8rVrgd8EQzSF/s4MZggJMu71iSFJAhqtGqtDWeefUlO6cdZRvqg5GW17v4BiVswPC0q1d0c5dXbe6DK9w5PAx6rk8zFWq3IGJQuD+AxLa4H4J5VVeay1rvScduuYCGGRNXTdumhPAmeF6Hk6TbfNPa+L6ZTVm+aDZpK4s6Zl5vbmBBas5yRFsqeBvT7Hb9QJUo2S8yglRLH86zctifUqLBSx1lud2UHJxFjA4lcyqm8xjrRQZdgBFrUh7tFmHfkP3lO+pD/wBS/wBYiX9LAzSfHcDP+0pXdtW4I6k9uRhVWjWyykuEAmvJi4U91lKmXcDE8N6kzBLGtTCsE9RweDY9pf3JtLKvXHvKuF+p4Cakj3Jaq7s7nqxzmMuOE09d2zo/wysuYQFlxelW8uku8/7AdzKty7vuBnrP2HBRKhukr+SWSm2QGxwAzGt71aCVxdKytUdMB+IKdxLe1uLiy+0hFqqrlXXGHBHUSijEE0XLAc0PMRCZaNnEpDMcACXUqJUY4Rckw0Sa24g82t+yzVrA2ptUeqztUBZj0GOiiNQ0w0a5S5q+cK4FNGTg1M9SehE0zT2uqldFqOjIgdWEqmrb1fKvaefy1RLStVUhWbfT8L9f1icRFE8QpxotNPp4G+ZpVwV1K0PHhWWHmfZ+JBnR638ynKbNkjmDLmliocdTKC7tCkvZBHErggGVaNVyypwDH1j1MsKSW2VKcCfe6/rNY013f7ZbjzEcDzAvMES3ta1SoRRouW7ngB9SZaPaadYJbhmq1clqhQcN4y4VKzh6FvUSovutgIcn83eVEygZgA/UDvLbgZRPCOeErjJlSm7UHSiQtRhje7SkLm1UotvR3c5wHMvQmo2q0q1I0qtM71OovrD6GHSb/e3ilH67009LbTrdwpNWvVwajYwox0ErUDcuXqDMoWRpH1ScdpRQ4mJry5oUz2bEtKP3Sywpn7bQ/mJ/vDzPs9ZTzNKvB2QN/SZRp/en6y8UecOH4hEGEUfIQiPTDQ0VHIRqAM8hg2QTArgDJzxmW5CAsojZY8ZRXBlI8Ix4SqMmAERlLQU2EFIHvFoqOQi04KcC4EM1ZN+2HycS0A3JptEnUqI/zFh9nVpirRrUz+NGWKhRmzzHCXOS4+sHuj6DZiFYac8qGkJ5YjLCsQSmeEJ4RxkwLAkCQIJ5Ym4BN2GGX/G3f9JbA4E0Onvaoh/KjN7QHBE1Oj5F/eU+m+SPo0rAkmIcov8ACNgmJjYRCI4hiymZ0jQRYFgEExsaGXn/AGTKYxPDtPNW6rdkVPa+JaO7dUq3SpSx+qxlIcyic01+mwGA+gY8LcYkp7HEDAGJB6BMJhl1xVV7tFSaDS8uwLf4lQt7XXrbz9OZx71Fg4+nIytRBAIlofuwO3DYIINpldgqmJluMRZTUzdwIwjqZQfIg2mGEwmON6oo7RkO7hRx5D6mUKQo0KVIckQD2rItRXpt7rqVP6yrRNI1aTDijlT+ktjgusMBgg2tLtslE/M2IABFcZlJ1hdCI7rDgxfVc4iNAdhhhhicahM0yj599SXGVT12/T2+vWLk/baSlhjFVR+zSkymsSrAgrsEBgMzsaXgYbrgZ3TmVrxwmaah5R1Zg2K9Arx95eIlO4BUFWBB5GCvLvUmT1aNI1H78lEtr67Y/fJTA/8AmUCX9aCAzMJhMJjGWVhfXRJo0cITjzG4LLCxp2NEop3nbi79z7cEjlNY06zNnWuaduiV6eH314ZHWZgggMzMwmVFBEq2ikkrwgtuPHjBbvT9w8O0ppVbhDQ4YlK0TeyeMpgAACDZmEwwxzgE9hNKp+Vplmn+UCf14/AvTFWnVpHk9Nl/1ET3ADzHAwQbAYWheM0aKvGFYqgNGWAYimBsQNM7CYTKill3AOLYX/XhFUIqoOSqB/p8CDggy+o+RfXNLoHLD6Nx2DYTC0zs3MxUjLFBLCbvKbs3dgJinYdljS8/ULROgqb5+icfg9fo4uLe4HJ0KN9V2A7GhMLAQ1UXmwjXtJeA4w379AImpHk6gxtQpj3En2+t+YRdSI99cxb6g3XEa5pD8QiuGizMMM8PUc17m4PJVFMfU8T8HqdsbqxqoPfT7xPqsBDAEddpjy5oXVQ5SruxqF7nDVv2gta5HGuf0EFpc9KzT7Ld/wCKP1WC1uzzqj9Fgsa596s8OnDrUf8Aqg04McBn/qMo6RQXDEEt3yZTpeWMCJy2ExmCgntNKtzbWFFGGHILv9W+DBwczU7X7JeuijFN/XT6HmNgMJ2ECPSVuYhoY5QBl6QMJlRN4nlFo55xKSiAQiAzMJmn263eoUKLe4D5j/MJ0hOTn4TxCuUs27FxMwGEwGZ2GMDHBzApJlJSIkEzCZmZhaaCMX47mk/wuvDNvbHtWb9xD6p+UzCZvcYGgm7CkannpFpfKLTgTYTCYJmKN45mi/3gv8p/hdbGbSn8qwlQTexwMJnGAxTBs3YFgGwwmEwGA7xiDAmkcL9f4GgPwms/+IP5gjiOsyRCYpiGKYDMiZE3pvQmEwtAc8BKa4gEtrj7NWWrjgMg/Qyne74BBgOQPgqrlAMdZqFz5tU0853YRGEdZxE3orxXgeb83pvQvGeF8YgJYymkUbDLS4aldUqLe47gL8jACOGzMz7Xjs1KoKVs1Q/hlBi4LtzckwwiMsZIykcpvYivwgeeZPMnmw1YakUM5+Up0wIqwDYYRm8sAOf2qnD7xhG0H2JmYNmJrNJqum3Krz3MygQaaEdthEKxlhWNTjUyJxEDzfm83aKrtEoxUxEWAQCYhEsaXnatZL+Vy5/QbCNhmPTMJ2AQCCYjKGBU8iMRqJtrivbHh5b8PoeI2kQrGWFYUnlzy4KUFIQJAsURRANpmgW5NWvdHtuL6GPT4zG0CDaRPEFqQaV8g5Dcq/ToYDkbSIRN2bs3YFgWBZiAQLFExt3XqulGmMu5wJbW6W1CnRXkoghh2HYdp9EegYyI6sjrlGBDDuDLyzfTbnyWJNJuNJ+47QbSIRMTdmIBMQCAQCDa7hQSZo2ntQU3NcYrVB6o/IvoH4K7tKN7btQrDgeR6qe4lxb17GqKNfr7j9G9AiYmJiYmIBAIBszHcKOM0vSmJFzdL80pn/c+gfYH2le3o3NJqVZAyGXum3Fhlxmrb/n6r/FFIYZByNp2Y2iDaoqVagp0ULuegmnaOluRVr4et+y/FZl1ottUJegfJc9vdMrWN3QPrU94fmTjsx6IghYCWumXF1hmzTp/uZa2dvaJu0kx3PU+2//EACoRAAIBAgUEAgICAwAAAAAAAAABAgMREBIgITAxMkFRE3EiYQQjUmKB/9oACAECAQE/AODMjMjMi653P0Wb6symUyosZmhST427F8wlraFJrZ8TeZ43Lly+hohLw+Cb8CQ2kOoj5UfKfIfKfMfMRqJ4Mi7rX1bY3ZEpt8NOp4eFN7tapO0WR6FV+OJEHdC7lqn24T68dJnlfeqXazwS6vjpC7lqfTB9XhbXYsUu4Xctfk8s2FKPobi12sdi5ciZn4iNvysIdyIyipJN76pu0JP0inIuKze5DL4JuKXhEmr4wa8kZxts0TnH7G9yD3RJ/kn+1qkrxa9oiPC7NyT9YMi/DLPwx3wRFXnFf7LXJZZyX7Hjd8CKKvUWuvHdM8aFg0PTQjs3rlFSVmSg47PQh2fi2D0UoKbaYkkklwVlsmMZbS1gj+OtpPhmrxaGMW7tcyL/ACRlXsyr2ZV7HZdHjTjlglxVFaTHgpMzjkOTwRBfnH746u1RjGsEhrFEH/ZH746rvN4WLaLYJ2aZTnnV+Cw9kxu7bwubMsWNkN4/x+2X3xVI5JtcVOOSCXFVp51+10Gmm0+CjSt+Uv8AnJUpRn9+yVOceq0xi5OyRToqO8t3r//EAC0RAAICAQIFAgYBBQAAAAAAAAABAhEDEjAQEyAhMSJRBDJAQVJxciNTYWKR/9oACAEDAQE/ANi0Wi19BfXe4/qKKK4VuJWLExYWck5RyTkHIJYmhrairZCCQolFFFFFDiZcf3Q9nEhC62SRNU9nGuwhdbJGVbMPCEIXUxmbZh4QmKSFJF8bSHkRzEakzN8uyu0UJNjxy9xRkn8yItiYySb+5ojfeYoR9xxoy94ChJpyS7Lqxx1ThH3aR8TiUWqQkd0uxl5i8mLmN9rZTSIEvA02nVWZMWXV8smYsU6t9ijJH0Mw41yJ/wAH1QemcX7NM+JWqyJQiyrIDNNcaJok9GDJ/B9cXrwxf+pESs0o0oZAYijSMl5R8VKsDXu0uv4eXocfZi8si+LIeCxcWzzNHxcu8Y+3frhNwlaFNSbaIsT4NIjafmzz5dCSrg2NmTI8bTVWNuTbbtvYxPu0RYmaxsSZTLaNY2Nmd+pLZi6kmJiZRG/wYtX9s7/gSjL8V/0pn2GTeqTe1jfpQmIUmhZl7HOX4jm5DY2ZH6Zfrbx94ITExMXFsbJr+nL9beL5BoTIyEyxyHIiiStNE46XW0lSSKGhWhSNRbYoiGZ/nX62oS1RT4MoSKKFwbSJy1Sb2oT0v/AqfdbGbJfpXjchOUP17EckJffpclFW2ZMzl2XZdf8A/9k=\"}","contacts" : { "channels": [ {"url" : "mailto:11@localhost", "channelType" : "" } ] },"aliasLabels" : [ ],"initialPosts" : [  ] }, </v>
      </c>
    </row>
    <row r="14" spans="1:24" s="185" customFormat="1" x14ac:dyDescent="0.25">
      <c r="A14" s="190">
        <v>13</v>
      </c>
      <c r="B14" s="185" t="s">
        <v>1115</v>
      </c>
      <c r="C14" s="186" t="str">
        <f>LOWER(LEFT(Table1[[#This Row],[firstName]],1)&amp;Table1[[#This Row],[lastName]])&amp;"@localhost"</f>
        <v>12@localhost</v>
      </c>
      <c r="E14" s="185">
        <v>12</v>
      </c>
      <c r="F14" s="187" t="str">
        <f t="shared" si="0"/>
        <v>a</v>
      </c>
      <c r="G14" s="188" t="str">
        <f>"mailto:"&amp;Table1[[#This Row],[email]]</f>
        <v>mailto:12@localhost</v>
      </c>
      <c r="H14" s="189"/>
      <c r="I14" s="189"/>
      <c r="J14" s="188" t="str">
        <f>VLOOKUP(Table1[[#This Row],[profilePic'#]],Images[],3,FALSE)</f>
        <v>dinky1 bluegreen</v>
      </c>
      <c r="K1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4" s="188" t="str">
        <f>"""id"" : """&amp;Table1[[#This Row],[UUID]]&amp;""", "</f>
        <v xml:space="preserve">"id" : "5bf7266ca0934d65b4e3347d40350d5c", </v>
      </c>
      <c r="M14" s="188" t="str">
        <f>"""email"" : """&amp;Table1[[#This Row],[email]]&amp;""", "</f>
        <v xml:space="preserve">"email" : "12@localhost", </v>
      </c>
      <c r="N14" s="188" t="str">
        <f>"""pwd"" : """&amp;Table1[[#This Row],[pwd]]&amp;""", "</f>
        <v xml:space="preserve">"pwd" : "a", </v>
      </c>
      <c r="O14" s="188" t="str">
        <f>"""jsonBlob"" : ""{\""name\"" : \"""&amp;Table1[[#This Row],[firstName]]&amp;" "&amp;Table1[[#This Row],[lastName]]&amp;"\"", "&amp;"\""imgSrc\"" : \"""&amp;Table1[[#This Row],[profilePic]]&amp;"\""}"","</f>
        <v>"jsonBlob"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4" s="188" t="str">
        <f>"""contacts"" : { ""channels"": [ {""url"" : """&amp;Table1[[#This Row],[contact1]]&amp;""", ""channelType"" : """&amp;Table1[[#This Row],[contact1 type]]&amp;""" } ] },"</f>
        <v>"contacts" : { "channels": [ {"url" : "mailto:12@localhost", "channelType" : "" } ] },</v>
      </c>
      <c r="Q14" s="188" t="str">
        <f>""</f>
        <v/>
      </c>
      <c r="R14" s="189"/>
      <c r="S14" s="189"/>
      <c r="T14" s="189"/>
      <c r="U14" s="189"/>
      <c r="V14" s="188" t="str">
        <f>"""aliasLabels"" : [ "&amp;IF(NOT(ISBLANK(Table1[[#This Row],[label1]])),"{""label"": ""1"""&amp;"}"&amp;IF(NOT(ISBLANK(Table1[[#This Row],[label2]])),",{""label"": ""2"""&amp;"}"&amp;IF(NOT(ISBLANK(Table1[[#This Row],[label3]])),",{""label"":""3"""&amp;"}"&amp;IF(NOT(ISBLANK(Table1[[#This Row],[label4]])),",{""label"": ""4"""&amp;"}",""),""),""),"")&amp;"],"</f>
        <v>"aliasLabels" : [ ],</v>
      </c>
      <c r="W14" s="188" t="str">
        <f t="shared" si="1"/>
        <v>"initialPosts" : [  ]</v>
      </c>
      <c r="X1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"5bf7266ca0934d65b4e3347d40350d5c", "email" : "12@localhost", "pwd" : "a", "jsonBlob" : "{\"name\" : \" 12\",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"mailto:12@localhost", "channelType" : "" } ] },"aliasLabels" : [ ],"initialPosts" : [  ] }, </v>
      </c>
    </row>
    <row r="15" spans="1:24" s="185" customFormat="1" x14ac:dyDescent="0.25">
      <c r="A15" s="190">
        <v>14</v>
      </c>
      <c r="B15" s="185" t="s">
        <v>1116</v>
      </c>
      <c r="C15" s="186" t="str">
        <f>LOWER(LEFT(Table1[[#This Row],[firstName]],1)&amp;Table1[[#This Row],[lastName]])&amp;"@localhost"</f>
        <v>13@localhost</v>
      </c>
      <c r="E15" s="185">
        <v>13</v>
      </c>
      <c r="F15" s="187" t="str">
        <f t="shared" si="0"/>
        <v>a</v>
      </c>
      <c r="G15" s="188" t="str">
        <f>"mailto:"&amp;Table1[[#This Row],[email]]</f>
        <v>mailto:13@localhost</v>
      </c>
      <c r="H15" s="189"/>
      <c r="I15" s="189"/>
      <c r="J15" s="188" t="str">
        <f>VLOOKUP(Table1[[#This Row],[profilePic'#]],Images[],3,FALSE)</f>
        <v>dinky1 bluegreen</v>
      </c>
      <c r="K1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5" s="188" t="str">
        <f>"""id"" : """&amp;Table1[[#This Row],[UUID]]&amp;""", "</f>
        <v xml:space="preserve">"id" : "170ae4a1ad35463a9248de3c81fce33f", </v>
      </c>
      <c r="M15" s="188" t="str">
        <f>"""email"" : """&amp;Table1[[#This Row],[email]]&amp;""", "</f>
        <v xml:space="preserve">"email" : "13@localhost", </v>
      </c>
      <c r="N15" s="188" t="str">
        <f>"""pwd"" : """&amp;Table1[[#This Row],[pwd]]&amp;""", "</f>
        <v xml:space="preserve">"pwd" : "a", </v>
      </c>
      <c r="O15" s="188" t="str">
        <f>"""jsonBlob"" : ""{\""name\"" : \"""&amp;Table1[[#This Row],[firstName]]&amp;" "&amp;Table1[[#This Row],[lastName]]&amp;"\"", "&amp;"\""imgSrc\"" : \"""&amp;Table1[[#This Row],[profilePic]]&amp;"\""}"","</f>
        <v>"jsonBlob"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5" s="188" t="str">
        <f>"""contacts"" : { ""channels"": [ {""url"" : """&amp;Table1[[#This Row],[contact1]]&amp;""", ""channelType"" : """&amp;Table1[[#This Row],[contact1 type]]&amp;""" } ] },"</f>
        <v>"contacts" : { "channels": [ {"url" : "mailto:13@localhost", "channelType" : "" } ] },</v>
      </c>
      <c r="Q15" s="188" t="str">
        <f>""</f>
        <v/>
      </c>
      <c r="R15" s="189"/>
      <c r="S15" s="189"/>
      <c r="T15" s="189"/>
      <c r="U15" s="189"/>
      <c r="V15" s="188" t="str">
        <f>"""aliasLabels"" : [ "&amp;IF(NOT(ISBLANK(Table1[[#This Row],[label1]])),"{""label"": ""1"""&amp;"}"&amp;IF(NOT(ISBLANK(Table1[[#This Row],[label2]])),",{""label"": ""2"""&amp;"}"&amp;IF(NOT(ISBLANK(Table1[[#This Row],[label3]])),",{""label"":""3"""&amp;"}"&amp;IF(NOT(ISBLANK(Table1[[#This Row],[label4]])),",{""label"": ""4"""&amp;"}",""),""),""),"")&amp;"],"</f>
        <v>"aliasLabels" : [ ],</v>
      </c>
      <c r="W15" s="188" t="str">
        <f t="shared" si="1"/>
        <v>"initialPosts" : [  ]</v>
      </c>
      <c r="X1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"170ae4a1ad35463a9248de3c81fce33f", "email" : "13@localhost", "pwd" : "a", "jsonBlob" : "{\"name\" : \" 13\",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"mailto:13@localhost", "channelType" : "" } ] },"aliasLabels" : [ ],"initialPosts" : [  ] }, </v>
      </c>
    </row>
    <row r="16" spans="1:24" s="185" customFormat="1" x14ac:dyDescent="0.25">
      <c r="A16" s="191">
        <v>15</v>
      </c>
      <c r="B16" s="185" t="s">
        <v>1117</v>
      </c>
      <c r="C16" s="186" t="str">
        <f>LOWER(LEFT(Table1[[#This Row],[firstName]],1)&amp;Table1[[#This Row],[lastName]])&amp;"@localhost"</f>
        <v>14@localhost</v>
      </c>
      <c r="E16" s="185">
        <v>14</v>
      </c>
      <c r="F16" s="187" t="str">
        <f t="shared" si="0"/>
        <v>a</v>
      </c>
      <c r="G16" s="188" t="str">
        <f>"mailto:"&amp;Table1[[#This Row],[email]]</f>
        <v>mailto:14@localhost</v>
      </c>
      <c r="H16" s="189"/>
      <c r="I16" s="189"/>
      <c r="J16" s="188" t="str">
        <f>VLOOKUP(Table1[[#This Row],[profilePic'#]],Images[],3,FALSE)</f>
        <v>dinky1 bluegreen</v>
      </c>
      <c r="K1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6" s="188" t="str">
        <f>"""id"" : """&amp;Table1[[#This Row],[UUID]]&amp;""", "</f>
        <v xml:space="preserve">"id" : "8a53341460ad4f529e5810e90ee9fbad", </v>
      </c>
      <c r="M16" s="188" t="str">
        <f>"""email"" : """&amp;Table1[[#This Row],[email]]&amp;""", "</f>
        <v xml:space="preserve">"email" : "14@localhost", </v>
      </c>
      <c r="N16" s="188" t="str">
        <f>"""pwd"" : """&amp;Table1[[#This Row],[pwd]]&amp;""", "</f>
        <v xml:space="preserve">"pwd" : "a", </v>
      </c>
      <c r="O16" s="188" t="str">
        <f>"""jsonBlob"" : ""{\""name\"" : \"""&amp;Table1[[#This Row],[firstName]]&amp;" "&amp;Table1[[#This Row],[lastName]]&amp;"\"", "&amp;"\""imgSrc\"" : \"""&amp;Table1[[#This Row],[profilePic]]&amp;"\""}"","</f>
        <v>"jsonBlob"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6" s="188" t="str">
        <f>"""contacts"" : { ""channels"": [ {""url"" : """&amp;Table1[[#This Row],[contact1]]&amp;""", ""channelType"" : """&amp;Table1[[#This Row],[contact1 type]]&amp;""" } ] },"</f>
        <v>"contacts" : { "channels": [ {"url" : "mailto:14@localhost", "channelType" : "" } ] },</v>
      </c>
      <c r="Q16" s="188" t="str">
        <f>""</f>
        <v/>
      </c>
      <c r="R16" s="189"/>
      <c r="S16" s="189"/>
      <c r="T16" s="189"/>
      <c r="U16" s="189"/>
      <c r="V16" s="188" t="str">
        <f>"""aliasLabels"" : [ "&amp;IF(NOT(ISBLANK(Table1[[#This Row],[label1]])),"{""label"": ""1"""&amp;"}"&amp;IF(NOT(ISBLANK(Table1[[#This Row],[label2]])),",{""label"": ""2"""&amp;"}"&amp;IF(NOT(ISBLANK(Table1[[#This Row],[label3]])),",{""label"":""3"""&amp;"}"&amp;IF(NOT(ISBLANK(Table1[[#This Row],[label4]])),",{""label"": ""4"""&amp;"}",""),""),""),"")&amp;"],"</f>
        <v>"aliasLabels" : [ ],</v>
      </c>
      <c r="W16" s="188" t="str">
        <f t="shared" si="1"/>
        <v>"initialPosts" : [  ]</v>
      </c>
      <c r="X1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"8a53341460ad4f529e5810e90ee9fbad", "email" : "14@localhost", "pwd" : "a", "jsonBlob" : "{\"name\" : \" 14\",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"mailto:14@localhost", "channelType" : "" } ] },"aliasLabels" : [ ],"initialPosts" : [  ] }, </v>
      </c>
    </row>
    <row r="17" spans="1:24" s="185" customFormat="1" x14ac:dyDescent="0.25">
      <c r="A17" s="184">
        <v>16</v>
      </c>
      <c r="B17" s="185" t="s">
        <v>1118</v>
      </c>
      <c r="C17" s="186" t="str">
        <f>LOWER(LEFT(Table1[[#This Row],[firstName]],1)&amp;Table1[[#This Row],[lastName]])&amp;"@localhost"</f>
        <v>15@localhost</v>
      </c>
      <c r="E17" s="185">
        <v>15</v>
      </c>
      <c r="F17" s="187" t="str">
        <f t="shared" si="0"/>
        <v>a</v>
      </c>
      <c r="G17" s="188" t="str">
        <f>"mailto:"&amp;Table1[[#This Row],[email]]</f>
        <v>mailto:15@localhost</v>
      </c>
      <c r="H17" s="189"/>
      <c r="I17" s="189"/>
      <c r="J17" s="188" t="str">
        <f>VLOOKUP(Table1[[#This Row],[profilePic'#]],Images[],3,FALSE)</f>
        <v>dinky1 bluegreen</v>
      </c>
      <c r="K1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7" s="188" t="str">
        <f>"""id"" : """&amp;Table1[[#This Row],[UUID]]&amp;""", "</f>
        <v xml:space="preserve">"id" : "546c49960d844dc997bf2d2a61f0b483", </v>
      </c>
      <c r="M17" s="188" t="str">
        <f>"""email"" : """&amp;Table1[[#This Row],[email]]&amp;""", "</f>
        <v xml:space="preserve">"email" : "15@localhost", </v>
      </c>
      <c r="N17" s="188" t="str">
        <f>"""pwd"" : """&amp;Table1[[#This Row],[pwd]]&amp;""", "</f>
        <v xml:space="preserve">"pwd" : "a", </v>
      </c>
      <c r="O17" s="188" t="str">
        <f>"""jsonBlob"" : ""{\""name\"" : \"""&amp;Table1[[#This Row],[firstName]]&amp;" "&amp;Table1[[#This Row],[lastName]]&amp;"\"", "&amp;"\""imgSrc\"" : \"""&amp;Table1[[#This Row],[profilePic]]&amp;"\""}"","</f>
        <v>"jsonBlob"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7" s="188" t="str">
        <f>"""contacts"" : { ""channels"": [ {""url"" : """&amp;Table1[[#This Row],[contact1]]&amp;""", ""channelType"" : """&amp;Table1[[#This Row],[contact1 type]]&amp;""" } ] },"</f>
        <v>"contacts" : { "channels": [ {"url" : "mailto:15@localhost", "channelType" : "" } ] },</v>
      </c>
      <c r="Q17" s="188" t="str">
        <f>""</f>
        <v/>
      </c>
      <c r="R17" s="189"/>
      <c r="S17" s="189"/>
      <c r="T17" s="189"/>
      <c r="U17" s="189"/>
      <c r="V17" s="188" t="str">
        <f>"""aliasLabels"" : [ "&amp;IF(NOT(ISBLANK(Table1[[#This Row],[label1]])),"{""label"": ""1"""&amp;"}"&amp;IF(NOT(ISBLANK(Table1[[#This Row],[label2]])),",{""label"": ""2"""&amp;"}"&amp;IF(NOT(ISBLANK(Table1[[#This Row],[label3]])),",{""label"":""3"""&amp;"}"&amp;IF(NOT(ISBLANK(Table1[[#This Row],[label4]])),",{""label"": ""4"""&amp;"}",""),""),""),"")&amp;"],"</f>
        <v>"aliasLabels" : [ ],</v>
      </c>
      <c r="W17" s="188" t="str">
        <f t="shared" si="1"/>
        <v>"initialPosts" : [  ]</v>
      </c>
      <c r="X1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"546c49960d844dc997bf2d2a61f0b483", "email" : "15@localhost", "pwd" : "a", "jsonBlob" : "{\"name\" : \" 15\",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"mailto:15@localhost", "channelType" : "" } ] },"aliasLabels" : [ ],"initialPosts" : [  ] }, </v>
      </c>
    </row>
    <row r="18" spans="1:24" s="185" customFormat="1" x14ac:dyDescent="0.25">
      <c r="A18" s="190">
        <v>17</v>
      </c>
      <c r="B18" s="185" t="s">
        <v>1119</v>
      </c>
      <c r="C18" s="186" t="str">
        <f>LOWER(LEFT(Table1[[#This Row],[firstName]],1)&amp;Table1[[#This Row],[lastName]])&amp;"@localhost"</f>
        <v>16@localhost</v>
      </c>
      <c r="E18" s="185">
        <v>16</v>
      </c>
      <c r="F18" s="187" t="str">
        <f t="shared" si="0"/>
        <v>a</v>
      </c>
      <c r="G18" s="188" t="str">
        <f>"mailto:"&amp;Table1[[#This Row],[email]]</f>
        <v>mailto:16@localhost</v>
      </c>
      <c r="H18" s="189"/>
      <c r="I18" s="189"/>
      <c r="J18" s="188" t="str">
        <f>VLOOKUP(Table1[[#This Row],[profilePic'#]],Images[],3,FALSE)</f>
        <v>dinky1 bluegreen</v>
      </c>
      <c r="K1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8" s="188" t="str">
        <f>"""id"" : """&amp;Table1[[#This Row],[UUID]]&amp;""", "</f>
        <v xml:space="preserve">"id" : "4d084f31f250483f9f323c35e297f367", </v>
      </c>
      <c r="M18" s="188" t="str">
        <f>"""email"" : """&amp;Table1[[#This Row],[email]]&amp;""", "</f>
        <v xml:space="preserve">"email" : "16@localhost", </v>
      </c>
      <c r="N18" s="188" t="str">
        <f>"""pwd"" : """&amp;Table1[[#This Row],[pwd]]&amp;""", "</f>
        <v xml:space="preserve">"pwd" : "a", </v>
      </c>
      <c r="O18" s="188" t="str">
        <f>"""jsonBlob"" : ""{\""name\"" : \"""&amp;Table1[[#This Row],[firstName]]&amp;" "&amp;Table1[[#This Row],[lastName]]&amp;"\"", "&amp;"\""imgSrc\"" : \"""&amp;Table1[[#This Row],[profilePic]]&amp;"\""}"","</f>
        <v>"jsonBlob"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8" s="188" t="str">
        <f>"""contacts"" : { ""channels"": [ {""url"" : """&amp;Table1[[#This Row],[contact1]]&amp;""", ""channelType"" : """&amp;Table1[[#This Row],[contact1 type]]&amp;""" } ] },"</f>
        <v>"contacts" : { "channels": [ {"url" : "mailto:16@localhost", "channelType" : "" } ] },</v>
      </c>
      <c r="Q18" s="188" t="str">
        <f>""</f>
        <v/>
      </c>
      <c r="R18" s="189"/>
      <c r="S18" s="189"/>
      <c r="T18" s="189"/>
      <c r="U18" s="189"/>
      <c r="V18" s="188" t="str">
        <f>"""aliasLabels"" : [ "&amp;IF(NOT(ISBLANK(Table1[[#This Row],[label1]])),"{""label"": ""1"""&amp;"}"&amp;IF(NOT(ISBLANK(Table1[[#This Row],[label2]])),",{""label"": ""2"""&amp;"}"&amp;IF(NOT(ISBLANK(Table1[[#This Row],[label3]])),",{""label"":""3"""&amp;"}"&amp;IF(NOT(ISBLANK(Table1[[#This Row],[label4]])),",{""label"": ""4"""&amp;"}",""),""),""),"")&amp;"],"</f>
        <v>"aliasLabels" : [ ],</v>
      </c>
      <c r="W18" s="188" t="str">
        <f t="shared" si="1"/>
        <v>"initialPosts" : [  ]</v>
      </c>
      <c r="X1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"4d084f31f250483f9f323c35e297f367", "email" : "16@localhost", "pwd" : "a", "jsonBlob" : "{\"name\" : \" 16\",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"mailto:16@localhost", "channelType" : "" } ] },"aliasLabels" : [ ],"initialPosts" : [  ] }, </v>
      </c>
    </row>
    <row r="19" spans="1:24" s="185" customFormat="1" x14ac:dyDescent="0.25">
      <c r="A19" s="190">
        <v>18</v>
      </c>
      <c r="B19" s="185" t="s">
        <v>1120</v>
      </c>
      <c r="C19" s="186" t="str">
        <f>LOWER(LEFT(Table1[[#This Row],[firstName]],1)&amp;Table1[[#This Row],[lastName]])&amp;"@localhost"</f>
        <v>17@localhost</v>
      </c>
      <c r="E19" s="185">
        <v>17</v>
      </c>
      <c r="F19" s="187" t="str">
        <f t="shared" si="0"/>
        <v>a</v>
      </c>
      <c r="G19" s="188" t="str">
        <f>"mailto:"&amp;Table1[[#This Row],[email]]</f>
        <v>mailto:17@localhost</v>
      </c>
      <c r="H19" s="189"/>
      <c r="I19" s="189"/>
      <c r="J19" s="188" t="str">
        <f>VLOOKUP(Table1[[#This Row],[profilePic'#]],Images[],3,FALSE)</f>
        <v>dinky1 bluegreen</v>
      </c>
      <c r="K1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9" s="188" t="str">
        <f>"""id"" : """&amp;Table1[[#This Row],[UUID]]&amp;""", "</f>
        <v xml:space="preserve">"id" : "892728593dcc4795a8aee1fe47fc3088", </v>
      </c>
      <c r="M19" s="188" t="str">
        <f>"""email"" : """&amp;Table1[[#This Row],[email]]&amp;""", "</f>
        <v xml:space="preserve">"email" : "17@localhost", </v>
      </c>
      <c r="N19" s="188" t="str">
        <f>"""pwd"" : """&amp;Table1[[#This Row],[pwd]]&amp;""", "</f>
        <v xml:space="preserve">"pwd" : "a", </v>
      </c>
      <c r="O19" s="188" t="str">
        <f>"""jsonBlob"" : ""{\""name\"" : \"""&amp;Table1[[#This Row],[firstName]]&amp;" "&amp;Table1[[#This Row],[lastName]]&amp;"\"", "&amp;"\""imgSrc\"" : \"""&amp;Table1[[#This Row],[profilePic]]&amp;"\""}"","</f>
        <v>"jsonBlob"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9" s="188" t="str">
        <f>"""contacts"" : { ""channels"": [ {""url"" : """&amp;Table1[[#This Row],[contact1]]&amp;""", ""channelType"" : """&amp;Table1[[#This Row],[contact1 type]]&amp;""" } ] },"</f>
        <v>"contacts" : { "channels": [ {"url" : "mailto:17@localhost", "channelType" : "" } ] },</v>
      </c>
      <c r="Q19" s="188" t="str">
        <f>""</f>
        <v/>
      </c>
      <c r="R19" s="189"/>
      <c r="S19" s="189"/>
      <c r="T19" s="189"/>
      <c r="U19" s="189"/>
      <c r="V19" s="188" t="str">
        <f>"""aliasLabels"" : [ "&amp;IF(NOT(ISBLANK(Table1[[#This Row],[label1]])),"{""label"": ""1"""&amp;"}"&amp;IF(NOT(ISBLANK(Table1[[#This Row],[label2]])),",{""label"": ""2"""&amp;"}"&amp;IF(NOT(ISBLANK(Table1[[#This Row],[label3]])),",{""label"":""3"""&amp;"}"&amp;IF(NOT(ISBLANK(Table1[[#This Row],[label4]])),",{""label"": ""4"""&amp;"}",""),""),""),"")&amp;"],"</f>
        <v>"aliasLabels" : [ ],</v>
      </c>
      <c r="W19" s="188" t="str">
        <f t="shared" si="1"/>
        <v>"initialPosts" : [  ]</v>
      </c>
      <c r="X1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"892728593dcc4795a8aee1fe47fc3088", "email" : "17@localhost", "pwd" : "a", "jsonBlob" : "{\"name\" : \" 17\",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"mailto:17@localhost", "channelType" : "" } ] },"aliasLabels" : [ ],"initialPosts" : [  ] }, </v>
      </c>
    </row>
    <row r="20" spans="1:24" s="185" customFormat="1" x14ac:dyDescent="0.25">
      <c r="A20" s="191">
        <v>19</v>
      </c>
      <c r="B20" s="185" t="s">
        <v>1121</v>
      </c>
      <c r="C20" s="186" t="str">
        <f>LOWER(LEFT(Table1[[#This Row],[firstName]],1)&amp;Table1[[#This Row],[lastName]])&amp;"@localhost"</f>
        <v>18@localhost</v>
      </c>
      <c r="E20" s="185">
        <v>18</v>
      </c>
      <c r="F20" s="187" t="str">
        <f t="shared" si="0"/>
        <v>a</v>
      </c>
      <c r="G20" s="188" t="str">
        <f>"mailto:"&amp;Table1[[#This Row],[email]]</f>
        <v>mailto:18@localhost</v>
      </c>
      <c r="H20" s="189"/>
      <c r="I20" s="189"/>
      <c r="J20" s="188" t="str">
        <f>VLOOKUP(Table1[[#This Row],[profilePic'#]],Images[],3,FALSE)</f>
        <v>dinky1 bluegreen</v>
      </c>
      <c r="K2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0" s="188" t="str">
        <f>"""id"" : """&amp;Table1[[#This Row],[UUID]]&amp;""", "</f>
        <v xml:space="preserve">"id" : "0a045c28209a4667a3416d2032829f74", </v>
      </c>
      <c r="M20" s="188" t="str">
        <f>"""email"" : """&amp;Table1[[#This Row],[email]]&amp;""", "</f>
        <v xml:space="preserve">"email" : "18@localhost", </v>
      </c>
      <c r="N20" s="188" t="str">
        <f>"""pwd"" : """&amp;Table1[[#This Row],[pwd]]&amp;""", "</f>
        <v xml:space="preserve">"pwd" : "a", </v>
      </c>
      <c r="O20" s="188" t="str">
        <f>"""jsonBlob"" : ""{\""name\"" : \"""&amp;Table1[[#This Row],[firstName]]&amp;" "&amp;Table1[[#This Row],[lastName]]&amp;"\"", "&amp;"\""imgSrc\"" : \"""&amp;Table1[[#This Row],[profilePic]]&amp;"\""}"","</f>
        <v>"jsonBlob"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0" s="188" t="str">
        <f>"""contacts"" : { ""channels"": [ {""url"" : """&amp;Table1[[#This Row],[contact1]]&amp;""", ""channelType"" : """&amp;Table1[[#This Row],[contact1 type]]&amp;""" } ] },"</f>
        <v>"contacts" : { "channels": [ {"url" : "mailto:18@localhost", "channelType" : "" } ] },</v>
      </c>
      <c r="Q20" s="188" t="str">
        <f>""</f>
        <v/>
      </c>
      <c r="R20" s="189"/>
      <c r="S20" s="189"/>
      <c r="T20" s="189"/>
      <c r="U20" s="189"/>
      <c r="V20" s="188" t="str">
        <f>"""aliasLabels"" : [ "&amp;IF(NOT(ISBLANK(Table1[[#This Row],[label1]])),"{""label"": ""1"""&amp;"}"&amp;IF(NOT(ISBLANK(Table1[[#This Row],[label2]])),",{""label"": ""2"""&amp;"}"&amp;IF(NOT(ISBLANK(Table1[[#This Row],[label3]])),",{""label"":""3"""&amp;"}"&amp;IF(NOT(ISBLANK(Table1[[#This Row],[label4]])),",{""label"": ""4"""&amp;"}",""),""),""),"")&amp;"],"</f>
        <v>"aliasLabels" : [ ],</v>
      </c>
      <c r="W20" s="188" t="str">
        <f t="shared" si="1"/>
        <v>"initialPosts" : [  ]</v>
      </c>
      <c r="X2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"0a045c28209a4667a3416d2032829f74", "email" : "18@localhost", "pwd" : "a", "jsonBlob" : "{\"name\" : \" 18\",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"mailto:18@localhost", "channelType" : "" } ] },"aliasLabels" : [ ],"initialPosts" : [  ] }, </v>
      </c>
    </row>
    <row r="21" spans="1:24" s="185" customFormat="1" x14ac:dyDescent="0.25">
      <c r="A21" s="184">
        <v>20</v>
      </c>
      <c r="B21" s="185" t="s">
        <v>1122</v>
      </c>
      <c r="C21" s="186" t="str">
        <f>LOWER(LEFT(Table1[[#This Row],[firstName]],1)&amp;Table1[[#This Row],[lastName]])&amp;"@localhost"</f>
        <v>19@localhost</v>
      </c>
      <c r="E21" s="185">
        <v>19</v>
      </c>
      <c r="F21" s="187" t="str">
        <f t="shared" si="0"/>
        <v>a</v>
      </c>
      <c r="G21" s="188" t="str">
        <f>"mailto:"&amp;Table1[[#This Row],[email]]</f>
        <v>mailto:19@localhost</v>
      </c>
      <c r="H21" s="189"/>
      <c r="I21" s="189"/>
      <c r="J21" s="188" t="str">
        <f>VLOOKUP(Table1[[#This Row],[profilePic'#]],Images[],3,FALSE)</f>
        <v>dinky1 bluegreen</v>
      </c>
      <c r="K2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1" s="188" t="str">
        <f>"""id"" : """&amp;Table1[[#This Row],[UUID]]&amp;""", "</f>
        <v xml:space="preserve">"id" : "bf687aa5bcc84e5188ed3e55473d88dc", </v>
      </c>
      <c r="M21" s="188" t="str">
        <f>"""email"" : """&amp;Table1[[#This Row],[email]]&amp;""", "</f>
        <v xml:space="preserve">"email" : "19@localhost", </v>
      </c>
      <c r="N21" s="188" t="str">
        <f>"""pwd"" : """&amp;Table1[[#This Row],[pwd]]&amp;""", "</f>
        <v xml:space="preserve">"pwd" : "a", </v>
      </c>
      <c r="O21" s="188" t="str">
        <f>"""jsonBlob"" : ""{\""name\"" : \"""&amp;Table1[[#This Row],[firstName]]&amp;" "&amp;Table1[[#This Row],[lastName]]&amp;"\"", "&amp;"\""imgSrc\"" : \"""&amp;Table1[[#This Row],[profilePic]]&amp;"\""}"","</f>
        <v>"jsonBlob"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1" s="188" t="str">
        <f>"""contacts"" : { ""channels"": [ {""url"" : """&amp;Table1[[#This Row],[contact1]]&amp;""", ""channelType"" : """&amp;Table1[[#This Row],[contact1 type]]&amp;""" } ] },"</f>
        <v>"contacts" : { "channels": [ {"url" : "mailto:19@localhost", "channelType" : "" } ] },</v>
      </c>
      <c r="Q21" s="188" t="str">
        <f>""</f>
        <v/>
      </c>
      <c r="R21" s="189"/>
      <c r="S21" s="189"/>
      <c r="T21" s="189"/>
      <c r="U21" s="189"/>
      <c r="V21" s="188" t="str">
        <f>"""aliasLabels"" : [ "&amp;IF(NOT(ISBLANK(Table1[[#This Row],[label1]])),"{""label"": ""1"""&amp;"}"&amp;IF(NOT(ISBLANK(Table1[[#This Row],[label2]])),",{""label"": ""2"""&amp;"}"&amp;IF(NOT(ISBLANK(Table1[[#This Row],[label3]])),",{""label"":""3"""&amp;"}"&amp;IF(NOT(ISBLANK(Table1[[#This Row],[label4]])),",{""label"": ""4"""&amp;"}",""),""),""),"")&amp;"],"</f>
        <v>"aliasLabels" : [ ],</v>
      </c>
      <c r="W21" s="188" t="str">
        <f t="shared" si="1"/>
        <v>"initialPosts" : [  ]</v>
      </c>
      <c r="X2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"bf687aa5bcc84e5188ed3e55473d88dc", "email" : "19@localhost", "pwd" : "a", "jsonBlob" : "{\"name\" : \" 19\",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"mailto:19@localhost", "channelType" : "" } ] },"aliasLabels" : [ ],"initialPosts" : [  ] }, </v>
      </c>
    </row>
    <row r="22" spans="1:24" s="185" customFormat="1" x14ac:dyDescent="0.25">
      <c r="A22" s="190">
        <v>21</v>
      </c>
      <c r="B22" s="185" t="s">
        <v>1123</v>
      </c>
      <c r="C22" s="186" t="str">
        <f>LOWER(LEFT(Table1[[#This Row],[firstName]],1)&amp;Table1[[#This Row],[lastName]])&amp;"@localhost"</f>
        <v>20@localhost</v>
      </c>
      <c r="E22" s="185">
        <v>20</v>
      </c>
      <c r="F22" s="187" t="str">
        <f t="shared" si="0"/>
        <v>a</v>
      </c>
      <c r="G22" s="188" t="str">
        <f>"mailto:"&amp;Table1[[#This Row],[email]]</f>
        <v>mailto:20@localhost</v>
      </c>
      <c r="H22" s="189"/>
      <c r="I22" s="189"/>
      <c r="J22" s="188" t="str">
        <f>VLOOKUP(Table1[[#This Row],[profilePic'#]],Images[],3,FALSE)</f>
        <v>dinky1 bluegreen</v>
      </c>
      <c r="K2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2" s="188" t="str">
        <f>"""id"" : """&amp;Table1[[#This Row],[UUID]]&amp;""", "</f>
        <v xml:space="preserve">"id" : "897c7cd4f7874a0d949ce04164859b46", </v>
      </c>
      <c r="M22" s="188" t="str">
        <f>"""email"" : """&amp;Table1[[#This Row],[email]]&amp;""", "</f>
        <v xml:space="preserve">"email" : "20@localhost", </v>
      </c>
      <c r="N22" s="188" t="str">
        <f>"""pwd"" : """&amp;Table1[[#This Row],[pwd]]&amp;""", "</f>
        <v xml:space="preserve">"pwd" : "a", </v>
      </c>
      <c r="O22" s="188" t="str">
        <f>"""jsonBlob"" : ""{\""name\"" : \"""&amp;Table1[[#This Row],[firstName]]&amp;" "&amp;Table1[[#This Row],[lastName]]&amp;"\"", "&amp;"\""imgSrc\"" : \"""&amp;Table1[[#This Row],[profilePic]]&amp;"\""}"","</f>
        <v>"jsonBlob"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2" s="188" t="str">
        <f>"""contacts"" : { ""channels"": [ {""url"" : """&amp;Table1[[#This Row],[contact1]]&amp;""", ""channelType"" : """&amp;Table1[[#This Row],[contact1 type]]&amp;""" } ] },"</f>
        <v>"contacts" : { "channels": [ {"url" : "mailto:20@localhost", "channelType" : "" } ] },</v>
      </c>
      <c r="Q22" s="188" t="str">
        <f>""</f>
        <v/>
      </c>
      <c r="R22" s="189"/>
      <c r="S22" s="189"/>
      <c r="T22" s="189"/>
      <c r="U22" s="189"/>
      <c r="V22" s="188" t="str">
        <f>"""aliasLabels"" : [ "&amp;IF(NOT(ISBLANK(Table1[[#This Row],[label1]])),"{""label"": ""1"""&amp;"}"&amp;IF(NOT(ISBLANK(Table1[[#This Row],[label2]])),",{""label"": ""2"""&amp;"}"&amp;IF(NOT(ISBLANK(Table1[[#This Row],[label3]])),",{""label"":""3"""&amp;"}"&amp;IF(NOT(ISBLANK(Table1[[#This Row],[label4]])),",{""label"": ""4"""&amp;"}",""),""),""),"")&amp;"],"</f>
        <v>"aliasLabels" : [ ],</v>
      </c>
      <c r="W22" s="188" t="str">
        <f t="shared" si="1"/>
        <v>"initialPosts" : [  ]</v>
      </c>
      <c r="X2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"897c7cd4f7874a0d949ce04164859b46", "email" : "20@localhost", "pwd" : "a", "jsonBlob" : "{\"name\" : \" 20\",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"mailto:20@localhost", "channelType" : "" } ] },"aliasLabels" : [ ],"initialPosts" : [  ] }, </v>
      </c>
    </row>
    <row r="23" spans="1:24" s="185" customFormat="1" x14ac:dyDescent="0.25">
      <c r="A23" s="190">
        <v>22</v>
      </c>
      <c r="B23" s="185" t="s">
        <v>1124</v>
      </c>
      <c r="C23" s="186" t="str">
        <f>LOWER(LEFT(Table1[[#This Row],[firstName]],1)&amp;Table1[[#This Row],[lastName]])&amp;"@localhost"</f>
        <v>21@localhost</v>
      </c>
      <c r="E23" s="185">
        <v>21</v>
      </c>
      <c r="F23" s="187" t="str">
        <f t="shared" si="0"/>
        <v>a</v>
      </c>
      <c r="G23" s="188" t="str">
        <f>"mailto:"&amp;Table1[[#This Row],[email]]</f>
        <v>mailto:21@localhost</v>
      </c>
      <c r="H23" s="189"/>
      <c r="I23" s="189"/>
      <c r="J23" s="188" t="str">
        <f>VLOOKUP(Table1[[#This Row],[profilePic'#]],Images[],3,FALSE)</f>
        <v>dinky1 bluegreen</v>
      </c>
      <c r="K2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3" s="188" t="str">
        <f>"""id"" : """&amp;Table1[[#This Row],[UUID]]&amp;""", "</f>
        <v xml:space="preserve">"id" : "39e96eef3b78410fa1e2cdee8b977963", </v>
      </c>
      <c r="M23" s="188" t="str">
        <f>"""email"" : """&amp;Table1[[#This Row],[email]]&amp;""", "</f>
        <v xml:space="preserve">"email" : "21@localhost", </v>
      </c>
      <c r="N23" s="188" t="str">
        <f>"""pwd"" : """&amp;Table1[[#This Row],[pwd]]&amp;""", "</f>
        <v xml:space="preserve">"pwd" : "a", </v>
      </c>
      <c r="O23" s="188" t="str">
        <f>"""jsonBlob"" : ""{\""name\"" : \"""&amp;Table1[[#This Row],[firstName]]&amp;" "&amp;Table1[[#This Row],[lastName]]&amp;"\"", "&amp;"\""imgSrc\"" : \"""&amp;Table1[[#This Row],[profilePic]]&amp;"\""}"","</f>
        <v>"jsonBlob"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3" s="188" t="str">
        <f>"""contacts"" : { ""channels"": [ {""url"" : """&amp;Table1[[#This Row],[contact1]]&amp;""", ""channelType"" : """&amp;Table1[[#This Row],[contact1 type]]&amp;""" } ] },"</f>
        <v>"contacts" : { "channels": [ {"url" : "mailto:21@localhost", "channelType" : "" } ] },</v>
      </c>
      <c r="Q23" s="188" t="str">
        <f>""</f>
        <v/>
      </c>
      <c r="R23" s="189"/>
      <c r="S23" s="189"/>
      <c r="T23" s="189"/>
      <c r="U23" s="189"/>
      <c r="V23" s="188" t="str">
        <f>"""aliasLabels"" : [ "&amp;IF(NOT(ISBLANK(Table1[[#This Row],[label1]])),"{""label"": ""1"""&amp;"}"&amp;IF(NOT(ISBLANK(Table1[[#This Row],[label2]])),",{""label"": ""2"""&amp;"}"&amp;IF(NOT(ISBLANK(Table1[[#This Row],[label3]])),",{""label"":""3"""&amp;"}"&amp;IF(NOT(ISBLANK(Table1[[#This Row],[label4]])),",{""label"": ""4"""&amp;"}",""),""),""),"")&amp;"],"</f>
        <v>"aliasLabels" : [ ],</v>
      </c>
      <c r="W23" s="188" t="str">
        <f t="shared" si="1"/>
        <v>"initialPosts" : [  ]</v>
      </c>
      <c r="X2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"39e96eef3b78410fa1e2cdee8b977963", "email" : "21@localhost", "pwd" : "a", "jsonBlob" : "{\"name\" : \" 21\",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"mailto:21@localhost", "channelType" : "" } ] },"aliasLabels" : [ ],"initialPosts" : [  ] }, </v>
      </c>
    </row>
    <row r="24" spans="1:24" s="185" customFormat="1" x14ac:dyDescent="0.25">
      <c r="A24" s="191">
        <v>23</v>
      </c>
      <c r="B24" s="185" t="s">
        <v>1125</v>
      </c>
      <c r="C24" s="186" t="str">
        <f>LOWER(LEFT(Table1[[#This Row],[firstName]],1)&amp;Table1[[#This Row],[lastName]])&amp;"@localhost"</f>
        <v>22@localhost</v>
      </c>
      <c r="E24" s="185">
        <v>22</v>
      </c>
      <c r="F24" s="187" t="str">
        <f t="shared" si="0"/>
        <v>a</v>
      </c>
      <c r="G24" s="188" t="str">
        <f>"mailto:"&amp;Table1[[#This Row],[email]]</f>
        <v>mailto:22@localhost</v>
      </c>
      <c r="H24" s="189"/>
      <c r="I24" s="189"/>
      <c r="J24" s="188" t="str">
        <f>VLOOKUP(Table1[[#This Row],[profilePic'#]],Images[],3,FALSE)</f>
        <v>dinky1 bluegreen</v>
      </c>
      <c r="K2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4" s="188" t="str">
        <f>"""id"" : """&amp;Table1[[#This Row],[UUID]]&amp;""", "</f>
        <v xml:space="preserve">"id" : "d0df453339e9412b9ee6b0e83cd8aa68", </v>
      </c>
      <c r="M24" s="188" t="str">
        <f>"""email"" : """&amp;Table1[[#This Row],[email]]&amp;""", "</f>
        <v xml:space="preserve">"email" : "22@localhost", </v>
      </c>
      <c r="N24" s="188" t="str">
        <f>"""pwd"" : """&amp;Table1[[#This Row],[pwd]]&amp;""", "</f>
        <v xml:space="preserve">"pwd" : "a", </v>
      </c>
      <c r="O24" s="188" t="str">
        <f>"""jsonBlob"" : ""{\""name\"" : \"""&amp;Table1[[#This Row],[firstName]]&amp;" "&amp;Table1[[#This Row],[lastName]]&amp;"\"", "&amp;"\""imgSrc\"" : \"""&amp;Table1[[#This Row],[profilePic]]&amp;"\""}"","</f>
        <v>"jsonBlob"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4" s="188" t="str">
        <f>"""contacts"" : { ""channels"": [ {""url"" : """&amp;Table1[[#This Row],[contact1]]&amp;""", ""channelType"" : """&amp;Table1[[#This Row],[contact1 type]]&amp;""" } ] },"</f>
        <v>"contacts" : { "channels": [ {"url" : "mailto:22@localhost", "channelType" : "" } ] },</v>
      </c>
      <c r="Q24" s="188" t="str">
        <f>""</f>
        <v/>
      </c>
      <c r="R24" s="189"/>
      <c r="S24" s="189"/>
      <c r="T24" s="189"/>
      <c r="U24" s="189"/>
      <c r="V24" s="188" t="str">
        <f>"""aliasLabels"" : [ "&amp;IF(NOT(ISBLANK(Table1[[#This Row],[label1]])),"{""label"": ""1"""&amp;"}"&amp;IF(NOT(ISBLANK(Table1[[#This Row],[label2]])),",{""label"": ""2"""&amp;"}"&amp;IF(NOT(ISBLANK(Table1[[#This Row],[label3]])),",{""label"":""3"""&amp;"}"&amp;IF(NOT(ISBLANK(Table1[[#This Row],[label4]])),",{""label"": ""4"""&amp;"}",""),""),""),"")&amp;"],"</f>
        <v>"aliasLabels" : [ ],</v>
      </c>
      <c r="W24" s="188" t="str">
        <f t="shared" si="1"/>
        <v>"initialPosts" : [  ]</v>
      </c>
      <c r="X2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"d0df453339e9412b9ee6b0e83cd8aa68", "email" : "22@localhost", "pwd" : "a", "jsonBlob" : "{\"name\" : \" 22\",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"mailto:22@localhost", "channelType" : "" } ] },"aliasLabels" : [ ],"initialPosts" : [  ] }, </v>
      </c>
    </row>
    <row r="25" spans="1:24" s="185" customFormat="1" x14ac:dyDescent="0.25">
      <c r="A25" s="184">
        <v>24</v>
      </c>
      <c r="B25" s="185" t="s">
        <v>1126</v>
      </c>
      <c r="C25" s="186" t="str">
        <f>LOWER(LEFT(Table1[[#This Row],[firstName]],1)&amp;Table1[[#This Row],[lastName]])&amp;"@localhost"</f>
        <v>23@localhost</v>
      </c>
      <c r="E25" s="185">
        <v>23</v>
      </c>
      <c r="F25" s="187" t="str">
        <f t="shared" si="0"/>
        <v>a</v>
      </c>
      <c r="G25" s="188" t="str">
        <f>"mailto:"&amp;Table1[[#This Row],[email]]</f>
        <v>mailto:23@localhost</v>
      </c>
      <c r="H25" s="189"/>
      <c r="I25" s="189"/>
      <c r="J25" s="188" t="str">
        <f>VLOOKUP(Table1[[#This Row],[profilePic'#]],Images[],3,FALSE)</f>
        <v>dinky1 bluegreen</v>
      </c>
      <c r="K2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5" s="188" t="str">
        <f>"""id"" : """&amp;Table1[[#This Row],[UUID]]&amp;""", "</f>
        <v xml:space="preserve">"id" : "3323510a4d5542aab14b1ce5f1c8faad", </v>
      </c>
      <c r="M25" s="188" t="str">
        <f>"""email"" : """&amp;Table1[[#This Row],[email]]&amp;""", "</f>
        <v xml:space="preserve">"email" : "23@localhost", </v>
      </c>
      <c r="N25" s="188" t="str">
        <f>"""pwd"" : """&amp;Table1[[#This Row],[pwd]]&amp;""", "</f>
        <v xml:space="preserve">"pwd" : "a", </v>
      </c>
      <c r="O25" s="188" t="str">
        <f>"""jsonBlob"" : ""{\""name\"" : \"""&amp;Table1[[#This Row],[firstName]]&amp;" "&amp;Table1[[#This Row],[lastName]]&amp;"\"", "&amp;"\""imgSrc\"" : \"""&amp;Table1[[#This Row],[profilePic]]&amp;"\""}"","</f>
        <v>"jsonBlob"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5" s="188" t="str">
        <f>"""contacts"" : { ""channels"": [ {""url"" : """&amp;Table1[[#This Row],[contact1]]&amp;""", ""channelType"" : """&amp;Table1[[#This Row],[contact1 type]]&amp;""" } ] },"</f>
        <v>"contacts" : { "channels": [ {"url" : "mailto:23@localhost", "channelType" : "" } ] },</v>
      </c>
      <c r="Q25" s="188" t="str">
        <f>""</f>
        <v/>
      </c>
      <c r="R25" s="189"/>
      <c r="S25" s="189"/>
      <c r="T25" s="189"/>
      <c r="U25" s="189"/>
      <c r="V25" s="188" t="str">
        <f>"""aliasLabels"" : [ "&amp;IF(NOT(ISBLANK(Table1[[#This Row],[label1]])),"{""label"": ""1"""&amp;"}"&amp;IF(NOT(ISBLANK(Table1[[#This Row],[label2]])),",{""label"": ""2"""&amp;"}"&amp;IF(NOT(ISBLANK(Table1[[#This Row],[label3]])),",{""label"":""3"""&amp;"}"&amp;IF(NOT(ISBLANK(Table1[[#This Row],[label4]])),",{""label"": ""4"""&amp;"}",""),""),""),"")&amp;"],"</f>
        <v>"aliasLabels" : [ ],</v>
      </c>
      <c r="W25" s="188" t="str">
        <f t="shared" si="1"/>
        <v>"initialPosts" : [  ]</v>
      </c>
      <c r="X2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"3323510a4d5542aab14b1ce5f1c8faad", "email" : "23@localhost", "pwd" : "a", "jsonBlob" : "{\"name\" : \" 23\",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"mailto:23@localhost", "channelType" : "" } ] },"aliasLabels" : [ ],"initialPosts" : [  ] }, </v>
      </c>
    </row>
    <row r="26" spans="1:24" s="185" customFormat="1" x14ac:dyDescent="0.25">
      <c r="A26" s="190">
        <v>25</v>
      </c>
      <c r="B26" s="185" t="s">
        <v>1127</v>
      </c>
      <c r="C26" s="186" t="str">
        <f>LOWER(LEFT(Table1[[#This Row],[firstName]],1)&amp;Table1[[#This Row],[lastName]])&amp;"@localhost"</f>
        <v>24@localhost</v>
      </c>
      <c r="E26" s="185">
        <v>24</v>
      </c>
      <c r="F26" s="187" t="str">
        <f t="shared" si="0"/>
        <v>a</v>
      </c>
      <c r="G26" s="188" t="str">
        <f>"mailto:"&amp;Table1[[#This Row],[email]]</f>
        <v>mailto:24@localhost</v>
      </c>
      <c r="H26" s="189"/>
      <c r="I26" s="189"/>
      <c r="J26" s="188" t="str">
        <f>VLOOKUP(Table1[[#This Row],[profilePic'#]],Images[],3,FALSE)</f>
        <v>dinky1 bluegreen</v>
      </c>
      <c r="K2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6" s="188" t="str">
        <f>"""id"" : """&amp;Table1[[#This Row],[UUID]]&amp;""", "</f>
        <v xml:space="preserve">"id" : "9780d7c6bd2845e58dc7db759a19701b", </v>
      </c>
      <c r="M26" s="188" t="str">
        <f>"""email"" : """&amp;Table1[[#This Row],[email]]&amp;""", "</f>
        <v xml:space="preserve">"email" : "24@localhost", </v>
      </c>
      <c r="N26" s="188" t="str">
        <f>"""pwd"" : """&amp;Table1[[#This Row],[pwd]]&amp;""", "</f>
        <v xml:space="preserve">"pwd" : "a", </v>
      </c>
      <c r="O26" s="188" t="str">
        <f>"""jsonBlob"" : ""{\""name\"" : \"""&amp;Table1[[#This Row],[firstName]]&amp;" "&amp;Table1[[#This Row],[lastName]]&amp;"\"", "&amp;"\""imgSrc\"" : \"""&amp;Table1[[#This Row],[profilePic]]&amp;"\""}"","</f>
        <v>"jsonBlob"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6" s="188" t="str">
        <f>"""contacts"" : { ""channels"": [ {""url"" : """&amp;Table1[[#This Row],[contact1]]&amp;""", ""channelType"" : """&amp;Table1[[#This Row],[contact1 type]]&amp;""" } ] },"</f>
        <v>"contacts" : { "channels": [ {"url" : "mailto:24@localhost", "channelType" : "" } ] },</v>
      </c>
      <c r="Q26" s="188" t="str">
        <f>""</f>
        <v/>
      </c>
      <c r="R26" s="189"/>
      <c r="S26" s="189"/>
      <c r="T26" s="189"/>
      <c r="U26" s="189"/>
      <c r="V26" s="188" t="str">
        <f>"""aliasLabels"" : [ "&amp;IF(NOT(ISBLANK(Table1[[#This Row],[label1]])),"{""label"": ""1"""&amp;"}"&amp;IF(NOT(ISBLANK(Table1[[#This Row],[label2]])),",{""label"": ""2"""&amp;"}"&amp;IF(NOT(ISBLANK(Table1[[#This Row],[label3]])),",{""label"":""3"""&amp;"}"&amp;IF(NOT(ISBLANK(Table1[[#This Row],[label4]])),",{""label"": ""4"""&amp;"}",""),""),""),"")&amp;"],"</f>
        <v>"aliasLabels" : [ ],</v>
      </c>
      <c r="W26" s="188" t="str">
        <f t="shared" si="1"/>
        <v>"initialPosts" : [  ]</v>
      </c>
      <c r="X2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"9780d7c6bd2845e58dc7db759a19701b", "email" : "24@localhost", "pwd" : "a", "jsonBlob" : "{\"name\" : \" 24\",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"mailto:24@localhost", "channelType" : "" } ] },"aliasLabels" : [ ],"initialPosts" : [  ] }, </v>
      </c>
    </row>
    <row r="27" spans="1:24" s="185" customFormat="1" x14ac:dyDescent="0.25">
      <c r="A27" s="190">
        <v>26</v>
      </c>
      <c r="B27" s="185" t="s">
        <v>1128</v>
      </c>
      <c r="C27" s="186" t="str">
        <f>LOWER(LEFT(Table1[[#This Row],[firstName]],1)&amp;Table1[[#This Row],[lastName]])&amp;"@localhost"</f>
        <v>25@localhost</v>
      </c>
      <c r="E27" s="185">
        <v>25</v>
      </c>
      <c r="F27" s="187" t="str">
        <f t="shared" si="0"/>
        <v>a</v>
      </c>
      <c r="G27" s="188" t="str">
        <f>"mailto:"&amp;Table1[[#This Row],[email]]</f>
        <v>mailto:25@localhost</v>
      </c>
      <c r="H27" s="189"/>
      <c r="I27" s="189"/>
      <c r="J27" s="188" t="str">
        <f>VLOOKUP(Table1[[#This Row],[profilePic'#]],Images[],3,FALSE)</f>
        <v>dinky1 bluegreen</v>
      </c>
      <c r="K2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7" s="188" t="str">
        <f>"""id"" : """&amp;Table1[[#This Row],[UUID]]&amp;""", "</f>
        <v xml:space="preserve">"id" : "d6f8e29354b445af8ed22e38445d072d", </v>
      </c>
      <c r="M27" s="188" t="str">
        <f>"""email"" : """&amp;Table1[[#This Row],[email]]&amp;""", "</f>
        <v xml:space="preserve">"email" : "25@localhost", </v>
      </c>
      <c r="N27" s="188" t="str">
        <f>"""pwd"" : """&amp;Table1[[#This Row],[pwd]]&amp;""", "</f>
        <v xml:space="preserve">"pwd" : "a", </v>
      </c>
      <c r="O27" s="188" t="str">
        <f>"""jsonBlob"" : ""{\""name\"" : \"""&amp;Table1[[#This Row],[firstName]]&amp;" "&amp;Table1[[#This Row],[lastName]]&amp;"\"", "&amp;"\""imgSrc\"" : \"""&amp;Table1[[#This Row],[profilePic]]&amp;"\""}"","</f>
        <v>"jsonBlob"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7" s="188" t="str">
        <f>"""contacts"" : { ""channels"": [ {""url"" : """&amp;Table1[[#This Row],[contact1]]&amp;""", ""channelType"" : """&amp;Table1[[#This Row],[contact1 type]]&amp;""" } ] },"</f>
        <v>"contacts" : { "channels": [ {"url" : "mailto:25@localhost", "channelType" : "" } ] },</v>
      </c>
      <c r="Q27" s="188" t="str">
        <f>""</f>
        <v/>
      </c>
      <c r="R27" s="189"/>
      <c r="S27" s="189"/>
      <c r="T27" s="189"/>
      <c r="U27" s="189"/>
      <c r="V27" s="188" t="str">
        <f>"""aliasLabels"" : [ "&amp;IF(NOT(ISBLANK(Table1[[#This Row],[label1]])),"{""label"": ""1"""&amp;"}"&amp;IF(NOT(ISBLANK(Table1[[#This Row],[label2]])),",{""label"": ""2"""&amp;"}"&amp;IF(NOT(ISBLANK(Table1[[#This Row],[label3]])),",{""label"":""3"""&amp;"}"&amp;IF(NOT(ISBLANK(Table1[[#This Row],[label4]])),",{""label"": ""4"""&amp;"}",""),""),""),"")&amp;"],"</f>
        <v>"aliasLabels" : [ ],</v>
      </c>
      <c r="W27" s="188" t="str">
        <f t="shared" si="1"/>
        <v>"initialPosts" : [  ]</v>
      </c>
      <c r="X2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"d6f8e29354b445af8ed22e38445d072d", "email" : "25@localhost", "pwd" : "a", "jsonBlob" : "{\"name\" : \" 25\",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"mailto:25@localhost", "channelType" : "" } ] },"aliasLabels" : [ ],"initialPosts" : [  ] }, </v>
      </c>
    </row>
    <row r="28" spans="1:24" s="185" customFormat="1" x14ac:dyDescent="0.25">
      <c r="A28" s="191">
        <v>27</v>
      </c>
      <c r="B28" s="185" t="s">
        <v>1129</v>
      </c>
      <c r="C28" s="186" t="str">
        <f>LOWER(LEFT(Table1[[#This Row],[firstName]],1)&amp;Table1[[#This Row],[lastName]])&amp;"@localhost"</f>
        <v>26@localhost</v>
      </c>
      <c r="E28" s="185">
        <v>26</v>
      </c>
      <c r="F28" s="187" t="str">
        <f t="shared" si="0"/>
        <v>a</v>
      </c>
      <c r="G28" s="188" t="str">
        <f>"mailto:"&amp;Table1[[#This Row],[email]]</f>
        <v>mailto:26@localhost</v>
      </c>
      <c r="H28" s="189"/>
      <c r="I28" s="189"/>
      <c r="J28" s="188" t="str">
        <f>VLOOKUP(Table1[[#This Row],[profilePic'#]],Images[],3,FALSE)</f>
        <v>dinky1 bluegreen</v>
      </c>
      <c r="K2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8" s="188" t="str">
        <f>"""id"" : """&amp;Table1[[#This Row],[UUID]]&amp;""", "</f>
        <v xml:space="preserve">"id" : "cc2a9a154948488b9ecb0837e4d6e25f", </v>
      </c>
      <c r="M28" s="188" t="str">
        <f>"""email"" : """&amp;Table1[[#This Row],[email]]&amp;""", "</f>
        <v xml:space="preserve">"email" : "26@localhost", </v>
      </c>
      <c r="N28" s="188" t="str">
        <f>"""pwd"" : """&amp;Table1[[#This Row],[pwd]]&amp;""", "</f>
        <v xml:space="preserve">"pwd" : "a", </v>
      </c>
      <c r="O28" s="188" t="str">
        <f>"""jsonBlob"" : ""{\""name\"" : \"""&amp;Table1[[#This Row],[firstName]]&amp;" "&amp;Table1[[#This Row],[lastName]]&amp;"\"", "&amp;"\""imgSrc\"" : \"""&amp;Table1[[#This Row],[profilePic]]&amp;"\""}"","</f>
        <v>"jsonBlob"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8" s="188" t="str">
        <f>"""contacts"" : { ""channels"": [ {""url"" : """&amp;Table1[[#This Row],[contact1]]&amp;""", ""channelType"" : """&amp;Table1[[#This Row],[contact1 type]]&amp;""" } ] },"</f>
        <v>"contacts" : { "channels": [ {"url" : "mailto:26@localhost", "channelType" : "" } ] },</v>
      </c>
      <c r="Q28" s="188" t="str">
        <f>""</f>
        <v/>
      </c>
      <c r="R28" s="189"/>
      <c r="S28" s="189"/>
      <c r="T28" s="189"/>
      <c r="U28" s="189"/>
      <c r="V28" s="188" t="str">
        <f>"""aliasLabels"" : [ "&amp;IF(NOT(ISBLANK(Table1[[#This Row],[label1]])),"{""label"": ""1"""&amp;"}"&amp;IF(NOT(ISBLANK(Table1[[#This Row],[label2]])),",{""label"": ""2"""&amp;"}"&amp;IF(NOT(ISBLANK(Table1[[#This Row],[label3]])),",{""label"":""3"""&amp;"}"&amp;IF(NOT(ISBLANK(Table1[[#This Row],[label4]])),",{""label"": ""4"""&amp;"}",""),""),""),"")&amp;"],"</f>
        <v>"aliasLabels" : [ ],</v>
      </c>
      <c r="W28" s="188" t="str">
        <f t="shared" si="1"/>
        <v>"initialPosts" : [  ]</v>
      </c>
      <c r="X2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"cc2a9a154948488b9ecb0837e4d6e25f", "email" : "26@localhost", "pwd" : "a", "jsonBlob" : "{\"name\" : \" 26\",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"mailto:26@localhost", "channelType" : "" } ] },"aliasLabels" : [ ],"initialPosts" : [  ] }, </v>
      </c>
    </row>
    <row r="29" spans="1:24" s="185" customFormat="1" x14ac:dyDescent="0.25">
      <c r="A29" s="184">
        <v>28</v>
      </c>
      <c r="B29" s="185" t="s">
        <v>1130</v>
      </c>
      <c r="C29" s="186" t="str">
        <f>LOWER(LEFT(Table1[[#This Row],[firstName]],1)&amp;Table1[[#This Row],[lastName]])&amp;"@localhost"</f>
        <v>27@localhost</v>
      </c>
      <c r="E29" s="185">
        <v>27</v>
      </c>
      <c r="F29" s="187" t="str">
        <f t="shared" si="0"/>
        <v>a</v>
      </c>
      <c r="G29" s="188" t="str">
        <f>"mailto:"&amp;Table1[[#This Row],[email]]</f>
        <v>mailto:27@localhost</v>
      </c>
      <c r="H29" s="189"/>
      <c r="I29" s="189"/>
      <c r="J29" s="188" t="str">
        <f>VLOOKUP(Table1[[#This Row],[profilePic'#]],Images[],3,FALSE)</f>
        <v>dinky1 bluegreen</v>
      </c>
      <c r="K2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29" s="188" t="str">
        <f>"""id"" : """&amp;Table1[[#This Row],[UUID]]&amp;""", "</f>
        <v xml:space="preserve">"id" : "ca8f4c9459a840f79ccced3810a91f77", </v>
      </c>
      <c r="M29" s="188" t="str">
        <f>"""email"" : """&amp;Table1[[#This Row],[email]]&amp;""", "</f>
        <v xml:space="preserve">"email" : "27@localhost", </v>
      </c>
      <c r="N29" s="188" t="str">
        <f>"""pwd"" : """&amp;Table1[[#This Row],[pwd]]&amp;""", "</f>
        <v xml:space="preserve">"pwd" : "a", </v>
      </c>
      <c r="O29" s="188" t="str">
        <f>"""jsonBlob"" : ""{\""name\"" : \"""&amp;Table1[[#This Row],[firstName]]&amp;" "&amp;Table1[[#This Row],[lastName]]&amp;"\"", "&amp;"\""imgSrc\"" : \"""&amp;Table1[[#This Row],[profilePic]]&amp;"\""}"","</f>
        <v>"jsonBlob"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29" s="188" t="str">
        <f>"""contacts"" : { ""channels"": [ {""url"" : """&amp;Table1[[#This Row],[contact1]]&amp;""", ""channelType"" : """&amp;Table1[[#This Row],[contact1 type]]&amp;""" } ] },"</f>
        <v>"contacts" : { "channels": [ {"url" : "mailto:27@localhost", "channelType" : "" } ] },</v>
      </c>
      <c r="Q29" s="188" t="str">
        <f>""</f>
        <v/>
      </c>
      <c r="R29" s="189"/>
      <c r="S29" s="189"/>
      <c r="T29" s="189"/>
      <c r="U29" s="189"/>
      <c r="V29" s="188" t="str">
        <f>"""aliasLabels"" : [ "&amp;IF(NOT(ISBLANK(Table1[[#This Row],[label1]])),"{""label"": ""1"""&amp;"}"&amp;IF(NOT(ISBLANK(Table1[[#This Row],[label2]])),",{""label"": ""2"""&amp;"}"&amp;IF(NOT(ISBLANK(Table1[[#This Row],[label3]])),",{""label"":""3"""&amp;"}"&amp;IF(NOT(ISBLANK(Table1[[#This Row],[label4]])),",{""label"": ""4"""&amp;"}",""),""),""),"")&amp;"],"</f>
        <v>"aliasLabels" : [ ],</v>
      </c>
      <c r="W29" s="188" t="str">
        <f t="shared" si="1"/>
        <v>"initialPosts" : [  ]</v>
      </c>
      <c r="X2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"ca8f4c9459a840f79ccced3810a91f77", "email" : "27@localhost", "pwd" : "a", "jsonBlob" : "{\"name\" : \" 27\",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"mailto:27@localhost", "channelType" : "" } ] },"aliasLabels" : [ ],"initialPosts" : [  ] }, </v>
      </c>
    </row>
    <row r="30" spans="1:24" s="185" customFormat="1" x14ac:dyDescent="0.25">
      <c r="A30" s="190">
        <v>29</v>
      </c>
      <c r="B30" s="185" t="s">
        <v>1131</v>
      </c>
      <c r="C30" s="186" t="str">
        <f>LOWER(LEFT(Table1[[#This Row],[firstName]],1)&amp;Table1[[#This Row],[lastName]])&amp;"@localhost"</f>
        <v>28@localhost</v>
      </c>
      <c r="E30" s="185">
        <v>28</v>
      </c>
      <c r="F30" s="187" t="str">
        <f t="shared" si="0"/>
        <v>a</v>
      </c>
      <c r="G30" s="188" t="str">
        <f>"mailto:"&amp;Table1[[#This Row],[email]]</f>
        <v>mailto:28@localhost</v>
      </c>
      <c r="H30" s="189"/>
      <c r="I30" s="189"/>
      <c r="J30" s="188" t="str">
        <f>VLOOKUP(Table1[[#This Row],[profilePic'#]],Images[],3,FALSE)</f>
        <v>dinky1 bluegreen</v>
      </c>
      <c r="K3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0" s="188" t="str">
        <f>"""id"" : """&amp;Table1[[#This Row],[UUID]]&amp;""", "</f>
        <v xml:space="preserve">"id" : "1d3b17257dd342d19702a1ce6567c5b5", </v>
      </c>
      <c r="M30" s="188" t="str">
        <f>"""email"" : """&amp;Table1[[#This Row],[email]]&amp;""", "</f>
        <v xml:space="preserve">"email" : "28@localhost", </v>
      </c>
      <c r="N30" s="188" t="str">
        <f>"""pwd"" : """&amp;Table1[[#This Row],[pwd]]&amp;""", "</f>
        <v xml:space="preserve">"pwd" : "a", </v>
      </c>
      <c r="O30" s="188" t="str">
        <f>"""jsonBlob"" : ""{\""name\"" : \"""&amp;Table1[[#This Row],[firstName]]&amp;" "&amp;Table1[[#This Row],[lastName]]&amp;"\"", "&amp;"\""imgSrc\"" : \"""&amp;Table1[[#This Row],[profilePic]]&amp;"\""}"","</f>
        <v>"jsonBlob"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0" s="188" t="str">
        <f>"""contacts"" : { ""channels"": [ {""url"" : """&amp;Table1[[#This Row],[contact1]]&amp;""", ""channelType"" : """&amp;Table1[[#This Row],[contact1 type]]&amp;""" } ] },"</f>
        <v>"contacts" : { "channels": [ {"url" : "mailto:28@localhost", "channelType" : "" } ] },</v>
      </c>
      <c r="Q30" s="188" t="str">
        <f>""</f>
        <v/>
      </c>
      <c r="R30" s="189"/>
      <c r="S30" s="189"/>
      <c r="T30" s="189"/>
      <c r="U30" s="189"/>
      <c r="V30" s="188" t="str">
        <f>"""aliasLabels"" : [ "&amp;IF(NOT(ISBLANK(Table1[[#This Row],[label1]])),"{""label"": ""1"""&amp;"}"&amp;IF(NOT(ISBLANK(Table1[[#This Row],[label2]])),",{""label"": ""2"""&amp;"}"&amp;IF(NOT(ISBLANK(Table1[[#This Row],[label3]])),",{""label"":""3"""&amp;"}"&amp;IF(NOT(ISBLANK(Table1[[#This Row],[label4]])),",{""label"": ""4"""&amp;"}",""),""),""),"")&amp;"],"</f>
        <v>"aliasLabels" : [ ],</v>
      </c>
      <c r="W30" s="188" t="str">
        <f t="shared" si="1"/>
        <v>"initialPosts" : [  ]</v>
      </c>
      <c r="X3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"1d3b17257dd342d19702a1ce6567c5b5", "email" : "28@localhost", "pwd" : "a", "jsonBlob" : "{\"name\" : \" 28\",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"mailto:28@localhost", "channelType" : "" } ] },"aliasLabels" : [ ],"initialPosts" : [  ] }, </v>
      </c>
    </row>
    <row r="31" spans="1:24" s="185" customFormat="1" x14ac:dyDescent="0.25">
      <c r="A31" s="190">
        <v>30</v>
      </c>
      <c r="B31" s="185" t="s">
        <v>1132</v>
      </c>
      <c r="C31" s="186" t="str">
        <f>LOWER(LEFT(Table1[[#This Row],[firstName]],1)&amp;Table1[[#This Row],[lastName]])&amp;"@localhost"</f>
        <v>29@localhost</v>
      </c>
      <c r="E31" s="185">
        <v>29</v>
      </c>
      <c r="F31" s="187" t="str">
        <f t="shared" si="0"/>
        <v>a</v>
      </c>
      <c r="G31" s="188" t="str">
        <f>"mailto:"&amp;Table1[[#This Row],[email]]</f>
        <v>mailto:29@localhost</v>
      </c>
      <c r="H31" s="189"/>
      <c r="I31" s="189"/>
      <c r="J31" s="188" t="str">
        <f>VLOOKUP(Table1[[#This Row],[profilePic'#]],Images[],3,FALSE)</f>
        <v>dinky1 bluegreen</v>
      </c>
      <c r="K3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1" s="188" t="str">
        <f>"""id"" : """&amp;Table1[[#This Row],[UUID]]&amp;""", "</f>
        <v xml:space="preserve">"id" : "e3acbd180ae04bbdb4d1c772a8e95f64", </v>
      </c>
      <c r="M31" s="188" t="str">
        <f>"""email"" : """&amp;Table1[[#This Row],[email]]&amp;""", "</f>
        <v xml:space="preserve">"email" : "29@localhost", </v>
      </c>
      <c r="N31" s="188" t="str">
        <f>"""pwd"" : """&amp;Table1[[#This Row],[pwd]]&amp;""", "</f>
        <v xml:space="preserve">"pwd" : "a", </v>
      </c>
      <c r="O31" s="188" t="str">
        <f>"""jsonBlob"" : ""{\""name\"" : \"""&amp;Table1[[#This Row],[firstName]]&amp;" "&amp;Table1[[#This Row],[lastName]]&amp;"\"", "&amp;"\""imgSrc\"" : \"""&amp;Table1[[#This Row],[profilePic]]&amp;"\""}"","</f>
        <v>"jsonBlob"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1" s="188" t="str">
        <f>"""contacts"" : { ""channels"": [ {""url"" : """&amp;Table1[[#This Row],[contact1]]&amp;""", ""channelType"" : """&amp;Table1[[#This Row],[contact1 type]]&amp;""" } ] },"</f>
        <v>"contacts" : { "channels": [ {"url" : "mailto:29@localhost", "channelType" : "" } ] },</v>
      </c>
      <c r="Q31" s="188" t="str">
        <f>""</f>
        <v/>
      </c>
      <c r="R31" s="189"/>
      <c r="S31" s="189"/>
      <c r="T31" s="189"/>
      <c r="U31" s="189"/>
      <c r="V31" s="188" t="str">
        <f>"""aliasLabels"" : [ "&amp;IF(NOT(ISBLANK(Table1[[#This Row],[label1]])),"{""label"": ""1"""&amp;"}"&amp;IF(NOT(ISBLANK(Table1[[#This Row],[label2]])),",{""label"": ""2"""&amp;"}"&amp;IF(NOT(ISBLANK(Table1[[#This Row],[label3]])),",{""label"":""3"""&amp;"}"&amp;IF(NOT(ISBLANK(Table1[[#This Row],[label4]])),",{""label"": ""4"""&amp;"}",""),""),""),"")&amp;"],"</f>
        <v>"aliasLabels" : [ ],</v>
      </c>
      <c r="W31" s="188" t="str">
        <f t="shared" si="1"/>
        <v>"initialPosts" : [  ]</v>
      </c>
      <c r="X3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"e3acbd180ae04bbdb4d1c772a8e95f64", "email" : "29@localhost", "pwd" : "a", "jsonBlob" : "{\"name\" : \" 29\",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"mailto:29@localhost", "channelType" : "" } ] },"aliasLabels" : [ ],"initialPosts" : [  ] }, </v>
      </c>
    </row>
    <row r="32" spans="1:24" s="185" customFormat="1" x14ac:dyDescent="0.25">
      <c r="A32" s="191">
        <v>31</v>
      </c>
      <c r="B32" s="185" t="s">
        <v>1133</v>
      </c>
      <c r="C32" s="186" t="str">
        <f>LOWER(LEFT(Table1[[#This Row],[firstName]],1)&amp;Table1[[#This Row],[lastName]])&amp;"@localhost"</f>
        <v>30@localhost</v>
      </c>
      <c r="E32" s="185">
        <v>30</v>
      </c>
      <c r="F32" s="187" t="str">
        <f t="shared" si="0"/>
        <v>a</v>
      </c>
      <c r="G32" s="188" t="str">
        <f>"mailto:"&amp;Table1[[#This Row],[email]]</f>
        <v>mailto:30@localhost</v>
      </c>
      <c r="H32" s="189"/>
      <c r="I32" s="189"/>
      <c r="J32" s="188" t="str">
        <f>VLOOKUP(Table1[[#This Row],[profilePic'#]],Images[],3,FALSE)</f>
        <v>dinky1 bluegreen</v>
      </c>
      <c r="K3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2" s="188" t="str">
        <f>"""id"" : """&amp;Table1[[#This Row],[UUID]]&amp;""", "</f>
        <v xml:space="preserve">"id" : "70919e54ad114b9ebfcd6600cc78cf04", </v>
      </c>
      <c r="M32" s="188" t="str">
        <f>"""email"" : """&amp;Table1[[#This Row],[email]]&amp;""", "</f>
        <v xml:space="preserve">"email" : "30@localhost", </v>
      </c>
      <c r="N32" s="188" t="str">
        <f>"""pwd"" : """&amp;Table1[[#This Row],[pwd]]&amp;""", "</f>
        <v xml:space="preserve">"pwd" : "a", </v>
      </c>
      <c r="O32" s="188" t="str">
        <f>"""jsonBlob"" : ""{\""name\"" : \"""&amp;Table1[[#This Row],[firstName]]&amp;" "&amp;Table1[[#This Row],[lastName]]&amp;"\"", "&amp;"\""imgSrc\"" : \"""&amp;Table1[[#This Row],[profilePic]]&amp;"\""}"","</f>
        <v>"jsonBlob"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2" s="188" t="str">
        <f>"""contacts"" : { ""channels"": [ {""url"" : """&amp;Table1[[#This Row],[contact1]]&amp;""", ""channelType"" : """&amp;Table1[[#This Row],[contact1 type]]&amp;""" } ] },"</f>
        <v>"contacts" : { "channels": [ {"url" : "mailto:30@localhost", "channelType" : "" } ] },</v>
      </c>
      <c r="Q32" s="188" t="str">
        <f>""</f>
        <v/>
      </c>
      <c r="R32" s="189"/>
      <c r="S32" s="189"/>
      <c r="T32" s="189"/>
      <c r="U32" s="189"/>
      <c r="V32" s="188" t="str">
        <f>"""aliasLabels"" : [ "&amp;IF(NOT(ISBLANK(Table1[[#This Row],[label1]])),"{""label"": ""1"""&amp;"}"&amp;IF(NOT(ISBLANK(Table1[[#This Row],[label2]])),",{""label"": ""2"""&amp;"}"&amp;IF(NOT(ISBLANK(Table1[[#This Row],[label3]])),",{""label"":""3"""&amp;"}"&amp;IF(NOT(ISBLANK(Table1[[#This Row],[label4]])),",{""label"": ""4"""&amp;"}",""),""),""),"")&amp;"],"</f>
        <v>"aliasLabels" : [ ],</v>
      </c>
      <c r="W32" s="188" t="str">
        <f t="shared" si="1"/>
        <v>"initialPosts" : [  ]</v>
      </c>
      <c r="X3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"70919e54ad114b9ebfcd6600cc78cf04", "email" : "30@localhost", "pwd" : "a", "jsonBlob" : "{\"name\" : \" 30\",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"mailto:30@localhost", "channelType" : "" } ] },"aliasLabels" : [ ],"initialPosts" : [  ] }, </v>
      </c>
    </row>
    <row r="33" spans="1:24" s="185" customFormat="1" x14ac:dyDescent="0.25">
      <c r="A33" s="184">
        <v>32</v>
      </c>
      <c r="B33" s="185" t="s">
        <v>1134</v>
      </c>
      <c r="C33" s="186" t="str">
        <f>LOWER(LEFT(Table1[[#This Row],[firstName]],1)&amp;Table1[[#This Row],[lastName]])&amp;"@localhost"</f>
        <v>31@localhost</v>
      </c>
      <c r="E33" s="185">
        <v>31</v>
      </c>
      <c r="F33" s="187" t="str">
        <f t="shared" si="0"/>
        <v>a</v>
      </c>
      <c r="G33" s="188" t="str">
        <f>"mailto:"&amp;Table1[[#This Row],[email]]</f>
        <v>mailto:31@localhost</v>
      </c>
      <c r="H33" s="189"/>
      <c r="I33" s="189"/>
      <c r="J33" s="188" t="str">
        <f>VLOOKUP(Table1[[#This Row],[profilePic'#]],Images[],3,FALSE)</f>
        <v>dinky1 bluegreen</v>
      </c>
      <c r="K3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3" s="188" t="str">
        <f>"""id"" : """&amp;Table1[[#This Row],[UUID]]&amp;""", "</f>
        <v xml:space="preserve">"id" : "a1068bc52b2f45b39e9642e45124edec", </v>
      </c>
      <c r="M33" s="188" t="str">
        <f>"""email"" : """&amp;Table1[[#This Row],[email]]&amp;""", "</f>
        <v xml:space="preserve">"email" : "31@localhost", </v>
      </c>
      <c r="N33" s="188" t="str">
        <f>"""pwd"" : """&amp;Table1[[#This Row],[pwd]]&amp;""", "</f>
        <v xml:space="preserve">"pwd" : "a", </v>
      </c>
      <c r="O33" s="188" t="str">
        <f>"""jsonBlob"" : ""{\""name\"" : \"""&amp;Table1[[#This Row],[firstName]]&amp;" "&amp;Table1[[#This Row],[lastName]]&amp;"\"", "&amp;"\""imgSrc\"" : \"""&amp;Table1[[#This Row],[profilePic]]&amp;"\""}"","</f>
        <v>"jsonBlob"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3" s="188" t="str">
        <f>"""contacts"" : { ""channels"": [ {""url"" : """&amp;Table1[[#This Row],[contact1]]&amp;""", ""channelType"" : """&amp;Table1[[#This Row],[contact1 type]]&amp;""" } ] },"</f>
        <v>"contacts" : { "channels": [ {"url" : "mailto:31@localhost", "channelType" : "" } ] },</v>
      </c>
      <c r="Q33" s="188" t="str">
        <f>""</f>
        <v/>
      </c>
      <c r="R33" s="189"/>
      <c r="S33" s="189"/>
      <c r="T33" s="189"/>
      <c r="U33" s="189"/>
      <c r="V33" s="188" t="str">
        <f>"""aliasLabels"" : [ "&amp;IF(NOT(ISBLANK(Table1[[#This Row],[label1]])),"{""label"": ""1"""&amp;"}"&amp;IF(NOT(ISBLANK(Table1[[#This Row],[label2]])),",{""label"": ""2"""&amp;"}"&amp;IF(NOT(ISBLANK(Table1[[#This Row],[label3]])),",{""label"":""3"""&amp;"}"&amp;IF(NOT(ISBLANK(Table1[[#This Row],[label4]])),",{""label"": ""4"""&amp;"}",""),""),""),"")&amp;"],"</f>
        <v>"aliasLabels" : [ ],</v>
      </c>
      <c r="W33" s="188" t="str">
        <f t="shared" si="1"/>
        <v>"initialPosts" : [  ]</v>
      </c>
      <c r="X3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"a1068bc52b2f45b39e9642e45124edec", "email" : "31@localhost", "pwd" : "a", "jsonBlob" : "{\"name\" : \" 31\",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"mailto:31@localhost", "channelType" : "" } ] },"aliasLabels" : [ ],"initialPosts" : [  ] }, </v>
      </c>
    </row>
    <row r="34" spans="1:24" s="185" customFormat="1" x14ac:dyDescent="0.25">
      <c r="A34" s="190">
        <v>33</v>
      </c>
      <c r="B34" s="185" t="s">
        <v>1135</v>
      </c>
      <c r="C34" s="186" t="str">
        <f>LOWER(LEFT(Table1[[#This Row],[firstName]],1)&amp;Table1[[#This Row],[lastName]])&amp;"@localhost"</f>
        <v>32@localhost</v>
      </c>
      <c r="E34" s="185">
        <v>32</v>
      </c>
      <c r="F34" s="187" t="str">
        <f t="shared" ref="F34:F65" si="2">"a"</f>
        <v>a</v>
      </c>
      <c r="G34" s="188" t="str">
        <f>"mailto:"&amp;Table1[[#This Row],[email]]</f>
        <v>mailto:32@localhost</v>
      </c>
      <c r="H34" s="189"/>
      <c r="I34" s="189"/>
      <c r="J34" s="188" t="str">
        <f>VLOOKUP(Table1[[#This Row],[profilePic'#]],Images[],3,FALSE)</f>
        <v>dinky1 bluegreen</v>
      </c>
      <c r="K3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4" s="188" t="str">
        <f>"""id"" : """&amp;Table1[[#This Row],[UUID]]&amp;""", "</f>
        <v xml:space="preserve">"id" : "d5746f9cd7a3462ba65eef9ba9aa89ae", </v>
      </c>
      <c r="M34" s="188" t="str">
        <f>"""email"" : """&amp;Table1[[#This Row],[email]]&amp;""", "</f>
        <v xml:space="preserve">"email" : "32@localhost", </v>
      </c>
      <c r="N34" s="188" t="str">
        <f>"""pwd"" : """&amp;Table1[[#This Row],[pwd]]&amp;""", "</f>
        <v xml:space="preserve">"pwd" : "a", </v>
      </c>
      <c r="O34" s="188" t="str">
        <f>"""jsonBlob"" : ""{\""name\"" : \"""&amp;Table1[[#This Row],[firstName]]&amp;" "&amp;Table1[[#This Row],[lastName]]&amp;"\"", "&amp;"\""imgSrc\"" : \"""&amp;Table1[[#This Row],[profilePic]]&amp;"\""}"","</f>
        <v>"jsonBlob"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4" s="188" t="str">
        <f>"""contacts"" : { ""channels"": [ {""url"" : """&amp;Table1[[#This Row],[contact1]]&amp;""", ""channelType"" : """&amp;Table1[[#This Row],[contact1 type]]&amp;""" } ] },"</f>
        <v>"contacts" : { "channels": [ {"url" : "mailto:32@localhost", "channelType" : "" } ] },</v>
      </c>
      <c r="Q34" s="188" t="str">
        <f>""</f>
        <v/>
      </c>
      <c r="R34" s="189"/>
      <c r="S34" s="189"/>
      <c r="T34" s="189"/>
      <c r="U34" s="189"/>
      <c r="V34" s="188" t="str">
        <f>"""aliasLabels"" : [ "&amp;IF(NOT(ISBLANK(Table1[[#This Row],[label1]])),"{""label"": ""1"""&amp;"}"&amp;IF(NOT(ISBLANK(Table1[[#This Row],[label2]])),",{""label"": ""2"""&amp;"}"&amp;IF(NOT(ISBLANK(Table1[[#This Row],[label3]])),",{""label"":""3"""&amp;"}"&amp;IF(NOT(ISBLANK(Table1[[#This Row],[label4]])),",{""label"": ""4"""&amp;"}",""),""),""),"")&amp;"],"</f>
        <v>"aliasLabels" : [ ],</v>
      </c>
      <c r="W34" s="188" t="str">
        <f t="shared" ref="W34:W65" si="3">"""initialPosts"" : [  ]"</f>
        <v>"initialPosts" : [  ]</v>
      </c>
      <c r="X3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"d5746f9cd7a3462ba65eef9ba9aa89ae", "email" : "32@localhost", "pwd" : "a", "jsonBlob" : "{\"name\" : \" 32\",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"mailto:32@localhost", "channelType" : "" } ] },"aliasLabels" : [ ],"initialPosts" : [  ] }, </v>
      </c>
    </row>
    <row r="35" spans="1:24" s="185" customFormat="1" x14ac:dyDescent="0.25">
      <c r="A35" s="190">
        <v>34</v>
      </c>
      <c r="B35" s="185" t="s">
        <v>1136</v>
      </c>
      <c r="C35" s="186" t="str">
        <f>LOWER(LEFT(Table1[[#This Row],[firstName]],1)&amp;Table1[[#This Row],[lastName]])&amp;"@localhost"</f>
        <v>33@localhost</v>
      </c>
      <c r="E35" s="185">
        <v>33</v>
      </c>
      <c r="F35" s="187" t="str">
        <f t="shared" si="2"/>
        <v>a</v>
      </c>
      <c r="G35" s="188" t="str">
        <f>"mailto:"&amp;Table1[[#This Row],[email]]</f>
        <v>mailto:33@localhost</v>
      </c>
      <c r="H35" s="189"/>
      <c r="I35" s="189"/>
      <c r="J35" s="188" t="str">
        <f>VLOOKUP(Table1[[#This Row],[profilePic'#]],Images[],3,FALSE)</f>
        <v>dinky1 bluegreen</v>
      </c>
      <c r="K3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5" s="188" t="str">
        <f>"""id"" : """&amp;Table1[[#This Row],[UUID]]&amp;""", "</f>
        <v xml:space="preserve">"id" : "956a148aa94f47b78aa88b07ebb0819b", </v>
      </c>
      <c r="M35" s="188" t="str">
        <f>"""email"" : """&amp;Table1[[#This Row],[email]]&amp;""", "</f>
        <v xml:space="preserve">"email" : "33@localhost", </v>
      </c>
      <c r="N35" s="188" t="str">
        <f>"""pwd"" : """&amp;Table1[[#This Row],[pwd]]&amp;""", "</f>
        <v xml:space="preserve">"pwd" : "a", </v>
      </c>
      <c r="O35" s="188" t="str">
        <f>"""jsonBlob"" : ""{\""name\"" : \"""&amp;Table1[[#This Row],[firstName]]&amp;" "&amp;Table1[[#This Row],[lastName]]&amp;"\"", "&amp;"\""imgSrc\"" : \"""&amp;Table1[[#This Row],[profilePic]]&amp;"\""}"","</f>
        <v>"jsonBlob"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5" s="188" t="str">
        <f>"""contacts"" : { ""channels"": [ {""url"" : """&amp;Table1[[#This Row],[contact1]]&amp;""", ""channelType"" : """&amp;Table1[[#This Row],[contact1 type]]&amp;""" } ] },"</f>
        <v>"contacts" : { "channels": [ {"url" : "mailto:33@localhost", "channelType" : "" } ] },</v>
      </c>
      <c r="Q35" s="188" t="str">
        <f>""</f>
        <v/>
      </c>
      <c r="R35" s="189"/>
      <c r="S35" s="189"/>
      <c r="T35" s="189"/>
      <c r="U35" s="189"/>
      <c r="V35" s="188" t="str">
        <f>"""aliasLabels"" : [ "&amp;IF(NOT(ISBLANK(Table1[[#This Row],[label1]])),"{""label"": ""1"""&amp;"}"&amp;IF(NOT(ISBLANK(Table1[[#This Row],[label2]])),",{""label"": ""2"""&amp;"}"&amp;IF(NOT(ISBLANK(Table1[[#This Row],[label3]])),",{""label"":""3"""&amp;"}"&amp;IF(NOT(ISBLANK(Table1[[#This Row],[label4]])),",{""label"": ""4"""&amp;"}",""),""),""),"")&amp;"],"</f>
        <v>"aliasLabels" : [ ],</v>
      </c>
      <c r="W35" s="188" t="str">
        <f t="shared" si="3"/>
        <v>"initialPosts" : [  ]</v>
      </c>
      <c r="X3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"956a148aa94f47b78aa88b07ebb0819b", "email" : "33@localhost", "pwd" : "a", "jsonBlob" : "{\"name\" : \" 33\",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"mailto:33@localhost", "channelType" : "" } ] },"aliasLabels" : [ ],"initialPosts" : [  ] }, </v>
      </c>
    </row>
    <row r="36" spans="1:24" s="185" customFormat="1" x14ac:dyDescent="0.25">
      <c r="A36" s="191">
        <v>35</v>
      </c>
      <c r="B36" s="185" t="s">
        <v>1137</v>
      </c>
      <c r="C36" s="186" t="str">
        <f>LOWER(LEFT(Table1[[#This Row],[firstName]],1)&amp;Table1[[#This Row],[lastName]])&amp;"@localhost"</f>
        <v>34@localhost</v>
      </c>
      <c r="E36" s="185">
        <v>34</v>
      </c>
      <c r="F36" s="187" t="str">
        <f t="shared" si="2"/>
        <v>a</v>
      </c>
      <c r="G36" s="188" t="str">
        <f>"mailto:"&amp;Table1[[#This Row],[email]]</f>
        <v>mailto:34@localhost</v>
      </c>
      <c r="H36" s="189"/>
      <c r="I36" s="189"/>
      <c r="J36" s="188" t="str">
        <f>VLOOKUP(Table1[[#This Row],[profilePic'#]],Images[],3,FALSE)</f>
        <v>dinky1 bluegreen</v>
      </c>
      <c r="K3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6" s="188" t="str">
        <f>"""id"" : """&amp;Table1[[#This Row],[UUID]]&amp;""", "</f>
        <v xml:space="preserve">"id" : "1d9266f44d094333b7c380099180bf7c", </v>
      </c>
      <c r="M36" s="188" t="str">
        <f>"""email"" : """&amp;Table1[[#This Row],[email]]&amp;""", "</f>
        <v xml:space="preserve">"email" : "34@localhost", </v>
      </c>
      <c r="N36" s="188" t="str">
        <f>"""pwd"" : """&amp;Table1[[#This Row],[pwd]]&amp;""", "</f>
        <v xml:space="preserve">"pwd" : "a", </v>
      </c>
      <c r="O36" s="188" t="str">
        <f>"""jsonBlob"" : ""{\""name\"" : \"""&amp;Table1[[#This Row],[firstName]]&amp;" "&amp;Table1[[#This Row],[lastName]]&amp;"\"", "&amp;"\""imgSrc\"" : \"""&amp;Table1[[#This Row],[profilePic]]&amp;"\""}"","</f>
        <v>"jsonBlob"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6" s="188" t="str">
        <f>"""contacts"" : { ""channels"": [ {""url"" : """&amp;Table1[[#This Row],[contact1]]&amp;""", ""channelType"" : """&amp;Table1[[#This Row],[contact1 type]]&amp;""" } ] },"</f>
        <v>"contacts" : { "channels": [ {"url" : "mailto:34@localhost", "channelType" : "" } ] },</v>
      </c>
      <c r="Q36" s="188" t="str">
        <f>""</f>
        <v/>
      </c>
      <c r="R36" s="189"/>
      <c r="S36" s="189"/>
      <c r="T36" s="189"/>
      <c r="U36" s="189"/>
      <c r="V36" s="188" t="str">
        <f>"""aliasLabels"" : [ "&amp;IF(NOT(ISBLANK(Table1[[#This Row],[label1]])),"{""label"": ""1"""&amp;"}"&amp;IF(NOT(ISBLANK(Table1[[#This Row],[label2]])),",{""label"": ""2"""&amp;"}"&amp;IF(NOT(ISBLANK(Table1[[#This Row],[label3]])),",{""label"":""3"""&amp;"}"&amp;IF(NOT(ISBLANK(Table1[[#This Row],[label4]])),",{""label"": ""4"""&amp;"}",""),""),""),"")&amp;"],"</f>
        <v>"aliasLabels" : [ ],</v>
      </c>
      <c r="W36" s="188" t="str">
        <f t="shared" si="3"/>
        <v>"initialPosts" : [  ]</v>
      </c>
      <c r="X3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"1d9266f44d094333b7c380099180bf7c", "email" : "34@localhost", "pwd" : "a", "jsonBlob" : "{\"name\" : \" 34\",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"mailto:34@localhost", "channelType" : "" } ] },"aliasLabels" : [ ],"initialPosts" : [  ] }, </v>
      </c>
    </row>
    <row r="37" spans="1:24" s="185" customFormat="1" x14ac:dyDescent="0.25">
      <c r="A37" s="184">
        <v>36</v>
      </c>
      <c r="B37" s="185" t="s">
        <v>1138</v>
      </c>
      <c r="C37" s="186" t="str">
        <f>LOWER(LEFT(Table1[[#This Row],[firstName]],1)&amp;Table1[[#This Row],[lastName]])&amp;"@localhost"</f>
        <v>35@localhost</v>
      </c>
      <c r="E37" s="185">
        <v>35</v>
      </c>
      <c r="F37" s="187" t="str">
        <f t="shared" si="2"/>
        <v>a</v>
      </c>
      <c r="G37" s="188" t="str">
        <f>"mailto:"&amp;Table1[[#This Row],[email]]</f>
        <v>mailto:35@localhost</v>
      </c>
      <c r="H37" s="189"/>
      <c r="I37" s="189"/>
      <c r="J37" s="188" t="str">
        <f>VLOOKUP(Table1[[#This Row],[profilePic'#]],Images[],3,FALSE)</f>
        <v>dinky1 bluegreen</v>
      </c>
      <c r="K3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7" s="188" t="str">
        <f>"""id"" : """&amp;Table1[[#This Row],[UUID]]&amp;""", "</f>
        <v xml:space="preserve">"id" : "ff235fc133f54453907939c5b2f1f1c8", </v>
      </c>
      <c r="M37" s="188" t="str">
        <f>"""email"" : """&amp;Table1[[#This Row],[email]]&amp;""", "</f>
        <v xml:space="preserve">"email" : "35@localhost", </v>
      </c>
      <c r="N37" s="188" t="str">
        <f>"""pwd"" : """&amp;Table1[[#This Row],[pwd]]&amp;""", "</f>
        <v xml:space="preserve">"pwd" : "a", </v>
      </c>
      <c r="O37" s="188" t="str">
        <f>"""jsonBlob"" : ""{\""name\"" : \"""&amp;Table1[[#This Row],[firstName]]&amp;" "&amp;Table1[[#This Row],[lastName]]&amp;"\"", "&amp;"\""imgSrc\"" : \"""&amp;Table1[[#This Row],[profilePic]]&amp;"\""}"","</f>
        <v>"jsonBlob"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7" s="188" t="str">
        <f>"""contacts"" : { ""channels"": [ {""url"" : """&amp;Table1[[#This Row],[contact1]]&amp;""", ""channelType"" : """&amp;Table1[[#This Row],[contact1 type]]&amp;""" } ] },"</f>
        <v>"contacts" : { "channels": [ {"url" : "mailto:35@localhost", "channelType" : "" } ] },</v>
      </c>
      <c r="Q37" s="188" t="str">
        <f>""</f>
        <v/>
      </c>
      <c r="R37" s="189"/>
      <c r="S37" s="189"/>
      <c r="T37" s="189"/>
      <c r="U37" s="189"/>
      <c r="V37" s="188" t="str">
        <f>"""aliasLabels"" : [ "&amp;IF(NOT(ISBLANK(Table1[[#This Row],[label1]])),"{""label"": ""1"""&amp;"}"&amp;IF(NOT(ISBLANK(Table1[[#This Row],[label2]])),",{""label"": ""2"""&amp;"}"&amp;IF(NOT(ISBLANK(Table1[[#This Row],[label3]])),",{""label"":""3"""&amp;"}"&amp;IF(NOT(ISBLANK(Table1[[#This Row],[label4]])),",{""label"": ""4"""&amp;"}",""),""),""),"")&amp;"],"</f>
        <v>"aliasLabels" : [ ],</v>
      </c>
      <c r="W37" s="188" t="str">
        <f t="shared" si="3"/>
        <v>"initialPosts" : [  ]</v>
      </c>
      <c r="X3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"ff235fc133f54453907939c5b2f1f1c8", "email" : "35@localhost", "pwd" : "a", "jsonBlob" : "{\"name\" : \" 35\",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"mailto:35@localhost", "channelType" : "" } ] },"aliasLabels" : [ ],"initialPosts" : [  ] }, </v>
      </c>
    </row>
    <row r="38" spans="1:24" s="185" customFormat="1" x14ac:dyDescent="0.25">
      <c r="A38" s="190">
        <v>37</v>
      </c>
      <c r="B38" s="185" t="s">
        <v>1139</v>
      </c>
      <c r="C38" s="186" t="str">
        <f>LOWER(LEFT(Table1[[#This Row],[firstName]],1)&amp;Table1[[#This Row],[lastName]])&amp;"@localhost"</f>
        <v>36@localhost</v>
      </c>
      <c r="E38" s="185">
        <v>36</v>
      </c>
      <c r="F38" s="187" t="str">
        <f t="shared" si="2"/>
        <v>a</v>
      </c>
      <c r="G38" s="188" t="str">
        <f>"mailto:"&amp;Table1[[#This Row],[email]]</f>
        <v>mailto:36@localhost</v>
      </c>
      <c r="H38" s="189"/>
      <c r="I38" s="189"/>
      <c r="J38" s="188" t="str">
        <f>VLOOKUP(Table1[[#This Row],[profilePic'#]],Images[],3,FALSE)</f>
        <v>dinky1 bluegreen</v>
      </c>
      <c r="K3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8" s="188" t="str">
        <f>"""id"" : """&amp;Table1[[#This Row],[UUID]]&amp;""", "</f>
        <v xml:space="preserve">"id" : "9f837567c50d4f00877b1170a8105711", </v>
      </c>
      <c r="M38" s="188" t="str">
        <f>"""email"" : """&amp;Table1[[#This Row],[email]]&amp;""", "</f>
        <v xml:space="preserve">"email" : "36@localhost", </v>
      </c>
      <c r="N38" s="188" t="str">
        <f>"""pwd"" : """&amp;Table1[[#This Row],[pwd]]&amp;""", "</f>
        <v xml:space="preserve">"pwd" : "a", </v>
      </c>
      <c r="O38" s="188" t="str">
        <f>"""jsonBlob"" : ""{\""name\"" : \"""&amp;Table1[[#This Row],[firstName]]&amp;" "&amp;Table1[[#This Row],[lastName]]&amp;"\"", "&amp;"\""imgSrc\"" : \"""&amp;Table1[[#This Row],[profilePic]]&amp;"\""}"","</f>
        <v>"jsonBlob"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8" s="188" t="str">
        <f>"""contacts"" : { ""channels"": [ {""url"" : """&amp;Table1[[#This Row],[contact1]]&amp;""", ""channelType"" : """&amp;Table1[[#This Row],[contact1 type]]&amp;""" } ] },"</f>
        <v>"contacts" : { "channels": [ {"url" : "mailto:36@localhost", "channelType" : "" } ] },</v>
      </c>
      <c r="Q38" s="188" t="str">
        <f>""</f>
        <v/>
      </c>
      <c r="R38" s="189"/>
      <c r="S38" s="189"/>
      <c r="T38" s="189"/>
      <c r="U38" s="189"/>
      <c r="V38" s="188" t="str">
        <f>"""aliasLabels"" : [ "&amp;IF(NOT(ISBLANK(Table1[[#This Row],[label1]])),"{""label"": ""1"""&amp;"}"&amp;IF(NOT(ISBLANK(Table1[[#This Row],[label2]])),",{""label"": ""2"""&amp;"}"&amp;IF(NOT(ISBLANK(Table1[[#This Row],[label3]])),",{""label"":""3"""&amp;"}"&amp;IF(NOT(ISBLANK(Table1[[#This Row],[label4]])),",{""label"": ""4"""&amp;"}",""),""),""),"")&amp;"],"</f>
        <v>"aliasLabels" : [ ],</v>
      </c>
      <c r="W38" s="188" t="str">
        <f t="shared" si="3"/>
        <v>"initialPosts" : [  ]</v>
      </c>
      <c r="X3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"9f837567c50d4f00877b1170a8105711", "email" : "36@localhost", "pwd" : "a", "jsonBlob" : "{\"name\" : \" 36\",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"mailto:36@localhost", "channelType" : "" } ] },"aliasLabels" : [ ],"initialPosts" : [  ] }, </v>
      </c>
    </row>
    <row r="39" spans="1:24" s="185" customFormat="1" x14ac:dyDescent="0.25">
      <c r="A39" s="190">
        <v>38</v>
      </c>
      <c r="B39" s="185" t="s">
        <v>1140</v>
      </c>
      <c r="C39" s="186" t="str">
        <f>LOWER(LEFT(Table1[[#This Row],[firstName]],1)&amp;Table1[[#This Row],[lastName]])&amp;"@localhost"</f>
        <v>37@localhost</v>
      </c>
      <c r="E39" s="185">
        <v>37</v>
      </c>
      <c r="F39" s="187" t="str">
        <f t="shared" si="2"/>
        <v>a</v>
      </c>
      <c r="G39" s="188" t="str">
        <f>"mailto:"&amp;Table1[[#This Row],[email]]</f>
        <v>mailto:37@localhost</v>
      </c>
      <c r="H39" s="189"/>
      <c r="I39" s="189"/>
      <c r="J39" s="188" t="str">
        <f>VLOOKUP(Table1[[#This Row],[profilePic'#]],Images[],3,FALSE)</f>
        <v>dinky1 bluegreen</v>
      </c>
      <c r="K3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39" s="188" t="str">
        <f>"""id"" : """&amp;Table1[[#This Row],[UUID]]&amp;""", "</f>
        <v xml:space="preserve">"id" : "d6ac3e2f2e464ecf81d12d696bb8f6ae", </v>
      </c>
      <c r="M39" s="188" t="str">
        <f>"""email"" : """&amp;Table1[[#This Row],[email]]&amp;""", "</f>
        <v xml:space="preserve">"email" : "37@localhost", </v>
      </c>
      <c r="N39" s="188" t="str">
        <f>"""pwd"" : """&amp;Table1[[#This Row],[pwd]]&amp;""", "</f>
        <v xml:space="preserve">"pwd" : "a", </v>
      </c>
      <c r="O39" s="188" t="str">
        <f>"""jsonBlob"" : ""{\""name\"" : \"""&amp;Table1[[#This Row],[firstName]]&amp;" "&amp;Table1[[#This Row],[lastName]]&amp;"\"", "&amp;"\""imgSrc\"" : \"""&amp;Table1[[#This Row],[profilePic]]&amp;"\""}"","</f>
        <v>"jsonBlob"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39" s="188" t="str">
        <f>"""contacts"" : { ""channels"": [ {""url"" : """&amp;Table1[[#This Row],[contact1]]&amp;""", ""channelType"" : """&amp;Table1[[#This Row],[contact1 type]]&amp;""" } ] },"</f>
        <v>"contacts" : { "channels": [ {"url" : "mailto:37@localhost", "channelType" : "" } ] },</v>
      </c>
      <c r="Q39" s="188" t="str">
        <f>""</f>
        <v/>
      </c>
      <c r="R39" s="189"/>
      <c r="S39" s="189"/>
      <c r="T39" s="189"/>
      <c r="U39" s="189"/>
      <c r="V39" s="188" t="str">
        <f>"""aliasLabels"" : [ "&amp;IF(NOT(ISBLANK(Table1[[#This Row],[label1]])),"{""label"": ""1"""&amp;"}"&amp;IF(NOT(ISBLANK(Table1[[#This Row],[label2]])),",{""label"": ""2"""&amp;"}"&amp;IF(NOT(ISBLANK(Table1[[#This Row],[label3]])),",{""label"":""3"""&amp;"}"&amp;IF(NOT(ISBLANK(Table1[[#This Row],[label4]])),",{""label"": ""4"""&amp;"}",""),""),""),"")&amp;"],"</f>
        <v>"aliasLabels" : [ ],</v>
      </c>
      <c r="W39" s="188" t="str">
        <f t="shared" si="3"/>
        <v>"initialPosts" : [  ]</v>
      </c>
      <c r="X3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"d6ac3e2f2e464ecf81d12d696bb8f6ae", "email" : "37@localhost", "pwd" : "a", "jsonBlob" : "{\"name\" : \" 37\",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"mailto:37@localhost", "channelType" : "" } ] },"aliasLabels" : [ ],"initialPosts" : [  ] }, </v>
      </c>
    </row>
    <row r="40" spans="1:24" s="185" customFormat="1" x14ac:dyDescent="0.25">
      <c r="A40" s="191">
        <v>39</v>
      </c>
      <c r="B40" s="185" t="s">
        <v>1141</v>
      </c>
      <c r="C40" s="186" t="str">
        <f>LOWER(LEFT(Table1[[#This Row],[firstName]],1)&amp;Table1[[#This Row],[lastName]])&amp;"@localhost"</f>
        <v>38@localhost</v>
      </c>
      <c r="E40" s="185">
        <v>38</v>
      </c>
      <c r="F40" s="187" t="str">
        <f t="shared" si="2"/>
        <v>a</v>
      </c>
      <c r="G40" s="188" t="str">
        <f>"mailto:"&amp;Table1[[#This Row],[email]]</f>
        <v>mailto:38@localhost</v>
      </c>
      <c r="H40" s="189"/>
      <c r="I40" s="189"/>
      <c r="J40" s="188" t="str">
        <f>VLOOKUP(Table1[[#This Row],[profilePic'#]],Images[],3,FALSE)</f>
        <v>dinky1 bluegreen</v>
      </c>
      <c r="K4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0" s="188" t="str">
        <f>"""id"" : """&amp;Table1[[#This Row],[UUID]]&amp;""", "</f>
        <v xml:space="preserve">"id" : "7705c9f6e67243f8a65cef45872ba455", </v>
      </c>
      <c r="M40" s="188" t="str">
        <f>"""email"" : """&amp;Table1[[#This Row],[email]]&amp;""", "</f>
        <v xml:space="preserve">"email" : "38@localhost", </v>
      </c>
      <c r="N40" s="188" t="str">
        <f>"""pwd"" : """&amp;Table1[[#This Row],[pwd]]&amp;""", "</f>
        <v xml:space="preserve">"pwd" : "a", </v>
      </c>
      <c r="O40" s="188" t="str">
        <f>"""jsonBlob"" : ""{\""name\"" : \"""&amp;Table1[[#This Row],[firstName]]&amp;" "&amp;Table1[[#This Row],[lastName]]&amp;"\"", "&amp;"\""imgSrc\"" : \"""&amp;Table1[[#This Row],[profilePic]]&amp;"\""}"","</f>
        <v>"jsonBlob"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0" s="188" t="str">
        <f>"""contacts"" : { ""channels"": [ {""url"" : """&amp;Table1[[#This Row],[contact1]]&amp;""", ""channelType"" : """&amp;Table1[[#This Row],[contact1 type]]&amp;""" } ] },"</f>
        <v>"contacts" : { "channels": [ {"url" : "mailto:38@localhost", "channelType" : "" } ] },</v>
      </c>
      <c r="Q40" s="188" t="str">
        <f>""</f>
        <v/>
      </c>
      <c r="R40" s="189"/>
      <c r="S40" s="189"/>
      <c r="T40" s="189"/>
      <c r="U40" s="189"/>
      <c r="V40" s="188" t="str">
        <f>"""aliasLabels"" : [ "&amp;IF(NOT(ISBLANK(Table1[[#This Row],[label1]])),"{""label"": ""1"""&amp;"}"&amp;IF(NOT(ISBLANK(Table1[[#This Row],[label2]])),",{""label"": ""2"""&amp;"}"&amp;IF(NOT(ISBLANK(Table1[[#This Row],[label3]])),",{""label"":""3"""&amp;"}"&amp;IF(NOT(ISBLANK(Table1[[#This Row],[label4]])),",{""label"": ""4"""&amp;"}",""),""),""),"")&amp;"],"</f>
        <v>"aliasLabels" : [ ],</v>
      </c>
      <c r="W40" s="188" t="str">
        <f t="shared" si="3"/>
        <v>"initialPosts" : [  ]</v>
      </c>
      <c r="X4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"7705c9f6e67243f8a65cef45872ba455", "email" : "38@localhost", "pwd" : "a", "jsonBlob" : "{\"name\" : \" 38\",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"mailto:38@localhost", "channelType" : "" } ] },"aliasLabels" : [ ],"initialPosts" : [  ] }, </v>
      </c>
    </row>
    <row r="41" spans="1:24" s="185" customFormat="1" x14ac:dyDescent="0.25">
      <c r="A41" s="184">
        <v>40</v>
      </c>
      <c r="B41" s="185" t="s">
        <v>1142</v>
      </c>
      <c r="C41" s="186" t="str">
        <f>LOWER(LEFT(Table1[[#This Row],[firstName]],1)&amp;Table1[[#This Row],[lastName]])&amp;"@localhost"</f>
        <v>39@localhost</v>
      </c>
      <c r="E41" s="185">
        <v>39</v>
      </c>
      <c r="F41" s="187" t="str">
        <f t="shared" si="2"/>
        <v>a</v>
      </c>
      <c r="G41" s="188" t="str">
        <f>"mailto:"&amp;Table1[[#This Row],[email]]</f>
        <v>mailto:39@localhost</v>
      </c>
      <c r="H41" s="189"/>
      <c r="I41" s="189"/>
      <c r="J41" s="188" t="str">
        <f>VLOOKUP(Table1[[#This Row],[profilePic'#]],Images[],3,FALSE)</f>
        <v>dinky1 bluegreen</v>
      </c>
      <c r="K4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1" s="188" t="str">
        <f>"""id"" : """&amp;Table1[[#This Row],[UUID]]&amp;""", "</f>
        <v xml:space="preserve">"id" : "1639a21e75c04247b6be92fbefc62bbb", </v>
      </c>
      <c r="M41" s="188" t="str">
        <f>"""email"" : """&amp;Table1[[#This Row],[email]]&amp;""", "</f>
        <v xml:space="preserve">"email" : "39@localhost", </v>
      </c>
      <c r="N41" s="188" t="str">
        <f>"""pwd"" : """&amp;Table1[[#This Row],[pwd]]&amp;""", "</f>
        <v xml:space="preserve">"pwd" : "a", </v>
      </c>
      <c r="O41" s="188" t="str">
        <f>"""jsonBlob"" : ""{\""name\"" : \"""&amp;Table1[[#This Row],[firstName]]&amp;" "&amp;Table1[[#This Row],[lastName]]&amp;"\"", "&amp;"\""imgSrc\"" : \"""&amp;Table1[[#This Row],[profilePic]]&amp;"\""}"","</f>
        <v>"jsonBlob"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1" s="188" t="str">
        <f>"""contacts"" : { ""channels"": [ {""url"" : """&amp;Table1[[#This Row],[contact1]]&amp;""", ""channelType"" : """&amp;Table1[[#This Row],[contact1 type]]&amp;""" } ] },"</f>
        <v>"contacts" : { "channels": [ {"url" : "mailto:39@localhost", "channelType" : "" } ] },</v>
      </c>
      <c r="Q41" s="188" t="str">
        <f>""</f>
        <v/>
      </c>
      <c r="R41" s="189"/>
      <c r="S41" s="189"/>
      <c r="T41" s="189"/>
      <c r="U41" s="189"/>
      <c r="V41" s="188" t="str">
        <f>"""aliasLabels"" : [ "&amp;IF(NOT(ISBLANK(Table1[[#This Row],[label1]])),"{""label"": ""1"""&amp;"}"&amp;IF(NOT(ISBLANK(Table1[[#This Row],[label2]])),",{""label"": ""2"""&amp;"}"&amp;IF(NOT(ISBLANK(Table1[[#This Row],[label3]])),",{""label"":""3"""&amp;"}"&amp;IF(NOT(ISBLANK(Table1[[#This Row],[label4]])),",{""label"": ""4"""&amp;"}",""),""),""),"")&amp;"],"</f>
        <v>"aliasLabels" : [ ],</v>
      </c>
      <c r="W41" s="188" t="str">
        <f t="shared" si="3"/>
        <v>"initialPosts" : [  ]</v>
      </c>
      <c r="X4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"1639a21e75c04247b6be92fbefc62bbb", "email" : "39@localhost", "pwd" : "a", "jsonBlob" : "{\"name\" : \" 39\",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"mailto:39@localhost", "channelType" : "" } ] },"aliasLabels" : [ ],"initialPosts" : [  ] }, </v>
      </c>
    </row>
    <row r="42" spans="1:24" s="185" customFormat="1" x14ac:dyDescent="0.25">
      <c r="A42" s="190">
        <v>41</v>
      </c>
      <c r="B42" s="185" t="s">
        <v>1143</v>
      </c>
      <c r="C42" s="186" t="str">
        <f>LOWER(LEFT(Table1[[#This Row],[firstName]],1)&amp;Table1[[#This Row],[lastName]])&amp;"@localhost"</f>
        <v>40@localhost</v>
      </c>
      <c r="E42" s="185">
        <v>40</v>
      </c>
      <c r="F42" s="187" t="str">
        <f t="shared" si="2"/>
        <v>a</v>
      </c>
      <c r="G42" s="188" t="str">
        <f>"mailto:"&amp;Table1[[#This Row],[email]]</f>
        <v>mailto:40@localhost</v>
      </c>
      <c r="H42" s="189"/>
      <c r="I42" s="189"/>
      <c r="J42" s="188" t="str">
        <f>VLOOKUP(Table1[[#This Row],[profilePic'#]],Images[],3,FALSE)</f>
        <v>dinky1 bluegreen</v>
      </c>
      <c r="K4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2" s="188" t="str">
        <f>"""id"" : """&amp;Table1[[#This Row],[UUID]]&amp;""", "</f>
        <v xml:space="preserve">"id" : "f6ae1ae5d0454be583b2160f8f7b593c", </v>
      </c>
      <c r="M42" s="188" t="str">
        <f>"""email"" : """&amp;Table1[[#This Row],[email]]&amp;""", "</f>
        <v xml:space="preserve">"email" : "40@localhost", </v>
      </c>
      <c r="N42" s="188" t="str">
        <f>"""pwd"" : """&amp;Table1[[#This Row],[pwd]]&amp;""", "</f>
        <v xml:space="preserve">"pwd" : "a", </v>
      </c>
      <c r="O42" s="188" t="str">
        <f>"""jsonBlob"" : ""{\""name\"" : \"""&amp;Table1[[#This Row],[firstName]]&amp;" "&amp;Table1[[#This Row],[lastName]]&amp;"\"", "&amp;"\""imgSrc\"" : \"""&amp;Table1[[#This Row],[profilePic]]&amp;"\""}"","</f>
        <v>"jsonBlob"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2" s="188" t="str">
        <f>"""contacts"" : { ""channels"": [ {""url"" : """&amp;Table1[[#This Row],[contact1]]&amp;""", ""channelType"" : """&amp;Table1[[#This Row],[contact1 type]]&amp;""" } ] },"</f>
        <v>"contacts" : { "channels": [ {"url" : "mailto:40@localhost", "channelType" : "" } ] },</v>
      </c>
      <c r="Q42" s="188" t="str">
        <f>""</f>
        <v/>
      </c>
      <c r="R42" s="189"/>
      <c r="S42" s="189"/>
      <c r="T42" s="189"/>
      <c r="U42" s="189"/>
      <c r="V42" s="188" t="str">
        <f>"""aliasLabels"" : [ "&amp;IF(NOT(ISBLANK(Table1[[#This Row],[label1]])),"{""label"": ""1"""&amp;"}"&amp;IF(NOT(ISBLANK(Table1[[#This Row],[label2]])),",{""label"": ""2"""&amp;"}"&amp;IF(NOT(ISBLANK(Table1[[#This Row],[label3]])),",{""label"":""3"""&amp;"}"&amp;IF(NOT(ISBLANK(Table1[[#This Row],[label4]])),",{""label"": ""4"""&amp;"}",""),""),""),"")&amp;"],"</f>
        <v>"aliasLabels" : [ ],</v>
      </c>
      <c r="W42" s="188" t="str">
        <f t="shared" si="3"/>
        <v>"initialPosts" : [  ]</v>
      </c>
      <c r="X4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"f6ae1ae5d0454be583b2160f8f7b593c", "email" : "40@localhost", "pwd" : "a", "jsonBlob" : "{\"name\" : \" 40\",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"mailto:40@localhost", "channelType" : "" } ] },"aliasLabels" : [ ],"initialPosts" : [  ] }, </v>
      </c>
    </row>
    <row r="43" spans="1:24" s="185" customFormat="1" x14ac:dyDescent="0.25">
      <c r="A43" s="190">
        <v>42</v>
      </c>
      <c r="B43" s="185" t="s">
        <v>1144</v>
      </c>
      <c r="C43" s="186" t="str">
        <f>LOWER(LEFT(Table1[[#This Row],[firstName]],1)&amp;Table1[[#This Row],[lastName]])&amp;"@localhost"</f>
        <v>41@localhost</v>
      </c>
      <c r="E43" s="185">
        <v>41</v>
      </c>
      <c r="F43" s="187" t="str">
        <f t="shared" si="2"/>
        <v>a</v>
      </c>
      <c r="G43" s="188" t="str">
        <f>"mailto:"&amp;Table1[[#This Row],[email]]</f>
        <v>mailto:41@localhost</v>
      </c>
      <c r="H43" s="189"/>
      <c r="I43" s="189"/>
      <c r="J43" s="188" t="str">
        <f>VLOOKUP(Table1[[#This Row],[profilePic'#]],Images[],3,FALSE)</f>
        <v>dinky1 bluegreen</v>
      </c>
      <c r="K4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3" s="188" t="str">
        <f>"""id"" : """&amp;Table1[[#This Row],[UUID]]&amp;""", "</f>
        <v xml:space="preserve">"id" : "b48ec06462bf41c8a2361635f349506c", </v>
      </c>
      <c r="M43" s="188" t="str">
        <f>"""email"" : """&amp;Table1[[#This Row],[email]]&amp;""", "</f>
        <v xml:space="preserve">"email" : "41@localhost", </v>
      </c>
      <c r="N43" s="188" t="str">
        <f>"""pwd"" : """&amp;Table1[[#This Row],[pwd]]&amp;""", "</f>
        <v xml:space="preserve">"pwd" : "a", </v>
      </c>
      <c r="O43" s="188" t="str">
        <f>"""jsonBlob"" : ""{\""name\"" : \"""&amp;Table1[[#This Row],[firstName]]&amp;" "&amp;Table1[[#This Row],[lastName]]&amp;"\"", "&amp;"\""imgSrc\"" : \"""&amp;Table1[[#This Row],[profilePic]]&amp;"\""}"","</f>
        <v>"jsonBlob"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3" s="188" t="str">
        <f>"""contacts"" : { ""channels"": [ {""url"" : """&amp;Table1[[#This Row],[contact1]]&amp;""", ""channelType"" : """&amp;Table1[[#This Row],[contact1 type]]&amp;""" } ] },"</f>
        <v>"contacts" : { "channels": [ {"url" : "mailto:41@localhost", "channelType" : "" } ] },</v>
      </c>
      <c r="Q43" s="188" t="str">
        <f>""</f>
        <v/>
      </c>
      <c r="R43" s="189"/>
      <c r="S43" s="189"/>
      <c r="T43" s="189"/>
      <c r="U43" s="189"/>
      <c r="V43" s="188" t="str">
        <f>"""aliasLabels"" : [ "&amp;IF(NOT(ISBLANK(Table1[[#This Row],[label1]])),"{""label"": ""1"""&amp;"}"&amp;IF(NOT(ISBLANK(Table1[[#This Row],[label2]])),",{""label"": ""2"""&amp;"}"&amp;IF(NOT(ISBLANK(Table1[[#This Row],[label3]])),",{""label"":""3"""&amp;"}"&amp;IF(NOT(ISBLANK(Table1[[#This Row],[label4]])),",{""label"": ""4"""&amp;"}",""),""),""),"")&amp;"],"</f>
        <v>"aliasLabels" : [ ],</v>
      </c>
      <c r="W43" s="188" t="str">
        <f t="shared" si="3"/>
        <v>"initialPosts" : [  ]</v>
      </c>
      <c r="X4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"b48ec06462bf41c8a2361635f349506c", "email" : "41@localhost", "pwd" : "a", "jsonBlob" : "{\"name\" : \" 41\",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"mailto:41@localhost", "channelType" : "" } ] },"aliasLabels" : [ ],"initialPosts" : [  ] }, </v>
      </c>
    </row>
    <row r="44" spans="1:24" s="185" customFormat="1" x14ac:dyDescent="0.25">
      <c r="A44" s="191">
        <v>43</v>
      </c>
      <c r="B44" s="185" t="s">
        <v>1145</v>
      </c>
      <c r="C44" s="186" t="str">
        <f>LOWER(LEFT(Table1[[#This Row],[firstName]],1)&amp;Table1[[#This Row],[lastName]])&amp;"@localhost"</f>
        <v>42@localhost</v>
      </c>
      <c r="E44" s="185">
        <v>42</v>
      </c>
      <c r="F44" s="187" t="str">
        <f t="shared" si="2"/>
        <v>a</v>
      </c>
      <c r="G44" s="188" t="str">
        <f>"mailto:"&amp;Table1[[#This Row],[email]]</f>
        <v>mailto:42@localhost</v>
      </c>
      <c r="H44" s="189"/>
      <c r="I44" s="189"/>
      <c r="J44" s="188" t="str">
        <f>VLOOKUP(Table1[[#This Row],[profilePic'#]],Images[],3,FALSE)</f>
        <v>dinky1 bluegreen</v>
      </c>
      <c r="K4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4" s="188" t="str">
        <f>"""id"" : """&amp;Table1[[#This Row],[UUID]]&amp;""", "</f>
        <v xml:space="preserve">"id" : "478408215108400485522963e1bde719", </v>
      </c>
      <c r="M44" s="188" t="str">
        <f>"""email"" : """&amp;Table1[[#This Row],[email]]&amp;""", "</f>
        <v xml:space="preserve">"email" : "42@localhost", </v>
      </c>
      <c r="N44" s="188" t="str">
        <f>"""pwd"" : """&amp;Table1[[#This Row],[pwd]]&amp;""", "</f>
        <v xml:space="preserve">"pwd" : "a", </v>
      </c>
      <c r="O44" s="188" t="str">
        <f>"""jsonBlob"" : ""{\""name\"" : \"""&amp;Table1[[#This Row],[firstName]]&amp;" "&amp;Table1[[#This Row],[lastName]]&amp;"\"", "&amp;"\""imgSrc\"" : \"""&amp;Table1[[#This Row],[profilePic]]&amp;"\""}"","</f>
        <v>"jsonBlob"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4" s="188" t="str">
        <f>"""contacts"" : { ""channels"": [ {""url"" : """&amp;Table1[[#This Row],[contact1]]&amp;""", ""channelType"" : """&amp;Table1[[#This Row],[contact1 type]]&amp;""" } ] },"</f>
        <v>"contacts" : { "channels": [ {"url" : "mailto:42@localhost", "channelType" : "" } ] },</v>
      </c>
      <c r="Q44" s="188" t="str">
        <f>""</f>
        <v/>
      </c>
      <c r="R44" s="189"/>
      <c r="S44" s="189"/>
      <c r="T44" s="189"/>
      <c r="U44" s="189"/>
      <c r="V44" s="188" t="str">
        <f>"""aliasLabels"" : [ "&amp;IF(NOT(ISBLANK(Table1[[#This Row],[label1]])),"{""label"": ""1"""&amp;"}"&amp;IF(NOT(ISBLANK(Table1[[#This Row],[label2]])),",{""label"": ""2"""&amp;"}"&amp;IF(NOT(ISBLANK(Table1[[#This Row],[label3]])),",{""label"":""3"""&amp;"}"&amp;IF(NOT(ISBLANK(Table1[[#This Row],[label4]])),",{""label"": ""4"""&amp;"}",""),""),""),"")&amp;"],"</f>
        <v>"aliasLabels" : [ ],</v>
      </c>
      <c r="W44" s="188" t="str">
        <f t="shared" si="3"/>
        <v>"initialPosts" : [  ]</v>
      </c>
      <c r="X4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"478408215108400485522963e1bde719", "email" : "42@localhost", "pwd" : "a", "jsonBlob" : "{\"name\" : \" 42\",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"mailto:42@localhost", "channelType" : "" } ] },"aliasLabels" : [ ],"initialPosts" : [  ] }, </v>
      </c>
    </row>
    <row r="45" spans="1:24" s="185" customFormat="1" x14ac:dyDescent="0.25">
      <c r="A45" s="184">
        <v>44</v>
      </c>
      <c r="B45" s="185" t="s">
        <v>1146</v>
      </c>
      <c r="C45" s="186" t="str">
        <f>LOWER(LEFT(Table1[[#This Row],[firstName]],1)&amp;Table1[[#This Row],[lastName]])&amp;"@localhost"</f>
        <v>43@localhost</v>
      </c>
      <c r="E45" s="185">
        <v>43</v>
      </c>
      <c r="F45" s="187" t="str">
        <f t="shared" si="2"/>
        <v>a</v>
      </c>
      <c r="G45" s="188" t="str">
        <f>"mailto:"&amp;Table1[[#This Row],[email]]</f>
        <v>mailto:43@localhost</v>
      </c>
      <c r="H45" s="189"/>
      <c r="I45" s="189"/>
      <c r="J45" s="188" t="str">
        <f>VLOOKUP(Table1[[#This Row],[profilePic'#]],Images[],3,FALSE)</f>
        <v>dinky1 bluegreen</v>
      </c>
      <c r="K4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5" s="188" t="str">
        <f>"""id"" : """&amp;Table1[[#This Row],[UUID]]&amp;""", "</f>
        <v xml:space="preserve">"id" : "9e91ea59e73f424cbe99cf8bfca4203d", </v>
      </c>
      <c r="M45" s="188" t="str">
        <f>"""email"" : """&amp;Table1[[#This Row],[email]]&amp;""", "</f>
        <v xml:space="preserve">"email" : "43@localhost", </v>
      </c>
      <c r="N45" s="188" t="str">
        <f>"""pwd"" : """&amp;Table1[[#This Row],[pwd]]&amp;""", "</f>
        <v xml:space="preserve">"pwd" : "a", </v>
      </c>
      <c r="O45" s="188" t="str">
        <f>"""jsonBlob"" : ""{\""name\"" : \"""&amp;Table1[[#This Row],[firstName]]&amp;" "&amp;Table1[[#This Row],[lastName]]&amp;"\"", "&amp;"\""imgSrc\"" : \"""&amp;Table1[[#This Row],[profilePic]]&amp;"\""}"","</f>
        <v>"jsonBlob"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5" s="188" t="str">
        <f>"""contacts"" : { ""channels"": [ {""url"" : """&amp;Table1[[#This Row],[contact1]]&amp;""", ""channelType"" : """&amp;Table1[[#This Row],[contact1 type]]&amp;""" } ] },"</f>
        <v>"contacts" : { "channels": [ {"url" : "mailto:43@localhost", "channelType" : "" } ] },</v>
      </c>
      <c r="Q45" s="188" t="str">
        <f>""</f>
        <v/>
      </c>
      <c r="R45" s="189"/>
      <c r="S45" s="189"/>
      <c r="T45" s="189"/>
      <c r="U45" s="189"/>
      <c r="V45" s="188" t="str">
        <f>"""aliasLabels"" : [ "&amp;IF(NOT(ISBLANK(Table1[[#This Row],[label1]])),"{""label"": ""1"""&amp;"}"&amp;IF(NOT(ISBLANK(Table1[[#This Row],[label2]])),",{""label"": ""2"""&amp;"}"&amp;IF(NOT(ISBLANK(Table1[[#This Row],[label3]])),",{""label"":""3"""&amp;"}"&amp;IF(NOT(ISBLANK(Table1[[#This Row],[label4]])),",{""label"": ""4"""&amp;"}",""),""),""),"")&amp;"],"</f>
        <v>"aliasLabels" : [ ],</v>
      </c>
      <c r="W45" s="188" t="str">
        <f t="shared" si="3"/>
        <v>"initialPosts" : [  ]</v>
      </c>
      <c r="X4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"9e91ea59e73f424cbe99cf8bfca4203d", "email" : "43@localhost", "pwd" : "a", "jsonBlob" : "{\"name\" : \" 43\",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"mailto:43@localhost", "channelType" : "" } ] },"aliasLabels" : [ ],"initialPosts" : [  ] }, </v>
      </c>
    </row>
    <row r="46" spans="1:24" s="185" customFormat="1" x14ac:dyDescent="0.25">
      <c r="A46" s="190">
        <v>45</v>
      </c>
      <c r="B46" s="185" t="s">
        <v>1147</v>
      </c>
      <c r="C46" s="186" t="str">
        <f>LOWER(LEFT(Table1[[#This Row],[firstName]],1)&amp;Table1[[#This Row],[lastName]])&amp;"@localhost"</f>
        <v>44@localhost</v>
      </c>
      <c r="E46" s="185">
        <v>44</v>
      </c>
      <c r="F46" s="187" t="str">
        <f t="shared" si="2"/>
        <v>a</v>
      </c>
      <c r="G46" s="188" t="str">
        <f>"mailto:"&amp;Table1[[#This Row],[email]]</f>
        <v>mailto:44@localhost</v>
      </c>
      <c r="H46" s="189"/>
      <c r="I46" s="189"/>
      <c r="J46" s="188" t="str">
        <f>VLOOKUP(Table1[[#This Row],[profilePic'#]],Images[],3,FALSE)</f>
        <v>dinky1 bluegreen</v>
      </c>
      <c r="K4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6" s="188" t="str">
        <f>"""id"" : """&amp;Table1[[#This Row],[UUID]]&amp;""", "</f>
        <v xml:space="preserve">"id" : "dc2d5be1c29b4041ac40b1478e08b6aa", </v>
      </c>
      <c r="M46" s="188" t="str">
        <f>"""email"" : """&amp;Table1[[#This Row],[email]]&amp;""", "</f>
        <v xml:space="preserve">"email" : "44@localhost", </v>
      </c>
      <c r="N46" s="188" t="str">
        <f>"""pwd"" : """&amp;Table1[[#This Row],[pwd]]&amp;""", "</f>
        <v xml:space="preserve">"pwd" : "a", </v>
      </c>
      <c r="O46" s="188" t="str">
        <f>"""jsonBlob"" : ""{\""name\"" : \"""&amp;Table1[[#This Row],[firstName]]&amp;" "&amp;Table1[[#This Row],[lastName]]&amp;"\"", "&amp;"\""imgSrc\"" : \"""&amp;Table1[[#This Row],[profilePic]]&amp;"\""}"","</f>
        <v>"jsonBlob"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6" s="188" t="str">
        <f>"""contacts"" : { ""channels"": [ {""url"" : """&amp;Table1[[#This Row],[contact1]]&amp;""", ""channelType"" : """&amp;Table1[[#This Row],[contact1 type]]&amp;""" } ] },"</f>
        <v>"contacts" : { "channels": [ {"url" : "mailto:44@localhost", "channelType" : "" } ] },</v>
      </c>
      <c r="Q46" s="188" t="str">
        <f>""</f>
        <v/>
      </c>
      <c r="R46" s="189"/>
      <c r="S46" s="189"/>
      <c r="T46" s="189"/>
      <c r="U46" s="189"/>
      <c r="V46" s="188" t="str">
        <f>"""aliasLabels"" : [ "&amp;IF(NOT(ISBLANK(Table1[[#This Row],[label1]])),"{""label"": ""1"""&amp;"}"&amp;IF(NOT(ISBLANK(Table1[[#This Row],[label2]])),",{""label"": ""2"""&amp;"}"&amp;IF(NOT(ISBLANK(Table1[[#This Row],[label3]])),",{""label"":""3"""&amp;"}"&amp;IF(NOT(ISBLANK(Table1[[#This Row],[label4]])),",{""label"": ""4"""&amp;"}",""),""),""),"")&amp;"],"</f>
        <v>"aliasLabels" : [ ],</v>
      </c>
      <c r="W46" s="188" t="str">
        <f t="shared" si="3"/>
        <v>"initialPosts" : [  ]</v>
      </c>
      <c r="X4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"dc2d5be1c29b4041ac40b1478e08b6aa", "email" : "44@localhost", "pwd" : "a", "jsonBlob" : "{\"name\" : \" 44\",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"mailto:44@localhost", "channelType" : "" } ] },"aliasLabels" : [ ],"initialPosts" : [  ] }, </v>
      </c>
    </row>
    <row r="47" spans="1:24" s="185" customFormat="1" x14ac:dyDescent="0.25">
      <c r="A47" s="190">
        <v>46</v>
      </c>
      <c r="B47" s="185" t="s">
        <v>1148</v>
      </c>
      <c r="C47" s="186" t="str">
        <f>LOWER(LEFT(Table1[[#This Row],[firstName]],1)&amp;Table1[[#This Row],[lastName]])&amp;"@localhost"</f>
        <v>45@localhost</v>
      </c>
      <c r="E47" s="185">
        <v>45</v>
      </c>
      <c r="F47" s="187" t="str">
        <f t="shared" si="2"/>
        <v>a</v>
      </c>
      <c r="G47" s="188" t="str">
        <f>"mailto:"&amp;Table1[[#This Row],[email]]</f>
        <v>mailto:45@localhost</v>
      </c>
      <c r="H47" s="189"/>
      <c r="I47" s="189"/>
      <c r="J47" s="188" t="str">
        <f>VLOOKUP(Table1[[#This Row],[profilePic'#]],Images[],3,FALSE)</f>
        <v>dinky1 bluegreen</v>
      </c>
      <c r="K4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7" s="188" t="str">
        <f>"""id"" : """&amp;Table1[[#This Row],[UUID]]&amp;""", "</f>
        <v xml:space="preserve">"id" : "bd73e89b58714f999dba7f8f6274d613", </v>
      </c>
      <c r="M47" s="188" t="str">
        <f>"""email"" : """&amp;Table1[[#This Row],[email]]&amp;""", "</f>
        <v xml:space="preserve">"email" : "45@localhost", </v>
      </c>
      <c r="N47" s="188" t="str">
        <f>"""pwd"" : """&amp;Table1[[#This Row],[pwd]]&amp;""", "</f>
        <v xml:space="preserve">"pwd" : "a", </v>
      </c>
      <c r="O47" s="188" t="str">
        <f>"""jsonBlob"" : ""{\""name\"" : \"""&amp;Table1[[#This Row],[firstName]]&amp;" "&amp;Table1[[#This Row],[lastName]]&amp;"\"", "&amp;"\""imgSrc\"" : \"""&amp;Table1[[#This Row],[profilePic]]&amp;"\""}"","</f>
        <v>"jsonBlob"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7" s="188" t="str">
        <f>"""contacts"" : { ""channels"": [ {""url"" : """&amp;Table1[[#This Row],[contact1]]&amp;""", ""channelType"" : """&amp;Table1[[#This Row],[contact1 type]]&amp;""" } ] },"</f>
        <v>"contacts" : { "channels": [ {"url" : "mailto:45@localhost", "channelType" : "" } ] },</v>
      </c>
      <c r="Q47" s="188" t="str">
        <f>""</f>
        <v/>
      </c>
      <c r="R47" s="189"/>
      <c r="S47" s="189"/>
      <c r="T47" s="189"/>
      <c r="U47" s="189"/>
      <c r="V47" s="188" t="str">
        <f>"""aliasLabels"" : [ "&amp;IF(NOT(ISBLANK(Table1[[#This Row],[label1]])),"{""label"": ""1"""&amp;"}"&amp;IF(NOT(ISBLANK(Table1[[#This Row],[label2]])),",{""label"": ""2"""&amp;"}"&amp;IF(NOT(ISBLANK(Table1[[#This Row],[label3]])),",{""label"":""3"""&amp;"}"&amp;IF(NOT(ISBLANK(Table1[[#This Row],[label4]])),",{""label"": ""4"""&amp;"}",""),""),""),"")&amp;"],"</f>
        <v>"aliasLabels" : [ ],</v>
      </c>
      <c r="W47" s="188" t="str">
        <f t="shared" si="3"/>
        <v>"initialPosts" : [  ]</v>
      </c>
      <c r="X4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"bd73e89b58714f999dba7f8f6274d613", "email" : "45@localhost", "pwd" : "a", "jsonBlob" : "{\"name\" : \" 45\",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"mailto:45@localhost", "channelType" : "" } ] },"aliasLabels" : [ ],"initialPosts" : [  ] }, </v>
      </c>
    </row>
    <row r="48" spans="1:24" s="185" customFormat="1" x14ac:dyDescent="0.25">
      <c r="A48" s="191">
        <v>47</v>
      </c>
      <c r="B48" s="185" t="s">
        <v>1149</v>
      </c>
      <c r="C48" s="186" t="str">
        <f>LOWER(LEFT(Table1[[#This Row],[firstName]],1)&amp;Table1[[#This Row],[lastName]])&amp;"@localhost"</f>
        <v>46@localhost</v>
      </c>
      <c r="E48" s="185">
        <v>46</v>
      </c>
      <c r="F48" s="187" t="str">
        <f t="shared" si="2"/>
        <v>a</v>
      </c>
      <c r="G48" s="188" t="str">
        <f>"mailto:"&amp;Table1[[#This Row],[email]]</f>
        <v>mailto:46@localhost</v>
      </c>
      <c r="H48" s="189"/>
      <c r="I48" s="189"/>
      <c r="J48" s="188" t="str">
        <f>VLOOKUP(Table1[[#This Row],[profilePic'#]],Images[],3,FALSE)</f>
        <v>dinky1 bluegreen</v>
      </c>
      <c r="K4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8" s="188" t="str">
        <f>"""id"" : """&amp;Table1[[#This Row],[UUID]]&amp;""", "</f>
        <v xml:space="preserve">"id" : "d31f5bf7838d4643bad66f0236fef1de", </v>
      </c>
      <c r="M48" s="188" t="str">
        <f>"""email"" : """&amp;Table1[[#This Row],[email]]&amp;""", "</f>
        <v xml:space="preserve">"email" : "46@localhost", </v>
      </c>
      <c r="N48" s="188" t="str">
        <f>"""pwd"" : """&amp;Table1[[#This Row],[pwd]]&amp;""", "</f>
        <v xml:space="preserve">"pwd" : "a", </v>
      </c>
      <c r="O48" s="188" t="str">
        <f>"""jsonBlob"" : ""{\""name\"" : \"""&amp;Table1[[#This Row],[firstName]]&amp;" "&amp;Table1[[#This Row],[lastName]]&amp;"\"", "&amp;"\""imgSrc\"" : \"""&amp;Table1[[#This Row],[profilePic]]&amp;"\""}"","</f>
        <v>"jsonBlob"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8" s="188" t="str">
        <f>"""contacts"" : { ""channels"": [ {""url"" : """&amp;Table1[[#This Row],[contact1]]&amp;""", ""channelType"" : """&amp;Table1[[#This Row],[contact1 type]]&amp;""" } ] },"</f>
        <v>"contacts" : { "channels": [ {"url" : "mailto:46@localhost", "channelType" : "" } ] },</v>
      </c>
      <c r="Q48" s="188" t="str">
        <f>""</f>
        <v/>
      </c>
      <c r="R48" s="189"/>
      <c r="S48" s="189"/>
      <c r="T48" s="189"/>
      <c r="U48" s="189"/>
      <c r="V48" s="188" t="str">
        <f>"""aliasLabels"" : [ "&amp;IF(NOT(ISBLANK(Table1[[#This Row],[label1]])),"{""label"": ""1"""&amp;"}"&amp;IF(NOT(ISBLANK(Table1[[#This Row],[label2]])),",{""label"": ""2"""&amp;"}"&amp;IF(NOT(ISBLANK(Table1[[#This Row],[label3]])),",{""label"":""3"""&amp;"}"&amp;IF(NOT(ISBLANK(Table1[[#This Row],[label4]])),",{""label"": ""4"""&amp;"}",""),""),""),"")&amp;"],"</f>
        <v>"aliasLabels" : [ ],</v>
      </c>
      <c r="W48" s="188" t="str">
        <f t="shared" si="3"/>
        <v>"initialPosts" : [  ]</v>
      </c>
      <c r="X4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"d31f5bf7838d4643bad66f0236fef1de", "email" : "46@localhost", "pwd" : "a", "jsonBlob" : "{\"name\" : \" 46\",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"mailto:46@localhost", "channelType" : "" } ] },"aliasLabels" : [ ],"initialPosts" : [  ] }, </v>
      </c>
    </row>
    <row r="49" spans="1:24" s="185" customFormat="1" x14ac:dyDescent="0.25">
      <c r="A49" s="184">
        <v>48</v>
      </c>
      <c r="B49" s="185" t="s">
        <v>1150</v>
      </c>
      <c r="C49" s="186" t="str">
        <f>LOWER(LEFT(Table1[[#This Row],[firstName]],1)&amp;Table1[[#This Row],[lastName]])&amp;"@localhost"</f>
        <v>47@localhost</v>
      </c>
      <c r="E49" s="185">
        <v>47</v>
      </c>
      <c r="F49" s="187" t="str">
        <f t="shared" si="2"/>
        <v>a</v>
      </c>
      <c r="G49" s="188" t="str">
        <f>"mailto:"&amp;Table1[[#This Row],[email]]</f>
        <v>mailto:47@localhost</v>
      </c>
      <c r="H49" s="189"/>
      <c r="I49" s="189"/>
      <c r="J49" s="188" t="str">
        <f>VLOOKUP(Table1[[#This Row],[profilePic'#]],Images[],3,FALSE)</f>
        <v>dinky1 bluegreen</v>
      </c>
      <c r="K4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49" s="188" t="str">
        <f>"""id"" : """&amp;Table1[[#This Row],[UUID]]&amp;""", "</f>
        <v xml:space="preserve">"id" : "153c99fe6d67469b87319e49a260a9f5", </v>
      </c>
      <c r="M49" s="188" t="str">
        <f>"""email"" : """&amp;Table1[[#This Row],[email]]&amp;""", "</f>
        <v xml:space="preserve">"email" : "47@localhost", </v>
      </c>
      <c r="N49" s="188" t="str">
        <f>"""pwd"" : """&amp;Table1[[#This Row],[pwd]]&amp;""", "</f>
        <v xml:space="preserve">"pwd" : "a", </v>
      </c>
      <c r="O49" s="188" t="str">
        <f>"""jsonBlob"" : ""{\""name\"" : \"""&amp;Table1[[#This Row],[firstName]]&amp;" "&amp;Table1[[#This Row],[lastName]]&amp;"\"", "&amp;"\""imgSrc\"" : \"""&amp;Table1[[#This Row],[profilePic]]&amp;"\""}"","</f>
        <v>"jsonBlob"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49" s="188" t="str">
        <f>"""contacts"" : { ""channels"": [ {""url"" : """&amp;Table1[[#This Row],[contact1]]&amp;""", ""channelType"" : """&amp;Table1[[#This Row],[contact1 type]]&amp;""" } ] },"</f>
        <v>"contacts" : { "channels": [ {"url" : "mailto:47@localhost", "channelType" : "" } ] },</v>
      </c>
      <c r="Q49" s="188" t="str">
        <f>""</f>
        <v/>
      </c>
      <c r="R49" s="189"/>
      <c r="S49" s="189"/>
      <c r="T49" s="189"/>
      <c r="U49" s="189"/>
      <c r="V49" s="188" t="str">
        <f>"""aliasLabels"" : [ "&amp;IF(NOT(ISBLANK(Table1[[#This Row],[label1]])),"{""label"": ""1"""&amp;"}"&amp;IF(NOT(ISBLANK(Table1[[#This Row],[label2]])),",{""label"": ""2"""&amp;"}"&amp;IF(NOT(ISBLANK(Table1[[#This Row],[label3]])),",{""label"":""3"""&amp;"}"&amp;IF(NOT(ISBLANK(Table1[[#This Row],[label4]])),",{""label"": ""4"""&amp;"}",""),""),""),"")&amp;"],"</f>
        <v>"aliasLabels" : [ ],</v>
      </c>
      <c r="W49" s="188" t="str">
        <f t="shared" si="3"/>
        <v>"initialPosts" : [  ]</v>
      </c>
      <c r="X4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"153c99fe6d67469b87319e49a260a9f5", "email" : "47@localhost", "pwd" : "a", "jsonBlob" : "{\"name\" : \" 47\",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"mailto:47@localhost", "channelType" : "" } ] },"aliasLabels" : [ ],"initialPosts" : [  ] }, </v>
      </c>
    </row>
    <row r="50" spans="1:24" s="185" customFormat="1" x14ac:dyDescent="0.25">
      <c r="A50" s="190">
        <v>49</v>
      </c>
      <c r="B50" s="185" t="s">
        <v>1151</v>
      </c>
      <c r="C50" s="186" t="str">
        <f>LOWER(LEFT(Table1[[#This Row],[firstName]],1)&amp;Table1[[#This Row],[lastName]])&amp;"@localhost"</f>
        <v>48@localhost</v>
      </c>
      <c r="E50" s="185">
        <v>48</v>
      </c>
      <c r="F50" s="187" t="str">
        <f t="shared" si="2"/>
        <v>a</v>
      </c>
      <c r="G50" s="188" t="str">
        <f>"mailto:"&amp;Table1[[#This Row],[email]]</f>
        <v>mailto:48@localhost</v>
      </c>
      <c r="H50" s="189"/>
      <c r="I50" s="189"/>
      <c r="J50" s="188" t="str">
        <f>VLOOKUP(Table1[[#This Row],[profilePic'#]],Images[],3,FALSE)</f>
        <v>dinky1 bluegreen</v>
      </c>
      <c r="K5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0" s="188" t="str">
        <f>"""id"" : """&amp;Table1[[#This Row],[UUID]]&amp;""", "</f>
        <v xml:space="preserve">"id" : "20965448c304409991f4c3e2a1d770b0", </v>
      </c>
      <c r="M50" s="188" t="str">
        <f>"""email"" : """&amp;Table1[[#This Row],[email]]&amp;""", "</f>
        <v xml:space="preserve">"email" : "48@localhost", </v>
      </c>
      <c r="N50" s="188" t="str">
        <f>"""pwd"" : """&amp;Table1[[#This Row],[pwd]]&amp;""", "</f>
        <v xml:space="preserve">"pwd" : "a", </v>
      </c>
      <c r="O50" s="188" t="str">
        <f>"""jsonBlob"" : ""{\""name\"" : \"""&amp;Table1[[#This Row],[firstName]]&amp;" "&amp;Table1[[#This Row],[lastName]]&amp;"\"", "&amp;"\""imgSrc\"" : \"""&amp;Table1[[#This Row],[profilePic]]&amp;"\""}"","</f>
        <v>"jsonBlob"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0" s="188" t="str">
        <f>"""contacts"" : { ""channels"": [ {""url"" : """&amp;Table1[[#This Row],[contact1]]&amp;""", ""channelType"" : """&amp;Table1[[#This Row],[contact1 type]]&amp;""" } ] },"</f>
        <v>"contacts" : { "channels": [ {"url" : "mailto:48@localhost", "channelType" : "" } ] },</v>
      </c>
      <c r="Q50" s="188" t="str">
        <f>""</f>
        <v/>
      </c>
      <c r="R50" s="189"/>
      <c r="S50" s="189"/>
      <c r="T50" s="189"/>
      <c r="U50" s="189"/>
      <c r="V50" s="188" t="str">
        <f>"""aliasLabels"" : [ "&amp;IF(NOT(ISBLANK(Table1[[#This Row],[label1]])),"{""label"": ""1"""&amp;"}"&amp;IF(NOT(ISBLANK(Table1[[#This Row],[label2]])),",{""label"": ""2"""&amp;"}"&amp;IF(NOT(ISBLANK(Table1[[#This Row],[label3]])),",{""label"":""3"""&amp;"}"&amp;IF(NOT(ISBLANK(Table1[[#This Row],[label4]])),",{""label"": ""4"""&amp;"}",""),""),""),"")&amp;"],"</f>
        <v>"aliasLabels" : [ ],</v>
      </c>
      <c r="W50" s="188" t="str">
        <f t="shared" si="3"/>
        <v>"initialPosts" : [  ]</v>
      </c>
      <c r="X5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"20965448c304409991f4c3e2a1d770b0", "email" : "48@localhost", "pwd" : "a", "jsonBlob" : "{\"name\" : \" 48\",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"mailto:48@localhost", "channelType" : "" } ] },"aliasLabels" : [ ],"initialPosts" : [  ] }, </v>
      </c>
    </row>
    <row r="51" spans="1:24" s="185" customFormat="1" x14ac:dyDescent="0.25">
      <c r="A51" s="190">
        <v>50</v>
      </c>
      <c r="B51" s="185" t="s">
        <v>1152</v>
      </c>
      <c r="C51" s="186" t="str">
        <f>LOWER(LEFT(Table1[[#This Row],[firstName]],1)&amp;Table1[[#This Row],[lastName]])&amp;"@localhost"</f>
        <v>49@localhost</v>
      </c>
      <c r="E51" s="185">
        <v>49</v>
      </c>
      <c r="F51" s="187" t="str">
        <f t="shared" si="2"/>
        <v>a</v>
      </c>
      <c r="G51" s="188" t="str">
        <f>"mailto:"&amp;Table1[[#This Row],[email]]</f>
        <v>mailto:49@localhost</v>
      </c>
      <c r="H51" s="189"/>
      <c r="I51" s="189"/>
      <c r="J51" s="188" t="str">
        <f>VLOOKUP(Table1[[#This Row],[profilePic'#]],Images[],3,FALSE)</f>
        <v>dinky1 bluegreen</v>
      </c>
      <c r="K5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1" s="188" t="str">
        <f>"""id"" : """&amp;Table1[[#This Row],[UUID]]&amp;""", "</f>
        <v xml:space="preserve">"id" : "c96b75de3c6c45f797a89e89f9784070", </v>
      </c>
      <c r="M51" s="188" t="str">
        <f>"""email"" : """&amp;Table1[[#This Row],[email]]&amp;""", "</f>
        <v xml:space="preserve">"email" : "49@localhost", </v>
      </c>
      <c r="N51" s="188" t="str">
        <f>"""pwd"" : """&amp;Table1[[#This Row],[pwd]]&amp;""", "</f>
        <v xml:space="preserve">"pwd" : "a", </v>
      </c>
      <c r="O51" s="188" t="str">
        <f>"""jsonBlob"" : ""{\""name\"" : \"""&amp;Table1[[#This Row],[firstName]]&amp;" "&amp;Table1[[#This Row],[lastName]]&amp;"\"", "&amp;"\""imgSrc\"" : \"""&amp;Table1[[#This Row],[profilePic]]&amp;"\""}"","</f>
        <v>"jsonBlob"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1" s="188" t="str">
        <f>"""contacts"" : { ""channels"": [ {""url"" : """&amp;Table1[[#This Row],[contact1]]&amp;""", ""channelType"" : """&amp;Table1[[#This Row],[contact1 type]]&amp;""" } ] },"</f>
        <v>"contacts" : { "channels": [ {"url" : "mailto:49@localhost", "channelType" : "" } ] },</v>
      </c>
      <c r="Q51" s="188" t="str">
        <f>""</f>
        <v/>
      </c>
      <c r="R51" s="189"/>
      <c r="S51" s="189"/>
      <c r="T51" s="189"/>
      <c r="U51" s="189"/>
      <c r="V51" s="188" t="str">
        <f>"""aliasLabels"" : [ "&amp;IF(NOT(ISBLANK(Table1[[#This Row],[label1]])),"{""label"": ""1"""&amp;"}"&amp;IF(NOT(ISBLANK(Table1[[#This Row],[label2]])),",{""label"": ""2"""&amp;"}"&amp;IF(NOT(ISBLANK(Table1[[#This Row],[label3]])),",{""label"":""3"""&amp;"}"&amp;IF(NOT(ISBLANK(Table1[[#This Row],[label4]])),",{""label"": ""4"""&amp;"}",""),""),""),"")&amp;"],"</f>
        <v>"aliasLabels" : [ ],</v>
      </c>
      <c r="W51" s="188" t="str">
        <f t="shared" si="3"/>
        <v>"initialPosts" : [  ]</v>
      </c>
      <c r="X5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"c96b75de3c6c45f797a89e89f9784070", "email" : "49@localhost", "pwd" : "a", "jsonBlob" : "{\"name\" : \" 49\",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"mailto:49@localhost", "channelType" : "" } ] },"aliasLabels" : [ ],"initialPosts" : [  ] }, </v>
      </c>
    </row>
    <row r="52" spans="1:24" s="185" customFormat="1" x14ac:dyDescent="0.25">
      <c r="A52" s="191">
        <v>51</v>
      </c>
      <c r="B52" s="185" t="s">
        <v>1153</v>
      </c>
      <c r="C52" s="186" t="str">
        <f>LOWER(LEFT(Table1[[#This Row],[firstName]],1)&amp;Table1[[#This Row],[lastName]])&amp;"@localhost"</f>
        <v>50@localhost</v>
      </c>
      <c r="E52" s="185">
        <v>50</v>
      </c>
      <c r="F52" s="187" t="str">
        <f t="shared" si="2"/>
        <v>a</v>
      </c>
      <c r="G52" s="188" t="str">
        <f>"mailto:"&amp;Table1[[#This Row],[email]]</f>
        <v>mailto:50@localhost</v>
      </c>
      <c r="H52" s="189"/>
      <c r="I52" s="189"/>
      <c r="J52" s="188" t="str">
        <f>VLOOKUP(Table1[[#This Row],[profilePic'#]],Images[],3,FALSE)</f>
        <v>dinky1 bluegreen</v>
      </c>
      <c r="K5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2" s="188" t="str">
        <f>"""id"" : """&amp;Table1[[#This Row],[UUID]]&amp;""", "</f>
        <v xml:space="preserve">"id" : "e5316114aefd4a20944ba23be399d574", </v>
      </c>
      <c r="M52" s="188" t="str">
        <f>"""email"" : """&amp;Table1[[#This Row],[email]]&amp;""", "</f>
        <v xml:space="preserve">"email" : "50@localhost", </v>
      </c>
      <c r="N52" s="188" t="str">
        <f>"""pwd"" : """&amp;Table1[[#This Row],[pwd]]&amp;""", "</f>
        <v xml:space="preserve">"pwd" : "a", </v>
      </c>
      <c r="O52" s="188" t="str">
        <f>"""jsonBlob"" : ""{\""name\"" : \"""&amp;Table1[[#This Row],[firstName]]&amp;" "&amp;Table1[[#This Row],[lastName]]&amp;"\"", "&amp;"\""imgSrc\"" : \"""&amp;Table1[[#This Row],[profilePic]]&amp;"\""}"","</f>
        <v>"jsonBlob"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2" s="188" t="str">
        <f>"""contacts"" : { ""channels"": [ {""url"" : """&amp;Table1[[#This Row],[contact1]]&amp;""", ""channelType"" : """&amp;Table1[[#This Row],[contact1 type]]&amp;""" } ] },"</f>
        <v>"contacts" : { "channels": [ {"url" : "mailto:50@localhost", "channelType" : "" } ] },</v>
      </c>
      <c r="Q52" s="188" t="str">
        <f>""</f>
        <v/>
      </c>
      <c r="R52" s="189"/>
      <c r="S52" s="189"/>
      <c r="T52" s="189"/>
      <c r="U52" s="189"/>
      <c r="V52" s="188" t="str">
        <f>"""aliasLabels"" : [ "&amp;IF(NOT(ISBLANK(Table1[[#This Row],[label1]])),"{""label"": ""1"""&amp;"}"&amp;IF(NOT(ISBLANK(Table1[[#This Row],[label2]])),",{""label"": ""2"""&amp;"}"&amp;IF(NOT(ISBLANK(Table1[[#This Row],[label3]])),",{""label"":""3"""&amp;"}"&amp;IF(NOT(ISBLANK(Table1[[#This Row],[label4]])),",{""label"": ""4"""&amp;"}",""),""),""),"")&amp;"],"</f>
        <v>"aliasLabels" : [ ],</v>
      </c>
      <c r="W52" s="188" t="str">
        <f t="shared" si="3"/>
        <v>"initialPosts" : [  ]</v>
      </c>
      <c r="X5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"e5316114aefd4a20944ba23be399d574", "email" : "50@localhost", "pwd" : "a", "jsonBlob" : "{\"name\" : \" 50\",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"mailto:50@localhost", "channelType" : "" } ] },"aliasLabels" : [ ],"initialPosts" : [  ] }, </v>
      </c>
    </row>
    <row r="53" spans="1:24" s="185" customFormat="1" x14ac:dyDescent="0.25">
      <c r="A53" s="184">
        <v>52</v>
      </c>
      <c r="B53" s="185" t="s">
        <v>1154</v>
      </c>
      <c r="C53" s="186" t="str">
        <f>LOWER(LEFT(Table1[[#This Row],[firstName]],1)&amp;Table1[[#This Row],[lastName]])&amp;"@localhost"</f>
        <v>51@localhost</v>
      </c>
      <c r="E53" s="185">
        <v>51</v>
      </c>
      <c r="F53" s="187" t="str">
        <f t="shared" si="2"/>
        <v>a</v>
      </c>
      <c r="G53" s="188" t="str">
        <f>"mailto:"&amp;Table1[[#This Row],[email]]</f>
        <v>mailto:51@localhost</v>
      </c>
      <c r="H53" s="189"/>
      <c r="I53" s="189"/>
      <c r="J53" s="188" t="str">
        <f>VLOOKUP(Table1[[#This Row],[profilePic'#]],Images[],3,FALSE)</f>
        <v>dinky1 bluegreen</v>
      </c>
      <c r="K5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3" s="188" t="str">
        <f>"""id"" : """&amp;Table1[[#This Row],[UUID]]&amp;""", "</f>
        <v xml:space="preserve">"id" : "c706d79539194091961331e600b2e321", </v>
      </c>
      <c r="M53" s="188" t="str">
        <f>"""email"" : """&amp;Table1[[#This Row],[email]]&amp;""", "</f>
        <v xml:space="preserve">"email" : "51@localhost", </v>
      </c>
      <c r="N53" s="188" t="str">
        <f>"""pwd"" : """&amp;Table1[[#This Row],[pwd]]&amp;""", "</f>
        <v xml:space="preserve">"pwd" : "a", </v>
      </c>
      <c r="O53" s="188" t="str">
        <f>"""jsonBlob"" : ""{\""name\"" : \"""&amp;Table1[[#This Row],[firstName]]&amp;" "&amp;Table1[[#This Row],[lastName]]&amp;"\"", "&amp;"\""imgSrc\"" : \"""&amp;Table1[[#This Row],[profilePic]]&amp;"\""}"","</f>
        <v>"jsonBlob"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3" s="188" t="str">
        <f>"""contacts"" : { ""channels"": [ {""url"" : """&amp;Table1[[#This Row],[contact1]]&amp;""", ""channelType"" : """&amp;Table1[[#This Row],[contact1 type]]&amp;""" } ] },"</f>
        <v>"contacts" : { "channels": [ {"url" : "mailto:51@localhost", "channelType" : "" } ] },</v>
      </c>
      <c r="Q53" s="188" t="str">
        <f>""</f>
        <v/>
      </c>
      <c r="R53" s="189"/>
      <c r="S53" s="189"/>
      <c r="T53" s="189"/>
      <c r="U53" s="189"/>
      <c r="V53" s="188" t="str">
        <f>"""aliasLabels"" : [ "&amp;IF(NOT(ISBLANK(Table1[[#This Row],[label1]])),"{""label"": ""1"""&amp;"}"&amp;IF(NOT(ISBLANK(Table1[[#This Row],[label2]])),",{""label"": ""2"""&amp;"}"&amp;IF(NOT(ISBLANK(Table1[[#This Row],[label3]])),",{""label"":""3"""&amp;"}"&amp;IF(NOT(ISBLANK(Table1[[#This Row],[label4]])),",{""label"": ""4"""&amp;"}",""),""),""),"")&amp;"],"</f>
        <v>"aliasLabels" : [ ],</v>
      </c>
      <c r="W53" s="188" t="str">
        <f t="shared" si="3"/>
        <v>"initialPosts" : [  ]</v>
      </c>
      <c r="X5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"c706d79539194091961331e600b2e321", "email" : "51@localhost", "pwd" : "a", "jsonBlob" : "{\"name\" : \" 51\",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"mailto:51@localhost", "channelType" : "" } ] },"aliasLabels" : [ ],"initialPosts" : [  ] }, </v>
      </c>
    </row>
    <row r="54" spans="1:24" s="185" customFormat="1" x14ac:dyDescent="0.25">
      <c r="A54" s="190">
        <v>53</v>
      </c>
      <c r="B54" s="185" t="s">
        <v>1155</v>
      </c>
      <c r="C54" s="186" t="str">
        <f>LOWER(LEFT(Table1[[#This Row],[firstName]],1)&amp;Table1[[#This Row],[lastName]])&amp;"@localhost"</f>
        <v>52@localhost</v>
      </c>
      <c r="E54" s="185">
        <v>52</v>
      </c>
      <c r="F54" s="187" t="str">
        <f t="shared" si="2"/>
        <v>a</v>
      </c>
      <c r="G54" s="188" t="str">
        <f>"mailto:"&amp;Table1[[#This Row],[email]]</f>
        <v>mailto:52@localhost</v>
      </c>
      <c r="H54" s="189"/>
      <c r="I54" s="189"/>
      <c r="J54" s="188" t="str">
        <f>VLOOKUP(Table1[[#This Row],[profilePic'#]],Images[],3,FALSE)</f>
        <v>dinky1 bluegreen</v>
      </c>
      <c r="K5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4" s="188" t="str">
        <f>"""id"" : """&amp;Table1[[#This Row],[UUID]]&amp;""", "</f>
        <v xml:space="preserve">"id" : "d594d33734b744579da227feb95e392b", </v>
      </c>
      <c r="M54" s="188" t="str">
        <f>"""email"" : """&amp;Table1[[#This Row],[email]]&amp;""", "</f>
        <v xml:space="preserve">"email" : "52@localhost", </v>
      </c>
      <c r="N54" s="188" t="str">
        <f>"""pwd"" : """&amp;Table1[[#This Row],[pwd]]&amp;""", "</f>
        <v xml:space="preserve">"pwd" : "a", </v>
      </c>
      <c r="O54" s="188" t="str">
        <f>"""jsonBlob"" : ""{\""name\"" : \"""&amp;Table1[[#This Row],[firstName]]&amp;" "&amp;Table1[[#This Row],[lastName]]&amp;"\"", "&amp;"\""imgSrc\"" : \"""&amp;Table1[[#This Row],[profilePic]]&amp;"\""}"","</f>
        <v>"jsonBlob"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4" s="188" t="str">
        <f>"""contacts"" : { ""channels"": [ {""url"" : """&amp;Table1[[#This Row],[contact1]]&amp;""", ""channelType"" : """&amp;Table1[[#This Row],[contact1 type]]&amp;""" } ] },"</f>
        <v>"contacts" : { "channels": [ {"url" : "mailto:52@localhost", "channelType" : "" } ] },</v>
      </c>
      <c r="Q54" s="188" t="str">
        <f>""</f>
        <v/>
      </c>
      <c r="R54" s="189"/>
      <c r="S54" s="189"/>
      <c r="T54" s="189"/>
      <c r="U54" s="189"/>
      <c r="V54" s="188" t="str">
        <f>"""aliasLabels"" : [ "&amp;IF(NOT(ISBLANK(Table1[[#This Row],[label1]])),"{""label"": ""1"""&amp;"}"&amp;IF(NOT(ISBLANK(Table1[[#This Row],[label2]])),",{""label"": ""2"""&amp;"}"&amp;IF(NOT(ISBLANK(Table1[[#This Row],[label3]])),",{""label"":""3"""&amp;"}"&amp;IF(NOT(ISBLANK(Table1[[#This Row],[label4]])),",{""label"": ""4"""&amp;"}",""),""),""),"")&amp;"],"</f>
        <v>"aliasLabels" : [ ],</v>
      </c>
      <c r="W54" s="188" t="str">
        <f t="shared" si="3"/>
        <v>"initialPosts" : [  ]</v>
      </c>
      <c r="X5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"d594d33734b744579da227feb95e392b", "email" : "52@localhost", "pwd" : "a", "jsonBlob" : "{\"name\" : \" 52\",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"mailto:52@localhost", "channelType" : "" } ] },"aliasLabels" : [ ],"initialPosts" : [  ] }, </v>
      </c>
    </row>
    <row r="55" spans="1:24" s="185" customFormat="1" x14ac:dyDescent="0.25">
      <c r="A55" s="190">
        <v>54</v>
      </c>
      <c r="B55" s="192" t="s">
        <v>1156</v>
      </c>
      <c r="C55" s="186" t="str">
        <f>LOWER(LEFT(Table1[[#This Row],[firstName]],1)&amp;Table1[[#This Row],[lastName]])&amp;"@localhost"</f>
        <v>53@localhost</v>
      </c>
      <c r="E55" s="185">
        <v>53</v>
      </c>
      <c r="F55" s="187" t="str">
        <f t="shared" si="2"/>
        <v>a</v>
      </c>
      <c r="G55" s="188" t="str">
        <f>"mailto:"&amp;Table1[[#This Row],[email]]</f>
        <v>mailto:53@localhost</v>
      </c>
      <c r="H55" s="189"/>
      <c r="I55" s="189"/>
      <c r="J55" s="188" t="str">
        <f>VLOOKUP(Table1[[#This Row],[profilePic'#]],Images[],3,FALSE)</f>
        <v>dinky1 bluegreen</v>
      </c>
      <c r="K5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5" s="188" t="str">
        <f>"""id"" : """&amp;Table1[[#This Row],[UUID]]&amp;""", "</f>
        <v xml:space="preserve">"id" : "23e381f8f99544e3917640007ffaccc3", </v>
      </c>
      <c r="M55" s="188" t="str">
        <f>"""email"" : """&amp;Table1[[#This Row],[email]]&amp;""", "</f>
        <v xml:space="preserve">"email" : "53@localhost", </v>
      </c>
      <c r="N55" s="188" t="str">
        <f>"""pwd"" : """&amp;Table1[[#This Row],[pwd]]&amp;""", "</f>
        <v xml:space="preserve">"pwd" : "a", </v>
      </c>
      <c r="O55" s="188" t="str">
        <f>"""jsonBlob"" : ""{\""name\"" : \"""&amp;Table1[[#This Row],[firstName]]&amp;" "&amp;Table1[[#This Row],[lastName]]&amp;"\"", "&amp;"\""imgSrc\"" : \"""&amp;Table1[[#This Row],[profilePic]]&amp;"\""}"","</f>
        <v>"jsonBlob"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5" s="188" t="str">
        <f>"""contacts"" : { ""channels"": [ {""url"" : """&amp;Table1[[#This Row],[contact1]]&amp;""", ""channelType"" : """&amp;Table1[[#This Row],[contact1 type]]&amp;""" } ] },"</f>
        <v>"contacts" : { "channels": [ {"url" : "mailto:53@localhost", "channelType" : "" } ] },</v>
      </c>
      <c r="Q55" s="188" t="str">
        <f>""</f>
        <v/>
      </c>
      <c r="R55" s="189"/>
      <c r="S55" s="189"/>
      <c r="T55" s="189"/>
      <c r="U55" s="189"/>
      <c r="V55" s="188" t="str">
        <f>"""aliasLabels"" : [ "&amp;IF(NOT(ISBLANK(Table1[[#This Row],[label1]])),"{""label"": ""1"""&amp;"}"&amp;IF(NOT(ISBLANK(Table1[[#This Row],[label2]])),",{""label"": ""2"""&amp;"}"&amp;IF(NOT(ISBLANK(Table1[[#This Row],[label3]])),",{""label"":""3"""&amp;"}"&amp;IF(NOT(ISBLANK(Table1[[#This Row],[label4]])),",{""label"": ""4"""&amp;"}",""),""),""),"")&amp;"],"</f>
        <v>"aliasLabels" : [ ],</v>
      </c>
      <c r="W55" s="188" t="str">
        <f t="shared" si="3"/>
        <v>"initialPosts" : [  ]</v>
      </c>
      <c r="X5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"23e381f8f99544e3917640007ffaccc3", "email" : "53@localhost", "pwd" : "a", "jsonBlob" : "{\"name\" : \" 53\",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"mailto:53@localhost", "channelType" : "" } ] },"aliasLabels" : [ ],"initialPosts" : [  ] }, </v>
      </c>
    </row>
    <row r="56" spans="1:24" s="185" customFormat="1" x14ac:dyDescent="0.25">
      <c r="A56" s="191">
        <v>55</v>
      </c>
      <c r="B56" s="185" t="s">
        <v>1157</v>
      </c>
      <c r="C56" s="186" t="str">
        <f>LOWER(LEFT(Table1[[#This Row],[firstName]],1)&amp;Table1[[#This Row],[lastName]])&amp;"@localhost"</f>
        <v>54@localhost</v>
      </c>
      <c r="E56" s="185">
        <v>54</v>
      </c>
      <c r="F56" s="187" t="str">
        <f t="shared" si="2"/>
        <v>a</v>
      </c>
      <c r="G56" s="188" t="str">
        <f>"mailto:"&amp;Table1[[#This Row],[email]]</f>
        <v>mailto:54@localhost</v>
      </c>
      <c r="H56" s="189"/>
      <c r="I56" s="189"/>
      <c r="J56" s="188" t="str">
        <f>VLOOKUP(Table1[[#This Row],[profilePic'#]],Images[],3,FALSE)</f>
        <v>dinky1 bluegreen</v>
      </c>
      <c r="K5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6" s="188" t="str">
        <f>"""id"" : """&amp;Table1[[#This Row],[UUID]]&amp;""", "</f>
        <v xml:space="preserve">"id" : "57c5b4f4eb2f4f4798c8c5f724bc7b83", </v>
      </c>
      <c r="M56" s="188" t="str">
        <f>"""email"" : """&amp;Table1[[#This Row],[email]]&amp;""", "</f>
        <v xml:space="preserve">"email" : "54@localhost", </v>
      </c>
      <c r="N56" s="188" t="str">
        <f>"""pwd"" : """&amp;Table1[[#This Row],[pwd]]&amp;""", "</f>
        <v xml:space="preserve">"pwd" : "a", </v>
      </c>
      <c r="O56" s="188" t="str">
        <f>"""jsonBlob"" : ""{\""name\"" : \"""&amp;Table1[[#This Row],[firstName]]&amp;" "&amp;Table1[[#This Row],[lastName]]&amp;"\"", "&amp;"\""imgSrc\"" : \"""&amp;Table1[[#This Row],[profilePic]]&amp;"\""}"","</f>
        <v>"jsonBlob"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6" s="188" t="str">
        <f>"""contacts"" : { ""channels"": [ {""url"" : """&amp;Table1[[#This Row],[contact1]]&amp;""", ""channelType"" : """&amp;Table1[[#This Row],[contact1 type]]&amp;""" } ] },"</f>
        <v>"contacts" : { "channels": [ {"url" : "mailto:54@localhost", "channelType" : "" } ] },</v>
      </c>
      <c r="Q56" s="188" t="str">
        <f>""</f>
        <v/>
      </c>
      <c r="R56" s="189"/>
      <c r="S56" s="189"/>
      <c r="T56" s="189"/>
      <c r="U56" s="189"/>
      <c r="V56" s="188" t="str">
        <f>"""aliasLabels"" : [ "&amp;IF(NOT(ISBLANK(Table1[[#This Row],[label1]])),"{""label"": ""1"""&amp;"}"&amp;IF(NOT(ISBLANK(Table1[[#This Row],[label2]])),",{""label"": ""2"""&amp;"}"&amp;IF(NOT(ISBLANK(Table1[[#This Row],[label3]])),",{""label"":""3"""&amp;"}"&amp;IF(NOT(ISBLANK(Table1[[#This Row],[label4]])),",{""label"": ""4"""&amp;"}",""),""),""),"")&amp;"],"</f>
        <v>"aliasLabels" : [ ],</v>
      </c>
      <c r="W56" s="188" t="str">
        <f t="shared" si="3"/>
        <v>"initialPosts" : [  ]</v>
      </c>
      <c r="X5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"57c5b4f4eb2f4f4798c8c5f724bc7b83", "email" : "54@localhost", "pwd" : "a", "jsonBlob" : "{\"name\" : \" 54\",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"mailto:54@localhost", "channelType" : "" } ] },"aliasLabels" : [ ],"initialPosts" : [  ] }, </v>
      </c>
    </row>
    <row r="57" spans="1:24" s="185" customFormat="1" x14ac:dyDescent="0.25">
      <c r="A57" s="184">
        <v>56</v>
      </c>
      <c r="B57" s="185" t="s">
        <v>1158</v>
      </c>
      <c r="C57" s="186" t="str">
        <f>LOWER(LEFT(Table1[[#This Row],[firstName]],1)&amp;Table1[[#This Row],[lastName]])&amp;"@localhost"</f>
        <v>55@localhost</v>
      </c>
      <c r="E57" s="185">
        <v>55</v>
      </c>
      <c r="F57" s="187" t="str">
        <f t="shared" si="2"/>
        <v>a</v>
      </c>
      <c r="G57" s="188" t="str">
        <f>"mailto:"&amp;Table1[[#This Row],[email]]</f>
        <v>mailto:55@localhost</v>
      </c>
      <c r="H57" s="189"/>
      <c r="I57" s="189"/>
      <c r="J57" s="188" t="str">
        <f>VLOOKUP(Table1[[#This Row],[profilePic'#]],Images[],3,FALSE)</f>
        <v>dinky1 bluegreen</v>
      </c>
      <c r="K5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7" s="188" t="str">
        <f>"""id"" : """&amp;Table1[[#This Row],[UUID]]&amp;""", "</f>
        <v xml:space="preserve">"id" : "5a1ef18b7f174f739058569469a60d36", </v>
      </c>
      <c r="M57" s="188" t="str">
        <f>"""email"" : """&amp;Table1[[#This Row],[email]]&amp;""", "</f>
        <v xml:space="preserve">"email" : "55@localhost", </v>
      </c>
      <c r="N57" s="188" t="str">
        <f>"""pwd"" : """&amp;Table1[[#This Row],[pwd]]&amp;""", "</f>
        <v xml:space="preserve">"pwd" : "a", </v>
      </c>
      <c r="O57" s="188" t="str">
        <f>"""jsonBlob"" : ""{\""name\"" : \"""&amp;Table1[[#This Row],[firstName]]&amp;" "&amp;Table1[[#This Row],[lastName]]&amp;"\"", "&amp;"\""imgSrc\"" : \"""&amp;Table1[[#This Row],[profilePic]]&amp;"\""}"","</f>
        <v>"jsonBlob"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7" s="188" t="str">
        <f>"""contacts"" : { ""channels"": [ {""url"" : """&amp;Table1[[#This Row],[contact1]]&amp;""", ""channelType"" : """&amp;Table1[[#This Row],[contact1 type]]&amp;""" } ] },"</f>
        <v>"contacts" : { "channels": [ {"url" : "mailto:55@localhost", "channelType" : "" } ] },</v>
      </c>
      <c r="Q57" s="188" t="str">
        <f>""</f>
        <v/>
      </c>
      <c r="R57" s="189"/>
      <c r="S57" s="189"/>
      <c r="T57" s="189"/>
      <c r="U57" s="189"/>
      <c r="V57" s="188" t="str">
        <f>"""aliasLabels"" : [ "&amp;IF(NOT(ISBLANK(Table1[[#This Row],[label1]])),"{""label"": ""1"""&amp;"}"&amp;IF(NOT(ISBLANK(Table1[[#This Row],[label2]])),",{""label"": ""2"""&amp;"}"&amp;IF(NOT(ISBLANK(Table1[[#This Row],[label3]])),",{""label"":""3"""&amp;"}"&amp;IF(NOT(ISBLANK(Table1[[#This Row],[label4]])),",{""label"": ""4"""&amp;"}",""),""),""),"")&amp;"],"</f>
        <v>"aliasLabels" : [ ],</v>
      </c>
      <c r="W57" s="188" t="str">
        <f t="shared" si="3"/>
        <v>"initialPosts" : [  ]</v>
      </c>
      <c r="X5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"5a1ef18b7f174f739058569469a60d36", "email" : "55@localhost", "pwd" : "a", "jsonBlob" : "{\"name\" : \" 55\",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"mailto:55@localhost", "channelType" : "" } ] },"aliasLabels" : [ ],"initialPosts" : [  ] }, </v>
      </c>
    </row>
    <row r="58" spans="1:24" s="185" customFormat="1" x14ac:dyDescent="0.25">
      <c r="A58" s="190">
        <v>57</v>
      </c>
      <c r="B58" s="185" t="s">
        <v>1159</v>
      </c>
      <c r="C58" s="186" t="str">
        <f>LOWER(LEFT(Table1[[#This Row],[firstName]],1)&amp;Table1[[#This Row],[lastName]])&amp;"@localhost"</f>
        <v>56@localhost</v>
      </c>
      <c r="E58" s="185">
        <v>56</v>
      </c>
      <c r="F58" s="187" t="str">
        <f t="shared" si="2"/>
        <v>a</v>
      </c>
      <c r="G58" s="188" t="str">
        <f>"mailto:"&amp;Table1[[#This Row],[email]]</f>
        <v>mailto:56@localhost</v>
      </c>
      <c r="H58" s="189"/>
      <c r="I58" s="189"/>
      <c r="J58" s="188" t="str">
        <f>VLOOKUP(Table1[[#This Row],[profilePic'#]],Images[],3,FALSE)</f>
        <v>dinky1 bluegreen</v>
      </c>
      <c r="K5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8" s="188" t="str">
        <f>"""id"" : """&amp;Table1[[#This Row],[UUID]]&amp;""", "</f>
        <v xml:space="preserve">"id" : "a43b7e2465f1447292bb3f0a6fef939a", </v>
      </c>
      <c r="M58" s="188" t="str">
        <f>"""email"" : """&amp;Table1[[#This Row],[email]]&amp;""", "</f>
        <v xml:space="preserve">"email" : "56@localhost", </v>
      </c>
      <c r="N58" s="188" t="str">
        <f>"""pwd"" : """&amp;Table1[[#This Row],[pwd]]&amp;""", "</f>
        <v xml:space="preserve">"pwd" : "a", </v>
      </c>
      <c r="O58" s="188" t="str">
        <f>"""jsonBlob"" : ""{\""name\"" : \"""&amp;Table1[[#This Row],[firstName]]&amp;" "&amp;Table1[[#This Row],[lastName]]&amp;"\"", "&amp;"\""imgSrc\"" : \"""&amp;Table1[[#This Row],[profilePic]]&amp;"\""}"","</f>
        <v>"jsonBlob"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8" s="188" t="str">
        <f>"""contacts"" : { ""channels"": [ {""url"" : """&amp;Table1[[#This Row],[contact1]]&amp;""", ""channelType"" : """&amp;Table1[[#This Row],[contact1 type]]&amp;""" } ] },"</f>
        <v>"contacts" : { "channels": [ {"url" : "mailto:56@localhost", "channelType" : "" } ] },</v>
      </c>
      <c r="Q58" s="188" t="str">
        <f>""</f>
        <v/>
      </c>
      <c r="R58" s="189"/>
      <c r="S58" s="189"/>
      <c r="T58" s="189"/>
      <c r="U58" s="189"/>
      <c r="V58" s="188" t="str">
        <f>"""aliasLabels"" : [ "&amp;IF(NOT(ISBLANK(Table1[[#This Row],[label1]])),"{""label"": ""1"""&amp;"}"&amp;IF(NOT(ISBLANK(Table1[[#This Row],[label2]])),",{""label"": ""2"""&amp;"}"&amp;IF(NOT(ISBLANK(Table1[[#This Row],[label3]])),",{""label"":""3"""&amp;"}"&amp;IF(NOT(ISBLANK(Table1[[#This Row],[label4]])),",{""label"": ""4"""&amp;"}",""),""),""),"")&amp;"],"</f>
        <v>"aliasLabels" : [ ],</v>
      </c>
      <c r="W58" s="188" t="str">
        <f t="shared" si="3"/>
        <v>"initialPosts" : [  ]</v>
      </c>
      <c r="X5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"a43b7e2465f1447292bb3f0a6fef939a", "email" : "56@localhost", "pwd" : "a", "jsonBlob" : "{\"name\" : \" 56\",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"mailto:56@localhost", "channelType" : "" } ] },"aliasLabels" : [ ],"initialPosts" : [  ] }, </v>
      </c>
    </row>
    <row r="59" spans="1:24" s="185" customFormat="1" x14ac:dyDescent="0.25">
      <c r="A59" s="190">
        <v>58</v>
      </c>
      <c r="B59" s="185" t="s">
        <v>1160</v>
      </c>
      <c r="C59" s="186" t="str">
        <f>LOWER(LEFT(Table1[[#This Row],[firstName]],1)&amp;Table1[[#This Row],[lastName]])&amp;"@localhost"</f>
        <v>57@localhost</v>
      </c>
      <c r="E59" s="185">
        <v>57</v>
      </c>
      <c r="F59" s="187" t="str">
        <f t="shared" si="2"/>
        <v>a</v>
      </c>
      <c r="G59" s="188" t="str">
        <f>"mailto:"&amp;Table1[[#This Row],[email]]</f>
        <v>mailto:57@localhost</v>
      </c>
      <c r="H59" s="189"/>
      <c r="I59" s="189"/>
      <c r="J59" s="188" t="str">
        <f>VLOOKUP(Table1[[#This Row],[profilePic'#]],Images[],3,FALSE)</f>
        <v>dinky1 bluegreen</v>
      </c>
      <c r="K5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59" s="188" t="str">
        <f>"""id"" : """&amp;Table1[[#This Row],[UUID]]&amp;""", "</f>
        <v xml:space="preserve">"id" : "cfe1e0783a7a45fba933e7106cfe2f7f", </v>
      </c>
      <c r="M59" s="188" t="str">
        <f>"""email"" : """&amp;Table1[[#This Row],[email]]&amp;""", "</f>
        <v xml:space="preserve">"email" : "57@localhost", </v>
      </c>
      <c r="N59" s="188" t="str">
        <f>"""pwd"" : """&amp;Table1[[#This Row],[pwd]]&amp;""", "</f>
        <v xml:space="preserve">"pwd" : "a", </v>
      </c>
      <c r="O59" s="188" t="str">
        <f>"""jsonBlob"" : ""{\""name\"" : \"""&amp;Table1[[#This Row],[firstName]]&amp;" "&amp;Table1[[#This Row],[lastName]]&amp;"\"", "&amp;"\""imgSrc\"" : \"""&amp;Table1[[#This Row],[profilePic]]&amp;"\""}"","</f>
        <v>"jsonBlob"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59" s="188" t="str">
        <f>"""contacts"" : { ""channels"": [ {""url"" : """&amp;Table1[[#This Row],[contact1]]&amp;""", ""channelType"" : """&amp;Table1[[#This Row],[contact1 type]]&amp;""" } ] },"</f>
        <v>"contacts" : { "channels": [ {"url" : "mailto:57@localhost", "channelType" : "" } ] },</v>
      </c>
      <c r="Q59" s="188" t="str">
        <f>""</f>
        <v/>
      </c>
      <c r="R59" s="189"/>
      <c r="S59" s="189"/>
      <c r="T59" s="189"/>
      <c r="U59" s="189"/>
      <c r="V59" s="188" t="str">
        <f>"""aliasLabels"" : [ "&amp;IF(NOT(ISBLANK(Table1[[#This Row],[label1]])),"{""label"": ""1"""&amp;"}"&amp;IF(NOT(ISBLANK(Table1[[#This Row],[label2]])),",{""label"": ""2"""&amp;"}"&amp;IF(NOT(ISBLANK(Table1[[#This Row],[label3]])),",{""label"":""3"""&amp;"}"&amp;IF(NOT(ISBLANK(Table1[[#This Row],[label4]])),",{""label"": ""4"""&amp;"}",""),""),""),"")&amp;"],"</f>
        <v>"aliasLabels" : [ ],</v>
      </c>
      <c r="W59" s="188" t="str">
        <f t="shared" si="3"/>
        <v>"initialPosts" : [  ]</v>
      </c>
      <c r="X5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"cfe1e0783a7a45fba933e7106cfe2f7f", "email" : "57@localhost", "pwd" : "a", "jsonBlob" : "{\"name\" : \" 57\",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"mailto:57@localhost", "channelType" : "" } ] },"aliasLabels" : [ ],"initialPosts" : [  ] }, </v>
      </c>
    </row>
    <row r="60" spans="1:24" s="185" customFormat="1" x14ac:dyDescent="0.25">
      <c r="A60" s="191">
        <v>59</v>
      </c>
      <c r="B60" s="185" t="s">
        <v>1161</v>
      </c>
      <c r="C60" s="186" t="str">
        <f>LOWER(LEFT(Table1[[#This Row],[firstName]],1)&amp;Table1[[#This Row],[lastName]])&amp;"@localhost"</f>
        <v>58@localhost</v>
      </c>
      <c r="E60" s="185">
        <v>58</v>
      </c>
      <c r="F60" s="187" t="str">
        <f t="shared" si="2"/>
        <v>a</v>
      </c>
      <c r="G60" s="188" t="str">
        <f>"mailto:"&amp;Table1[[#This Row],[email]]</f>
        <v>mailto:58@localhost</v>
      </c>
      <c r="H60" s="189"/>
      <c r="I60" s="189"/>
      <c r="J60" s="188" t="str">
        <f>VLOOKUP(Table1[[#This Row],[profilePic'#]],Images[],3,FALSE)</f>
        <v>dinky1 bluegreen</v>
      </c>
      <c r="K6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0" s="188" t="str">
        <f>"""id"" : """&amp;Table1[[#This Row],[UUID]]&amp;""", "</f>
        <v xml:space="preserve">"id" : "21444771ce084829a77d54ece3ebe46e", </v>
      </c>
      <c r="M60" s="188" t="str">
        <f>"""email"" : """&amp;Table1[[#This Row],[email]]&amp;""", "</f>
        <v xml:space="preserve">"email" : "58@localhost", </v>
      </c>
      <c r="N60" s="188" t="str">
        <f>"""pwd"" : """&amp;Table1[[#This Row],[pwd]]&amp;""", "</f>
        <v xml:space="preserve">"pwd" : "a", </v>
      </c>
      <c r="O60" s="188" t="str">
        <f>"""jsonBlob"" : ""{\""name\"" : \"""&amp;Table1[[#This Row],[firstName]]&amp;" "&amp;Table1[[#This Row],[lastName]]&amp;"\"", "&amp;"\""imgSrc\"" : \"""&amp;Table1[[#This Row],[profilePic]]&amp;"\""}"","</f>
        <v>"jsonBlob"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0" s="188" t="str">
        <f>"""contacts"" : { ""channels"": [ {""url"" : """&amp;Table1[[#This Row],[contact1]]&amp;""", ""channelType"" : """&amp;Table1[[#This Row],[contact1 type]]&amp;""" } ] },"</f>
        <v>"contacts" : { "channels": [ {"url" : "mailto:58@localhost", "channelType" : "" } ] },</v>
      </c>
      <c r="Q60" s="188" t="str">
        <f>""</f>
        <v/>
      </c>
      <c r="R60" s="189"/>
      <c r="S60" s="189"/>
      <c r="T60" s="189"/>
      <c r="U60" s="189"/>
      <c r="V60" s="188" t="str">
        <f>"""aliasLabels"" : [ "&amp;IF(NOT(ISBLANK(Table1[[#This Row],[label1]])),"{""label"": ""1"""&amp;"}"&amp;IF(NOT(ISBLANK(Table1[[#This Row],[label2]])),",{""label"": ""2"""&amp;"}"&amp;IF(NOT(ISBLANK(Table1[[#This Row],[label3]])),",{""label"":""3"""&amp;"}"&amp;IF(NOT(ISBLANK(Table1[[#This Row],[label4]])),",{""label"": ""4"""&amp;"}",""),""),""),"")&amp;"],"</f>
        <v>"aliasLabels" : [ ],</v>
      </c>
      <c r="W60" s="188" t="str">
        <f t="shared" si="3"/>
        <v>"initialPosts" : [  ]</v>
      </c>
      <c r="X6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"21444771ce084829a77d54ece3ebe46e", "email" : "58@localhost", "pwd" : "a", "jsonBlob" : "{\"name\" : \" 58\",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"mailto:58@localhost", "channelType" : "" } ] },"aliasLabels" : [ ],"initialPosts" : [  ] }, </v>
      </c>
    </row>
    <row r="61" spans="1:24" s="185" customFormat="1" x14ac:dyDescent="0.25">
      <c r="A61" s="184">
        <v>60</v>
      </c>
      <c r="B61" s="185" t="s">
        <v>1162</v>
      </c>
      <c r="C61" s="186" t="str">
        <f>LOWER(LEFT(Table1[[#This Row],[firstName]],1)&amp;Table1[[#This Row],[lastName]])&amp;"@localhost"</f>
        <v>59@localhost</v>
      </c>
      <c r="E61" s="185">
        <v>59</v>
      </c>
      <c r="F61" s="187" t="str">
        <f t="shared" si="2"/>
        <v>a</v>
      </c>
      <c r="G61" s="188" t="str">
        <f>"mailto:"&amp;Table1[[#This Row],[email]]</f>
        <v>mailto:59@localhost</v>
      </c>
      <c r="H61" s="189"/>
      <c r="I61" s="189"/>
      <c r="J61" s="188" t="str">
        <f>VLOOKUP(Table1[[#This Row],[profilePic'#]],Images[],3,FALSE)</f>
        <v>dinky1 bluegreen</v>
      </c>
      <c r="K6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1" s="188" t="str">
        <f>"""id"" : """&amp;Table1[[#This Row],[UUID]]&amp;""", "</f>
        <v xml:space="preserve">"id" : "be5a9efc0499453e809e20c680c5d8ca", </v>
      </c>
      <c r="M61" s="188" t="str">
        <f>"""email"" : """&amp;Table1[[#This Row],[email]]&amp;""", "</f>
        <v xml:space="preserve">"email" : "59@localhost", </v>
      </c>
      <c r="N61" s="188" t="str">
        <f>"""pwd"" : """&amp;Table1[[#This Row],[pwd]]&amp;""", "</f>
        <v xml:space="preserve">"pwd" : "a", </v>
      </c>
      <c r="O61" s="188" t="str">
        <f>"""jsonBlob"" : ""{\""name\"" : \"""&amp;Table1[[#This Row],[firstName]]&amp;" "&amp;Table1[[#This Row],[lastName]]&amp;"\"", "&amp;"\""imgSrc\"" : \"""&amp;Table1[[#This Row],[profilePic]]&amp;"\""}"","</f>
        <v>"jsonBlob"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1" s="188" t="str">
        <f>"""contacts"" : { ""channels"": [ {""url"" : """&amp;Table1[[#This Row],[contact1]]&amp;""", ""channelType"" : """&amp;Table1[[#This Row],[contact1 type]]&amp;""" } ] },"</f>
        <v>"contacts" : { "channels": [ {"url" : "mailto:59@localhost", "channelType" : "" } ] },</v>
      </c>
      <c r="Q61" s="188" t="str">
        <f>""</f>
        <v/>
      </c>
      <c r="R61" s="189"/>
      <c r="S61" s="189"/>
      <c r="T61" s="189"/>
      <c r="U61" s="189"/>
      <c r="V61" s="188" t="str">
        <f>"""aliasLabels"" : [ "&amp;IF(NOT(ISBLANK(Table1[[#This Row],[label1]])),"{""label"": ""1"""&amp;"}"&amp;IF(NOT(ISBLANK(Table1[[#This Row],[label2]])),",{""label"": ""2"""&amp;"}"&amp;IF(NOT(ISBLANK(Table1[[#This Row],[label3]])),",{""label"":""3"""&amp;"}"&amp;IF(NOT(ISBLANK(Table1[[#This Row],[label4]])),",{""label"": ""4"""&amp;"}",""),""),""),"")&amp;"],"</f>
        <v>"aliasLabels" : [ ],</v>
      </c>
      <c r="W61" s="188" t="str">
        <f t="shared" si="3"/>
        <v>"initialPosts" : [  ]</v>
      </c>
      <c r="X6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"be5a9efc0499453e809e20c680c5d8ca", "email" : "59@localhost", "pwd" : "a", "jsonBlob" : "{\"name\" : \" 59\",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"mailto:59@localhost", "channelType" : "" } ] },"aliasLabels" : [ ],"initialPosts" : [  ] }, </v>
      </c>
    </row>
    <row r="62" spans="1:24" s="185" customFormat="1" x14ac:dyDescent="0.25">
      <c r="A62" s="190">
        <v>61</v>
      </c>
      <c r="B62" s="185" t="s">
        <v>1163</v>
      </c>
      <c r="C62" s="186" t="str">
        <f>LOWER(LEFT(Table1[[#This Row],[firstName]],1)&amp;Table1[[#This Row],[lastName]])&amp;"@localhost"</f>
        <v>60@localhost</v>
      </c>
      <c r="E62" s="185">
        <v>60</v>
      </c>
      <c r="F62" s="187" t="str">
        <f t="shared" si="2"/>
        <v>a</v>
      </c>
      <c r="G62" s="188" t="str">
        <f>"mailto:"&amp;Table1[[#This Row],[email]]</f>
        <v>mailto:60@localhost</v>
      </c>
      <c r="H62" s="189"/>
      <c r="I62" s="189"/>
      <c r="J62" s="188" t="str">
        <f>VLOOKUP(Table1[[#This Row],[profilePic'#]],Images[],3,FALSE)</f>
        <v>dinky1 bluegreen</v>
      </c>
      <c r="K6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2" s="188" t="str">
        <f>"""id"" : """&amp;Table1[[#This Row],[UUID]]&amp;""", "</f>
        <v xml:space="preserve">"id" : "01dcb6c72b254a229647b5103fe83ffc", </v>
      </c>
      <c r="M62" s="188" t="str">
        <f>"""email"" : """&amp;Table1[[#This Row],[email]]&amp;""", "</f>
        <v xml:space="preserve">"email" : "60@localhost", </v>
      </c>
      <c r="N62" s="188" t="str">
        <f>"""pwd"" : """&amp;Table1[[#This Row],[pwd]]&amp;""", "</f>
        <v xml:space="preserve">"pwd" : "a", </v>
      </c>
      <c r="O62" s="188" t="str">
        <f>"""jsonBlob"" : ""{\""name\"" : \"""&amp;Table1[[#This Row],[firstName]]&amp;" "&amp;Table1[[#This Row],[lastName]]&amp;"\"", "&amp;"\""imgSrc\"" : \"""&amp;Table1[[#This Row],[profilePic]]&amp;"\""}"","</f>
        <v>"jsonBlob"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2" s="188" t="str">
        <f>"""contacts"" : { ""channels"": [ {""url"" : """&amp;Table1[[#This Row],[contact1]]&amp;""", ""channelType"" : """&amp;Table1[[#This Row],[contact1 type]]&amp;""" } ] },"</f>
        <v>"contacts" : { "channels": [ {"url" : "mailto:60@localhost", "channelType" : "" } ] },</v>
      </c>
      <c r="Q62" s="188" t="str">
        <f>""</f>
        <v/>
      </c>
      <c r="R62" s="189"/>
      <c r="S62" s="189"/>
      <c r="T62" s="189"/>
      <c r="U62" s="189"/>
      <c r="V62" s="188" t="str">
        <f>"""aliasLabels"" : [ "&amp;IF(NOT(ISBLANK(Table1[[#This Row],[label1]])),"{""label"": ""1"""&amp;"}"&amp;IF(NOT(ISBLANK(Table1[[#This Row],[label2]])),",{""label"": ""2"""&amp;"}"&amp;IF(NOT(ISBLANK(Table1[[#This Row],[label3]])),",{""label"":""3"""&amp;"}"&amp;IF(NOT(ISBLANK(Table1[[#This Row],[label4]])),",{""label"": ""4"""&amp;"}",""),""),""),"")&amp;"],"</f>
        <v>"aliasLabels" : [ ],</v>
      </c>
      <c r="W62" s="188" t="str">
        <f t="shared" si="3"/>
        <v>"initialPosts" : [  ]</v>
      </c>
      <c r="X6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"01dcb6c72b254a229647b5103fe83ffc", "email" : "60@localhost", "pwd" : "a", "jsonBlob" : "{\"name\" : \" 60\",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"mailto:60@localhost", "channelType" : "" } ] },"aliasLabels" : [ ],"initialPosts" : [  ] }, </v>
      </c>
    </row>
    <row r="63" spans="1:24" s="185" customFormat="1" x14ac:dyDescent="0.25">
      <c r="A63" s="190">
        <v>62</v>
      </c>
      <c r="B63" s="185" t="s">
        <v>1164</v>
      </c>
      <c r="C63" s="186" t="str">
        <f>LOWER(LEFT(Table1[[#This Row],[firstName]],1)&amp;Table1[[#This Row],[lastName]])&amp;"@localhost"</f>
        <v>61@localhost</v>
      </c>
      <c r="E63" s="185">
        <v>61</v>
      </c>
      <c r="F63" s="187" t="str">
        <f t="shared" si="2"/>
        <v>a</v>
      </c>
      <c r="G63" s="188" t="str">
        <f>"mailto:"&amp;Table1[[#This Row],[email]]</f>
        <v>mailto:61@localhost</v>
      </c>
      <c r="H63" s="189"/>
      <c r="I63" s="189"/>
      <c r="J63" s="188" t="str">
        <f>VLOOKUP(Table1[[#This Row],[profilePic'#]],Images[],3,FALSE)</f>
        <v>dinky1 bluegreen</v>
      </c>
      <c r="K6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3" s="188" t="str">
        <f>"""id"" : """&amp;Table1[[#This Row],[UUID]]&amp;""", "</f>
        <v xml:space="preserve">"id" : "341cf16da25a4190aeae39a08f5535cf", </v>
      </c>
      <c r="M63" s="188" t="str">
        <f>"""email"" : """&amp;Table1[[#This Row],[email]]&amp;""", "</f>
        <v xml:space="preserve">"email" : "61@localhost", </v>
      </c>
      <c r="N63" s="188" t="str">
        <f>"""pwd"" : """&amp;Table1[[#This Row],[pwd]]&amp;""", "</f>
        <v xml:space="preserve">"pwd" : "a", </v>
      </c>
      <c r="O63" s="188" t="str">
        <f>"""jsonBlob"" : ""{\""name\"" : \"""&amp;Table1[[#This Row],[firstName]]&amp;" "&amp;Table1[[#This Row],[lastName]]&amp;"\"", "&amp;"\""imgSrc\"" : \"""&amp;Table1[[#This Row],[profilePic]]&amp;"\""}"","</f>
        <v>"jsonBlob"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3" s="188" t="str">
        <f>"""contacts"" : { ""channels"": [ {""url"" : """&amp;Table1[[#This Row],[contact1]]&amp;""", ""channelType"" : """&amp;Table1[[#This Row],[contact1 type]]&amp;""" } ] },"</f>
        <v>"contacts" : { "channels": [ {"url" : "mailto:61@localhost", "channelType" : "" } ] },</v>
      </c>
      <c r="Q63" s="188" t="str">
        <f>""</f>
        <v/>
      </c>
      <c r="R63" s="189"/>
      <c r="S63" s="189"/>
      <c r="T63" s="189"/>
      <c r="U63" s="189"/>
      <c r="V63" s="188" t="str">
        <f>"""aliasLabels"" : [ "&amp;IF(NOT(ISBLANK(Table1[[#This Row],[label1]])),"{""label"": ""1"""&amp;"}"&amp;IF(NOT(ISBLANK(Table1[[#This Row],[label2]])),",{""label"": ""2"""&amp;"}"&amp;IF(NOT(ISBLANK(Table1[[#This Row],[label3]])),",{""label"":""3"""&amp;"}"&amp;IF(NOT(ISBLANK(Table1[[#This Row],[label4]])),",{""label"": ""4"""&amp;"}",""),""),""),"")&amp;"],"</f>
        <v>"aliasLabels" : [ ],</v>
      </c>
      <c r="W63" s="188" t="str">
        <f t="shared" si="3"/>
        <v>"initialPosts" : [  ]</v>
      </c>
      <c r="X6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"341cf16da25a4190aeae39a08f5535cf", "email" : "61@localhost", "pwd" : "a", "jsonBlob" : "{\"name\" : \" 61\",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"mailto:61@localhost", "channelType" : "" } ] },"aliasLabels" : [ ],"initialPosts" : [  ] }, </v>
      </c>
    </row>
    <row r="64" spans="1:24" s="185" customFormat="1" x14ac:dyDescent="0.25">
      <c r="A64" s="191">
        <v>63</v>
      </c>
      <c r="B64" s="185" t="s">
        <v>1165</v>
      </c>
      <c r="C64" s="186" t="str">
        <f>LOWER(LEFT(Table1[[#This Row],[firstName]],1)&amp;Table1[[#This Row],[lastName]])&amp;"@localhost"</f>
        <v>62@localhost</v>
      </c>
      <c r="E64" s="185">
        <v>62</v>
      </c>
      <c r="F64" s="187" t="str">
        <f t="shared" si="2"/>
        <v>a</v>
      </c>
      <c r="G64" s="188" t="str">
        <f>"mailto:"&amp;Table1[[#This Row],[email]]</f>
        <v>mailto:62@localhost</v>
      </c>
      <c r="H64" s="189"/>
      <c r="I64" s="189"/>
      <c r="J64" s="188" t="str">
        <f>VLOOKUP(Table1[[#This Row],[profilePic'#]],Images[],3,FALSE)</f>
        <v>dinky1 bluegreen</v>
      </c>
      <c r="K6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4" s="188" t="str">
        <f>"""id"" : """&amp;Table1[[#This Row],[UUID]]&amp;""", "</f>
        <v xml:space="preserve">"id" : "382f66ebac0e453a8a17d647a09ea511", </v>
      </c>
      <c r="M64" s="188" t="str">
        <f>"""email"" : """&amp;Table1[[#This Row],[email]]&amp;""", "</f>
        <v xml:space="preserve">"email" : "62@localhost", </v>
      </c>
      <c r="N64" s="188" t="str">
        <f>"""pwd"" : """&amp;Table1[[#This Row],[pwd]]&amp;""", "</f>
        <v xml:space="preserve">"pwd" : "a", </v>
      </c>
      <c r="O64" s="188" t="str">
        <f>"""jsonBlob"" : ""{\""name\"" : \"""&amp;Table1[[#This Row],[firstName]]&amp;" "&amp;Table1[[#This Row],[lastName]]&amp;"\"", "&amp;"\""imgSrc\"" : \"""&amp;Table1[[#This Row],[profilePic]]&amp;"\""}"","</f>
        <v>"jsonBlob"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4" s="188" t="str">
        <f>"""contacts"" : { ""channels"": [ {""url"" : """&amp;Table1[[#This Row],[contact1]]&amp;""", ""channelType"" : """&amp;Table1[[#This Row],[contact1 type]]&amp;""" } ] },"</f>
        <v>"contacts" : { "channels": [ {"url" : "mailto:62@localhost", "channelType" : "" } ] },</v>
      </c>
      <c r="Q64" s="188" t="str">
        <f>""</f>
        <v/>
      </c>
      <c r="R64" s="189"/>
      <c r="S64" s="189"/>
      <c r="T64" s="189"/>
      <c r="U64" s="189"/>
      <c r="V64" s="188" t="str">
        <f>"""aliasLabels"" : [ "&amp;IF(NOT(ISBLANK(Table1[[#This Row],[label1]])),"{""label"": ""1"""&amp;"}"&amp;IF(NOT(ISBLANK(Table1[[#This Row],[label2]])),",{""label"": ""2"""&amp;"}"&amp;IF(NOT(ISBLANK(Table1[[#This Row],[label3]])),",{""label"":""3"""&amp;"}"&amp;IF(NOT(ISBLANK(Table1[[#This Row],[label4]])),",{""label"": ""4"""&amp;"}",""),""),""),"")&amp;"],"</f>
        <v>"aliasLabels" : [ ],</v>
      </c>
      <c r="W64" s="188" t="str">
        <f t="shared" si="3"/>
        <v>"initialPosts" : [  ]</v>
      </c>
      <c r="X6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"382f66ebac0e453a8a17d647a09ea511", "email" : "62@localhost", "pwd" : "a", "jsonBlob" : "{\"name\" : \" 62\",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"mailto:62@localhost", "channelType" : "" } ] },"aliasLabels" : [ ],"initialPosts" : [  ] }, </v>
      </c>
    </row>
    <row r="65" spans="1:24" s="185" customFormat="1" x14ac:dyDescent="0.25">
      <c r="A65" s="184">
        <v>64</v>
      </c>
      <c r="B65" s="185" t="s">
        <v>1166</v>
      </c>
      <c r="C65" s="186" t="str">
        <f>LOWER(LEFT(Table1[[#This Row],[firstName]],1)&amp;Table1[[#This Row],[lastName]])&amp;"@localhost"</f>
        <v>63@localhost</v>
      </c>
      <c r="E65" s="185">
        <v>63</v>
      </c>
      <c r="F65" s="187" t="str">
        <f t="shared" si="2"/>
        <v>a</v>
      </c>
      <c r="G65" s="188" t="str">
        <f>"mailto:"&amp;Table1[[#This Row],[email]]</f>
        <v>mailto:63@localhost</v>
      </c>
      <c r="H65" s="189"/>
      <c r="I65" s="189"/>
      <c r="J65" s="188" t="str">
        <f>VLOOKUP(Table1[[#This Row],[profilePic'#]],Images[],3,FALSE)</f>
        <v>dinky1 bluegreen</v>
      </c>
      <c r="K6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5" s="188" t="str">
        <f>"""id"" : """&amp;Table1[[#This Row],[UUID]]&amp;""", "</f>
        <v xml:space="preserve">"id" : "5c1c336ae3b9434390cb9c4ca7945219", </v>
      </c>
      <c r="M65" s="188" t="str">
        <f>"""email"" : """&amp;Table1[[#This Row],[email]]&amp;""", "</f>
        <v xml:space="preserve">"email" : "63@localhost", </v>
      </c>
      <c r="N65" s="188" t="str">
        <f>"""pwd"" : """&amp;Table1[[#This Row],[pwd]]&amp;""", "</f>
        <v xml:space="preserve">"pwd" : "a", </v>
      </c>
      <c r="O65" s="188" t="str">
        <f>"""jsonBlob"" : ""{\""name\"" : \"""&amp;Table1[[#This Row],[firstName]]&amp;" "&amp;Table1[[#This Row],[lastName]]&amp;"\"", "&amp;"\""imgSrc\"" : \"""&amp;Table1[[#This Row],[profilePic]]&amp;"\""}"","</f>
        <v>"jsonBlob"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5" s="188" t="str">
        <f>"""contacts"" : { ""channels"": [ {""url"" : """&amp;Table1[[#This Row],[contact1]]&amp;""", ""channelType"" : """&amp;Table1[[#This Row],[contact1 type]]&amp;""" } ] },"</f>
        <v>"contacts" : { "channels": [ {"url" : "mailto:63@localhost", "channelType" : "" } ] },</v>
      </c>
      <c r="Q65" s="188" t="str">
        <f>""</f>
        <v/>
      </c>
      <c r="R65" s="189"/>
      <c r="S65" s="189"/>
      <c r="T65" s="189"/>
      <c r="U65" s="189"/>
      <c r="V65" s="188" t="str">
        <f>"""aliasLabels"" : [ "&amp;IF(NOT(ISBLANK(Table1[[#This Row],[label1]])),"{""label"": ""1"""&amp;"}"&amp;IF(NOT(ISBLANK(Table1[[#This Row],[label2]])),",{""label"": ""2"""&amp;"}"&amp;IF(NOT(ISBLANK(Table1[[#This Row],[label3]])),",{""label"":""3"""&amp;"}"&amp;IF(NOT(ISBLANK(Table1[[#This Row],[label4]])),",{""label"": ""4"""&amp;"}",""),""),""),"")&amp;"],"</f>
        <v>"aliasLabels" : [ ],</v>
      </c>
      <c r="W65" s="188" t="str">
        <f t="shared" si="3"/>
        <v>"initialPosts" : [  ]</v>
      </c>
      <c r="X6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"5c1c336ae3b9434390cb9c4ca7945219", "email" : "63@localhost", "pwd" : "a", "jsonBlob" : "{\"name\" : \" 63\",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"mailto:63@localhost", "channelType" : "" } ] },"aliasLabels" : [ ],"initialPosts" : [  ] }, </v>
      </c>
    </row>
    <row r="66" spans="1:24" s="185" customFormat="1" x14ac:dyDescent="0.25">
      <c r="A66" s="190">
        <v>65</v>
      </c>
      <c r="B66" s="185" t="s">
        <v>1167</v>
      </c>
      <c r="C66" s="186" t="str">
        <f>LOWER(LEFT(Table1[[#This Row],[firstName]],1)&amp;Table1[[#This Row],[lastName]])&amp;"@localhost"</f>
        <v>64@localhost</v>
      </c>
      <c r="E66" s="185">
        <v>64</v>
      </c>
      <c r="F66" s="187" t="str">
        <f t="shared" ref="F66:F97" si="4">"a"</f>
        <v>a</v>
      </c>
      <c r="G66" s="188" t="str">
        <f>"mailto:"&amp;Table1[[#This Row],[email]]</f>
        <v>mailto:64@localhost</v>
      </c>
      <c r="H66" s="189"/>
      <c r="I66" s="189"/>
      <c r="J66" s="188" t="str">
        <f>VLOOKUP(Table1[[#This Row],[profilePic'#]],Images[],3,FALSE)</f>
        <v>dinky1 bluegreen</v>
      </c>
      <c r="K6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6" s="188" t="str">
        <f>"""id"" : """&amp;Table1[[#This Row],[UUID]]&amp;""", "</f>
        <v xml:space="preserve">"id" : "f70277a190c14791a54094be6deaf506", </v>
      </c>
      <c r="M66" s="188" t="str">
        <f>"""email"" : """&amp;Table1[[#This Row],[email]]&amp;""", "</f>
        <v xml:space="preserve">"email" : "64@localhost", </v>
      </c>
      <c r="N66" s="188" t="str">
        <f>"""pwd"" : """&amp;Table1[[#This Row],[pwd]]&amp;""", "</f>
        <v xml:space="preserve">"pwd" : "a", </v>
      </c>
      <c r="O66" s="188" t="str">
        <f>"""jsonBlob"" : ""{\""name\"" : \"""&amp;Table1[[#This Row],[firstName]]&amp;" "&amp;Table1[[#This Row],[lastName]]&amp;"\"", "&amp;"\""imgSrc\"" : \"""&amp;Table1[[#This Row],[profilePic]]&amp;"\""}"","</f>
        <v>"jsonBlob"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6" s="188" t="str">
        <f>"""contacts"" : { ""channels"": [ {""url"" : """&amp;Table1[[#This Row],[contact1]]&amp;""", ""channelType"" : """&amp;Table1[[#This Row],[contact1 type]]&amp;""" } ] },"</f>
        <v>"contacts" : { "channels": [ {"url" : "mailto:64@localhost", "channelType" : "" } ] },</v>
      </c>
      <c r="Q66" s="188" t="str">
        <f>""</f>
        <v/>
      </c>
      <c r="R66" s="189"/>
      <c r="S66" s="189"/>
      <c r="T66" s="189"/>
      <c r="U66" s="189"/>
      <c r="V66" s="188" t="str">
        <f>"""aliasLabels"" : [ "&amp;IF(NOT(ISBLANK(Table1[[#This Row],[label1]])),"{""label"": ""1"""&amp;"}"&amp;IF(NOT(ISBLANK(Table1[[#This Row],[label2]])),",{""label"": ""2"""&amp;"}"&amp;IF(NOT(ISBLANK(Table1[[#This Row],[label3]])),",{""label"":""3"""&amp;"}"&amp;IF(NOT(ISBLANK(Table1[[#This Row],[label4]])),",{""label"": ""4"""&amp;"}",""),""),""),"")&amp;"],"</f>
        <v>"aliasLabels" : [ ],</v>
      </c>
      <c r="W66" s="188" t="str">
        <f t="shared" ref="W66:W97" si="5">"""initialPosts"" : [  ]"</f>
        <v>"initialPosts" : [  ]</v>
      </c>
      <c r="X6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"f70277a190c14791a54094be6deaf506", "email" : "64@localhost", "pwd" : "a", "jsonBlob" : "{\"name\" : \" 64\",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"mailto:64@localhost", "channelType" : "" } ] },"aliasLabels" : [ ],"initialPosts" : [  ] }, </v>
      </c>
    </row>
    <row r="67" spans="1:24" s="185" customFormat="1" x14ac:dyDescent="0.25">
      <c r="A67" s="190">
        <v>66</v>
      </c>
      <c r="B67" s="185" t="s">
        <v>1168</v>
      </c>
      <c r="C67" s="186" t="str">
        <f>LOWER(LEFT(Table1[[#This Row],[firstName]],1)&amp;Table1[[#This Row],[lastName]])&amp;"@localhost"</f>
        <v>65@localhost</v>
      </c>
      <c r="E67" s="185">
        <v>65</v>
      </c>
      <c r="F67" s="187" t="str">
        <f t="shared" si="4"/>
        <v>a</v>
      </c>
      <c r="G67" s="188" t="str">
        <f>"mailto:"&amp;Table1[[#This Row],[email]]</f>
        <v>mailto:65@localhost</v>
      </c>
      <c r="H67" s="189"/>
      <c r="I67" s="189"/>
      <c r="J67" s="188" t="str">
        <f>VLOOKUP(Table1[[#This Row],[profilePic'#]],Images[],3,FALSE)</f>
        <v>dinky1 bluegreen</v>
      </c>
      <c r="K6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7" s="188" t="str">
        <f>"""id"" : """&amp;Table1[[#This Row],[UUID]]&amp;""", "</f>
        <v xml:space="preserve">"id" : "29b8c0bab60e402baa2e83c29592859e", </v>
      </c>
      <c r="M67" s="188" t="str">
        <f>"""email"" : """&amp;Table1[[#This Row],[email]]&amp;""", "</f>
        <v xml:space="preserve">"email" : "65@localhost", </v>
      </c>
      <c r="N67" s="188" t="str">
        <f>"""pwd"" : """&amp;Table1[[#This Row],[pwd]]&amp;""", "</f>
        <v xml:space="preserve">"pwd" : "a", </v>
      </c>
      <c r="O67" s="188" t="str">
        <f>"""jsonBlob"" : ""{\""name\"" : \"""&amp;Table1[[#This Row],[firstName]]&amp;" "&amp;Table1[[#This Row],[lastName]]&amp;"\"", "&amp;"\""imgSrc\"" : \"""&amp;Table1[[#This Row],[profilePic]]&amp;"\""}"","</f>
        <v>"jsonBlob"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7" s="188" t="str">
        <f>"""contacts"" : { ""channels"": [ {""url"" : """&amp;Table1[[#This Row],[contact1]]&amp;""", ""channelType"" : """&amp;Table1[[#This Row],[contact1 type]]&amp;""" } ] },"</f>
        <v>"contacts" : { "channels": [ {"url" : "mailto:65@localhost", "channelType" : "" } ] },</v>
      </c>
      <c r="Q67" s="188" t="str">
        <f>""</f>
        <v/>
      </c>
      <c r="R67" s="189"/>
      <c r="S67" s="189"/>
      <c r="T67" s="189"/>
      <c r="U67" s="189"/>
      <c r="V67" s="188" t="str">
        <f>"""aliasLabels"" : [ "&amp;IF(NOT(ISBLANK(Table1[[#This Row],[label1]])),"{""label"": ""1"""&amp;"}"&amp;IF(NOT(ISBLANK(Table1[[#This Row],[label2]])),",{""label"": ""2"""&amp;"}"&amp;IF(NOT(ISBLANK(Table1[[#This Row],[label3]])),",{""label"":""3"""&amp;"}"&amp;IF(NOT(ISBLANK(Table1[[#This Row],[label4]])),",{""label"": ""4"""&amp;"}",""),""),""),"")&amp;"],"</f>
        <v>"aliasLabels" : [ ],</v>
      </c>
      <c r="W67" s="188" t="str">
        <f t="shared" si="5"/>
        <v>"initialPosts" : [  ]</v>
      </c>
      <c r="X6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"29b8c0bab60e402baa2e83c29592859e", "email" : "65@localhost", "pwd" : "a", "jsonBlob" : "{\"name\" : \" 65\",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"mailto:65@localhost", "channelType" : "" } ] },"aliasLabels" : [ ],"initialPosts" : [  ] }, </v>
      </c>
    </row>
    <row r="68" spans="1:24" s="185" customFormat="1" x14ac:dyDescent="0.25">
      <c r="A68" s="191">
        <v>67</v>
      </c>
      <c r="B68" s="185" t="s">
        <v>1169</v>
      </c>
      <c r="C68" s="186" t="str">
        <f>LOWER(LEFT(Table1[[#This Row],[firstName]],1)&amp;Table1[[#This Row],[lastName]])&amp;"@localhost"</f>
        <v>66@localhost</v>
      </c>
      <c r="E68" s="185">
        <v>66</v>
      </c>
      <c r="F68" s="187" t="str">
        <f t="shared" si="4"/>
        <v>a</v>
      </c>
      <c r="G68" s="188" t="str">
        <f>"mailto:"&amp;Table1[[#This Row],[email]]</f>
        <v>mailto:66@localhost</v>
      </c>
      <c r="H68" s="189"/>
      <c r="I68" s="189"/>
      <c r="J68" s="188" t="str">
        <f>VLOOKUP(Table1[[#This Row],[profilePic'#]],Images[],3,FALSE)</f>
        <v>dinky1 bluegreen</v>
      </c>
      <c r="K6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8" s="188" t="str">
        <f>"""id"" : """&amp;Table1[[#This Row],[UUID]]&amp;""", "</f>
        <v xml:space="preserve">"id" : "17d34b9a04e1495497dd4f31bb52da56", </v>
      </c>
      <c r="M68" s="188" t="str">
        <f>"""email"" : """&amp;Table1[[#This Row],[email]]&amp;""", "</f>
        <v xml:space="preserve">"email" : "66@localhost", </v>
      </c>
      <c r="N68" s="188" t="str">
        <f>"""pwd"" : """&amp;Table1[[#This Row],[pwd]]&amp;""", "</f>
        <v xml:space="preserve">"pwd" : "a", </v>
      </c>
      <c r="O68" s="188" t="str">
        <f>"""jsonBlob"" : ""{\""name\"" : \"""&amp;Table1[[#This Row],[firstName]]&amp;" "&amp;Table1[[#This Row],[lastName]]&amp;"\"", "&amp;"\""imgSrc\"" : \"""&amp;Table1[[#This Row],[profilePic]]&amp;"\""}"","</f>
        <v>"jsonBlob"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8" s="188" t="str">
        <f>"""contacts"" : { ""channels"": [ {""url"" : """&amp;Table1[[#This Row],[contact1]]&amp;""", ""channelType"" : """&amp;Table1[[#This Row],[contact1 type]]&amp;""" } ] },"</f>
        <v>"contacts" : { "channels": [ {"url" : "mailto:66@localhost", "channelType" : "" } ] },</v>
      </c>
      <c r="Q68" s="188" t="str">
        <f>""</f>
        <v/>
      </c>
      <c r="R68" s="189"/>
      <c r="S68" s="189"/>
      <c r="T68" s="189"/>
      <c r="U68" s="189"/>
      <c r="V68" s="188" t="str">
        <f>"""aliasLabels"" : [ "&amp;IF(NOT(ISBLANK(Table1[[#This Row],[label1]])),"{""label"": ""1"""&amp;"}"&amp;IF(NOT(ISBLANK(Table1[[#This Row],[label2]])),",{""label"": ""2"""&amp;"}"&amp;IF(NOT(ISBLANK(Table1[[#This Row],[label3]])),",{""label"":""3"""&amp;"}"&amp;IF(NOT(ISBLANK(Table1[[#This Row],[label4]])),",{""label"": ""4"""&amp;"}",""),""),""),"")&amp;"],"</f>
        <v>"aliasLabels" : [ ],</v>
      </c>
      <c r="W68" s="188" t="str">
        <f t="shared" si="5"/>
        <v>"initialPosts" : [  ]</v>
      </c>
      <c r="X6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"17d34b9a04e1495497dd4f31bb52da56", "email" : "66@localhost", "pwd" : "a", "jsonBlob" : "{\"name\" : \" 66\",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"mailto:66@localhost", "channelType" : "" } ] },"aliasLabels" : [ ],"initialPosts" : [  ] }, </v>
      </c>
    </row>
    <row r="69" spans="1:24" s="185" customFormat="1" x14ac:dyDescent="0.25">
      <c r="A69" s="184">
        <v>68</v>
      </c>
      <c r="B69" s="185" t="s">
        <v>1170</v>
      </c>
      <c r="C69" s="186" t="str">
        <f>LOWER(LEFT(Table1[[#This Row],[firstName]],1)&amp;Table1[[#This Row],[lastName]])&amp;"@localhost"</f>
        <v>67@localhost</v>
      </c>
      <c r="E69" s="185">
        <v>67</v>
      </c>
      <c r="F69" s="187" t="str">
        <f t="shared" si="4"/>
        <v>a</v>
      </c>
      <c r="G69" s="188" t="str">
        <f>"mailto:"&amp;Table1[[#This Row],[email]]</f>
        <v>mailto:67@localhost</v>
      </c>
      <c r="H69" s="189"/>
      <c r="I69" s="189"/>
      <c r="J69" s="188" t="str">
        <f>VLOOKUP(Table1[[#This Row],[profilePic'#]],Images[],3,FALSE)</f>
        <v>dinky1 bluegreen</v>
      </c>
      <c r="K6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69" s="188" t="str">
        <f>"""id"" : """&amp;Table1[[#This Row],[UUID]]&amp;""", "</f>
        <v xml:space="preserve">"id" : "30c66810d8c74853b294c793892d5f1b", </v>
      </c>
      <c r="M69" s="188" t="str">
        <f>"""email"" : """&amp;Table1[[#This Row],[email]]&amp;""", "</f>
        <v xml:space="preserve">"email" : "67@localhost", </v>
      </c>
      <c r="N69" s="188" t="str">
        <f>"""pwd"" : """&amp;Table1[[#This Row],[pwd]]&amp;""", "</f>
        <v xml:space="preserve">"pwd" : "a", </v>
      </c>
      <c r="O69" s="188" t="str">
        <f>"""jsonBlob"" : ""{\""name\"" : \"""&amp;Table1[[#This Row],[firstName]]&amp;" "&amp;Table1[[#This Row],[lastName]]&amp;"\"", "&amp;"\""imgSrc\"" : \"""&amp;Table1[[#This Row],[profilePic]]&amp;"\""}"","</f>
        <v>"jsonBlob"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69" s="188" t="str">
        <f>"""contacts"" : { ""channels"": [ {""url"" : """&amp;Table1[[#This Row],[contact1]]&amp;""", ""channelType"" : """&amp;Table1[[#This Row],[contact1 type]]&amp;""" } ] },"</f>
        <v>"contacts" : { "channels": [ {"url" : "mailto:67@localhost", "channelType" : "" } ] },</v>
      </c>
      <c r="Q69" s="188" t="str">
        <f>""</f>
        <v/>
      </c>
      <c r="R69" s="189"/>
      <c r="S69" s="189"/>
      <c r="T69" s="189"/>
      <c r="U69" s="189"/>
      <c r="V69" s="188" t="str">
        <f>"""aliasLabels"" : [ "&amp;IF(NOT(ISBLANK(Table1[[#This Row],[label1]])),"{""label"": ""1"""&amp;"}"&amp;IF(NOT(ISBLANK(Table1[[#This Row],[label2]])),",{""label"": ""2"""&amp;"}"&amp;IF(NOT(ISBLANK(Table1[[#This Row],[label3]])),",{""label"":""3"""&amp;"}"&amp;IF(NOT(ISBLANK(Table1[[#This Row],[label4]])),",{""label"": ""4"""&amp;"}",""),""),""),"")&amp;"],"</f>
        <v>"aliasLabels" : [ ],</v>
      </c>
      <c r="W69" s="188" t="str">
        <f t="shared" si="5"/>
        <v>"initialPosts" : [  ]</v>
      </c>
      <c r="X6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"30c66810d8c74853b294c793892d5f1b", "email" : "67@localhost", "pwd" : "a", "jsonBlob" : "{\"name\" : \" 67\",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"mailto:67@localhost", "channelType" : "" } ] },"aliasLabels" : [ ],"initialPosts" : [  ] }, </v>
      </c>
    </row>
    <row r="70" spans="1:24" s="185" customFormat="1" x14ac:dyDescent="0.25">
      <c r="A70" s="190">
        <v>69</v>
      </c>
      <c r="B70" s="185" t="s">
        <v>1171</v>
      </c>
      <c r="C70" s="186" t="str">
        <f>LOWER(LEFT(Table1[[#This Row],[firstName]],1)&amp;Table1[[#This Row],[lastName]])&amp;"@localhost"</f>
        <v>68@localhost</v>
      </c>
      <c r="E70" s="185">
        <v>68</v>
      </c>
      <c r="F70" s="187" t="str">
        <f t="shared" si="4"/>
        <v>a</v>
      </c>
      <c r="G70" s="188" t="str">
        <f>"mailto:"&amp;Table1[[#This Row],[email]]</f>
        <v>mailto:68@localhost</v>
      </c>
      <c r="H70" s="189"/>
      <c r="I70" s="189"/>
      <c r="J70" s="188" t="str">
        <f>VLOOKUP(Table1[[#This Row],[profilePic'#]],Images[],3,FALSE)</f>
        <v>dinky1 bluegreen</v>
      </c>
      <c r="K7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0" s="188" t="str">
        <f>"""id"" : """&amp;Table1[[#This Row],[UUID]]&amp;""", "</f>
        <v xml:space="preserve">"id" : "cd717a97270f48cc9e286ab9d12fd15d", </v>
      </c>
      <c r="M70" s="188" t="str">
        <f>"""email"" : """&amp;Table1[[#This Row],[email]]&amp;""", "</f>
        <v xml:space="preserve">"email" : "68@localhost", </v>
      </c>
      <c r="N70" s="188" t="str">
        <f>"""pwd"" : """&amp;Table1[[#This Row],[pwd]]&amp;""", "</f>
        <v xml:space="preserve">"pwd" : "a", </v>
      </c>
      <c r="O70" s="188" t="str">
        <f>"""jsonBlob"" : ""{\""name\"" : \"""&amp;Table1[[#This Row],[firstName]]&amp;" "&amp;Table1[[#This Row],[lastName]]&amp;"\"", "&amp;"\""imgSrc\"" : \"""&amp;Table1[[#This Row],[profilePic]]&amp;"\""}"","</f>
        <v>"jsonBlob"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0" s="188" t="str">
        <f>"""contacts"" : { ""channels"": [ {""url"" : """&amp;Table1[[#This Row],[contact1]]&amp;""", ""channelType"" : """&amp;Table1[[#This Row],[contact1 type]]&amp;""" } ] },"</f>
        <v>"contacts" : { "channels": [ {"url" : "mailto:68@localhost", "channelType" : "" } ] },</v>
      </c>
      <c r="Q70" s="188" t="str">
        <f>""</f>
        <v/>
      </c>
      <c r="R70" s="189"/>
      <c r="S70" s="189"/>
      <c r="T70" s="189"/>
      <c r="U70" s="189"/>
      <c r="V70" s="188" t="str">
        <f>"""aliasLabels"" : [ "&amp;IF(NOT(ISBLANK(Table1[[#This Row],[label1]])),"{""label"": ""1"""&amp;"}"&amp;IF(NOT(ISBLANK(Table1[[#This Row],[label2]])),",{""label"": ""2"""&amp;"}"&amp;IF(NOT(ISBLANK(Table1[[#This Row],[label3]])),",{""label"":""3"""&amp;"}"&amp;IF(NOT(ISBLANK(Table1[[#This Row],[label4]])),",{""label"": ""4"""&amp;"}",""),""),""),"")&amp;"],"</f>
        <v>"aliasLabels" : [ ],</v>
      </c>
      <c r="W70" s="188" t="str">
        <f t="shared" si="5"/>
        <v>"initialPosts" : [  ]</v>
      </c>
      <c r="X7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"cd717a97270f48cc9e286ab9d12fd15d", "email" : "68@localhost", "pwd" : "a", "jsonBlob" : "{\"name\" : \" 68\",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"mailto:68@localhost", "channelType" : "" } ] },"aliasLabels" : [ ],"initialPosts" : [  ] }, </v>
      </c>
    </row>
    <row r="71" spans="1:24" s="185" customFormat="1" x14ac:dyDescent="0.25">
      <c r="A71" s="190">
        <v>70</v>
      </c>
      <c r="B71" s="192" t="s">
        <v>1172</v>
      </c>
      <c r="C71" s="186" t="str">
        <f>LOWER(LEFT(Table1[[#This Row],[firstName]],1)&amp;Table1[[#This Row],[lastName]])&amp;"@localhost"</f>
        <v>69@localhost</v>
      </c>
      <c r="E71" s="185">
        <v>69</v>
      </c>
      <c r="F71" s="187" t="str">
        <f t="shared" si="4"/>
        <v>a</v>
      </c>
      <c r="G71" s="188" t="str">
        <f>"mailto:"&amp;Table1[[#This Row],[email]]</f>
        <v>mailto:69@localhost</v>
      </c>
      <c r="H71" s="189"/>
      <c r="I71" s="189"/>
      <c r="J71" s="188" t="str">
        <f>VLOOKUP(Table1[[#This Row],[profilePic'#]],Images[],3,FALSE)</f>
        <v>dinky1 bluegreen</v>
      </c>
      <c r="K7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1" s="188" t="str">
        <f>"""id"" : """&amp;Table1[[#This Row],[UUID]]&amp;""", "</f>
        <v xml:space="preserve">"id" : "21283e50234e4fd09ecb7a2db5a1bd35", </v>
      </c>
      <c r="M71" s="188" t="str">
        <f>"""email"" : """&amp;Table1[[#This Row],[email]]&amp;""", "</f>
        <v xml:space="preserve">"email" : "69@localhost", </v>
      </c>
      <c r="N71" s="188" t="str">
        <f>"""pwd"" : """&amp;Table1[[#This Row],[pwd]]&amp;""", "</f>
        <v xml:space="preserve">"pwd" : "a", </v>
      </c>
      <c r="O71" s="188" t="str">
        <f>"""jsonBlob"" : ""{\""name\"" : \"""&amp;Table1[[#This Row],[firstName]]&amp;" "&amp;Table1[[#This Row],[lastName]]&amp;"\"", "&amp;"\""imgSrc\"" : \"""&amp;Table1[[#This Row],[profilePic]]&amp;"\""}"","</f>
        <v>"jsonBlob"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1" s="188" t="str">
        <f>"""contacts"" : { ""channels"": [ {""url"" : """&amp;Table1[[#This Row],[contact1]]&amp;""", ""channelType"" : """&amp;Table1[[#This Row],[contact1 type]]&amp;""" } ] },"</f>
        <v>"contacts" : { "channels": [ {"url" : "mailto:69@localhost", "channelType" : "" } ] },</v>
      </c>
      <c r="Q71" s="188" t="str">
        <f>""</f>
        <v/>
      </c>
      <c r="R71" s="189"/>
      <c r="S71" s="189"/>
      <c r="T71" s="189"/>
      <c r="U71" s="189"/>
      <c r="V71" s="188" t="str">
        <f>"""aliasLabels"" : [ "&amp;IF(NOT(ISBLANK(Table1[[#This Row],[label1]])),"{""label"": ""1"""&amp;"}"&amp;IF(NOT(ISBLANK(Table1[[#This Row],[label2]])),",{""label"": ""2"""&amp;"}"&amp;IF(NOT(ISBLANK(Table1[[#This Row],[label3]])),",{""label"":""3"""&amp;"}"&amp;IF(NOT(ISBLANK(Table1[[#This Row],[label4]])),",{""label"": ""4"""&amp;"}",""),""),""),"")&amp;"],"</f>
        <v>"aliasLabels" : [ ],</v>
      </c>
      <c r="W71" s="188" t="str">
        <f t="shared" si="5"/>
        <v>"initialPosts" : [  ]</v>
      </c>
      <c r="X7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"21283e50234e4fd09ecb7a2db5a1bd35", "email" : "69@localhost", "pwd" : "a", "jsonBlob" : "{\"name\" : \" 69\",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"mailto:69@localhost", "channelType" : "" } ] },"aliasLabels" : [ ],"initialPosts" : [  ] }, </v>
      </c>
    </row>
    <row r="72" spans="1:24" s="185" customFormat="1" x14ac:dyDescent="0.25">
      <c r="A72" s="191">
        <v>71</v>
      </c>
      <c r="B72" s="185" t="s">
        <v>1173</v>
      </c>
      <c r="C72" s="186" t="str">
        <f>LOWER(LEFT(Table1[[#This Row],[firstName]],1)&amp;Table1[[#This Row],[lastName]])&amp;"@localhost"</f>
        <v>70@localhost</v>
      </c>
      <c r="E72" s="185">
        <v>70</v>
      </c>
      <c r="F72" s="187" t="str">
        <f t="shared" si="4"/>
        <v>a</v>
      </c>
      <c r="G72" s="188" t="str">
        <f>"mailto:"&amp;Table1[[#This Row],[email]]</f>
        <v>mailto:70@localhost</v>
      </c>
      <c r="H72" s="189"/>
      <c r="I72" s="189"/>
      <c r="J72" s="188" t="str">
        <f>VLOOKUP(Table1[[#This Row],[profilePic'#]],Images[],3,FALSE)</f>
        <v>dinky1 bluegreen</v>
      </c>
      <c r="K7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2" s="188" t="str">
        <f>"""id"" : """&amp;Table1[[#This Row],[UUID]]&amp;""", "</f>
        <v xml:space="preserve">"id" : "c34ab67893c74967b7a900a775c7c0aa", </v>
      </c>
      <c r="M72" s="188" t="str">
        <f>"""email"" : """&amp;Table1[[#This Row],[email]]&amp;""", "</f>
        <v xml:space="preserve">"email" : "70@localhost", </v>
      </c>
      <c r="N72" s="188" t="str">
        <f>"""pwd"" : """&amp;Table1[[#This Row],[pwd]]&amp;""", "</f>
        <v xml:space="preserve">"pwd" : "a", </v>
      </c>
      <c r="O72" s="188" t="str">
        <f>"""jsonBlob"" : ""{\""name\"" : \"""&amp;Table1[[#This Row],[firstName]]&amp;" "&amp;Table1[[#This Row],[lastName]]&amp;"\"", "&amp;"\""imgSrc\"" : \"""&amp;Table1[[#This Row],[profilePic]]&amp;"\""}"","</f>
        <v>"jsonBlob"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2" s="188" t="str">
        <f>"""contacts"" : { ""channels"": [ {""url"" : """&amp;Table1[[#This Row],[contact1]]&amp;""", ""channelType"" : """&amp;Table1[[#This Row],[contact1 type]]&amp;""" } ] },"</f>
        <v>"contacts" : { "channels": [ {"url" : "mailto:70@localhost", "channelType" : "" } ] },</v>
      </c>
      <c r="Q72" s="188" t="str">
        <f>""</f>
        <v/>
      </c>
      <c r="R72" s="189"/>
      <c r="S72" s="189"/>
      <c r="T72" s="189"/>
      <c r="U72" s="189"/>
      <c r="V72" s="188" t="str">
        <f>"""aliasLabels"" : [ "&amp;IF(NOT(ISBLANK(Table1[[#This Row],[label1]])),"{""label"": ""1"""&amp;"}"&amp;IF(NOT(ISBLANK(Table1[[#This Row],[label2]])),",{""label"": ""2"""&amp;"}"&amp;IF(NOT(ISBLANK(Table1[[#This Row],[label3]])),",{""label"":""3"""&amp;"}"&amp;IF(NOT(ISBLANK(Table1[[#This Row],[label4]])),",{""label"": ""4"""&amp;"}",""),""),""),"")&amp;"],"</f>
        <v>"aliasLabels" : [ ],</v>
      </c>
      <c r="W72" s="188" t="str">
        <f t="shared" si="5"/>
        <v>"initialPosts" : [  ]</v>
      </c>
      <c r="X7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"c34ab67893c74967b7a900a775c7c0aa", "email" : "70@localhost", "pwd" : "a", "jsonBlob" : "{\"name\" : \" 70\",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"mailto:70@localhost", "channelType" : "" } ] },"aliasLabels" : [ ],"initialPosts" : [  ] }, </v>
      </c>
    </row>
    <row r="73" spans="1:24" s="185" customFormat="1" x14ac:dyDescent="0.25">
      <c r="A73" s="184">
        <v>72</v>
      </c>
      <c r="B73" s="185" t="s">
        <v>1174</v>
      </c>
      <c r="C73" s="186" t="str">
        <f>LOWER(LEFT(Table1[[#This Row],[firstName]],1)&amp;Table1[[#This Row],[lastName]])&amp;"@localhost"</f>
        <v>71@localhost</v>
      </c>
      <c r="E73" s="185">
        <v>71</v>
      </c>
      <c r="F73" s="187" t="str">
        <f t="shared" si="4"/>
        <v>a</v>
      </c>
      <c r="G73" s="188" t="str">
        <f>"mailto:"&amp;Table1[[#This Row],[email]]</f>
        <v>mailto:71@localhost</v>
      </c>
      <c r="H73" s="189"/>
      <c r="I73" s="189"/>
      <c r="J73" s="188" t="str">
        <f>VLOOKUP(Table1[[#This Row],[profilePic'#]],Images[],3,FALSE)</f>
        <v>dinky1 bluegreen</v>
      </c>
      <c r="K7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3" s="188" t="str">
        <f>"""id"" : """&amp;Table1[[#This Row],[UUID]]&amp;""", "</f>
        <v xml:space="preserve">"id" : "84ad3eac5e5a4f56aed70a9bff217165", </v>
      </c>
      <c r="M73" s="188" t="str">
        <f>"""email"" : """&amp;Table1[[#This Row],[email]]&amp;""", "</f>
        <v xml:space="preserve">"email" : "71@localhost", </v>
      </c>
      <c r="N73" s="188" t="str">
        <f>"""pwd"" : """&amp;Table1[[#This Row],[pwd]]&amp;""", "</f>
        <v xml:space="preserve">"pwd" : "a", </v>
      </c>
      <c r="O73" s="188" t="str">
        <f>"""jsonBlob"" : ""{\""name\"" : \"""&amp;Table1[[#This Row],[firstName]]&amp;" "&amp;Table1[[#This Row],[lastName]]&amp;"\"", "&amp;"\""imgSrc\"" : \"""&amp;Table1[[#This Row],[profilePic]]&amp;"\""}"","</f>
        <v>"jsonBlob"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3" s="188" t="str">
        <f>"""contacts"" : { ""channels"": [ {""url"" : """&amp;Table1[[#This Row],[contact1]]&amp;""", ""channelType"" : """&amp;Table1[[#This Row],[contact1 type]]&amp;""" } ] },"</f>
        <v>"contacts" : { "channels": [ {"url" : "mailto:71@localhost", "channelType" : "" } ] },</v>
      </c>
      <c r="Q73" s="188" t="str">
        <f>""</f>
        <v/>
      </c>
      <c r="R73" s="189"/>
      <c r="S73" s="189"/>
      <c r="T73" s="189"/>
      <c r="U73" s="189"/>
      <c r="V73" s="188" t="str">
        <f>"""aliasLabels"" : [ "&amp;IF(NOT(ISBLANK(Table1[[#This Row],[label1]])),"{""label"": ""1"""&amp;"}"&amp;IF(NOT(ISBLANK(Table1[[#This Row],[label2]])),",{""label"": ""2"""&amp;"}"&amp;IF(NOT(ISBLANK(Table1[[#This Row],[label3]])),",{""label"":""3"""&amp;"}"&amp;IF(NOT(ISBLANK(Table1[[#This Row],[label4]])),",{""label"": ""4"""&amp;"}",""),""),""),"")&amp;"],"</f>
        <v>"aliasLabels" : [ ],</v>
      </c>
      <c r="W73" s="188" t="str">
        <f t="shared" si="5"/>
        <v>"initialPosts" : [  ]</v>
      </c>
      <c r="X7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"84ad3eac5e5a4f56aed70a9bff217165", "email" : "71@localhost", "pwd" : "a", "jsonBlob" : "{\"name\" : \" 71\",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"mailto:71@localhost", "channelType" : "" } ] },"aliasLabels" : [ ],"initialPosts" : [  ] }, </v>
      </c>
    </row>
    <row r="74" spans="1:24" s="185" customFormat="1" x14ac:dyDescent="0.25">
      <c r="A74" s="190">
        <v>73</v>
      </c>
      <c r="B74" s="185" t="s">
        <v>1175</v>
      </c>
      <c r="C74" s="186" t="str">
        <f>LOWER(LEFT(Table1[[#This Row],[firstName]],1)&amp;Table1[[#This Row],[lastName]])&amp;"@localhost"</f>
        <v>72@localhost</v>
      </c>
      <c r="E74" s="185">
        <v>72</v>
      </c>
      <c r="F74" s="187" t="str">
        <f t="shared" si="4"/>
        <v>a</v>
      </c>
      <c r="G74" s="188" t="str">
        <f>"mailto:"&amp;Table1[[#This Row],[email]]</f>
        <v>mailto:72@localhost</v>
      </c>
      <c r="H74" s="189"/>
      <c r="I74" s="189"/>
      <c r="J74" s="188" t="str">
        <f>VLOOKUP(Table1[[#This Row],[profilePic'#]],Images[],3,FALSE)</f>
        <v>dinky1 bluegreen</v>
      </c>
      <c r="K7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4" s="188" t="str">
        <f>"""id"" : """&amp;Table1[[#This Row],[UUID]]&amp;""", "</f>
        <v xml:space="preserve">"id" : "7757491fa251478fa31520a3c5b4f0fd", </v>
      </c>
      <c r="M74" s="188" t="str">
        <f>"""email"" : """&amp;Table1[[#This Row],[email]]&amp;""", "</f>
        <v xml:space="preserve">"email" : "72@localhost", </v>
      </c>
      <c r="N74" s="188" t="str">
        <f>"""pwd"" : """&amp;Table1[[#This Row],[pwd]]&amp;""", "</f>
        <v xml:space="preserve">"pwd" : "a", </v>
      </c>
      <c r="O74" s="188" t="str">
        <f>"""jsonBlob"" : ""{\""name\"" : \"""&amp;Table1[[#This Row],[firstName]]&amp;" "&amp;Table1[[#This Row],[lastName]]&amp;"\"", "&amp;"\""imgSrc\"" : \"""&amp;Table1[[#This Row],[profilePic]]&amp;"\""}"","</f>
        <v>"jsonBlob"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4" s="188" t="str">
        <f>"""contacts"" : { ""channels"": [ {""url"" : """&amp;Table1[[#This Row],[contact1]]&amp;""", ""channelType"" : """&amp;Table1[[#This Row],[contact1 type]]&amp;""" } ] },"</f>
        <v>"contacts" : { "channels": [ {"url" : "mailto:72@localhost", "channelType" : "" } ] },</v>
      </c>
      <c r="Q74" s="188" t="str">
        <f>""</f>
        <v/>
      </c>
      <c r="R74" s="189"/>
      <c r="S74" s="189"/>
      <c r="T74" s="189"/>
      <c r="U74" s="189"/>
      <c r="V74" s="188" t="str">
        <f>"""aliasLabels"" : [ "&amp;IF(NOT(ISBLANK(Table1[[#This Row],[label1]])),"{""label"": ""1"""&amp;"}"&amp;IF(NOT(ISBLANK(Table1[[#This Row],[label2]])),",{""label"": ""2"""&amp;"}"&amp;IF(NOT(ISBLANK(Table1[[#This Row],[label3]])),",{""label"":""3"""&amp;"}"&amp;IF(NOT(ISBLANK(Table1[[#This Row],[label4]])),",{""label"": ""4"""&amp;"}",""),""),""),"")&amp;"],"</f>
        <v>"aliasLabels" : [ ],</v>
      </c>
      <c r="W74" s="188" t="str">
        <f t="shared" si="5"/>
        <v>"initialPosts" : [  ]</v>
      </c>
      <c r="X7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"7757491fa251478fa31520a3c5b4f0fd", "email" : "72@localhost", "pwd" : "a", "jsonBlob" : "{\"name\" : \" 72\",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"mailto:72@localhost", "channelType" : "" } ] },"aliasLabels" : [ ],"initialPosts" : [  ] }, </v>
      </c>
    </row>
    <row r="75" spans="1:24" s="185" customFormat="1" x14ac:dyDescent="0.25">
      <c r="A75" s="190">
        <v>74</v>
      </c>
      <c r="B75" s="185" t="s">
        <v>1176</v>
      </c>
      <c r="C75" s="186" t="str">
        <f>LOWER(LEFT(Table1[[#This Row],[firstName]],1)&amp;Table1[[#This Row],[lastName]])&amp;"@localhost"</f>
        <v>73@localhost</v>
      </c>
      <c r="E75" s="185">
        <v>73</v>
      </c>
      <c r="F75" s="187" t="str">
        <f t="shared" si="4"/>
        <v>a</v>
      </c>
      <c r="G75" s="188" t="str">
        <f>"mailto:"&amp;Table1[[#This Row],[email]]</f>
        <v>mailto:73@localhost</v>
      </c>
      <c r="H75" s="189"/>
      <c r="I75" s="189"/>
      <c r="J75" s="188" t="str">
        <f>VLOOKUP(Table1[[#This Row],[profilePic'#]],Images[],3,FALSE)</f>
        <v>dinky1 bluegreen</v>
      </c>
      <c r="K7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5" s="188" t="str">
        <f>"""id"" : """&amp;Table1[[#This Row],[UUID]]&amp;""", "</f>
        <v xml:space="preserve">"id" : "f61e40ad604f4c168d4e72e4f25e4fb2", </v>
      </c>
      <c r="M75" s="188" t="str">
        <f>"""email"" : """&amp;Table1[[#This Row],[email]]&amp;""", "</f>
        <v xml:space="preserve">"email" : "73@localhost", </v>
      </c>
      <c r="N75" s="188" t="str">
        <f>"""pwd"" : """&amp;Table1[[#This Row],[pwd]]&amp;""", "</f>
        <v xml:space="preserve">"pwd" : "a", </v>
      </c>
      <c r="O75" s="188" t="str">
        <f>"""jsonBlob"" : ""{\""name\"" : \"""&amp;Table1[[#This Row],[firstName]]&amp;" "&amp;Table1[[#This Row],[lastName]]&amp;"\"", "&amp;"\""imgSrc\"" : \"""&amp;Table1[[#This Row],[profilePic]]&amp;"\""}"","</f>
        <v>"jsonBlob"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5" s="188" t="str">
        <f>"""contacts"" : { ""channels"": [ {""url"" : """&amp;Table1[[#This Row],[contact1]]&amp;""", ""channelType"" : """&amp;Table1[[#This Row],[contact1 type]]&amp;""" } ] },"</f>
        <v>"contacts" : { "channels": [ {"url" : "mailto:73@localhost", "channelType" : "" } ] },</v>
      </c>
      <c r="Q75" s="188" t="str">
        <f>""</f>
        <v/>
      </c>
      <c r="R75" s="189"/>
      <c r="S75" s="189"/>
      <c r="T75" s="189"/>
      <c r="U75" s="189"/>
      <c r="V75" s="188" t="str">
        <f>"""aliasLabels"" : [ "&amp;IF(NOT(ISBLANK(Table1[[#This Row],[label1]])),"{""label"": ""1"""&amp;"}"&amp;IF(NOT(ISBLANK(Table1[[#This Row],[label2]])),",{""label"": ""2"""&amp;"}"&amp;IF(NOT(ISBLANK(Table1[[#This Row],[label3]])),",{""label"":""3"""&amp;"}"&amp;IF(NOT(ISBLANK(Table1[[#This Row],[label4]])),",{""label"": ""4"""&amp;"}",""),""),""),"")&amp;"],"</f>
        <v>"aliasLabels" : [ ],</v>
      </c>
      <c r="W75" s="188" t="str">
        <f t="shared" si="5"/>
        <v>"initialPosts" : [  ]</v>
      </c>
      <c r="X7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"f61e40ad604f4c168d4e72e4f25e4fb2", "email" : "73@localhost", "pwd" : "a", "jsonBlob" : "{\"name\" : \" 73\",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"mailto:73@localhost", "channelType" : "" } ] },"aliasLabels" : [ ],"initialPosts" : [  ] }, </v>
      </c>
    </row>
    <row r="76" spans="1:24" s="185" customFormat="1" x14ac:dyDescent="0.25">
      <c r="A76" s="191">
        <v>75</v>
      </c>
      <c r="B76" s="185" t="s">
        <v>1177</v>
      </c>
      <c r="C76" s="186" t="str">
        <f>LOWER(LEFT(Table1[[#This Row],[firstName]],1)&amp;Table1[[#This Row],[lastName]])&amp;"@localhost"</f>
        <v>74@localhost</v>
      </c>
      <c r="E76" s="185">
        <v>74</v>
      </c>
      <c r="F76" s="187" t="str">
        <f t="shared" si="4"/>
        <v>a</v>
      </c>
      <c r="G76" s="188" t="str">
        <f>"mailto:"&amp;Table1[[#This Row],[email]]</f>
        <v>mailto:74@localhost</v>
      </c>
      <c r="H76" s="189"/>
      <c r="I76" s="189"/>
      <c r="J76" s="188" t="str">
        <f>VLOOKUP(Table1[[#This Row],[profilePic'#]],Images[],3,FALSE)</f>
        <v>dinky1 bluegreen</v>
      </c>
      <c r="K7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6" s="188" t="str">
        <f>"""id"" : """&amp;Table1[[#This Row],[UUID]]&amp;""", "</f>
        <v xml:space="preserve">"id" : "d1444189811346d0a4ca4ad901098795", </v>
      </c>
      <c r="M76" s="188" t="str">
        <f>"""email"" : """&amp;Table1[[#This Row],[email]]&amp;""", "</f>
        <v xml:space="preserve">"email" : "74@localhost", </v>
      </c>
      <c r="N76" s="188" t="str">
        <f>"""pwd"" : """&amp;Table1[[#This Row],[pwd]]&amp;""", "</f>
        <v xml:space="preserve">"pwd" : "a", </v>
      </c>
      <c r="O76" s="188" t="str">
        <f>"""jsonBlob"" : ""{\""name\"" : \"""&amp;Table1[[#This Row],[firstName]]&amp;" "&amp;Table1[[#This Row],[lastName]]&amp;"\"", "&amp;"\""imgSrc\"" : \"""&amp;Table1[[#This Row],[profilePic]]&amp;"\""}"","</f>
        <v>"jsonBlob"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6" s="188" t="str">
        <f>"""contacts"" : { ""channels"": [ {""url"" : """&amp;Table1[[#This Row],[contact1]]&amp;""", ""channelType"" : """&amp;Table1[[#This Row],[contact1 type]]&amp;""" } ] },"</f>
        <v>"contacts" : { "channels": [ {"url" : "mailto:74@localhost", "channelType" : "" } ] },</v>
      </c>
      <c r="Q76" s="188" t="str">
        <f>""</f>
        <v/>
      </c>
      <c r="R76" s="189"/>
      <c r="S76" s="189"/>
      <c r="T76" s="189"/>
      <c r="U76" s="189"/>
      <c r="V76" s="188" t="str">
        <f>"""aliasLabels"" : [ "&amp;IF(NOT(ISBLANK(Table1[[#This Row],[label1]])),"{""label"": ""1"""&amp;"}"&amp;IF(NOT(ISBLANK(Table1[[#This Row],[label2]])),",{""label"": ""2"""&amp;"}"&amp;IF(NOT(ISBLANK(Table1[[#This Row],[label3]])),",{""label"":""3"""&amp;"}"&amp;IF(NOT(ISBLANK(Table1[[#This Row],[label4]])),",{""label"": ""4"""&amp;"}",""),""),""),"")&amp;"],"</f>
        <v>"aliasLabels" : [ ],</v>
      </c>
      <c r="W76" s="188" t="str">
        <f t="shared" si="5"/>
        <v>"initialPosts" : [  ]</v>
      </c>
      <c r="X7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"d1444189811346d0a4ca4ad901098795", "email" : "74@localhost", "pwd" : "a", "jsonBlob" : "{\"name\" : \" 74\",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"mailto:74@localhost", "channelType" : "" } ] },"aliasLabels" : [ ],"initialPosts" : [  ] }, </v>
      </c>
    </row>
    <row r="77" spans="1:24" s="185" customFormat="1" x14ac:dyDescent="0.25">
      <c r="A77" s="184">
        <v>76</v>
      </c>
      <c r="B77" s="185" t="s">
        <v>1178</v>
      </c>
      <c r="C77" s="186" t="str">
        <f>LOWER(LEFT(Table1[[#This Row],[firstName]],1)&amp;Table1[[#This Row],[lastName]])&amp;"@localhost"</f>
        <v>75@localhost</v>
      </c>
      <c r="E77" s="185">
        <v>75</v>
      </c>
      <c r="F77" s="187" t="str">
        <f t="shared" si="4"/>
        <v>a</v>
      </c>
      <c r="G77" s="188" t="str">
        <f>"mailto:"&amp;Table1[[#This Row],[email]]</f>
        <v>mailto:75@localhost</v>
      </c>
      <c r="H77" s="189"/>
      <c r="I77" s="189"/>
      <c r="J77" s="188" t="str">
        <f>VLOOKUP(Table1[[#This Row],[profilePic'#]],Images[],3,FALSE)</f>
        <v>dinky1 bluegreen</v>
      </c>
      <c r="K7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7" s="188" t="str">
        <f>"""id"" : """&amp;Table1[[#This Row],[UUID]]&amp;""", "</f>
        <v xml:space="preserve">"id" : "f46898d4055a47639981de523cb91459", </v>
      </c>
      <c r="M77" s="188" t="str">
        <f>"""email"" : """&amp;Table1[[#This Row],[email]]&amp;""", "</f>
        <v xml:space="preserve">"email" : "75@localhost", </v>
      </c>
      <c r="N77" s="188" t="str">
        <f>"""pwd"" : """&amp;Table1[[#This Row],[pwd]]&amp;""", "</f>
        <v xml:space="preserve">"pwd" : "a", </v>
      </c>
      <c r="O77" s="188" t="str">
        <f>"""jsonBlob"" : ""{\""name\"" : \"""&amp;Table1[[#This Row],[firstName]]&amp;" "&amp;Table1[[#This Row],[lastName]]&amp;"\"", "&amp;"\""imgSrc\"" : \"""&amp;Table1[[#This Row],[profilePic]]&amp;"\""}"","</f>
        <v>"jsonBlob"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7" s="188" t="str">
        <f>"""contacts"" : { ""channels"": [ {""url"" : """&amp;Table1[[#This Row],[contact1]]&amp;""", ""channelType"" : """&amp;Table1[[#This Row],[contact1 type]]&amp;""" } ] },"</f>
        <v>"contacts" : { "channels": [ {"url" : "mailto:75@localhost", "channelType" : "" } ] },</v>
      </c>
      <c r="Q77" s="188" t="str">
        <f>""</f>
        <v/>
      </c>
      <c r="R77" s="189"/>
      <c r="S77" s="189"/>
      <c r="T77" s="189"/>
      <c r="U77" s="189"/>
      <c r="V77" s="188" t="str">
        <f>"""aliasLabels"" : [ "&amp;IF(NOT(ISBLANK(Table1[[#This Row],[label1]])),"{""label"": ""1"""&amp;"}"&amp;IF(NOT(ISBLANK(Table1[[#This Row],[label2]])),",{""label"": ""2"""&amp;"}"&amp;IF(NOT(ISBLANK(Table1[[#This Row],[label3]])),",{""label"":""3"""&amp;"}"&amp;IF(NOT(ISBLANK(Table1[[#This Row],[label4]])),",{""label"": ""4"""&amp;"}",""),""),""),"")&amp;"],"</f>
        <v>"aliasLabels" : [ ],</v>
      </c>
      <c r="W77" s="188" t="str">
        <f t="shared" si="5"/>
        <v>"initialPosts" : [  ]</v>
      </c>
      <c r="X7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"f46898d4055a47639981de523cb91459", "email" : "75@localhost", "pwd" : "a", "jsonBlob" : "{\"name\" : \" 75\",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"mailto:75@localhost", "channelType" : "" } ] },"aliasLabels" : [ ],"initialPosts" : [  ] }, </v>
      </c>
    </row>
    <row r="78" spans="1:24" s="185" customFormat="1" x14ac:dyDescent="0.25">
      <c r="A78" s="190">
        <v>77</v>
      </c>
      <c r="B78" s="185" t="s">
        <v>1179</v>
      </c>
      <c r="C78" s="186" t="str">
        <f>LOWER(LEFT(Table1[[#This Row],[firstName]],1)&amp;Table1[[#This Row],[lastName]])&amp;"@localhost"</f>
        <v>76@localhost</v>
      </c>
      <c r="E78" s="185">
        <v>76</v>
      </c>
      <c r="F78" s="187" t="str">
        <f t="shared" si="4"/>
        <v>a</v>
      </c>
      <c r="G78" s="188" t="str">
        <f>"mailto:"&amp;Table1[[#This Row],[email]]</f>
        <v>mailto:76@localhost</v>
      </c>
      <c r="H78" s="189"/>
      <c r="I78" s="189"/>
      <c r="J78" s="188" t="str">
        <f>VLOOKUP(Table1[[#This Row],[profilePic'#]],Images[],3,FALSE)</f>
        <v>dinky1 bluegreen</v>
      </c>
      <c r="K7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8" s="188" t="str">
        <f>"""id"" : """&amp;Table1[[#This Row],[UUID]]&amp;""", "</f>
        <v xml:space="preserve">"id" : "be29499252884fd68fc8e1bb72b24484", </v>
      </c>
      <c r="M78" s="188" t="str">
        <f>"""email"" : """&amp;Table1[[#This Row],[email]]&amp;""", "</f>
        <v xml:space="preserve">"email" : "76@localhost", </v>
      </c>
      <c r="N78" s="188" t="str">
        <f>"""pwd"" : """&amp;Table1[[#This Row],[pwd]]&amp;""", "</f>
        <v xml:space="preserve">"pwd" : "a", </v>
      </c>
      <c r="O78" s="188" t="str">
        <f>"""jsonBlob"" : ""{\""name\"" : \"""&amp;Table1[[#This Row],[firstName]]&amp;" "&amp;Table1[[#This Row],[lastName]]&amp;"\"", "&amp;"\""imgSrc\"" : \"""&amp;Table1[[#This Row],[profilePic]]&amp;"\""}"","</f>
        <v>"jsonBlob"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8" s="188" t="str">
        <f>"""contacts"" : { ""channels"": [ {""url"" : """&amp;Table1[[#This Row],[contact1]]&amp;""", ""channelType"" : """&amp;Table1[[#This Row],[contact1 type]]&amp;""" } ] },"</f>
        <v>"contacts" : { "channels": [ {"url" : "mailto:76@localhost", "channelType" : "" } ] },</v>
      </c>
      <c r="Q78" s="188" t="str">
        <f>""</f>
        <v/>
      </c>
      <c r="R78" s="189"/>
      <c r="S78" s="189"/>
      <c r="T78" s="189"/>
      <c r="U78" s="189"/>
      <c r="V78" s="188" t="str">
        <f>"""aliasLabels"" : [ "&amp;IF(NOT(ISBLANK(Table1[[#This Row],[label1]])),"{""label"": ""1"""&amp;"}"&amp;IF(NOT(ISBLANK(Table1[[#This Row],[label2]])),",{""label"": ""2"""&amp;"}"&amp;IF(NOT(ISBLANK(Table1[[#This Row],[label3]])),",{""label"":""3"""&amp;"}"&amp;IF(NOT(ISBLANK(Table1[[#This Row],[label4]])),",{""label"": ""4"""&amp;"}",""),""),""),"")&amp;"],"</f>
        <v>"aliasLabels" : [ ],</v>
      </c>
      <c r="W78" s="188" t="str">
        <f t="shared" si="5"/>
        <v>"initialPosts" : [  ]</v>
      </c>
      <c r="X7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"be29499252884fd68fc8e1bb72b24484", "email" : "76@localhost", "pwd" : "a", "jsonBlob" : "{\"name\" : \" 76\",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"mailto:76@localhost", "channelType" : "" } ] },"aliasLabels" : [ ],"initialPosts" : [  ] }, </v>
      </c>
    </row>
    <row r="79" spans="1:24" s="185" customFormat="1" x14ac:dyDescent="0.25">
      <c r="A79" s="190">
        <v>78</v>
      </c>
      <c r="B79" s="185" t="s">
        <v>1180</v>
      </c>
      <c r="C79" s="186" t="str">
        <f>LOWER(LEFT(Table1[[#This Row],[firstName]],1)&amp;Table1[[#This Row],[lastName]])&amp;"@localhost"</f>
        <v>77@localhost</v>
      </c>
      <c r="E79" s="185">
        <v>77</v>
      </c>
      <c r="F79" s="187" t="str">
        <f t="shared" si="4"/>
        <v>a</v>
      </c>
      <c r="G79" s="188" t="str">
        <f>"mailto:"&amp;Table1[[#This Row],[email]]</f>
        <v>mailto:77@localhost</v>
      </c>
      <c r="H79" s="189"/>
      <c r="I79" s="189"/>
      <c r="J79" s="188" t="str">
        <f>VLOOKUP(Table1[[#This Row],[profilePic'#]],Images[],3,FALSE)</f>
        <v>dinky1 bluegreen</v>
      </c>
      <c r="K7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79" s="188" t="str">
        <f>"""id"" : """&amp;Table1[[#This Row],[UUID]]&amp;""", "</f>
        <v xml:space="preserve">"id" : "aec475c3a7754299b162dd018606fc2c", </v>
      </c>
      <c r="M79" s="188" t="str">
        <f>"""email"" : """&amp;Table1[[#This Row],[email]]&amp;""", "</f>
        <v xml:space="preserve">"email" : "77@localhost", </v>
      </c>
      <c r="N79" s="188" t="str">
        <f>"""pwd"" : """&amp;Table1[[#This Row],[pwd]]&amp;""", "</f>
        <v xml:space="preserve">"pwd" : "a", </v>
      </c>
      <c r="O79" s="188" t="str">
        <f>"""jsonBlob"" : ""{\""name\"" : \"""&amp;Table1[[#This Row],[firstName]]&amp;" "&amp;Table1[[#This Row],[lastName]]&amp;"\"", "&amp;"\""imgSrc\"" : \"""&amp;Table1[[#This Row],[profilePic]]&amp;"\""}"","</f>
        <v>"jsonBlob"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79" s="188" t="str">
        <f>"""contacts"" : { ""channels"": [ {""url"" : """&amp;Table1[[#This Row],[contact1]]&amp;""", ""channelType"" : """&amp;Table1[[#This Row],[contact1 type]]&amp;""" } ] },"</f>
        <v>"contacts" : { "channels": [ {"url" : "mailto:77@localhost", "channelType" : "" } ] },</v>
      </c>
      <c r="Q79" s="188" t="str">
        <f>""</f>
        <v/>
      </c>
      <c r="R79" s="189"/>
      <c r="S79" s="189"/>
      <c r="T79" s="189"/>
      <c r="U79" s="189"/>
      <c r="V79" s="188" t="str">
        <f>"""aliasLabels"" : [ "&amp;IF(NOT(ISBLANK(Table1[[#This Row],[label1]])),"{""label"": ""1"""&amp;"}"&amp;IF(NOT(ISBLANK(Table1[[#This Row],[label2]])),",{""label"": ""2"""&amp;"}"&amp;IF(NOT(ISBLANK(Table1[[#This Row],[label3]])),",{""label"":""3"""&amp;"}"&amp;IF(NOT(ISBLANK(Table1[[#This Row],[label4]])),",{""label"": ""4"""&amp;"}",""),""),""),"")&amp;"],"</f>
        <v>"aliasLabels" : [ ],</v>
      </c>
      <c r="W79" s="188" t="str">
        <f t="shared" si="5"/>
        <v>"initialPosts" : [  ]</v>
      </c>
      <c r="X7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"aec475c3a7754299b162dd018606fc2c", "email" : "77@localhost", "pwd" : "a", "jsonBlob" : "{\"name\" : \" 77\",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"mailto:77@localhost", "channelType" : "" } ] },"aliasLabels" : [ ],"initialPosts" : [  ] }, </v>
      </c>
    </row>
    <row r="80" spans="1:24" s="185" customFormat="1" x14ac:dyDescent="0.25">
      <c r="A80" s="191">
        <v>79</v>
      </c>
      <c r="B80" s="185" t="s">
        <v>1181</v>
      </c>
      <c r="C80" s="186" t="str">
        <f>LOWER(LEFT(Table1[[#This Row],[firstName]],1)&amp;Table1[[#This Row],[lastName]])&amp;"@localhost"</f>
        <v>78@localhost</v>
      </c>
      <c r="E80" s="185">
        <v>78</v>
      </c>
      <c r="F80" s="187" t="str">
        <f t="shared" si="4"/>
        <v>a</v>
      </c>
      <c r="G80" s="188" t="str">
        <f>"mailto:"&amp;Table1[[#This Row],[email]]</f>
        <v>mailto:78@localhost</v>
      </c>
      <c r="H80" s="189"/>
      <c r="I80" s="189"/>
      <c r="J80" s="188" t="str">
        <f>VLOOKUP(Table1[[#This Row],[profilePic'#]],Images[],3,FALSE)</f>
        <v>dinky1 bluegreen</v>
      </c>
      <c r="K8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0" s="188" t="str">
        <f>"""id"" : """&amp;Table1[[#This Row],[UUID]]&amp;""", "</f>
        <v xml:space="preserve">"id" : "cf6adb1412944f65b4b748e7eaf07803", </v>
      </c>
      <c r="M80" s="188" t="str">
        <f>"""email"" : """&amp;Table1[[#This Row],[email]]&amp;""", "</f>
        <v xml:space="preserve">"email" : "78@localhost", </v>
      </c>
      <c r="N80" s="188" t="str">
        <f>"""pwd"" : """&amp;Table1[[#This Row],[pwd]]&amp;""", "</f>
        <v xml:space="preserve">"pwd" : "a", </v>
      </c>
      <c r="O80" s="188" t="str">
        <f>"""jsonBlob"" : ""{\""name\"" : \"""&amp;Table1[[#This Row],[firstName]]&amp;" "&amp;Table1[[#This Row],[lastName]]&amp;"\"", "&amp;"\""imgSrc\"" : \"""&amp;Table1[[#This Row],[profilePic]]&amp;"\""}"","</f>
        <v>"jsonBlob"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0" s="188" t="str">
        <f>"""contacts"" : { ""channels"": [ {""url"" : """&amp;Table1[[#This Row],[contact1]]&amp;""", ""channelType"" : """&amp;Table1[[#This Row],[contact1 type]]&amp;""" } ] },"</f>
        <v>"contacts" : { "channels": [ {"url" : "mailto:78@localhost", "channelType" : "" } ] },</v>
      </c>
      <c r="Q80" s="188" t="str">
        <f>""</f>
        <v/>
      </c>
      <c r="R80" s="189"/>
      <c r="S80" s="189"/>
      <c r="T80" s="189"/>
      <c r="U80" s="189"/>
      <c r="V80" s="188" t="str">
        <f>"""aliasLabels"" : [ "&amp;IF(NOT(ISBLANK(Table1[[#This Row],[label1]])),"{""label"": ""1"""&amp;"}"&amp;IF(NOT(ISBLANK(Table1[[#This Row],[label2]])),",{""label"": ""2"""&amp;"}"&amp;IF(NOT(ISBLANK(Table1[[#This Row],[label3]])),",{""label"":""3"""&amp;"}"&amp;IF(NOT(ISBLANK(Table1[[#This Row],[label4]])),",{""label"": ""4"""&amp;"}",""),""),""),"")&amp;"],"</f>
        <v>"aliasLabels" : [ ],</v>
      </c>
      <c r="W80" s="188" t="str">
        <f t="shared" si="5"/>
        <v>"initialPosts" : [  ]</v>
      </c>
      <c r="X8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"cf6adb1412944f65b4b748e7eaf07803", "email" : "78@localhost", "pwd" : "a", "jsonBlob" : "{\"name\" : \" 78\",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"mailto:78@localhost", "channelType" : "" } ] },"aliasLabels" : [ ],"initialPosts" : [  ] }, </v>
      </c>
    </row>
    <row r="81" spans="1:24" s="185" customFormat="1" x14ac:dyDescent="0.25">
      <c r="A81" s="184">
        <v>80</v>
      </c>
      <c r="B81" s="185" t="s">
        <v>1182</v>
      </c>
      <c r="C81" s="186" t="str">
        <f>LOWER(LEFT(Table1[[#This Row],[firstName]],1)&amp;Table1[[#This Row],[lastName]])&amp;"@localhost"</f>
        <v>79@localhost</v>
      </c>
      <c r="E81" s="185">
        <v>79</v>
      </c>
      <c r="F81" s="187" t="str">
        <f t="shared" si="4"/>
        <v>a</v>
      </c>
      <c r="G81" s="188" t="str">
        <f>"mailto:"&amp;Table1[[#This Row],[email]]</f>
        <v>mailto:79@localhost</v>
      </c>
      <c r="H81" s="189"/>
      <c r="I81" s="189"/>
      <c r="J81" s="188" t="str">
        <f>VLOOKUP(Table1[[#This Row],[profilePic'#]],Images[],3,FALSE)</f>
        <v>dinky1 bluegreen</v>
      </c>
      <c r="K8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1" s="193" t="str">
        <f>"""id"" : """&amp;Table1[[#This Row],[UUID]]&amp;""", "</f>
        <v xml:space="preserve">"id" : "bb51ab6536e2409386835f36f4bf1e1b", </v>
      </c>
      <c r="M81" s="193" t="str">
        <f>"""email"" : """&amp;Table1[[#This Row],[email]]&amp;""", "</f>
        <v xml:space="preserve">"email" : "79@localhost", </v>
      </c>
      <c r="N81" s="193" t="str">
        <f>"""pwd"" : """&amp;Table1[[#This Row],[pwd]]&amp;""", "</f>
        <v xml:space="preserve">"pwd" : "a", </v>
      </c>
      <c r="O81" s="186" t="str">
        <f>"""jsonBlob"" : ""{\""name\"" : \"""&amp;Table1[[#This Row],[firstName]]&amp;" "&amp;Table1[[#This Row],[lastName]]&amp;"\"", "&amp;"\""imgSrc\"" : \"""&amp;Table1[[#This Row],[profilePic]]&amp;"\""}"","</f>
        <v>"jsonBlob"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1" s="193" t="str">
        <f>"""contacts"" : { ""channels"": [ {""url"" : """&amp;Table1[[#This Row],[contact1]]&amp;""", ""channelType"" : """&amp;Table1[[#This Row],[contact1 type]]&amp;""" } ] },"</f>
        <v>"contacts" : { "channels": [ {"url" : "mailto:79@localhost", "channelType" : "" } ] },</v>
      </c>
      <c r="Q81" s="188" t="str">
        <f>""</f>
        <v/>
      </c>
      <c r="R81" s="189"/>
      <c r="S81" s="189"/>
      <c r="T81" s="189"/>
      <c r="U81" s="189"/>
      <c r="V81" s="188" t="str">
        <f>"""aliasLabels"" : [ "&amp;IF(NOT(ISBLANK(Table1[[#This Row],[label1]])),"{""label"": ""1"""&amp;"}"&amp;IF(NOT(ISBLANK(Table1[[#This Row],[label2]])),",{""label"": ""2"""&amp;"}"&amp;IF(NOT(ISBLANK(Table1[[#This Row],[label3]])),",{""label"":""3"""&amp;"}"&amp;IF(NOT(ISBLANK(Table1[[#This Row],[label4]])),",{""label"": ""4"""&amp;"}",""),""),""),"")&amp;"],"</f>
        <v>"aliasLabels" : [ ],</v>
      </c>
      <c r="W81" s="188" t="str">
        <f t="shared" si="5"/>
        <v>"initialPosts" : [  ]</v>
      </c>
      <c r="X8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"bb51ab6536e2409386835f36f4bf1e1b", "email" : "79@localhost", "pwd" : "a", "jsonBlob" : "{\"name\" : \" 79\",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"mailto:79@localhost", "channelType" : "" } ] },"aliasLabels" : [ ],"initialPosts" : [  ] }, </v>
      </c>
    </row>
    <row r="82" spans="1:24" s="185" customFormat="1" x14ac:dyDescent="0.25">
      <c r="A82" s="190">
        <v>81</v>
      </c>
      <c r="B82" s="185" t="s">
        <v>1183</v>
      </c>
      <c r="C82" s="186" t="str">
        <f>LOWER(LEFT(Table1[[#This Row],[firstName]],1)&amp;Table1[[#This Row],[lastName]])&amp;"@localhost"</f>
        <v>80@localhost</v>
      </c>
      <c r="E82" s="185">
        <v>80</v>
      </c>
      <c r="F82" s="187" t="str">
        <f t="shared" si="4"/>
        <v>a</v>
      </c>
      <c r="G82" s="188" t="str">
        <f>"mailto:"&amp;Table1[[#This Row],[email]]</f>
        <v>mailto:80@localhost</v>
      </c>
      <c r="H82" s="189"/>
      <c r="I82" s="189"/>
      <c r="J82" s="188" t="str">
        <f>VLOOKUP(Table1[[#This Row],[profilePic'#]],Images[],3,FALSE)</f>
        <v>dinky1 bluegreen</v>
      </c>
      <c r="K8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2" s="193" t="str">
        <f>"""id"" : """&amp;Table1[[#This Row],[UUID]]&amp;""", "</f>
        <v xml:space="preserve">"id" : "fbffeff50e37456cab8ffbc446a2c2cd", </v>
      </c>
      <c r="M82" s="193" t="str">
        <f>"""email"" : """&amp;Table1[[#This Row],[email]]&amp;""", "</f>
        <v xml:space="preserve">"email" : "80@localhost", </v>
      </c>
      <c r="N82" s="193" t="str">
        <f>"""pwd"" : """&amp;Table1[[#This Row],[pwd]]&amp;""", "</f>
        <v xml:space="preserve">"pwd" : "a", </v>
      </c>
      <c r="O82" s="186" t="str">
        <f>"""jsonBlob"" : ""{\""name\"" : \"""&amp;Table1[[#This Row],[firstName]]&amp;" "&amp;Table1[[#This Row],[lastName]]&amp;"\"", "&amp;"\""imgSrc\"" : \"""&amp;Table1[[#This Row],[profilePic]]&amp;"\""}"","</f>
        <v>"jsonBlob"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2" s="193" t="str">
        <f>"""contacts"" : { ""channels"": [ {""url"" : """&amp;Table1[[#This Row],[contact1]]&amp;""", ""channelType"" : """&amp;Table1[[#This Row],[contact1 type]]&amp;""" } ] },"</f>
        <v>"contacts" : { "channels": [ {"url" : "mailto:80@localhost", "channelType" : "" } ] },</v>
      </c>
      <c r="Q82" s="188" t="str">
        <f>""</f>
        <v/>
      </c>
      <c r="R82" s="189"/>
      <c r="S82" s="189"/>
      <c r="T82" s="189"/>
      <c r="U82" s="189"/>
      <c r="V82" s="188" t="str">
        <f>"""aliasLabels"" : [ "&amp;IF(NOT(ISBLANK(Table1[[#This Row],[label1]])),"{""label"": ""1"""&amp;"}"&amp;IF(NOT(ISBLANK(Table1[[#This Row],[label2]])),",{""label"": ""2"""&amp;"}"&amp;IF(NOT(ISBLANK(Table1[[#This Row],[label3]])),",{""label"":""3"""&amp;"}"&amp;IF(NOT(ISBLANK(Table1[[#This Row],[label4]])),",{""label"": ""4"""&amp;"}",""),""),""),"")&amp;"],"</f>
        <v>"aliasLabels" : [ ],</v>
      </c>
      <c r="W82" s="188" t="str">
        <f t="shared" si="5"/>
        <v>"initialPosts" : [  ]</v>
      </c>
      <c r="X8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"fbffeff50e37456cab8ffbc446a2c2cd", "email" : "80@localhost", "pwd" : "a", "jsonBlob" : "{\"name\" : \" 80\",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"mailto:80@localhost", "channelType" : "" } ] },"aliasLabels" : [ ],"initialPosts" : [  ] }, </v>
      </c>
    </row>
    <row r="83" spans="1:24" s="185" customFormat="1" x14ac:dyDescent="0.25">
      <c r="A83" s="190">
        <v>82</v>
      </c>
      <c r="B83" s="185" t="s">
        <v>1184</v>
      </c>
      <c r="C83" s="186" t="str">
        <f>LOWER(LEFT(Table1[[#This Row],[firstName]],1)&amp;Table1[[#This Row],[lastName]])&amp;"@localhost"</f>
        <v>81@localhost</v>
      </c>
      <c r="E83" s="185">
        <v>81</v>
      </c>
      <c r="F83" s="187" t="str">
        <f t="shared" si="4"/>
        <v>a</v>
      </c>
      <c r="G83" s="188" t="str">
        <f>"mailto:"&amp;Table1[[#This Row],[email]]</f>
        <v>mailto:81@localhost</v>
      </c>
      <c r="H83" s="189"/>
      <c r="I83" s="189"/>
      <c r="J83" s="188" t="str">
        <f>VLOOKUP(Table1[[#This Row],[profilePic'#]],Images[],3,FALSE)</f>
        <v>dinky1 bluegreen</v>
      </c>
      <c r="K8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3" s="193" t="str">
        <f>"""id"" : """&amp;Table1[[#This Row],[UUID]]&amp;""", "</f>
        <v xml:space="preserve">"id" : "b4c297dec5844f468a5909de5e8298c6", </v>
      </c>
      <c r="M83" s="193" t="str">
        <f>"""email"" : """&amp;Table1[[#This Row],[email]]&amp;""", "</f>
        <v xml:space="preserve">"email" : "81@localhost", </v>
      </c>
      <c r="N83" s="193" t="str">
        <f>"""pwd"" : """&amp;Table1[[#This Row],[pwd]]&amp;""", "</f>
        <v xml:space="preserve">"pwd" : "a", </v>
      </c>
      <c r="O83" s="186" t="str">
        <f>"""jsonBlob"" : ""{\""name\"" : \"""&amp;Table1[[#This Row],[firstName]]&amp;" "&amp;Table1[[#This Row],[lastName]]&amp;"\"", "&amp;"\""imgSrc\"" : \"""&amp;Table1[[#This Row],[profilePic]]&amp;"\""}"","</f>
        <v>"jsonBlob"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3" s="193" t="str">
        <f>"""contacts"" : { ""channels"": [ {""url"" : """&amp;Table1[[#This Row],[contact1]]&amp;""", ""channelType"" : """&amp;Table1[[#This Row],[contact1 type]]&amp;""" } ] },"</f>
        <v>"contacts" : { "channels": [ {"url" : "mailto:81@localhost", "channelType" : "" } ] },</v>
      </c>
      <c r="Q83" s="188" t="str">
        <f>""</f>
        <v/>
      </c>
      <c r="R83" s="189"/>
      <c r="S83" s="189"/>
      <c r="T83" s="189"/>
      <c r="U83" s="189"/>
      <c r="V83" s="188" t="str">
        <f>"""aliasLabels"" : [ "&amp;IF(NOT(ISBLANK(Table1[[#This Row],[label1]])),"{""label"": ""1"""&amp;"}"&amp;IF(NOT(ISBLANK(Table1[[#This Row],[label2]])),",{""label"": ""2"""&amp;"}"&amp;IF(NOT(ISBLANK(Table1[[#This Row],[label3]])),",{""label"":""3"""&amp;"}"&amp;IF(NOT(ISBLANK(Table1[[#This Row],[label4]])),",{""label"": ""4"""&amp;"}",""),""),""),"")&amp;"],"</f>
        <v>"aliasLabels" : [ ],</v>
      </c>
      <c r="W83" s="188" t="str">
        <f t="shared" si="5"/>
        <v>"initialPosts" : [  ]</v>
      </c>
      <c r="X8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"b4c297dec5844f468a5909de5e8298c6", "email" : "81@localhost", "pwd" : "a", "jsonBlob" : "{\"name\" : \" 81\",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"mailto:81@localhost", "channelType" : "" } ] },"aliasLabels" : [ ],"initialPosts" : [  ] }, </v>
      </c>
    </row>
    <row r="84" spans="1:24" s="185" customFormat="1" x14ac:dyDescent="0.25">
      <c r="A84" s="191">
        <v>83</v>
      </c>
      <c r="B84" s="185" t="s">
        <v>1185</v>
      </c>
      <c r="C84" s="186" t="str">
        <f>LOWER(LEFT(Table1[[#This Row],[firstName]],1)&amp;Table1[[#This Row],[lastName]])&amp;"@localhost"</f>
        <v>82@localhost</v>
      </c>
      <c r="E84" s="185">
        <v>82</v>
      </c>
      <c r="F84" s="187" t="str">
        <f t="shared" si="4"/>
        <v>a</v>
      </c>
      <c r="G84" s="188" t="str">
        <f>"mailto:"&amp;Table1[[#This Row],[email]]</f>
        <v>mailto:82@localhost</v>
      </c>
      <c r="H84" s="189"/>
      <c r="I84" s="189"/>
      <c r="J84" s="188" t="str">
        <f>VLOOKUP(Table1[[#This Row],[profilePic'#]],Images[],3,FALSE)</f>
        <v>dinky1 bluegreen</v>
      </c>
      <c r="K8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4" s="193" t="str">
        <f>"""id"" : """&amp;Table1[[#This Row],[UUID]]&amp;""", "</f>
        <v xml:space="preserve">"id" : "9ed76e8fca2f44998cb19911376d2a69", </v>
      </c>
      <c r="M84" s="193" t="str">
        <f>"""email"" : """&amp;Table1[[#This Row],[email]]&amp;""", "</f>
        <v xml:space="preserve">"email" : "82@localhost", </v>
      </c>
      <c r="N84" s="193" t="str">
        <f>"""pwd"" : """&amp;Table1[[#This Row],[pwd]]&amp;""", "</f>
        <v xml:space="preserve">"pwd" : "a", </v>
      </c>
      <c r="O84" s="186" t="str">
        <f>"""jsonBlob"" : ""{\""name\"" : \"""&amp;Table1[[#This Row],[firstName]]&amp;" "&amp;Table1[[#This Row],[lastName]]&amp;"\"", "&amp;"\""imgSrc\"" : \"""&amp;Table1[[#This Row],[profilePic]]&amp;"\""}"","</f>
        <v>"jsonBlob"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4" s="193" t="str">
        <f>"""contacts"" : { ""channels"": [ {""url"" : """&amp;Table1[[#This Row],[contact1]]&amp;""", ""channelType"" : """&amp;Table1[[#This Row],[contact1 type]]&amp;""" } ] },"</f>
        <v>"contacts" : { "channels": [ {"url" : "mailto:82@localhost", "channelType" : "" } ] },</v>
      </c>
      <c r="Q84" s="188" t="str">
        <f>""</f>
        <v/>
      </c>
      <c r="R84" s="189"/>
      <c r="S84" s="189"/>
      <c r="T84" s="189"/>
      <c r="U84" s="189"/>
      <c r="V84" s="188" t="str">
        <f>"""aliasLabels"" : [ "&amp;IF(NOT(ISBLANK(Table1[[#This Row],[label1]])),"{""label"": ""1"""&amp;"}"&amp;IF(NOT(ISBLANK(Table1[[#This Row],[label2]])),",{""label"": ""2"""&amp;"}"&amp;IF(NOT(ISBLANK(Table1[[#This Row],[label3]])),",{""label"":""3"""&amp;"}"&amp;IF(NOT(ISBLANK(Table1[[#This Row],[label4]])),",{""label"": ""4"""&amp;"}",""),""),""),"")&amp;"],"</f>
        <v>"aliasLabels" : [ ],</v>
      </c>
      <c r="W84" s="188" t="str">
        <f t="shared" si="5"/>
        <v>"initialPosts" : [  ]</v>
      </c>
      <c r="X8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"9ed76e8fca2f44998cb19911376d2a69", "email" : "82@localhost", "pwd" : "a", "jsonBlob" : "{\"name\" : \" 82\",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"mailto:82@localhost", "channelType" : "" } ] },"aliasLabels" : [ ],"initialPosts" : [  ] }, </v>
      </c>
    </row>
    <row r="85" spans="1:24" s="185" customFormat="1" x14ac:dyDescent="0.25">
      <c r="A85" s="184">
        <v>84</v>
      </c>
      <c r="B85" s="185" t="s">
        <v>1186</v>
      </c>
      <c r="C85" s="186" t="str">
        <f>LOWER(LEFT(Table1[[#This Row],[firstName]],1)&amp;Table1[[#This Row],[lastName]])&amp;"@localhost"</f>
        <v>83@localhost</v>
      </c>
      <c r="E85" s="185">
        <v>83</v>
      </c>
      <c r="F85" s="187" t="str">
        <f t="shared" si="4"/>
        <v>a</v>
      </c>
      <c r="G85" s="188" t="str">
        <f>"mailto:"&amp;Table1[[#This Row],[email]]</f>
        <v>mailto:83@localhost</v>
      </c>
      <c r="H85" s="189"/>
      <c r="I85" s="189"/>
      <c r="J85" s="188" t="str">
        <f>VLOOKUP(Table1[[#This Row],[profilePic'#]],Images[],3,FALSE)</f>
        <v>dinky1 bluegreen</v>
      </c>
      <c r="K8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5" s="193" t="str">
        <f>"""id"" : """&amp;Table1[[#This Row],[UUID]]&amp;""", "</f>
        <v xml:space="preserve">"id" : "54f62ba4295d4bcebcd09cba2339fc68", </v>
      </c>
      <c r="M85" s="193" t="str">
        <f>"""email"" : """&amp;Table1[[#This Row],[email]]&amp;""", "</f>
        <v xml:space="preserve">"email" : "83@localhost", </v>
      </c>
      <c r="N85" s="193" t="str">
        <f>"""pwd"" : """&amp;Table1[[#This Row],[pwd]]&amp;""", "</f>
        <v xml:space="preserve">"pwd" : "a", </v>
      </c>
      <c r="O85" s="186" t="str">
        <f>"""jsonBlob"" : ""{\""name\"" : \"""&amp;Table1[[#This Row],[firstName]]&amp;" "&amp;Table1[[#This Row],[lastName]]&amp;"\"", "&amp;"\""imgSrc\"" : \"""&amp;Table1[[#This Row],[profilePic]]&amp;"\""}"","</f>
        <v>"jsonBlob"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5" s="193" t="str">
        <f>"""contacts"" : { ""channels"": [ {""url"" : """&amp;Table1[[#This Row],[contact1]]&amp;""", ""channelType"" : """&amp;Table1[[#This Row],[contact1 type]]&amp;""" } ] },"</f>
        <v>"contacts" : { "channels": [ {"url" : "mailto:83@localhost", "channelType" : "" } ] },</v>
      </c>
      <c r="Q85" s="188" t="str">
        <f>""</f>
        <v/>
      </c>
      <c r="R85" s="189"/>
      <c r="S85" s="189"/>
      <c r="T85" s="189"/>
      <c r="U85" s="189"/>
      <c r="V85" s="188" t="str">
        <f>"""aliasLabels"" : [ "&amp;IF(NOT(ISBLANK(Table1[[#This Row],[label1]])),"{""label"": ""1"""&amp;"}"&amp;IF(NOT(ISBLANK(Table1[[#This Row],[label2]])),",{""label"": ""2"""&amp;"}"&amp;IF(NOT(ISBLANK(Table1[[#This Row],[label3]])),",{""label"":""3"""&amp;"}"&amp;IF(NOT(ISBLANK(Table1[[#This Row],[label4]])),",{""label"": ""4"""&amp;"}",""),""),""),"")&amp;"],"</f>
        <v>"aliasLabels" : [ ],</v>
      </c>
      <c r="W85" s="188" t="str">
        <f t="shared" si="5"/>
        <v>"initialPosts" : [  ]</v>
      </c>
      <c r="X8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"54f62ba4295d4bcebcd09cba2339fc68", "email" : "83@localhost", "pwd" : "a", "jsonBlob" : "{\"name\" : \" 83\",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"mailto:83@localhost", "channelType" : "" } ] },"aliasLabels" : [ ],"initialPosts" : [  ] }, </v>
      </c>
    </row>
    <row r="86" spans="1:24" s="185" customFormat="1" x14ac:dyDescent="0.25">
      <c r="A86" s="190">
        <v>85</v>
      </c>
      <c r="B86" s="185" t="s">
        <v>1187</v>
      </c>
      <c r="C86" s="186" t="str">
        <f>LOWER(LEFT(Table1[[#This Row],[firstName]],1)&amp;Table1[[#This Row],[lastName]])&amp;"@localhost"</f>
        <v>84@localhost</v>
      </c>
      <c r="E86" s="185">
        <v>84</v>
      </c>
      <c r="F86" s="187" t="str">
        <f t="shared" si="4"/>
        <v>a</v>
      </c>
      <c r="G86" s="188" t="str">
        <f>"mailto:"&amp;Table1[[#This Row],[email]]</f>
        <v>mailto:84@localhost</v>
      </c>
      <c r="H86" s="189"/>
      <c r="I86" s="189"/>
      <c r="J86" s="188" t="str">
        <f>VLOOKUP(Table1[[#This Row],[profilePic'#]],Images[],3,FALSE)</f>
        <v>dinky1 bluegreen</v>
      </c>
      <c r="K8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6" s="193" t="str">
        <f>"""id"" : """&amp;Table1[[#This Row],[UUID]]&amp;""", "</f>
        <v xml:space="preserve">"id" : "b15411de734e4a2f8d0c7a430233008b", </v>
      </c>
      <c r="M86" s="193" t="str">
        <f>"""email"" : """&amp;Table1[[#This Row],[email]]&amp;""", "</f>
        <v xml:space="preserve">"email" : "84@localhost", </v>
      </c>
      <c r="N86" s="193" t="str">
        <f>"""pwd"" : """&amp;Table1[[#This Row],[pwd]]&amp;""", "</f>
        <v xml:space="preserve">"pwd" : "a", </v>
      </c>
      <c r="O86" s="186" t="str">
        <f>"""jsonBlob"" : ""{\""name\"" : \"""&amp;Table1[[#This Row],[firstName]]&amp;" "&amp;Table1[[#This Row],[lastName]]&amp;"\"", "&amp;"\""imgSrc\"" : \"""&amp;Table1[[#This Row],[profilePic]]&amp;"\""}"","</f>
        <v>"jsonBlob"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6" s="193" t="str">
        <f>"""contacts"" : { ""channels"": [ {""url"" : """&amp;Table1[[#This Row],[contact1]]&amp;""", ""channelType"" : """&amp;Table1[[#This Row],[contact1 type]]&amp;""" } ] },"</f>
        <v>"contacts" : { "channels": [ {"url" : "mailto:84@localhost", "channelType" : "" } ] },</v>
      </c>
      <c r="Q86" s="188" t="str">
        <f>""</f>
        <v/>
      </c>
      <c r="R86" s="189"/>
      <c r="S86" s="189"/>
      <c r="T86" s="189"/>
      <c r="U86" s="189"/>
      <c r="V86" s="188" t="str">
        <f>"""aliasLabels"" : [ "&amp;IF(NOT(ISBLANK(Table1[[#This Row],[label1]])),"{""label"": ""1"""&amp;"}"&amp;IF(NOT(ISBLANK(Table1[[#This Row],[label2]])),",{""label"": ""2"""&amp;"}"&amp;IF(NOT(ISBLANK(Table1[[#This Row],[label3]])),",{""label"":""3"""&amp;"}"&amp;IF(NOT(ISBLANK(Table1[[#This Row],[label4]])),",{""label"": ""4"""&amp;"}",""),""),""),"")&amp;"],"</f>
        <v>"aliasLabels" : [ ],</v>
      </c>
      <c r="W86" s="188" t="str">
        <f t="shared" si="5"/>
        <v>"initialPosts" : [  ]</v>
      </c>
      <c r="X8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"b15411de734e4a2f8d0c7a430233008b", "email" : "84@localhost", "pwd" : "a", "jsonBlob" : "{\"name\" : \" 84\",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"mailto:84@localhost", "channelType" : "" } ] },"aliasLabels" : [ ],"initialPosts" : [  ] }, </v>
      </c>
    </row>
    <row r="87" spans="1:24" s="185" customFormat="1" x14ac:dyDescent="0.25">
      <c r="A87" s="190">
        <v>86</v>
      </c>
      <c r="B87" s="185" t="s">
        <v>1188</v>
      </c>
      <c r="C87" s="186" t="str">
        <f>LOWER(LEFT(Table1[[#This Row],[firstName]],1)&amp;Table1[[#This Row],[lastName]])&amp;"@localhost"</f>
        <v>85@localhost</v>
      </c>
      <c r="E87" s="185">
        <v>85</v>
      </c>
      <c r="F87" s="187" t="str">
        <f t="shared" si="4"/>
        <v>a</v>
      </c>
      <c r="G87" s="188" t="str">
        <f>"mailto:"&amp;Table1[[#This Row],[email]]</f>
        <v>mailto:85@localhost</v>
      </c>
      <c r="H87" s="189"/>
      <c r="I87" s="189"/>
      <c r="J87" s="188" t="str">
        <f>VLOOKUP(Table1[[#This Row],[profilePic'#]],Images[],3,FALSE)</f>
        <v>dinky1 bluegreen</v>
      </c>
      <c r="K8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7" s="188" t="str">
        <f>"""id"" : """&amp;Table1[[#This Row],[UUID]]&amp;""", "</f>
        <v xml:space="preserve">"id" : "244eedce45a84faf9cf8c18fb35aa6e1", </v>
      </c>
      <c r="M87" s="188" t="str">
        <f>"""email"" : """&amp;Table1[[#This Row],[email]]&amp;""", "</f>
        <v xml:space="preserve">"email" : "85@localhost", </v>
      </c>
      <c r="N87" s="188" t="str">
        <f>"""pwd"" : """&amp;Table1[[#This Row],[pwd]]&amp;""", "</f>
        <v xml:space="preserve">"pwd" : "a", </v>
      </c>
      <c r="O87" s="188" t="str">
        <f>"""jsonBlob"" : ""{\""name\"" : \"""&amp;Table1[[#This Row],[firstName]]&amp;" "&amp;Table1[[#This Row],[lastName]]&amp;"\"", "&amp;"\""imgSrc\"" : \"""&amp;Table1[[#This Row],[profilePic]]&amp;"\""}"","</f>
        <v>"jsonBlob"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7" s="188" t="str">
        <f>"""contacts"" : { ""channels"": [ {""url"" : """&amp;Table1[[#This Row],[contact1]]&amp;""", ""channelType"" : """&amp;Table1[[#This Row],[contact1 type]]&amp;""" } ] },"</f>
        <v>"contacts" : { "channels": [ {"url" : "mailto:85@localhost", "channelType" : "" } ] },</v>
      </c>
      <c r="Q87" s="188" t="str">
        <f>""</f>
        <v/>
      </c>
      <c r="R87" s="189"/>
      <c r="S87" s="189"/>
      <c r="T87" s="189"/>
      <c r="U87" s="189"/>
      <c r="V87" s="188" t="str">
        <f>"""aliasLabels"" : [ "&amp;IF(NOT(ISBLANK(Table1[[#This Row],[label1]])),"{""label"": ""1"""&amp;"}"&amp;IF(NOT(ISBLANK(Table1[[#This Row],[label2]])),",{""label"": ""2"""&amp;"}"&amp;IF(NOT(ISBLANK(Table1[[#This Row],[label3]])),",{""label"":""3"""&amp;"}"&amp;IF(NOT(ISBLANK(Table1[[#This Row],[label4]])),",{""label"": ""4"""&amp;"}",""),""),""),"")&amp;"],"</f>
        <v>"aliasLabels" : [ ],</v>
      </c>
      <c r="W87" s="188" t="str">
        <f t="shared" si="5"/>
        <v>"initialPosts" : [  ]</v>
      </c>
      <c r="X8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"244eedce45a84faf9cf8c18fb35aa6e1", "email" : "85@localhost", "pwd" : "a", "jsonBlob" : "{\"name\" : \" 85\",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"mailto:85@localhost", "channelType" : "" } ] },"aliasLabels" : [ ],"initialPosts" : [  ] }, </v>
      </c>
    </row>
    <row r="88" spans="1:24" s="185" customFormat="1" x14ac:dyDescent="0.25">
      <c r="A88" s="191">
        <v>87</v>
      </c>
      <c r="B88" s="185" t="s">
        <v>1189</v>
      </c>
      <c r="C88" s="186" t="str">
        <f>LOWER(LEFT(Table1[[#This Row],[firstName]],1)&amp;Table1[[#This Row],[lastName]])&amp;"@localhost"</f>
        <v>86@localhost</v>
      </c>
      <c r="E88" s="185">
        <v>86</v>
      </c>
      <c r="F88" s="187" t="str">
        <f t="shared" si="4"/>
        <v>a</v>
      </c>
      <c r="G88" s="188" t="str">
        <f>"mailto:"&amp;Table1[[#This Row],[email]]</f>
        <v>mailto:86@localhost</v>
      </c>
      <c r="H88" s="189"/>
      <c r="I88" s="189"/>
      <c r="J88" s="188" t="str">
        <f>VLOOKUP(Table1[[#This Row],[profilePic'#]],Images[],3,FALSE)</f>
        <v>dinky1 bluegreen</v>
      </c>
      <c r="K8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8" s="193" t="str">
        <f>"""id"" : """&amp;Table1[[#This Row],[UUID]]&amp;""", "</f>
        <v xml:space="preserve">"id" : "1fdc30beabfa499f95b75eb29435e8c8", </v>
      </c>
      <c r="M88" s="193" t="str">
        <f>"""email"" : """&amp;Table1[[#This Row],[email]]&amp;""", "</f>
        <v xml:space="preserve">"email" : "86@localhost", </v>
      </c>
      <c r="N88" s="193" t="str">
        <f>"""pwd"" : """&amp;Table1[[#This Row],[pwd]]&amp;""", "</f>
        <v xml:space="preserve">"pwd" : "a", </v>
      </c>
      <c r="O88" s="186" t="str">
        <f>"""jsonBlob"" : ""{\""name\"" : \"""&amp;Table1[[#This Row],[firstName]]&amp;" "&amp;Table1[[#This Row],[lastName]]&amp;"\"", "&amp;"\""imgSrc\"" : \"""&amp;Table1[[#This Row],[profilePic]]&amp;"\""}"","</f>
        <v>"jsonBlob"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8" s="193" t="str">
        <f>"""contacts"" : { ""channels"": [ {""url"" : """&amp;Table1[[#This Row],[contact1]]&amp;""", ""channelType"" : """&amp;Table1[[#This Row],[contact1 type]]&amp;""" } ] },"</f>
        <v>"contacts" : { "channels": [ {"url" : "mailto:86@localhost", "channelType" : "" } ] },</v>
      </c>
      <c r="Q88" s="188" t="str">
        <f>""</f>
        <v/>
      </c>
      <c r="R88" s="189"/>
      <c r="S88" s="189"/>
      <c r="T88" s="189"/>
      <c r="U88" s="189"/>
      <c r="V88" s="188" t="str">
        <f>"""aliasLabels"" : [ "&amp;IF(NOT(ISBLANK(Table1[[#This Row],[label1]])),"{""label"": ""1"""&amp;"}"&amp;IF(NOT(ISBLANK(Table1[[#This Row],[label2]])),",{""label"": ""2"""&amp;"}"&amp;IF(NOT(ISBLANK(Table1[[#This Row],[label3]])),",{""label"":""3"""&amp;"}"&amp;IF(NOT(ISBLANK(Table1[[#This Row],[label4]])),",{""label"": ""4"""&amp;"}",""),""),""),"")&amp;"],"</f>
        <v>"aliasLabels" : [ ],</v>
      </c>
      <c r="W88" s="188" t="str">
        <f t="shared" si="5"/>
        <v>"initialPosts" : [  ]</v>
      </c>
      <c r="X8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"1fdc30beabfa499f95b75eb29435e8c8", "email" : "86@localhost", "pwd" : "a", "jsonBlob" : "{\"name\" : \" 86\",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"mailto:86@localhost", "channelType" : "" } ] },"aliasLabels" : [ ],"initialPosts" : [  ] }, </v>
      </c>
    </row>
    <row r="89" spans="1:24" s="185" customFormat="1" x14ac:dyDescent="0.25">
      <c r="A89" s="184">
        <v>88</v>
      </c>
      <c r="B89" s="185" t="s">
        <v>1190</v>
      </c>
      <c r="C89" s="186" t="str">
        <f>LOWER(LEFT(Table1[[#This Row],[firstName]],1)&amp;Table1[[#This Row],[lastName]])&amp;"@localhost"</f>
        <v>87@localhost</v>
      </c>
      <c r="E89" s="185">
        <v>87</v>
      </c>
      <c r="F89" s="187" t="str">
        <f t="shared" si="4"/>
        <v>a</v>
      </c>
      <c r="G89" s="188" t="str">
        <f>"mailto:"&amp;Table1[[#This Row],[email]]</f>
        <v>mailto:87@localhost</v>
      </c>
      <c r="H89" s="189"/>
      <c r="I89" s="189"/>
      <c r="J89" s="188" t="str">
        <f>VLOOKUP(Table1[[#This Row],[profilePic'#]],Images[],3,FALSE)</f>
        <v>dinky1 bluegreen</v>
      </c>
      <c r="K8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89" s="193" t="str">
        <f>"""id"" : """&amp;Table1[[#This Row],[UUID]]&amp;""", "</f>
        <v xml:space="preserve">"id" : "e1c10fc796714f95840bfb96ebbdd778", </v>
      </c>
      <c r="M89" s="193" t="str">
        <f>"""email"" : """&amp;Table1[[#This Row],[email]]&amp;""", "</f>
        <v xml:space="preserve">"email" : "87@localhost", </v>
      </c>
      <c r="N89" s="193" t="str">
        <f>"""pwd"" : """&amp;Table1[[#This Row],[pwd]]&amp;""", "</f>
        <v xml:space="preserve">"pwd" : "a", </v>
      </c>
      <c r="O89" s="186" t="str">
        <f>"""jsonBlob"" : ""{\""name\"" : \"""&amp;Table1[[#This Row],[firstName]]&amp;" "&amp;Table1[[#This Row],[lastName]]&amp;"\"", "&amp;"\""imgSrc\"" : \"""&amp;Table1[[#This Row],[profilePic]]&amp;"\""}"","</f>
        <v>"jsonBlob"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89" s="193" t="str">
        <f>"""contacts"" : { ""channels"": [ {""url"" : """&amp;Table1[[#This Row],[contact1]]&amp;""", ""channelType"" : """&amp;Table1[[#This Row],[contact1 type]]&amp;""" } ] },"</f>
        <v>"contacts" : { "channels": [ {"url" : "mailto:87@localhost", "channelType" : "" } ] },</v>
      </c>
      <c r="Q89" s="188" t="str">
        <f>""</f>
        <v/>
      </c>
      <c r="R89" s="189"/>
      <c r="S89" s="189"/>
      <c r="T89" s="189"/>
      <c r="U89" s="189"/>
      <c r="V89" s="188" t="str">
        <f>"""aliasLabels"" : [ "&amp;IF(NOT(ISBLANK(Table1[[#This Row],[label1]])),"{""label"": ""1"""&amp;"}"&amp;IF(NOT(ISBLANK(Table1[[#This Row],[label2]])),",{""label"": ""2"""&amp;"}"&amp;IF(NOT(ISBLANK(Table1[[#This Row],[label3]])),",{""label"":""3"""&amp;"}"&amp;IF(NOT(ISBLANK(Table1[[#This Row],[label4]])),",{""label"": ""4"""&amp;"}",""),""),""),"")&amp;"],"</f>
        <v>"aliasLabels" : [ ],</v>
      </c>
      <c r="W89" s="188" t="str">
        <f t="shared" si="5"/>
        <v>"initialPosts" : [  ]</v>
      </c>
      <c r="X8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"e1c10fc796714f95840bfb96ebbdd778", "email" : "87@localhost", "pwd" : "a", "jsonBlob" : "{\"name\" : \" 87\",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"mailto:87@localhost", "channelType" : "" } ] },"aliasLabels" : [ ],"initialPosts" : [  ] }, </v>
      </c>
    </row>
    <row r="90" spans="1:24" s="185" customFormat="1" x14ac:dyDescent="0.25">
      <c r="A90" s="190">
        <v>89</v>
      </c>
      <c r="B90" s="185" t="s">
        <v>1191</v>
      </c>
      <c r="C90" s="186" t="str">
        <f>LOWER(LEFT(Table1[[#This Row],[firstName]],1)&amp;Table1[[#This Row],[lastName]])&amp;"@localhost"</f>
        <v>88@localhost</v>
      </c>
      <c r="E90" s="185">
        <v>88</v>
      </c>
      <c r="F90" s="187" t="str">
        <f t="shared" si="4"/>
        <v>a</v>
      </c>
      <c r="G90" s="188" t="str">
        <f>"mailto:"&amp;Table1[[#This Row],[email]]</f>
        <v>mailto:88@localhost</v>
      </c>
      <c r="H90" s="189"/>
      <c r="I90" s="189"/>
      <c r="J90" s="188" t="str">
        <f>VLOOKUP(Table1[[#This Row],[profilePic'#]],Images[],3,FALSE)</f>
        <v>dinky1 bluegreen</v>
      </c>
      <c r="K9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0" s="193" t="str">
        <f>"""id"" : """&amp;Table1[[#This Row],[UUID]]&amp;""", "</f>
        <v xml:space="preserve">"id" : "1ecb74ba3f094b6a94ad6628919aff6b", </v>
      </c>
      <c r="M90" s="193" t="str">
        <f>"""email"" : """&amp;Table1[[#This Row],[email]]&amp;""", "</f>
        <v xml:space="preserve">"email" : "88@localhost", </v>
      </c>
      <c r="N90" s="193" t="str">
        <f>"""pwd"" : """&amp;Table1[[#This Row],[pwd]]&amp;""", "</f>
        <v xml:space="preserve">"pwd" : "a", </v>
      </c>
      <c r="O90" s="186" t="str">
        <f>"""jsonBlob"" : ""{\""name\"" : \"""&amp;Table1[[#This Row],[firstName]]&amp;" "&amp;Table1[[#This Row],[lastName]]&amp;"\"", "&amp;"\""imgSrc\"" : \"""&amp;Table1[[#This Row],[profilePic]]&amp;"\""}"","</f>
        <v>"jsonBlob"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0" s="193" t="str">
        <f>"""contacts"" : { ""channels"": [ {""url"" : """&amp;Table1[[#This Row],[contact1]]&amp;""", ""channelType"" : """&amp;Table1[[#This Row],[contact1 type]]&amp;""" } ] },"</f>
        <v>"contacts" : { "channels": [ {"url" : "mailto:88@localhost", "channelType" : "" } ] },</v>
      </c>
      <c r="Q90" s="188" t="str">
        <f>""</f>
        <v/>
      </c>
      <c r="R90" s="189"/>
      <c r="S90" s="189"/>
      <c r="T90" s="189"/>
      <c r="U90" s="189"/>
      <c r="V90" s="188" t="str">
        <f>"""aliasLabels"" : [ "&amp;IF(NOT(ISBLANK(Table1[[#This Row],[label1]])),"{""label"": ""1"""&amp;"}"&amp;IF(NOT(ISBLANK(Table1[[#This Row],[label2]])),",{""label"": ""2"""&amp;"}"&amp;IF(NOT(ISBLANK(Table1[[#This Row],[label3]])),",{""label"":""3"""&amp;"}"&amp;IF(NOT(ISBLANK(Table1[[#This Row],[label4]])),",{""label"": ""4"""&amp;"}",""),""),""),"")&amp;"],"</f>
        <v>"aliasLabels" : [ ],</v>
      </c>
      <c r="W90" s="188" t="str">
        <f t="shared" si="5"/>
        <v>"initialPosts" : [  ]</v>
      </c>
      <c r="X9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"1ecb74ba3f094b6a94ad6628919aff6b", "email" : "88@localhost", "pwd" : "a", "jsonBlob" : "{\"name\" : \" 88\",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"mailto:88@localhost", "channelType" : "" } ] },"aliasLabels" : [ ],"initialPosts" : [  ] }, </v>
      </c>
    </row>
    <row r="91" spans="1:24" s="185" customFormat="1" x14ac:dyDescent="0.25">
      <c r="A91" s="190">
        <v>90</v>
      </c>
      <c r="B91" s="185" t="s">
        <v>1192</v>
      </c>
      <c r="C91" s="186" t="str">
        <f>LOWER(LEFT(Table1[[#This Row],[firstName]],1)&amp;Table1[[#This Row],[lastName]])&amp;"@localhost"</f>
        <v>89@localhost</v>
      </c>
      <c r="E91" s="185">
        <v>89</v>
      </c>
      <c r="F91" s="187" t="str">
        <f t="shared" si="4"/>
        <v>a</v>
      </c>
      <c r="G91" s="188" t="str">
        <f>"mailto:"&amp;Table1[[#This Row],[email]]</f>
        <v>mailto:89@localhost</v>
      </c>
      <c r="H91" s="189"/>
      <c r="I91" s="189"/>
      <c r="J91" s="188" t="str">
        <f>VLOOKUP(Table1[[#This Row],[profilePic'#]],Images[],3,FALSE)</f>
        <v>dinky1 bluegreen</v>
      </c>
      <c r="K9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1" s="193" t="str">
        <f>"""id"" : """&amp;Table1[[#This Row],[UUID]]&amp;""", "</f>
        <v xml:space="preserve">"id" : "23ecc3b14aa449a58697f851d7053ce0", </v>
      </c>
      <c r="M91" s="193" t="str">
        <f>"""email"" : """&amp;Table1[[#This Row],[email]]&amp;""", "</f>
        <v xml:space="preserve">"email" : "89@localhost", </v>
      </c>
      <c r="N91" s="193" t="str">
        <f>"""pwd"" : """&amp;Table1[[#This Row],[pwd]]&amp;""", "</f>
        <v xml:space="preserve">"pwd" : "a", </v>
      </c>
      <c r="O91" s="186" t="str">
        <f>"""jsonBlob"" : ""{\""name\"" : \"""&amp;Table1[[#This Row],[firstName]]&amp;" "&amp;Table1[[#This Row],[lastName]]&amp;"\"", "&amp;"\""imgSrc\"" : \"""&amp;Table1[[#This Row],[profilePic]]&amp;"\""}"","</f>
        <v>"jsonBlob"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1" s="193" t="str">
        <f>"""contacts"" : { ""channels"": [ {""url"" : """&amp;Table1[[#This Row],[contact1]]&amp;""", ""channelType"" : """&amp;Table1[[#This Row],[contact1 type]]&amp;""" } ] },"</f>
        <v>"contacts" : { "channels": [ {"url" : "mailto:89@localhost", "channelType" : "" } ] },</v>
      </c>
      <c r="Q91" s="188" t="str">
        <f>""</f>
        <v/>
      </c>
      <c r="R91" s="189"/>
      <c r="S91" s="189"/>
      <c r="T91" s="189"/>
      <c r="U91" s="189"/>
      <c r="V91" s="188" t="str">
        <f>"""aliasLabels"" : [ "&amp;IF(NOT(ISBLANK(Table1[[#This Row],[label1]])),"{""label"": ""1"""&amp;"}"&amp;IF(NOT(ISBLANK(Table1[[#This Row],[label2]])),",{""label"": ""2"""&amp;"}"&amp;IF(NOT(ISBLANK(Table1[[#This Row],[label3]])),",{""label"":""3"""&amp;"}"&amp;IF(NOT(ISBLANK(Table1[[#This Row],[label4]])),",{""label"": ""4"""&amp;"}",""),""),""),"")&amp;"],"</f>
        <v>"aliasLabels" : [ ],</v>
      </c>
      <c r="W91" s="188" t="str">
        <f t="shared" si="5"/>
        <v>"initialPosts" : [  ]</v>
      </c>
      <c r="X9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"23ecc3b14aa449a58697f851d7053ce0", "email" : "89@localhost", "pwd" : "a", "jsonBlob" : "{\"name\" : \" 89\",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"mailto:89@localhost", "channelType" : "" } ] },"aliasLabels" : [ ],"initialPosts" : [  ] }, </v>
      </c>
    </row>
    <row r="92" spans="1:24" s="185" customFormat="1" x14ac:dyDescent="0.25">
      <c r="A92" s="191">
        <v>91</v>
      </c>
      <c r="B92" s="185" t="s">
        <v>1193</v>
      </c>
      <c r="C92" s="186" t="str">
        <f>LOWER(LEFT(Table1[[#This Row],[firstName]],1)&amp;Table1[[#This Row],[lastName]])&amp;"@localhost"</f>
        <v>90@localhost</v>
      </c>
      <c r="E92" s="185">
        <v>90</v>
      </c>
      <c r="F92" s="187" t="str">
        <f t="shared" si="4"/>
        <v>a</v>
      </c>
      <c r="G92" s="188" t="str">
        <f>"mailto:"&amp;Table1[[#This Row],[email]]</f>
        <v>mailto:90@localhost</v>
      </c>
      <c r="H92" s="189"/>
      <c r="I92" s="189"/>
      <c r="J92" s="188" t="str">
        <f>VLOOKUP(Table1[[#This Row],[profilePic'#]],Images[],3,FALSE)</f>
        <v>dinky1 bluegreen</v>
      </c>
      <c r="K92"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2" s="193" t="str">
        <f>"""id"" : """&amp;Table1[[#This Row],[UUID]]&amp;""", "</f>
        <v xml:space="preserve">"id" : "dc894a34be9147debe7e58fc5a9dace1", </v>
      </c>
      <c r="M92" s="193" t="str">
        <f>"""email"" : """&amp;Table1[[#This Row],[email]]&amp;""", "</f>
        <v xml:space="preserve">"email" : "90@localhost", </v>
      </c>
      <c r="N92" s="193" t="str">
        <f>"""pwd"" : """&amp;Table1[[#This Row],[pwd]]&amp;""", "</f>
        <v xml:space="preserve">"pwd" : "a", </v>
      </c>
      <c r="O92" s="186" t="str">
        <f>"""jsonBlob"" : ""{\""name\"" : \"""&amp;Table1[[#This Row],[firstName]]&amp;" "&amp;Table1[[#This Row],[lastName]]&amp;"\"", "&amp;"\""imgSrc\"" : \"""&amp;Table1[[#This Row],[profilePic]]&amp;"\""}"","</f>
        <v>"jsonBlob"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2" s="193" t="str">
        <f>"""contacts"" : { ""channels"": [ {""url"" : """&amp;Table1[[#This Row],[contact1]]&amp;""", ""channelType"" : """&amp;Table1[[#This Row],[contact1 type]]&amp;""" } ] },"</f>
        <v>"contacts" : { "channels": [ {"url" : "mailto:90@localhost", "channelType" : "" } ] },</v>
      </c>
      <c r="Q92" s="188" t="str">
        <f>""</f>
        <v/>
      </c>
      <c r="R92" s="189"/>
      <c r="S92" s="189"/>
      <c r="T92" s="189"/>
      <c r="U92" s="189"/>
      <c r="V92" s="188" t="str">
        <f>"""aliasLabels"" : [ "&amp;IF(NOT(ISBLANK(Table1[[#This Row],[label1]])),"{""label"": ""1"""&amp;"}"&amp;IF(NOT(ISBLANK(Table1[[#This Row],[label2]])),",{""label"": ""2"""&amp;"}"&amp;IF(NOT(ISBLANK(Table1[[#This Row],[label3]])),",{""label"":""3"""&amp;"}"&amp;IF(NOT(ISBLANK(Table1[[#This Row],[label4]])),",{""label"": ""4"""&amp;"}",""),""),""),"")&amp;"],"</f>
        <v>"aliasLabels" : [ ],</v>
      </c>
      <c r="W92" s="188" t="str">
        <f t="shared" si="5"/>
        <v>"initialPosts" : [  ]</v>
      </c>
      <c r="X92"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"dc894a34be9147debe7e58fc5a9dace1", "email" : "90@localhost", "pwd" : "a", "jsonBlob" : "{\"name\" : \" 90\",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"mailto:90@localhost", "channelType" : "" } ] },"aliasLabels" : [ ],"initialPosts" : [  ] }, </v>
      </c>
    </row>
    <row r="93" spans="1:24" s="185" customFormat="1" x14ac:dyDescent="0.25">
      <c r="A93" s="184">
        <v>92</v>
      </c>
      <c r="B93" s="192" t="s">
        <v>1194</v>
      </c>
      <c r="C93" s="186" t="str">
        <f>LOWER(LEFT(Table1[[#This Row],[firstName]],1)&amp;Table1[[#This Row],[lastName]])&amp;"@localhost"</f>
        <v>91@localhost</v>
      </c>
      <c r="E93" s="185">
        <v>91</v>
      </c>
      <c r="F93" s="187" t="str">
        <f t="shared" si="4"/>
        <v>a</v>
      </c>
      <c r="G93" s="188" t="str">
        <f>"mailto:"&amp;Table1[[#This Row],[email]]</f>
        <v>mailto:91@localhost</v>
      </c>
      <c r="H93" s="189"/>
      <c r="I93" s="189"/>
      <c r="J93" s="188" t="str">
        <f>VLOOKUP(Table1[[#This Row],[profilePic'#]],Images[],3,FALSE)</f>
        <v>dinky1 bluegreen</v>
      </c>
      <c r="K93"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3" s="193" t="str">
        <f>"""id"" : """&amp;Table1[[#This Row],[UUID]]&amp;""", "</f>
        <v xml:space="preserve">"id" : "418e866371414f2393331bd7e7bcf2bf", </v>
      </c>
      <c r="M93" s="193" t="str">
        <f>"""email"" : """&amp;Table1[[#This Row],[email]]&amp;""", "</f>
        <v xml:space="preserve">"email" : "91@localhost", </v>
      </c>
      <c r="N93" s="193" t="str">
        <f>"""pwd"" : """&amp;Table1[[#This Row],[pwd]]&amp;""", "</f>
        <v xml:space="preserve">"pwd" : "a", </v>
      </c>
      <c r="O93" s="186" t="str">
        <f>"""jsonBlob"" : ""{\""name\"" : \"""&amp;Table1[[#This Row],[firstName]]&amp;" "&amp;Table1[[#This Row],[lastName]]&amp;"\"", "&amp;"\""imgSrc\"" : \"""&amp;Table1[[#This Row],[profilePic]]&amp;"\""}"","</f>
        <v>"jsonBlob"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3" s="193" t="str">
        <f>"""contacts"" : { ""channels"": [ {""url"" : """&amp;Table1[[#This Row],[contact1]]&amp;""", ""channelType"" : """&amp;Table1[[#This Row],[contact1 type]]&amp;""" } ] },"</f>
        <v>"contacts" : { "channels": [ {"url" : "mailto:91@localhost", "channelType" : "" } ] },</v>
      </c>
      <c r="Q93" s="188" t="str">
        <f>""</f>
        <v/>
      </c>
      <c r="R93" s="189"/>
      <c r="S93" s="189"/>
      <c r="T93" s="189"/>
      <c r="U93" s="189"/>
      <c r="V93" s="188" t="str">
        <f>"""aliasLabels"" : [ "&amp;IF(NOT(ISBLANK(Table1[[#This Row],[label1]])),"{""label"": ""1"""&amp;"}"&amp;IF(NOT(ISBLANK(Table1[[#This Row],[label2]])),",{""label"": ""2"""&amp;"}"&amp;IF(NOT(ISBLANK(Table1[[#This Row],[label3]])),",{""label"":""3"""&amp;"}"&amp;IF(NOT(ISBLANK(Table1[[#This Row],[label4]])),",{""label"": ""4"""&amp;"}",""),""),""),"")&amp;"],"</f>
        <v>"aliasLabels" : [ ],</v>
      </c>
      <c r="W93" s="188" t="str">
        <f t="shared" si="5"/>
        <v>"initialPosts" : [  ]</v>
      </c>
      <c r="X93"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"418e866371414f2393331bd7e7bcf2bf", "email" : "91@localhost", "pwd" : "a", "jsonBlob" : "{\"name\" : \" 91\",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"mailto:91@localhost", "channelType" : "" } ] },"aliasLabels" : [ ],"initialPosts" : [  ] }, </v>
      </c>
    </row>
    <row r="94" spans="1:24" s="185" customFormat="1" x14ac:dyDescent="0.25">
      <c r="A94" s="190">
        <v>93</v>
      </c>
      <c r="B94" s="185" t="s">
        <v>1195</v>
      </c>
      <c r="C94" s="186" t="str">
        <f>LOWER(LEFT(Table1[[#This Row],[firstName]],1)&amp;Table1[[#This Row],[lastName]])&amp;"@localhost"</f>
        <v>92@localhost</v>
      </c>
      <c r="E94" s="185">
        <v>92</v>
      </c>
      <c r="F94" s="187" t="str">
        <f t="shared" si="4"/>
        <v>a</v>
      </c>
      <c r="G94" s="188" t="str">
        <f>"mailto:"&amp;Table1[[#This Row],[email]]</f>
        <v>mailto:92@localhost</v>
      </c>
      <c r="H94" s="189"/>
      <c r="I94" s="189"/>
      <c r="J94" s="188" t="str">
        <f>VLOOKUP(Table1[[#This Row],[profilePic'#]],Images[],3,FALSE)</f>
        <v>dinky1 bluegreen</v>
      </c>
      <c r="K94"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4" s="193" t="str">
        <f>"""id"" : """&amp;Table1[[#This Row],[UUID]]&amp;""", "</f>
        <v xml:space="preserve">"id" : "6a643d9b02224e7b9432e5c092eec0dd", </v>
      </c>
      <c r="M94" s="193" t="str">
        <f>"""email"" : """&amp;Table1[[#This Row],[email]]&amp;""", "</f>
        <v xml:space="preserve">"email" : "92@localhost", </v>
      </c>
      <c r="N94" s="193" t="str">
        <f>"""pwd"" : """&amp;Table1[[#This Row],[pwd]]&amp;""", "</f>
        <v xml:space="preserve">"pwd" : "a", </v>
      </c>
      <c r="O94" s="186" t="str">
        <f>"""jsonBlob"" : ""{\""name\"" : \"""&amp;Table1[[#This Row],[firstName]]&amp;" "&amp;Table1[[#This Row],[lastName]]&amp;"\"", "&amp;"\""imgSrc\"" : \"""&amp;Table1[[#This Row],[profilePic]]&amp;"\""}"","</f>
        <v>"jsonBlob"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4" s="193" t="str">
        <f>"""contacts"" : { ""channels"": [ {""url"" : """&amp;Table1[[#This Row],[contact1]]&amp;""", ""channelType"" : """&amp;Table1[[#This Row],[contact1 type]]&amp;""" } ] },"</f>
        <v>"contacts" : { "channels": [ {"url" : "mailto:92@localhost", "channelType" : "" } ] },</v>
      </c>
      <c r="Q94" s="188" t="str">
        <f>""</f>
        <v/>
      </c>
      <c r="R94" s="189"/>
      <c r="S94" s="189"/>
      <c r="T94" s="189"/>
      <c r="U94" s="189"/>
      <c r="V94" s="188" t="str">
        <f>"""aliasLabels"" : [ "&amp;IF(NOT(ISBLANK(Table1[[#This Row],[label1]])),"{""label"": ""1"""&amp;"}"&amp;IF(NOT(ISBLANK(Table1[[#This Row],[label2]])),",{""label"": ""2"""&amp;"}"&amp;IF(NOT(ISBLANK(Table1[[#This Row],[label3]])),",{""label"":""3"""&amp;"}"&amp;IF(NOT(ISBLANK(Table1[[#This Row],[label4]])),",{""label"": ""4"""&amp;"}",""),""),""),"")&amp;"],"</f>
        <v>"aliasLabels" : [ ],</v>
      </c>
      <c r="W94" s="188" t="str">
        <f t="shared" si="5"/>
        <v>"initialPosts" : [  ]</v>
      </c>
      <c r="X94"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"6a643d9b02224e7b9432e5c092eec0dd", "email" : "92@localhost", "pwd" : "a", "jsonBlob" : "{\"name\" : \" 92\",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"mailto:92@localhost", "channelType" : "" } ] },"aliasLabels" : [ ],"initialPosts" : [  ] }, </v>
      </c>
    </row>
    <row r="95" spans="1:24" s="185" customFormat="1" x14ac:dyDescent="0.25">
      <c r="A95" s="190">
        <v>94</v>
      </c>
      <c r="B95" s="185" t="s">
        <v>1196</v>
      </c>
      <c r="C95" s="186" t="str">
        <f>LOWER(LEFT(Table1[[#This Row],[firstName]],1)&amp;Table1[[#This Row],[lastName]])&amp;"@localhost"</f>
        <v>93@localhost</v>
      </c>
      <c r="E95" s="185">
        <v>93</v>
      </c>
      <c r="F95" s="187" t="str">
        <f t="shared" si="4"/>
        <v>a</v>
      </c>
      <c r="G95" s="188" t="str">
        <f>"mailto:"&amp;Table1[[#This Row],[email]]</f>
        <v>mailto:93@localhost</v>
      </c>
      <c r="H95" s="189"/>
      <c r="I95" s="189"/>
      <c r="J95" s="188" t="str">
        <f>VLOOKUP(Table1[[#This Row],[profilePic'#]],Images[],3,FALSE)</f>
        <v>dinky1 bluegreen</v>
      </c>
      <c r="K95"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5" s="193" t="str">
        <f>"""id"" : """&amp;Table1[[#This Row],[UUID]]&amp;""", "</f>
        <v xml:space="preserve">"id" : "0c72eb6676734404aa0f8af68a235af6", </v>
      </c>
      <c r="M95" s="193" t="str">
        <f>"""email"" : """&amp;Table1[[#This Row],[email]]&amp;""", "</f>
        <v xml:space="preserve">"email" : "93@localhost", </v>
      </c>
      <c r="N95" s="193" t="str">
        <f>"""pwd"" : """&amp;Table1[[#This Row],[pwd]]&amp;""", "</f>
        <v xml:space="preserve">"pwd" : "a", </v>
      </c>
      <c r="O95" s="186" t="str">
        <f>"""jsonBlob"" : ""{\""name\"" : \"""&amp;Table1[[#This Row],[firstName]]&amp;" "&amp;Table1[[#This Row],[lastName]]&amp;"\"", "&amp;"\""imgSrc\"" : \"""&amp;Table1[[#This Row],[profilePic]]&amp;"\""}"","</f>
        <v>"jsonBlob"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5" s="193" t="str">
        <f>"""contacts"" : { ""channels"": [ {""url"" : """&amp;Table1[[#This Row],[contact1]]&amp;""", ""channelType"" : """&amp;Table1[[#This Row],[contact1 type]]&amp;""" } ] },"</f>
        <v>"contacts" : { "channels": [ {"url" : "mailto:93@localhost", "channelType" : "" } ] },</v>
      </c>
      <c r="Q95" s="188" t="str">
        <f>""</f>
        <v/>
      </c>
      <c r="R95" s="189"/>
      <c r="S95" s="189"/>
      <c r="T95" s="189"/>
      <c r="U95" s="189"/>
      <c r="V95" s="188" t="str">
        <f>"""aliasLabels"" : [ "&amp;IF(NOT(ISBLANK(Table1[[#This Row],[label1]])),"{""label"": ""1"""&amp;"}"&amp;IF(NOT(ISBLANK(Table1[[#This Row],[label2]])),",{""label"": ""2"""&amp;"}"&amp;IF(NOT(ISBLANK(Table1[[#This Row],[label3]])),",{""label"":""3"""&amp;"}"&amp;IF(NOT(ISBLANK(Table1[[#This Row],[label4]])),",{""label"": ""4"""&amp;"}",""),""),""),"")&amp;"],"</f>
        <v>"aliasLabels" : [ ],</v>
      </c>
      <c r="W95" s="188" t="str">
        <f t="shared" si="5"/>
        <v>"initialPosts" : [  ]</v>
      </c>
      <c r="X95"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"0c72eb6676734404aa0f8af68a235af6", "email" : "93@localhost", "pwd" : "a", "jsonBlob" : "{\"name\" : \" 93\",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"mailto:93@localhost", "channelType" : "" } ] },"aliasLabels" : [ ],"initialPosts" : [  ] }, </v>
      </c>
    </row>
    <row r="96" spans="1:24" s="185" customFormat="1" x14ac:dyDescent="0.25">
      <c r="A96" s="190">
        <v>95</v>
      </c>
      <c r="B96" s="185" t="s">
        <v>1197</v>
      </c>
      <c r="C96" s="186" t="str">
        <f>LOWER(LEFT(Table1[[#This Row],[firstName]],1)&amp;Table1[[#This Row],[lastName]])&amp;"@localhost"</f>
        <v>94@localhost</v>
      </c>
      <c r="E96" s="185">
        <v>94</v>
      </c>
      <c r="F96" s="187" t="str">
        <f t="shared" si="4"/>
        <v>a</v>
      </c>
      <c r="G96" s="188" t="str">
        <f>"mailto:"&amp;Table1[[#This Row],[email]]</f>
        <v>mailto:94@localhost</v>
      </c>
      <c r="H96" s="189"/>
      <c r="I96" s="189"/>
      <c r="J96" s="188" t="str">
        <f>VLOOKUP(Table1[[#This Row],[profilePic'#]],Images[],3,FALSE)</f>
        <v>dinky1 bluegreen</v>
      </c>
      <c r="K96"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6" s="188" t="str">
        <f>"""id"" : """&amp;Table1[[#This Row],[UUID]]&amp;""", "</f>
        <v xml:space="preserve">"id" : "b5776eb1d7a54191830eecb2c0d2ed1f", </v>
      </c>
      <c r="M96" s="188" t="str">
        <f>"""email"" : """&amp;Table1[[#This Row],[email]]&amp;""", "</f>
        <v xml:space="preserve">"email" : "94@localhost", </v>
      </c>
      <c r="N96" s="188" t="str">
        <f>"""pwd"" : """&amp;Table1[[#This Row],[pwd]]&amp;""", "</f>
        <v xml:space="preserve">"pwd" : "a", </v>
      </c>
      <c r="O96" s="186" t="str">
        <f>"""jsonBlob"" : ""{\""name\"" : \"""&amp;Table1[[#This Row],[firstName]]&amp;" "&amp;Table1[[#This Row],[lastName]]&amp;"\"", "&amp;"\""imgSrc\"" : \"""&amp;Table1[[#This Row],[profilePic]]&amp;"\""}"","</f>
        <v>"jsonBlob"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6" s="188" t="str">
        <f>"""contacts"" : { ""channels"": [ {""url"" : """&amp;Table1[[#This Row],[contact1]]&amp;""", ""channelType"" : """&amp;Table1[[#This Row],[contact1 type]]&amp;""" } ] },"</f>
        <v>"contacts" : { "channels": [ {"url" : "mailto:94@localhost", "channelType" : "" } ] },</v>
      </c>
      <c r="Q96" s="186" t="str">
        <f>""</f>
        <v/>
      </c>
      <c r="R96" s="189"/>
      <c r="S96" s="194"/>
      <c r="T96" s="194"/>
      <c r="U96" s="194"/>
      <c r="V96" s="188" t="str">
        <f>"""aliasLabels"" : [ "&amp;IF(NOT(ISBLANK(Table1[[#This Row],[label1]])),"{""label"": ""1"""&amp;"}"&amp;IF(NOT(ISBLANK(Table1[[#This Row],[label2]])),",{""label"": ""2"""&amp;"}"&amp;IF(NOT(ISBLANK(Table1[[#This Row],[label3]])),",{""label"":""3"""&amp;"}"&amp;IF(NOT(ISBLANK(Table1[[#This Row],[label4]])),",{""label"": ""4"""&amp;"}",""),""),""),"")&amp;"],"</f>
        <v>"aliasLabels" : [ ],</v>
      </c>
      <c r="W96" s="188" t="str">
        <f t="shared" si="5"/>
        <v>"initialPosts" : [  ]</v>
      </c>
      <c r="X96"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"b5776eb1d7a54191830eecb2c0d2ed1f", "email" : "94@localhost", "pwd" : "a", "jsonBlob" : "{\"name\" : \" 94\",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"mailto:94@localhost", "channelType" : "" } ] },"aliasLabels" : [ ],"initialPosts" : [  ] }, </v>
      </c>
    </row>
    <row r="97" spans="1:24" s="185" customFormat="1" x14ac:dyDescent="0.25">
      <c r="A97" s="195">
        <v>96</v>
      </c>
      <c r="B97" s="185" t="s">
        <v>1198</v>
      </c>
      <c r="C97" s="186" t="str">
        <f>LOWER(LEFT(Table1[[#This Row],[firstName]],1)&amp;Table1[[#This Row],[lastName]])&amp;"@localhost"</f>
        <v>95@localhost</v>
      </c>
      <c r="E97" s="185">
        <v>95</v>
      </c>
      <c r="F97" s="187" t="str">
        <f t="shared" si="4"/>
        <v>a</v>
      </c>
      <c r="G97" s="188" t="str">
        <f>"mailto:"&amp;Table1[[#This Row],[email]]</f>
        <v>mailto:95@localhost</v>
      </c>
      <c r="H97" s="189"/>
      <c r="I97" s="189"/>
      <c r="J97" s="188" t="str">
        <f>VLOOKUP(Table1[[#This Row],[profilePic'#]],Images[],3,FALSE)</f>
        <v>dinky1 bluegreen</v>
      </c>
      <c r="K97"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7" s="188" t="str">
        <f>"""id"" : """&amp;Table1[[#This Row],[UUID]]&amp;""", "</f>
        <v xml:space="preserve">"id" : "ee1a7ac309df43459cdd6092b9a7a87c", </v>
      </c>
      <c r="M97" s="188" t="str">
        <f>"""email"" : """&amp;Table1[[#This Row],[email]]&amp;""", "</f>
        <v xml:space="preserve">"email" : "95@localhost", </v>
      </c>
      <c r="N97" s="188" t="str">
        <f>"""pwd"" : """&amp;Table1[[#This Row],[pwd]]&amp;""", "</f>
        <v xml:space="preserve">"pwd" : "a", </v>
      </c>
      <c r="O97" s="186" t="str">
        <f>"""jsonBlob"" : ""{\""name\"" : \"""&amp;Table1[[#This Row],[firstName]]&amp;" "&amp;Table1[[#This Row],[lastName]]&amp;"\"", "&amp;"\""imgSrc\"" : \"""&amp;Table1[[#This Row],[profilePic]]&amp;"\""}"","</f>
        <v>"jsonBlob"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7" s="188" t="str">
        <f>"""contacts"" : { ""channels"": [ {""url"" : """&amp;Table1[[#This Row],[contact1]]&amp;""", ""channelType"" : """&amp;Table1[[#This Row],[contact1 type]]&amp;""" } ] },"</f>
        <v>"contacts" : { "channels": [ {"url" : "mailto:95@localhost", "channelType" : "" } ] },</v>
      </c>
      <c r="Q97" s="186" t="str">
        <f>""</f>
        <v/>
      </c>
      <c r="R97" s="189"/>
      <c r="S97" s="194"/>
      <c r="T97" s="194"/>
      <c r="U97" s="194"/>
      <c r="V97" s="188" t="str">
        <f>"""aliasLabels"" : [ "&amp;IF(NOT(ISBLANK(Table1[[#This Row],[label1]])),"{""label"": ""1"""&amp;"}"&amp;IF(NOT(ISBLANK(Table1[[#This Row],[label2]])),",{""label"": ""2"""&amp;"}"&amp;IF(NOT(ISBLANK(Table1[[#This Row],[label3]])),",{""label"":""3"""&amp;"}"&amp;IF(NOT(ISBLANK(Table1[[#This Row],[label4]])),",{""label"": ""4"""&amp;"}",""),""),""),"")&amp;"],"</f>
        <v>"aliasLabels" : [ ],</v>
      </c>
      <c r="W97" s="188" t="str">
        <f t="shared" si="5"/>
        <v>"initialPosts" : [  ]</v>
      </c>
      <c r="X97"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"ee1a7ac309df43459cdd6092b9a7a87c", "email" : "95@localhost", "pwd" : "a", "jsonBlob" : "{\"name\" : \" 95\",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"mailto:95@localhost", "channelType" : "" } ] },"aliasLabels" : [ ],"initialPosts" : [  ] }, </v>
      </c>
    </row>
    <row r="98" spans="1:24" s="185" customFormat="1" x14ac:dyDescent="0.25">
      <c r="A98" s="190">
        <v>97</v>
      </c>
      <c r="B98" s="185" t="s">
        <v>1199</v>
      </c>
      <c r="C98" s="186" t="str">
        <f>LOWER(LEFT(Table1[[#This Row],[firstName]],1)&amp;Table1[[#This Row],[lastName]])&amp;"@localhost"</f>
        <v>96@localhost</v>
      </c>
      <c r="E98" s="185">
        <v>96</v>
      </c>
      <c r="F98" s="187" t="str">
        <f t="shared" ref="F98:F129" si="6">"a"</f>
        <v>a</v>
      </c>
      <c r="G98" s="188" t="str">
        <f>"mailto:"&amp;Table1[[#This Row],[email]]</f>
        <v>mailto:96@localhost</v>
      </c>
      <c r="H98" s="189"/>
      <c r="I98" s="189"/>
      <c r="J98" s="188" t="str">
        <f>VLOOKUP(Table1[[#This Row],[profilePic'#]],Images[],3,FALSE)</f>
        <v>dinky1 bluegreen</v>
      </c>
      <c r="K98"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8" s="188" t="str">
        <f>"""id"" : """&amp;Table1[[#This Row],[UUID]]&amp;""", "</f>
        <v xml:space="preserve">"id" : "cf213e4dd76e4cf191a36f8b022dbb31", </v>
      </c>
      <c r="M98" s="188" t="str">
        <f>"""email"" : """&amp;Table1[[#This Row],[email]]&amp;""", "</f>
        <v xml:space="preserve">"email" : "96@localhost", </v>
      </c>
      <c r="N98" s="188" t="str">
        <f>"""pwd"" : """&amp;Table1[[#This Row],[pwd]]&amp;""", "</f>
        <v xml:space="preserve">"pwd" : "a", </v>
      </c>
      <c r="O98" s="186" t="str">
        <f>"""jsonBlob"" : ""{\""name\"" : \"""&amp;Table1[[#This Row],[firstName]]&amp;" "&amp;Table1[[#This Row],[lastName]]&amp;"\"", "&amp;"\""imgSrc\"" : \"""&amp;Table1[[#This Row],[profilePic]]&amp;"\""}"","</f>
        <v>"jsonBlob"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8" s="188" t="str">
        <f>"""contacts"" : { ""channels"": [ {""url"" : """&amp;Table1[[#This Row],[contact1]]&amp;""", ""channelType"" : """&amp;Table1[[#This Row],[contact1 type]]&amp;""" } ] },"</f>
        <v>"contacts" : { "channels": [ {"url" : "mailto:96@localhost", "channelType" : "" } ] },</v>
      </c>
      <c r="Q98" s="186" t="str">
        <f>""</f>
        <v/>
      </c>
      <c r="R98" s="189"/>
      <c r="S98" s="194"/>
      <c r="T98" s="194"/>
      <c r="U98" s="194"/>
      <c r="V98" s="188" t="str">
        <f>"""aliasLabels"" : [ "&amp;IF(NOT(ISBLANK(Table1[[#This Row],[label1]])),"{""label"": ""1"""&amp;"}"&amp;IF(NOT(ISBLANK(Table1[[#This Row],[label2]])),",{""label"": ""2"""&amp;"}"&amp;IF(NOT(ISBLANK(Table1[[#This Row],[label3]])),",{""label"":""3"""&amp;"}"&amp;IF(NOT(ISBLANK(Table1[[#This Row],[label4]])),",{""label"": ""4"""&amp;"}",""),""),""),"")&amp;"],"</f>
        <v>"aliasLabels" : [ ],</v>
      </c>
      <c r="W98" s="188" t="str">
        <f t="shared" ref="W98:W129" si="7">"""initialPosts"" : [  ]"</f>
        <v>"initialPosts" : [  ]</v>
      </c>
      <c r="X98"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"cf213e4dd76e4cf191a36f8b022dbb31", "email" : "96@localhost", "pwd" : "a", "jsonBlob" : "{\"name\" : \" 96\",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"mailto:96@localhost", "channelType" : "" } ] },"aliasLabels" : [ ],"initialPosts" : [  ] }, </v>
      </c>
    </row>
    <row r="99" spans="1:24" s="185" customFormat="1" x14ac:dyDescent="0.25">
      <c r="A99" s="190">
        <v>98</v>
      </c>
      <c r="B99" s="185" t="s">
        <v>1200</v>
      </c>
      <c r="C99" s="186" t="str">
        <f>LOWER(LEFT(Table1[[#This Row],[firstName]],1)&amp;Table1[[#This Row],[lastName]])&amp;"@localhost"</f>
        <v>97@localhost</v>
      </c>
      <c r="E99" s="185">
        <v>97</v>
      </c>
      <c r="F99" s="187" t="str">
        <f t="shared" si="6"/>
        <v>a</v>
      </c>
      <c r="G99" s="188" t="str">
        <f>"mailto:"&amp;Table1[[#This Row],[email]]</f>
        <v>mailto:97@localhost</v>
      </c>
      <c r="H99" s="189"/>
      <c r="I99" s="189"/>
      <c r="J99" s="188" t="str">
        <f>VLOOKUP(Table1[[#This Row],[profilePic'#]],Images[],3,FALSE)</f>
        <v>dinky1 bluegreen</v>
      </c>
      <c r="K99"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99" s="188" t="str">
        <f>"""id"" : """&amp;Table1[[#This Row],[UUID]]&amp;""", "</f>
        <v xml:space="preserve">"id" : "d77deea5180a410192b4102179328e74", </v>
      </c>
      <c r="M99" s="188" t="str">
        <f>"""email"" : """&amp;Table1[[#This Row],[email]]&amp;""", "</f>
        <v xml:space="preserve">"email" : "97@localhost", </v>
      </c>
      <c r="N99" s="188" t="str">
        <f>"""pwd"" : """&amp;Table1[[#This Row],[pwd]]&amp;""", "</f>
        <v xml:space="preserve">"pwd" : "a", </v>
      </c>
      <c r="O99" s="186" t="str">
        <f>"""jsonBlob"" : ""{\""name\"" : \"""&amp;Table1[[#This Row],[firstName]]&amp;" "&amp;Table1[[#This Row],[lastName]]&amp;"\"", "&amp;"\""imgSrc\"" : \"""&amp;Table1[[#This Row],[profilePic]]&amp;"\""}"","</f>
        <v>"jsonBlob"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99" s="188" t="str">
        <f>"""contacts"" : { ""channels"": [ {""url"" : """&amp;Table1[[#This Row],[contact1]]&amp;""", ""channelType"" : """&amp;Table1[[#This Row],[contact1 type]]&amp;""" } ] },"</f>
        <v>"contacts" : { "channels": [ {"url" : "mailto:97@localhost", "channelType" : "" } ] },</v>
      </c>
      <c r="Q99" s="186" t="str">
        <f>""</f>
        <v/>
      </c>
      <c r="R99" s="189"/>
      <c r="S99" s="194"/>
      <c r="T99" s="194"/>
      <c r="U99" s="194"/>
      <c r="V99" s="188" t="str">
        <f>"""aliasLabels"" : [ "&amp;IF(NOT(ISBLANK(Table1[[#This Row],[label1]])),"{""label"": ""1"""&amp;"}"&amp;IF(NOT(ISBLANK(Table1[[#This Row],[label2]])),",{""label"": ""2"""&amp;"}"&amp;IF(NOT(ISBLANK(Table1[[#This Row],[label3]])),",{""label"":""3"""&amp;"}"&amp;IF(NOT(ISBLANK(Table1[[#This Row],[label4]])),",{""label"": ""4"""&amp;"}",""),""),""),"")&amp;"],"</f>
        <v>"aliasLabels" : [ ],</v>
      </c>
      <c r="W99" s="188" t="str">
        <f t="shared" si="7"/>
        <v>"initialPosts" : [  ]</v>
      </c>
      <c r="X99"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"d77deea5180a410192b4102179328e74", "email" : "97@localhost", "pwd" : "a", "jsonBlob" : "{\"name\" : \" 97\",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"mailto:97@localhost", "channelType" : "" } ] },"aliasLabels" : [ ],"initialPosts" : [  ] }, </v>
      </c>
    </row>
    <row r="100" spans="1:24" s="185" customFormat="1" x14ac:dyDescent="0.25">
      <c r="A100" s="191">
        <v>99</v>
      </c>
      <c r="B100" s="185" t="s">
        <v>1201</v>
      </c>
      <c r="C100" s="186" t="str">
        <f>LOWER(LEFT(Table1[[#This Row],[firstName]],1)&amp;Table1[[#This Row],[lastName]])&amp;"@localhost"</f>
        <v>98@localhost</v>
      </c>
      <c r="E100" s="185">
        <v>98</v>
      </c>
      <c r="F100" s="187" t="str">
        <f t="shared" si="6"/>
        <v>a</v>
      </c>
      <c r="G100" s="188" t="str">
        <f>"mailto:"&amp;Table1[[#This Row],[email]]</f>
        <v>mailto:98@localhost</v>
      </c>
      <c r="H100" s="189"/>
      <c r="I100" s="189"/>
      <c r="J100" s="188" t="str">
        <f>VLOOKUP(Table1[[#This Row],[profilePic'#]],Images[],3,FALSE)</f>
        <v>dinky1 bluegreen</v>
      </c>
      <c r="K100"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0" s="188" t="str">
        <f>"""id"" : """&amp;Table1[[#This Row],[UUID]]&amp;""", "</f>
        <v xml:space="preserve">"id" : "c4d5583df60544209d787951ec6cf961", </v>
      </c>
      <c r="M100" s="188" t="str">
        <f>"""email"" : """&amp;Table1[[#This Row],[email]]&amp;""", "</f>
        <v xml:space="preserve">"email" : "98@localhost", </v>
      </c>
      <c r="N100" s="188" t="str">
        <f>"""pwd"" : """&amp;Table1[[#This Row],[pwd]]&amp;""", "</f>
        <v xml:space="preserve">"pwd" : "a", </v>
      </c>
      <c r="O100" s="186" t="str">
        <f>"""jsonBlob"" : ""{\""name\"" : \"""&amp;Table1[[#This Row],[firstName]]&amp;" "&amp;Table1[[#This Row],[lastName]]&amp;"\"", "&amp;"\""imgSrc\"" : \"""&amp;Table1[[#This Row],[profilePic]]&amp;"\""}"","</f>
        <v>"jsonBlob"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0" s="188" t="str">
        <f>"""contacts"" : { ""channels"": [ {""url"" : """&amp;Table1[[#This Row],[contact1]]&amp;""", ""channelType"" : """&amp;Table1[[#This Row],[contact1 type]]&amp;""" } ] },"</f>
        <v>"contacts" : { "channels": [ {"url" : "mailto:98@localhost", "channelType" : "" } ] },</v>
      </c>
      <c r="Q100" s="186" t="str">
        <f>""</f>
        <v/>
      </c>
      <c r="R100" s="189"/>
      <c r="S100" s="194"/>
      <c r="T100" s="194"/>
      <c r="U100" s="194"/>
      <c r="V100" s="188" t="str">
        <f>"""aliasLabels"" : [ "&amp;IF(NOT(ISBLANK(Table1[[#This Row],[label1]])),"{""label"": ""1"""&amp;"}"&amp;IF(NOT(ISBLANK(Table1[[#This Row],[label2]])),",{""label"": ""2"""&amp;"}"&amp;IF(NOT(ISBLANK(Table1[[#This Row],[label3]])),",{""label"":""3"""&amp;"}"&amp;IF(NOT(ISBLANK(Table1[[#This Row],[label4]])),",{""label"": ""4"""&amp;"}",""),""),""),"")&amp;"],"</f>
        <v>"aliasLabels" : [ ],</v>
      </c>
      <c r="W100" s="188" t="str">
        <f t="shared" si="7"/>
        <v>"initialPosts" : [  ]</v>
      </c>
      <c r="X100"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"c4d5583df60544209d787951ec6cf961", "email" : "98@localhost", "pwd" : "a", "jsonBlob" : "{\"name\" : \" 98\",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"mailto:98@localhost", "channelType" : "" } ] },"aliasLabels" : [ ],"initialPosts" : [  ] }, </v>
      </c>
    </row>
    <row r="101" spans="1:24" s="185" customFormat="1" x14ac:dyDescent="0.25">
      <c r="A101" s="195">
        <v>100</v>
      </c>
      <c r="B101" s="185" t="s">
        <v>1202</v>
      </c>
      <c r="C101" s="186" t="str">
        <f>LOWER(LEFT(Table1[[#This Row],[firstName]],1)&amp;Table1[[#This Row],[lastName]])&amp;"@localhost"</f>
        <v>99@localhost</v>
      </c>
      <c r="E101" s="185">
        <v>99</v>
      </c>
      <c r="F101" s="187" t="str">
        <f t="shared" si="6"/>
        <v>a</v>
      </c>
      <c r="G101" s="188" t="str">
        <f>"mailto:"&amp;Table1[[#This Row],[email]]</f>
        <v>mailto:99@localhost</v>
      </c>
      <c r="H101" s="189"/>
      <c r="I101" s="189"/>
      <c r="J101" s="188" t="str">
        <f>VLOOKUP(Table1[[#This Row],[profilePic'#]],Images[],3,FALSE)</f>
        <v>dinky1 bluegreen</v>
      </c>
      <c r="K101" s="188" t="str">
        <f>VLOOKUP(Table1[[#This Row],[profilePic'#]],Images[],4,FALSE)</f>
        <v>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L101" s="188" t="str">
        <f>"""id"" : """&amp;Table1[[#This Row],[UUID]]&amp;""", "</f>
        <v xml:space="preserve">"id" : "a6f234472aba4e2d943f4ba499071f0f", </v>
      </c>
      <c r="M101" s="188" t="str">
        <f>"""email"" : """&amp;Table1[[#This Row],[email]]&amp;""", "</f>
        <v xml:space="preserve">"email" : "99@localhost", </v>
      </c>
      <c r="N101" s="188" t="str">
        <f>"""pwd"" : """&amp;Table1[[#This Row],[pwd]]&amp;""", "</f>
        <v xml:space="preserve">"pwd" : "a", </v>
      </c>
      <c r="O101" s="186" t="str">
        <f>"""jsonBlob"" : ""{\""name\"" : \"""&amp;Table1[[#This Row],[firstName]]&amp;" "&amp;Table1[[#This Row],[lastName]]&amp;"\"", "&amp;"\""imgSrc\"" : \"""&amp;Table1[[#This Row],[profilePic]]&amp;"\""}"","</f>
        <v>"jsonBlob"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v>
      </c>
      <c r="P101" s="188" t="str">
        <f>"""contacts"" : { ""channels"": [ {""url"" : """&amp;Table1[[#This Row],[contact1]]&amp;""", ""channelType"" : """&amp;Table1[[#This Row],[contact1 type]]&amp;""" } ] },"</f>
        <v>"contacts" : { "channels": [ {"url" : "mailto:99@localhost", "channelType" : "" } ] },</v>
      </c>
      <c r="Q101" s="186" t="str">
        <f>""</f>
        <v/>
      </c>
      <c r="R101" s="189"/>
      <c r="S101" s="194"/>
      <c r="T101" s="194"/>
      <c r="U101" s="194"/>
      <c r="V101" s="188" t="str">
        <f>"""aliasLabels"" : [ "&amp;IF(NOT(ISBLANK(Table1[[#This Row],[label1]])),"{""label"": ""1"""&amp;"}"&amp;IF(NOT(ISBLANK(Table1[[#This Row],[label2]])),",{""label"": ""2"""&amp;"}"&amp;IF(NOT(ISBLANK(Table1[[#This Row],[label3]])),",{""label"":""3"""&amp;"}"&amp;IF(NOT(ISBLANK(Table1[[#This Row],[label4]])),",{""label"": ""4"""&amp;"}",""),""),""),"")&amp;"],"</f>
        <v>"aliasLabels" : [ ],</v>
      </c>
      <c r="W101" s="188" t="str">
        <f t="shared" si="7"/>
        <v>"initialPosts" : [  ]</v>
      </c>
      <c r="X101" s="188" t="str">
        <f ca="1">"{ "&amp;Table1[[#This Row],[id data]]&amp;Table1[[#This Row],[loginId data]]&amp;Table1[[#This Row],[pwd data]]&amp;Table1[[#This Row],[jsonBlob]]&amp;Table1[[#This Row],[bindings]]&amp;Table1[[#This Row],[contacts]]&amp;Table1[[#This Row],[Labels]]&amp;Table1[[#This Row],[Posts]]&amp;" }"&amp;IF(ISBLANK(OFFSET(Table1[[#This Row],[id]],1,0))," ",", ")</f>
        <v xml:space="preserve">{ "id" : "a6f234472aba4e2d943f4ba499071f0f", "email" : "99@localhost", "pwd" : "a", "jsonBlob" : "{\"name\" : \" 99\", \"imgSrc\" : \"data:image/jpeg;base64,/9j/4AAQSkZJRgABAQEAYABg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e8U/8FF/i9d3VhJN4j0yeVtJ08tJL4b0t3b/AEOHqxtiTRRRXWnofKVqUPaS91bs/9k=\"}","contacts" : { "channels": [ {"url" : "mailto:99@localhost", "channelType" : "" } ] },"aliasLabels" : [ ],"initialPosts" : [  ] }, </v>
      </c>
    </row>
    <row r="102" spans="1:24" x14ac:dyDescent="0.25">
      <c r="A102" s="2">
        <v>200</v>
      </c>
      <c r="B102" s="63" t="s">
        <v>2502</v>
      </c>
      <c r="C102" s="1" t="str">
        <f>LOWER(LEFT(Table1[[#This Row],[firstName]],1)&amp;Table1[[#This Row],[lastName]])&amp;"@localhost"</f>
        <v>pbennett@localhost</v>
      </c>
      <c r="D102" s="63" t="s">
        <v>684</v>
      </c>
      <c r="E102" s="1" t="s">
        <v>3</v>
      </c>
      <c r="F102" s="139" t="str">
        <f t="shared" si="6"/>
        <v>a</v>
      </c>
      <c r="G102" s="3" t="str">
        <f>"mailto:"&amp;Table1[[#This Row],[email]]</f>
        <v>mailto:pbennett@localhost</v>
      </c>
      <c r="H102" s="3" t="s">
        <v>170</v>
      </c>
      <c r="I102" s="3">
        <v>4</v>
      </c>
      <c r="J102" s="3" t="str">
        <f>VLOOKUP(Table1[[#This Row],[profilePic'#]],Images[],3,FALSE)</f>
        <v>dinky4 purple2</v>
      </c>
      <c r="K102"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L102" s="3" t="str">
        <f>"""id"" : """&amp;Table1[[#This Row],[UUID]]&amp;""", "</f>
        <v xml:space="preserve">"id" : "89cbeaafbb5848a48bdf2917d6ae110d", </v>
      </c>
      <c r="M102" s="3" t="str">
        <f>"""email"" : """&amp;Table1[[#This Row],[email]]&amp;""", "</f>
        <v xml:space="preserve">"email" : "pbennett@localhost", </v>
      </c>
      <c r="N102" s="3" t="str">
        <f>"""pwd"" : """&amp;Table1[[#This Row],[pwd]]&amp;""", "</f>
        <v xml:space="preserve">"pwd" : "a", </v>
      </c>
      <c r="O102" s="1" t="str">
        <f>"""jsonBlob"" : ""{\""name\"" : \"""&amp;Table1[[#This Row],[firstName]]&amp;" "&amp;Table1[[#This Row],[lastName]]&amp;"\"", "&amp;"\""imgSrc\"" : \"""&amp;Table1[[#This Row],[profilePic]]&amp;"\""}"","</f>
        <v>"jsonBlob"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v>
      </c>
      <c r="P102" s="3" t="str">
        <f>"""contacts"" : { ""channels"": [ {""url"" : """&amp;Table1[[#This Row],[contact1]]&amp;""", ""channelType"" : """&amp;Table1[[#This Row],[contact1 type]]&amp;""" } ] },"</f>
        <v>"contacts" : { "channels": [ {"url" : "mailto:pbennett@localhost", "channelType" : "email" } ] },</v>
      </c>
      <c r="Q102" s="1" t="str">
        <f>""</f>
        <v/>
      </c>
      <c r="R102" s="3">
        <v>1</v>
      </c>
      <c r="S102" s="1">
        <v>2</v>
      </c>
      <c r="T102" s="1">
        <v>3</v>
      </c>
      <c r="U102" s="1">
        <v>4</v>
      </c>
      <c r="V102" s="113" t="str">
        <f>"""aliasLabels"" : [ "&amp;IF(NOT(ISBLANK(Table1[[#This Row],[label1]])),"{""label"": ""1"""&amp;"}"&amp;IF(NOT(ISBLANK(Table1[[#This Row],[label2]])),",{""label"": ""2"""&amp;"}"&amp;IF(NOT(ISBLANK(Table1[[#This Row],[label3]])),",{""label"":""3"""&amp;"}"&amp;IF(NOT(ISBLANK(Table1[[#This Row],[label4]])),",{""label"": ""4"""&amp;"}",""),""),""),"")&amp;"],"</f>
        <v>"aliasLabels" : [ {"label": "1"},{"label": "2"},{"label":"3"},{"label": "4"}],</v>
      </c>
      <c r="W102" s="3" t="str">
        <f t="shared" si="7"/>
        <v>"initialPosts" : [  ]</v>
      </c>
      <c r="X10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"pbennett@localhost", "pwd" : "a", "jsonBlob" : "{\"name\" : \"Pam Bennett\",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Q+B/w18Pa/4IuptS0TS9UuLfXNYsknvbZLmYQwandQQxmSQFiqRRoigk4VFA4Aoooo20R/QWFy/CzownOnFtpNtxTbbW70P/2Q==\"}","contacts" : { "channels": [ {"url" : "mailto:pbennett@localhost", "channelType" : "email" } ] },"aliasLabels" : [ {"label": "1"},{"label": "2"},{"label":"3"},{"label": "4"}],"initialPosts" : [  ] }, </v>
      </c>
    </row>
    <row r="103" spans="1:24" x14ac:dyDescent="0.25">
      <c r="A103" s="2">
        <v>201</v>
      </c>
      <c r="B103" s="1" t="s">
        <v>2503</v>
      </c>
      <c r="C103" s="1" t="str">
        <f>LOWER(LEFT(Table1[[#This Row],[firstName]],1)&amp;Table1[[#This Row],[lastName]])&amp;"@localhost"</f>
        <v>mnori@localhost</v>
      </c>
      <c r="D103" s="5" t="s">
        <v>6</v>
      </c>
      <c r="E103" s="5" t="s">
        <v>7</v>
      </c>
      <c r="F103" s="134" t="str">
        <f t="shared" si="6"/>
        <v>a</v>
      </c>
      <c r="G103" s="3" t="str">
        <f>"mailto:"&amp;Table1[[#This Row],[email]]</f>
        <v>mailto:mnori@localhost</v>
      </c>
      <c r="H103" s="3" t="s">
        <v>170</v>
      </c>
      <c r="I103" s="3">
        <v>6</v>
      </c>
      <c r="J103" s="3" t="str">
        <f>VLOOKUP(Table1[[#This Row],[profilePic'#]],Images[],3,FALSE)</f>
        <v>dinky6 green right</v>
      </c>
      <c r="K103"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L103" s="3" t="str">
        <f>"""id"" : """&amp;Table1[[#This Row],[UUID]]&amp;""", "</f>
        <v xml:space="preserve">"id" : "40c96981ca9140839dfc76826df0f432", </v>
      </c>
      <c r="M103" s="3" t="str">
        <f>"""email"" : """&amp;Table1[[#This Row],[email]]&amp;""", "</f>
        <v xml:space="preserve">"email" : "mnori@localhost", </v>
      </c>
      <c r="N103" s="3" t="str">
        <f>"""pwd"" : """&amp;Table1[[#This Row],[pwd]]&amp;""", "</f>
        <v xml:space="preserve">"pwd" : "a", </v>
      </c>
      <c r="O103" s="1" t="str">
        <f>"""jsonBlob"" : ""{\""name\"" : \"""&amp;Table1[[#This Row],[firstName]]&amp;" "&amp;Table1[[#This Row],[lastName]]&amp;"\"", "&amp;"\""imgSrc\"" : \"""&amp;Table1[[#This Row],[profilePic]]&amp;"\""}"","</f>
        <v>"jsonBlob"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v>
      </c>
      <c r="P103" s="3" t="str">
        <f>"""contacts"" : { ""channels"": [ {""url"" : """&amp;Table1[[#This Row],[contact1]]&amp;""", ""channelType"" : """&amp;Table1[[#This Row],[contact1 type]]&amp;""" } ] },"</f>
        <v>"contacts" : { "channels": [ {"url" : "mailto:mnori@localhost", "channelType" : "email" } ] },</v>
      </c>
      <c r="Q103" s="1" t="str">
        <f>""</f>
        <v/>
      </c>
      <c r="R103" s="1">
        <v>1</v>
      </c>
      <c r="S103" s="1"/>
      <c r="T103" s="1"/>
      <c r="U103" s="1"/>
      <c r="V103" s="162" t="str">
        <f>"""aliasLabels"" : [ "&amp;IF(NOT(ISBLANK(Table1[[#This Row],[label1]])),"{""label"": ""1"""&amp;"}"&amp;IF(NOT(ISBLANK(Table1[[#This Row],[label2]])),",{""label"": ""2"""&amp;"}"&amp;IF(NOT(ISBLANK(Table1[[#This Row],[label3]])),",{""label"":""3"""&amp;"}"&amp;IF(NOT(ISBLANK(Table1[[#This Row],[label4]])),",{""label"": ""4"""&amp;"}",""),""),""),"")&amp;"],"</f>
        <v>"aliasLabels" : [ {"label": "1"}],</v>
      </c>
      <c r="W103" s="3" t="str">
        <f t="shared" si="7"/>
        <v>"initialPosts" : [  ]</v>
      </c>
      <c r="X10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"mnori@localhost", "pwd" : "a", "jsonBlob" : "{\"name\" : \"Mukul Nori\",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v9nfxpqnj34I+Gdb1a8kvNU1axS7u5yAvmyvlmO1QFXJJ4AAHQACiiivyvMcRVji6sYyaSlKyu+7P4r4px2JWdYxKpL+LU6v+d+Z/9k=\"}","contacts" : { "channels": [ {"url" : "mailto:mnori@localhost", "channelType" : "email" } ] },"aliasLabels" : [ {"label": "1"}],"initialPosts" : [  ] }, </v>
      </c>
    </row>
    <row r="104" spans="1:24" x14ac:dyDescent="0.25">
      <c r="A104" s="161">
        <v>202</v>
      </c>
      <c r="B104" s="5" t="s">
        <v>2504</v>
      </c>
      <c r="C104" s="1" t="str">
        <f>LOWER(LEFT(Table1[[#This Row],[firstName]],1)&amp;Table1[[#This Row],[lastName]])&amp;"@localhost"</f>
        <v>anarayan@localhost</v>
      </c>
      <c r="D104" s="5" t="s">
        <v>8</v>
      </c>
      <c r="E104" s="5" t="s">
        <v>9</v>
      </c>
      <c r="F104" s="134" t="str">
        <f t="shared" si="6"/>
        <v>a</v>
      </c>
      <c r="G104" s="3" t="str">
        <f>"mailto:"&amp;Table1[[#This Row],[email]]</f>
        <v>mailto:anarayan@localhost</v>
      </c>
      <c r="H104" s="3" t="s">
        <v>170</v>
      </c>
      <c r="I104" s="3">
        <v>7</v>
      </c>
      <c r="J104" s="3" t="str">
        <f>VLOOKUP(Table1[[#This Row],[profilePic'#]],Images[],3,FALSE)</f>
        <v>dinky7 red right corner</v>
      </c>
      <c r="K104" s="3" t="str">
        <f>VLOOKUP(Table1[[#This Row],[profilePic'#]],Images[],4,FALSE)</f>
        <v>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L104" s="3" t="str">
        <f>"""id"" : """&amp;Table1[[#This Row],[UUID]]&amp;""", "</f>
        <v xml:space="preserve">"id" : "c6a3c02e57244a35adc7ddc37d3c721b", </v>
      </c>
      <c r="M104" s="3" t="str">
        <f>"""email"" : """&amp;Table1[[#This Row],[email]]&amp;""", "</f>
        <v xml:space="preserve">"email" : "anarayan@localhost", </v>
      </c>
      <c r="N104" s="3" t="str">
        <f>"""pwd"" : """&amp;Table1[[#This Row],[pwd]]&amp;""", "</f>
        <v xml:space="preserve">"pwd" : "a", </v>
      </c>
      <c r="O104" s="1" t="str">
        <f>"""jsonBlob"" : ""{\""name\"" : \"""&amp;Table1[[#This Row],[firstName]]&amp;" "&amp;Table1[[#This Row],[lastName]]&amp;"\"", "&amp;"\""imgSrc\"" : \"""&amp;Table1[[#This Row],[profilePic]]&amp;"\""}"","</f>
        <v>"jsonBlob"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v>
      </c>
      <c r="P104" s="3" t="str">
        <f>"""contacts"" : { ""channels"": [ {""url"" : """&amp;Table1[[#This Row],[contact1]]&amp;""", ""channelType"" : """&amp;Table1[[#This Row],[contact1 type]]&amp;""" } ] },"</f>
        <v>"contacts" : { "channels": [ {"url" : "mailto:anarayan@localhost", "channelType" : "email" } ] },</v>
      </c>
      <c r="Q104" s="1" t="str">
        <f>""</f>
        <v/>
      </c>
      <c r="R104" s="1">
        <v>1</v>
      </c>
      <c r="S104" s="1"/>
      <c r="T104" s="1"/>
      <c r="U104" s="1"/>
      <c r="V104" s="162" t="str">
        <f>"""aliasLabels"" : [ "&amp;IF(NOT(ISBLANK(Table1[[#This Row],[label1]])),"{""label"": ""1"""&amp;"}"&amp;IF(NOT(ISBLANK(Table1[[#This Row],[label2]])),",{""label"": ""2"""&amp;"}"&amp;IF(NOT(ISBLANK(Table1[[#This Row],[label3]])),",{""label"":""3"""&amp;"}"&amp;IF(NOT(ISBLANK(Table1[[#This Row],[label4]])),",{""label"": ""4"""&amp;"}",""),""),""),"")&amp;"],"</f>
        <v>"aliasLabels" : [ {"label": "1"}],</v>
      </c>
      <c r="W104" s="3" t="str">
        <f t="shared" si="7"/>
        <v>"initialPosts" : [  ]</v>
      </c>
      <c r="X10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"anarayan@localhost", "pwd" : "a", "jsonBlob" : "{\"name\" : \"Aja Narayan\", \"imgSrc\" : \"data:image/jpeg;base64,/9j/4AAQSkZJRgABAQEAYABgAAD/4QAiRXhpZgAATU0AKgAAAAgAAQESAAMAAAABAAEAAAAAAAD/2wBDAAIBAQIBAQICAgICAgICAwUDAwMDAwYEBAMFBwYHBwcGBwcICQsJCAgKCAcHCg0KCgsMDAwMBwkODw0MDgsMDAz/2wBDAQICAgMDAwYDAwYMCAcIDAwMDAwMDAwMDAwMDAwMDAwMDAwMDAwMDAwMDAwMDAwMDAwMDAwMDAwMDAwMDAwMDAz/wAARCAADAA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n4YftUeOtf8AhvoF9qGr2uoXt5p0E8091pdpNI7NGrH5miJ2jOFUfKqgKoCgAFFFfkWZ5pjYYyrCFaSSlJJKTSSTei1P9NuAvDfhHGcM5di8XlWGqVKlCjKUpUKUpSlKnFylKTi25Ntttttt3Z//2Q==\"}","contacts" : { "channels": [ {"url" : "mailto:anarayan@localhost", "channelType" : "email" } ] },"aliasLabels" : [ {"label": "1"}],"initialPosts" : [  ] }, </v>
      </c>
    </row>
    <row r="105" spans="1:24" x14ac:dyDescent="0.25">
      <c r="A105" s="2">
        <v>203</v>
      </c>
      <c r="B105" s="1" t="s">
        <v>2505</v>
      </c>
      <c r="C105" s="1" t="str">
        <f>LOWER(LEFT(Table1[[#This Row],[firstName]],1)&amp;Table1[[#This Row],[lastName]])&amp;"@localhost"</f>
        <v>ibabu@localhost</v>
      </c>
      <c r="D105" s="5" t="s">
        <v>10</v>
      </c>
      <c r="E105" s="5" t="s">
        <v>11</v>
      </c>
      <c r="F105" s="134" t="str">
        <f t="shared" si="6"/>
        <v>a</v>
      </c>
      <c r="G105" s="3" t="str">
        <f>"mailto:"&amp;Table1[[#This Row],[email]]</f>
        <v>mailto:ibabu@localhost</v>
      </c>
      <c r="H105" s="3" t="s">
        <v>170</v>
      </c>
      <c r="I105" s="3">
        <v>8</v>
      </c>
      <c r="J105" s="3" t="str">
        <f>VLOOKUP(Table1[[#This Row],[profilePic'#]],Images[],3,FALSE)</f>
        <v>orange head</v>
      </c>
      <c r="K105" s="3" t="str">
        <f>VLOOKUP(Table1[[#This Row],[profilePic'#]],Images[],4,FALSE)</f>
        <v>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L105" s="3" t="str">
        <f>"""id"" : """&amp;Table1[[#This Row],[UUID]]&amp;""", "</f>
        <v xml:space="preserve">"id" : "23c3669cde784a5d8c154a3792a96f10", </v>
      </c>
      <c r="M105" s="3" t="str">
        <f>"""email"" : """&amp;Table1[[#This Row],[email]]&amp;""", "</f>
        <v xml:space="preserve">"email" : "ibabu@localhost", </v>
      </c>
      <c r="N105" s="3" t="str">
        <f>"""pwd"" : """&amp;Table1[[#This Row],[pwd]]&amp;""", "</f>
        <v xml:space="preserve">"pwd" : "a", </v>
      </c>
      <c r="O105" s="1"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P105" s="3" t="str">
        <f>"""contacts"" : { ""channels"": [ {""url"" : """&amp;Table1[[#This Row],[contact1]]&amp;""", ""channelType"" : """&amp;Table1[[#This Row],[contact1 type]]&amp;""" } ] },"</f>
        <v>"contacts" : { "channels": [ {"url" : "mailto:ibabu@localhost", "channelType" : "email" } ] },</v>
      </c>
      <c r="Q105" s="1" t="str">
        <f>""</f>
        <v/>
      </c>
      <c r="R105" s="1">
        <v>1</v>
      </c>
      <c r="S105" s="1"/>
      <c r="T105" s="1"/>
      <c r="U105" s="1"/>
      <c r="V105" s="162" t="str">
        <f>"""aliasLabels"" : [ "&amp;IF(NOT(ISBLANK(Table1[[#This Row],[label1]])),"{""label"": ""1"""&amp;"}"&amp;IF(NOT(ISBLANK(Table1[[#This Row],[label2]])),",{""label"": ""2"""&amp;"}"&amp;IF(NOT(ISBLANK(Table1[[#This Row],[label3]])),",{""label"":""3"""&amp;"}"&amp;IF(NOT(ISBLANK(Table1[[#This Row],[label4]])),",{""label"": ""4"""&amp;"}",""),""),""),"")&amp;"],"</f>
        <v>"aliasLabels" : [ {"label": "1"}],</v>
      </c>
      <c r="W105" s="3" t="str">
        <f t="shared" si="7"/>
        <v>"initialPosts" : [  ]</v>
      </c>
      <c r="X10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"ibabu@localhost", "pwd" : "a",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"mailto:ibabu@localhost", "channelType" : "email" } ] },"aliasLabels" : [ {"label": "1"}],"initialPosts" : [  ] }, </v>
      </c>
    </row>
    <row r="106" spans="1:24" x14ac:dyDescent="0.25">
      <c r="A106" s="2">
        <v>204</v>
      </c>
      <c r="B106" s="1" t="s">
        <v>2506</v>
      </c>
      <c r="C106" s="1" t="str">
        <f>LOWER(LEFT(Table1[[#This Row],[firstName]],1)&amp;Table1[[#This Row],[lastName]])&amp;"@localhost"</f>
        <v>mrao@localhost</v>
      </c>
      <c r="D106" s="5" t="s">
        <v>12</v>
      </c>
      <c r="E106" s="5" t="s">
        <v>13</v>
      </c>
      <c r="F106" s="134" t="str">
        <f t="shared" si="6"/>
        <v>a</v>
      </c>
      <c r="G106" s="3" t="str">
        <f>"mailto:"&amp;Table1[[#This Row],[email]]</f>
        <v>mailto:mrao@localhost</v>
      </c>
      <c r="H106" s="3" t="s">
        <v>170</v>
      </c>
      <c r="I106" s="3">
        <v>9</v>
      </c>
      <c r="J106" s="3" t="str">
        <f>VLOOKUP(Table1[[#This Row],[profilePic'#]],Images[],3,FALSE)</f>
        <v>orange head black strips</v>
      </c>
      <c r="K106" s="3" t="str">
        <f>VLOOKUP(Table1[[#This Row],[profilePic'#]],Images[],4,FALSE)</f>
        <v>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L106" s="3" t="str">
        <f>"""id"" : """&amp;Table1[[#This Row],[UUID]]&amp;""", "</f>
        <v xml:space="preserve">"id" : "904e5b1e131441dabdacf79ff7722e77", </v>
      </c>
      <c r="M106" s="3" t="str">
        <f>"""email"" : """&amp;Table1[[#This Row],[email]]&amp;""", "</f>
        <v xml:space="preserve">"email" : "mrao@localhost", </v>
      </c>
      <c r="N106" s="3" t="str">
        <f>"""pwd"" : """&amp;Table1[[#This Row],[pwd]]&amp;""", "</f>
        <v xml:space="preserve">"pwd" : "a", </v>
      </c>
      <c r="O106" s="1" t="str">
        <f>"""jsonBlob"" : ""{\""name\"" : \"""&amp;Table1[[#This Row],[firstName]]&amp;" "&amp;Table1[[#This Row],[lastName]]&amp;"\"", "&amp;"\""imgSrc\"" : \"""&amp;Table1[[#This Row],[profilePic]]&amp;"\""}"","</f>
        <v>"jsonBlob"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v>
      </c>
      <c r="P106" s="3" t="str">
        <f>"""contacts"" : { ""channels"": [ {""url"" : """&amp;Table1[[#This Row],[contact1]]&amp;""", ""channelType"" : """&amp;Table1[[#This Row],[contact1 type]]&amp;""" } ] },"</f>
        <v>"contacts" : { "channels": [ {"url" : "mailto:mrao@localhost", "channelType" : "email" } ] },</v>
      </c>
      <c r="Q106" s="1" t="str">
        <f>""</f>
        <v/>
      </c>
      <c r="R106" s="1">
        <v>1</v>
      </c>
      <c r="S106" s="1"/>
      <c r="T106" s="1"/>
      <c r="U106" s="1"/>
      <c r="V106" s="162" t="str">
        <f>"""aliasLabels"" : [ "&amp;IF(NOT(ISBLANK(Table1[[#This Row],[label1]])),"{""label"": ""1"""&amp;"}"&amp;IF(NOT(ISBLANK(Table1[[#This Row],[label2]])),",{""label"": ""2"""&amp;"}"&amp;IF(NOT(ISBLANK(Table1[[#This Row],[label3]])),",{""label"":""3"""&amp;"}"&amp;IF(NOT(ISBLANK(Table1[[#This Row],[label4]])),",{""label"": ""4"""&amp;"}",""),""),""),"")&amp;"],"</f>
        <v>"aliasLabels" : [ {"label": "1"}],</v>
      </c>
      <c r="W106" s="3" t="str">
        <f t="shared" si="7"/>
        <v>"initialPosts" : [  ]</v>
      </c>
      <c r="X10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"mrao@localhost", "pwd" : "a", "jsonBlob" : "{\"name\" : \"Mandar Rao\", \"imgSrc\" : \"data:image/png;base64,iVBORw0KGgoAAAANSUhEUgAAABoAAAAaCAMAAACelLz8AAAAGXRFWHRTb2Z0d2FyZQBFFF9iZSBJbWFnZVJlYW000000PAAAAw9pVFh0001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00000Jl94QTT2RX9H5sTYABANFGAcZAvppzAAAAAElFTkSuFFFF\"}","contacts" : { "channels": [ {"url" : "mailto:mrao@localhost", "channelType" : "email" } ] },"aliasLabels" : [ {"label": "1"}],"initialPosts" : [  ] }, </v>
      </c>
    </row>
    <row r="107" spans="1:24" x14ac:dyDescent="0.25">
      <c r="A107" s="2">
        <v>205</v>
      </c>
      <c r="B107" s="1" t="s">
        <v>2507</v>
      </c>
      <c r="C107" s="1" t="str">
        <f>LOWER(LEFT(Table1[[#This Row],[firstName]],1)&amp;Table1[[#This Row],[lastName]])&amp;"@localhost"</f>
        <v>nuppal@localhost</v>
      </c>
      <c r="D107" s="5" t="s">
        <v>14</v>
      </c>
      <c r="E107" s="5" t="s">
        <v>15</v>
      </c>
      <c r="F107" s="134" t="str">
        <f t="shared" si="6"/>
        <v>a</v>
      </c>
      <c r="G107" s="3" t="str">
        <f>"mailto:"&amp;Table1[[#This Row],[email]]</f>
        <v>mailto:nuppal@localhost</v>
      </c>
      <c r="H107" s="3" t="s">
        <v>170</v>
      </c>
      <c r="I107" s="3">
        <v>10</v>
      </c>
      <c r="J107" s="3" t="str">
        <f>VLOOKUP(Table1[[#This Row],[profilePic'#]],Images[],3,FALSE)</f>
        <v>LivelyGig logo small</v>
      </c>
      <c r="K107" s="3" t="str">
        <f>VLOOKUP(Table1[[#This Row],[profilePic'#]],Images[],4,FALSE)</f>
        <v>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L107" s="3" t="str">
        <f>"""id"" : """&amp;Table1[[#This Row],[UUID]]&amp;""", "</f>
        <v xml:space="preserve">"id" : "f9ad7bb715244e1abf8e3611859f1875", </v>
      </c>
      <c r="M107" s="3" t="str">
        <f>"""email"" : """&amp;Table1[[#This Row],[email]]&amp;""", "</f>
        <v xml:space="preserve">"email" : "nuppal@localhost", </v>
      </c>
      <c r="N107" s="3" t="str">
        <f>"""pwd"" : """&amp;Table1[[#This Row],[pwd]]&amp;""", "</f>
        <v xml:space="preserve">"pwd" : "a", </v>
      </c>
      <c r="O107" s="1" t="str">
        <f>"""jsonBlob"" : ""{\""name\"" : \"""&amp;Table1[[#This Row],[firstName]]&amp;" "&amp;Table1[[#This Row],[lastName]]&amp;"\"", "&amp;"\""imgSrc\"" : \"""&amp;Table1[[#This Row],[profilePic]]&amp;"\""}"","</f>
        <v>"jsonBlob"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P107" s="3" t="str">
        <f>"""contacts"" : { ""channels"": [ {""url"" : """&amp;Table1[[#This Row],[contact1]]&amp;""", ""channelType"" : """&amp;Table1[[#This Row],[contact1 type]]&amp;""" } ] },"</f>
        <v>"contacts" : { "channels": [ {"url" : "mailto:nuppal@localhost", "channelType" : "email" } ] },</v>
      </c>
      <c r="Q107" s="1" t="str">
        <f>""</f>
        <v/>
      </c>
      <c r="R107" s="1">
        <v>1</v>
      </c>
      <c r="S107" s="1"/>
      <c r="T107" s="1"/>
      <c r="U107" s="1"/>
      <c r="V107" s="162" t="str">
        <f>"""aliasLabels"" : [ "&amp;IF(NOT(ISBLANK(Table1[[#This Row],[label1]])),"{""label"": ""1"""&amp;"}"&amp;IF(NOT(ISBLANK(Table1[[#This Row],[label2]])),",{""label"": ""2"""&amp;"}"&amp;IF(NOT(ISBLANK(Table1[[#This Row],[label3]])),",{""label"":""3"""&amp;"}"&amp;IF(NOT(ISBLANK(Table1[[#This Row],[label4]])),",{""label"": ""4"""&amp;"}",""),""),""),"")&amp;"],"</f>
        <v>"aliasLabels" : [ {"label": "1"}],</v>
      </c>
      <c r="W107" s="3" t="str">
        <f t="shared" si="7"/>
        <v>"initialPosts" : [  ]</v>
      </c>
      <c r="X10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"nuppal@localhost", "pwd" : "a", "jsonBlob" : "{\"name\" : \"Nara Uppal\",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"mailto:nuppal@localhost", "channelType" : "email" } ] },"aliasLabels" : [ {"label": "1"}],"initialPosts" : [  ] }, </v>
      </c>
    </row>
    <row r="108" spans="1:24" x14ac:dyDescent="0.25">
      <c r="A108" s="161">
        <v>206</v>
      </c>
      <c r="B108" s="5" t="s">
        <v>2508</v>
      </c>
      <c r="C108" s="1" t="str">
        <f>LOWER(LEFT(Table1[[#This Row],[firstName]],1)&amp;Table1[[#This Row],[lastName]])&amp;"@localhost"</f>
        <v>ateja@localhost</v>
      </c>
      <c r="D108" s="5" t="s">
        <v>16</v>
      </c>
      <c r="E108" s="5" t="s">
        <v>17</v>
      </c>
      <c r="F108" s="134" t="str">
        <f t="shared" si="6"/>
        <v>a</v>
      </c>
      <c r="G108" s="1" t="str">
        <f>"mailto:"&amp;Table1[[#This Row],[email]]</f>
        <v>mailto:ateja@localhost</v>
      </c>
      <c r="H108" s="1" t="s">
        <v>170</v>
      </c>
      <c r="I108" s="1">
        <v>11</v>
      </c>
      <c r="J108" s="1" t="str">
        <f>VLOOKUP(Table1[[#This Row],[profilePic'#]],Images[],3,FALSE)</f>
        <v>fan with glasses</v>
      </c>
      <c r="K108" s="1" t="str">
        <f>VLOOKUP(Table1[[#This Row],[profilePic'#]],Images[],4,FALSE)</f>
        <v>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L108" s="1" t="str">
        <f>"""id"" : """&amp;Table1[[#This Row],[UUID]]&amp;""", "</f>
        <v xml:space="preserve">"id" : "f5f1785b48a44078b9f8f2b99f74e608", </v>
      </c>
      <c r="M108" s="1" t="str">
        <f>"""email"" : """&amp;Table1[[#This Row],[email]]&amp;""", "</f>
        <v xml:space="preserve">"email" : "ateja@localhost", </v>
      </c>
      <c r="N108" s="1" t="str">
        <f>"""pwd"" : """&amp;Table1[[#This Row],[pwd]]&amp;""", "</f>
        <v xml:space="preserve">"pwd" : "a", </v>
      </c>
      <c r="O108" s="1" t="str">
        <f>"""jsonBlob"" : ""{\""name\"" : \"""&amp;Table1[[#This Row],[firstName]]&amp;" "&amp;Table1[[#This Row],[lastName]]&amp;"\"", "&amp;"\""imgSrc\"" : \"""&amp;Table1[[#This Row],[profilePic]]&amp;"\""}"","</f>
        <v>"jsonBlob"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P108" s="1" t="str">
        <f>"""contacts"" : { ""channels"": [ {""url"" : """&amp;Table1[[#This Row],[contact1]]&amp;""", ""channelType"" : """&amp;Table1[[#This Row],[contact1 type]]&amp;""" } ] },"</f>
        <v>"contacts" : { "channels": [ {"url" : "mailto:ateja@localhost", "channelType" : "email" } ] },</v>
      </c>
      <c r="Q108" s="1" t="str">
        <f>""</f>
        <v/>
      </c>
      <c r="R108" s="1">
        <v>1</v>
      </c>
      <c r="S108" s="1"/>
      <c r="T108" s="1"/>
      <c r="U108" s="1"/>
      <c r="V108" s="162" t="str">
        <f>"""aliasLabels"" : [ "&amp;IF(NOT(ISBLANK(Table1[[#This Row],[label1]])),"{""label"": ""1"""&amp;"}"&amp;IF(NOT(ISBLANK(Table1[[#This Row],[label2]])),",{""label"": ""2"""&amp;"}"&amp;IF(NOT(ISBLANK(Table1[[#This Row],[label3]])),",{""label"":""3"""&amp;"}"&amp;IF(NOT(ISBLANK(Table1[[#This Row],[label4]])),",{""label"": ""4"""&amp;"}",""),""),""),"")&amp;"],"</f>
        <v>"aliasLabels" : [ {"label": "1"}],</v>
      </c>
      <c r="W108" s="1" t="str">
        <f t="shared" si="7"/>
        <v>"initialPosts" : [  ]</v>
      </c>
      <c r="X10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"ateja@localhost", "pwd" : "a", "jsonBlob" : "{\"name\" : \"Avatar Teja\",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"mailto:ateja@localhost", "channelType" : "email" } ] },"aliasLabels" : [ {"label": "1"}],"initialPosts" : [  ] }, </v>
      </c>
    </row>
    <row r="109" spans="1:24" x14ac:dyDescent="0.25">
      <c r="A109" s="2">
        <v>207</v>
      </c>
      <c r="B109" s="1" t="s">
        <v>2509</v>
      </c>
      <c r="C109" s="1" t="str">
        <f>LOWER(LEFT(Table1[[#This Row],[firstName]],1)&amp;Table1[[#This Row],[lastName]])&amp;"@localhost"</f>
        <v>sbalan@localhost</v>
      </c>
      <c r="D109" s="5" t="s">
        <v>18</v>
      </c>
      <c r="E109" s="5" t="s">
        <v>19</v>
      </c>
      <c r="F109" s="134" t="str">
        <f t="shared" si="6"/>
        <v>a</v>
      </c>
      <c r="G109" s="1" t="str">
        <f>"mailto:"&amp;Table1[[#This Row],[email]]</f>
        <v>mailto:sbalan@localhost</v>
      </c>
      <c r="H109" s="1" t="s">
        <v>170</v>
      </c>
      <c r="I109" s="1">
        <v>12</v>
      </c>
      <c r="J109" s="1" t="str">
        <f>VLOOKUP(Table1[[#This Row],[profilePic'#]],Images[],3,FALSE)</f>
        <v>turtle</v>
      </c>
      <c r="K109" s="1" t="str">
        <f>VLOOKUP(Table1[[#This Row],[profilePic'#]],Images[],4,FALSE)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L109" s="1" t="str">
        <f>"""id"" : """&amp;Table1[[#This Row],[UUID]]&amp;""", "</f>
        <v xml:space="preserve">"id" : "b65fb366a40541e982c5f51726fad95b", </v>
      </c>
      <c r="M109" s="1" t="str">
        <f>"""email"" : """&amp;Table1[[#This Row],[email]]&amp;""", "</f>
        <v xml:space="preserve">"email" : "sbalan@localhost", </v>
      </c>
      <c r="N109" s="1" t="str">
        <f>"""pwd"" : """&amp;Table1[[#This Row],[pwd]]&amp;""", "</f>
        <v xml:space="preserve">"pwd" : "a", </v>
      </c>
      <c r="O109" s="1" t="str">
        <f>"""jsonBlob"" : ""{\""name\"" : \"""&amp;Table1[[#This Row],[firstName]]&amp;" "&amp;Table1[[#This Row],[lastName]]&amp;"\"", "&amp;"\""imgSrc\"" : \"""&amp;Table1[[#This Row],[profilePic]]&amp;"\""}"","</f>
        <v>"jsonBlob"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P109" s="1" t="str">
        <f>"""contacts"" : { ""channels"": [ {""url"" : """&amp;Table1[[#This Row],[contact1]]&amp;""", ""channelType"" : """&amp;Table1[[#This Row],[contact1 type]]&amp;""" } ] },"</f>
        <v>"contacts" : { "channels": [ {"url" : "mailto:sbalan@localhost", "channelType" : "email" } ] },</v>
      </c>
      <c r="Q109" s="1" t="str">
        <f>""</f>
        <v/>
      </c>
      <c r="R109" s="1">
        <v>1</v>
      </c>
      <c r="S109" s="1"/>
      <c r="T109" s="1"/>
      <c r="U109" s="1"/>
      <c r="V109" s="162" t="str">
        <f>"""aliasLabels"" : [ "&amp;IF(NOT(ISBLANK(Table1[[#This Row],[label1]])),"{""label"": ""1"""&amp;"}"&amp;IF(NOT(ISBLANK(Table1[[#This Row],[label2]])),",{""label"": ""2"""&amp;"}"&amp;IF(NOT(ISBLANK(Table1[[#This Row],[label3]])),",{""label"":""3"""&amp;"}"&amp;IF(NOT(ISBLANK(Table1[[#This Row],[label4]])),",{""label"": ""4"""&amp;"}",""),""),""),"")&amp;"],"</f>
        <v>"aliasLabels" : [ {"label": "1"}],</v>
      </c>
      <c r="W109" s="1" t="str">
        <f t="shared" si="7"/>
        <v>"initialPosts" : [  ]</v>
      </c>
      <c r="X10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"sbalan@localhost", "pwd" : "a", "jsonBlob" : "{\"name\" : \"Skanda Balan\",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contacts" : { "channels": [ {"url" : "mailto:sbalan@localhost", "channelType" : "email" } ] },"aliasLabels" : [ {"label": "1"}],"initialPosts" : [  ] }, </v>
      </c>
    </row>
    <row r="110" spans="1:24" x14ac:dyDescent="0.25">
      <c r="A110" s="2">
        <v>208</v>
      </c>
      <c r="B110" s="1" t="s">
        <v>2510</v>
      </c>
      <c r="C110" s="1" t="str">
        <f>LOWER(LEFT(Table1[[#This Row],[firstName]],1)&amp;Table1[[#This Row],[lastName]])&amp;"@localhost"</f>
        <v>bbhattacharya@localhost</v>
      </c>
      <c r="D110" s="5" t="s">
        <v>20</v>
      </c>
      <c r="E110" s="5" t="s">
        <v>21</v>
      </c>
      <c r="F110" s="134" t="str">
        <f t="shared" si="6"/>
        <v>a</v>
      </c>
      <c r="G110" s="1" t="str">
        <f>"mailto:"&amp;Table1[[#This Row],[email]]</f>
        <v>mailto:bbhattacharya@localhost</v>
      </c>
      <c r="H110" s="1" t="s">
        <v>170</v>
      </c>
      <c r="I110" s="1">
        <v>13</v>
      </c>
      <c r="J110" s="1" t="str">
        <f>VLOOKUP(Table1[[#This Row],[profilePic'#]],Images[],3,FALSE)</f>
        <v>LivelyGig star</v>
      </c>
      <c r="K110" s="1" t="str">
        <f>VLOOKUP(Table1[[#This Row],[profilePic'#]],Images[],4,FALSE)</f>
        <v>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L110" s="1" t="str">
        <f>"""id"" : """&amp;Table1[[#This Row],[UUID]]&amp;""", "</f>
        <v xml:space="preserve">"id" : "4461f860d3674cb0af03332ea72e9053", </v>
      </c>
      <c r="M110" s="1" t="str">
        <f>"""email"" : """&amp;Table1[[#This Row],[email]]&amp;""", "</f>
        <v xml:space="preserve">"email" : "bbhattacharya@localhost", </v>
      </c>
      <c r="N110" s="1" t="str">
        <f>"""pwd"" : """&amp;Table1[[#This Row],[pwd]]&amp;""", "</f>
        <v xml:space="preserve">"pwd" : "a", </v>
      </c>
      <c r="O110" s="1" t="str">
        <f>"""jsonBlob"" : ""{\""name\"" : \"""&amp;Table1[[#This Row],[firstName]]&amp;" "&amp;Table1[[#This Row],[lastName]]&amp;"\"", "&amp;"\""imgSrc\"" : \"""&amp;Table1[[#This Row],[profilePic]]&amp;"\""}"","</f>
        <v>"jsonBlob"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v>
      </c>
      <c r="P110" s="1" t="str">
        <f>"""contacts"" : { ""channels"": [ {""url"" : """&amp;Table1[[#This Row],[contact1]]&amp;""", ""channelType"" : """&amp;Table1[[#This Row],[contact1 type]]&amp;""" } ] },"</f>
        <v>"contacts" : { "channels": [ {"url" : "mailto:bbhattacharya@localhost", "channelType" : "email" } ] },</v>
      </c>
      <c r="Q110" s="1" t="str">
        <f>""</f>
        <v/>
      </c>
      <c r="R110" s="1">
        <v>1</v>
      </c>
      <c r="S110" s="1"/>
      <c r="T110" s="1"/>
      <c r="U110" s="1"/>
      <c r="V110" s="162" t="str">
        <f>"""aliasLabels"" : [ "&amp;IF(NOT(ISBLANK(Table1[[#This Row],[label1]])),"{""label"": ""1"""&amp;"}"&amp;IF(NOT(ISBLANK(Table1[[#This Row],[label2]])),",{""label"": ""2"""&amp;"}"&amp;IF(NOT(ISBLANK(Table1[[#This Row],[label3]])),",{""label"":""3"""&amp;"}"&amp;IF(NOT(ISBLANK(Table1[[#This Row],[label4]])),",{""label"": ""4"""&amp;"}",""),""),""),"")&amp;"],"</f>
        <v>"aliasLabels" : [ {"label": "1"}],</v>
      </c>
      <c r="W110" s="1" t="str">
        <f t="shared" si="7"/>
        <v>"initialPosts" : [  ]</v>
      </c>
      <c r="X11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"bbhattacharya@localhost", "pwd" : "a", "jsonBlob" : "{\"name\" : \"Balin Bhattacharya\", \"imgSrc\" : \"data:image/png;base64,iVBORw0KGgoAAAANSUhEUgAAAPMAAADwCAIAAABaAMXGAAAAAXNSR0IArs4c6QAAAARnQU1BAACxjwv8YQUAAAAJcEhZcwAADsMAAA7DAcdvqGQAACfVSURBVHja7Z13XBTH+8fn9fp5t0u7u93bcnc0pSlFEBEFFAERQUVBpIgNRFAUIooVRcSCBQTECigWiAUbojGWxMQaYzTGlmgSY4kaTdEYE78ajclvzoIIx3HAcdztzee1f8LOszPvm3memWdmwH9ISFwUQFWAhMhGQkJkIyEhspGQENlISIhsJEQ2EhIiGwkJkY2kSM+fP3/x4gWqB0Q212Rrazt//nxUD4hsrkkqFi9ZsgTVAyKbazLB8VWrVqF6QGRzSnfv3mVMjAsKClBVILI5pdOnT1sbGyE/G5HNNVVUVLgKjNPT01FVILI5pWXLlnn/HxgXH4+qApHNKU1KSQlpBWL690NVgcjmlAYG9BzBAxG9eqGqQGRzSh5OjpP5INinO6oKRDanZE4S2Rjw79IFVQUimzv65Zdf2jH0Sgx4urig2kBkc0dnz571osUlOHAylaHaQGRzR5WVlf1ZqgwH1gyNagORzR2tXLlyCA9sxYFMJES1gcjmjqampo7jgx0GwIIknz59iioEkc0RRQb2ysTkZNuxzIMHD1CFILI5oq7O7ZfhcrLbM/StW7dQhSCyOSJLMbnZQE52R1L07bffogpBZHNB9+/ft5OwO16S7UWRX331FaoTRDYXdP78eU+KfEV2D5Y+fvw4qhNENhe0d+/efqbSV2T3lkkOHjyI6kSvyZ44ceK+igoO1HVRUVE0D7wie4C5bNeuXYg/vSb7r7/+MjI0PH36tK7XdXp6ejL/NdkhrcCmTZsQf/rujWwoLpYIBT/88INO13V076AM7DXZUa3A6tWrEX/Iz/6vn6+PqYnJw4cPdbeuu7u5LcVfkz2sFUDb1xHZct27d8+BpaVCHU63sKKp9w1ekx3PAwsWLED8IbLlWpGXF0mYOFpa6mJFw9HGlmV2vCE7mQe4sX19z549N2/eRGQ3VX4dXdN4oKujg84RcPHixc5isorsVB5ISUjQdaxX5OczYjHqs9Wgq1evutLiBRiAbrduWb5///6+ppIqstP4ICakv05jvaqggBYIbt++jchWjxbNnTvSGJ8pMhoRHq5DZq9evTrqzWQ2fGbzdXv7+sI5c5wYeltZGfKz1anODvarMDBBaJg6Mk5XbM7MzBxTjWw47Oju9vXUkSN7CIwmxGl15esk2efOnfOSylOL4k0Msqan6YTNg/v2mYm9JTtPZ7evx0dFxZrg3i7OaG6kWTRj/PgkgYF8YtiULV62TAdi387uS6qRvQIDXh10b/t6RJ8+Mwgja7FY+xcWdDgjyt7UdN3LhY8Qltq+caOWW2vLMmX4W7LX6OD2df8OLvNJ40CK/Oijj7TfWh0m+9ixY/4s/TopVEwcOXJEa0199OiRFU1VYQ0fndu+7m5nm4uBRBOD2VOm6ITBup3FmjIqYZLQ4BUrnmamly5d0k47L1++7P7mR/jq2YoDU5FIV+q5rZnZKhxkY6B3t266YrPO52dbkOTmN6O8I0399NNPWmjkwYMHe8sk1cl+uX2d0P7t63/88YeUEJW+rGGJUPDvv/8isjWk/fv396bfru2ZCUy0EJe1a9dGGeM1yIae9++//67NdXvz5s02hGj7S2t9GOrUqVM6BAYX9tTERYSnvcl73gj9V6lE2yycM2dOIg/UINuJprR2AQ/qwoULzm8SXWKM8SWLFukWFVwg+/nz59BnrSKmEANutjZaZWHswLAZ/Jpka/P29aNHj3qZm75eLsVAVHBfnaOCI/sgt23bFsa+nXyAUXwPbZotDvD0yMNqku1JkefOndPCyty1ZYu/5HVvvdEAWLGMLiLBnR2+4QE951TrF+cRRtH9grVlbkEm24DXJNuPpU+cOKFt1bi+qCiYedtHdGaZr7/+GpHdkoLRmA0lro7OVJHhmCFDWtyw//3vf5bV8lernt4yVtuWPJbm5AySsVUWDiKFJStX6igPnDqVATYDbIzq9CQJDKaPHdOyVkFn2o2hapM9wFxWWVmpPbU3Mzk53lxWZd4MkWF8VJTuwsC180b6eHdb9K5HO9JcWpCT04ImHTp0KFDK1iZbq7avj4uJGSswrLKtBAfObVrrNAlcI/vWrVvtGboGQ5FSpqzlNoqXlpZGGOG1yY5sBdasWaMNlRYTFjZJZFjdNliHP/74IyJbu7QkO3t4rWWR3jS5d8eOFrEnKytrVK3J7Ffb15cuXdri1TWgV69ZhNE7bhJLbS0t1XUMuHn6mbeLy9Jas2w+ptIvvvhC88aMjIycxldAdjwPLFy4sIUryslx/rsVlSo0HD8ilgMMcJPsK1euuNfySeDTQcJcv35dw8YEdeuagykgO4kPMjIyWrCWOlhbLXnXsGUY8LRvxw0GOHtiZdasWaNMFHi31oRIw1nzTuZmJbgCslP5IGVUy2xff/78ubVUurqWVbaUmDM3MXD5LFZXG+viWo23FQdmJKkxG549e2ZGiGpjDR/ooowIDdF8tfz2228yoWBj7fl1mjxw4ABnWp/LZJ8+fdqbFtdGai0OnFpbasaGa9euuVBihWRnYiAqKFDDdXL16lVbRctGY0zwjImpXGp9jp+fPSU5OUVgULshCzDQTSPH8Rw9erQqB6PGA0O3/po9NeXMmTMdpZLalsAwoFfnzhxreu6fDG8nlZYqcnOz+CDEz7e5S9+0aVP4u8ui1bevB3h6aKweDlZW+lhaKLTEVCSCnjciW8d0+PDhgDp6zXSR0cjIiGYtPTs7e6SiyWz4LMdBV9cOmqmEraWlARSp0Axflv7ss8+41+56cZvHmCFDJvEV4zVeaDhx5MhmLDo2dkodRa/GQXszUw18/urlywdIaIU2xBrjeS09p47IbpLggLsVV0zYSBM8e968Zio32Kf7IkxxuWW4fMNYc3/44vnzh5qyCg2YywfhAT252uL6QvaePXv6MYrnKOAzRMauWbGiOcp1sbJaXccvqtwAmBFEs3711NGjRzGKnZBNOGhN0xxucT26W2zYgNCZdTgG8OnPUDvUnXn34sULqVBYV4ny/ciE6NmzZ830vYmDB78nNKyraA8Jc/HiRUQ2F/TkyRMLklTCmS8pUu8djTdv3nRmGSUlQm+kmRZEo/v1myYyqqvcwaQQOt/cbm79ug9yY0lJGCFQgloXU9k333yjruJOnDjhx9JKinNongNSgrp0mUsa11VoGh/ERYRzvq317qbTAf495tXtk8DHnhLfu3dPLWWVl5cPUPpD6kCIvv/+e/V+oId9u2yszhJLcNC+dWt9aGi9I/vXX39tyyjrR+UrF0KBWtzf3NzcETxlBXlS5Pnz59X4dY6WFitwZSW6sMyNGzcQ2dxUYUHBULGywE4+H6eOg1Lfix85Uen44MPSJ0+eVMtHPX782Jym1inFeqCE2rRunZ60sp7eu+7fyS0XUwZBIQbc7WybWEp/X5/5SksJkrEff/xx0z/nzp07FkLBVqUD0UShwbiYGP1pYj0l+/r16y4UqdwnycFAgKtrU0pxs7UpUtqJhqpj+zoMeR1pSvm3LMeAB1e2FCCy69Hi+fNHGOPKgZhDGA3u3/gbwCRCwXal7+/fCmzZsqUpX/HZZ591MZUp/wr42NHU/fv3Edn6Ii8np+VYPUxMERomDx/WOA+h3q40ohUoKSlptP17tm3zZel6se5Nk/v379e3xtVrsi9evOghYeolY4zAID05qaEvP3XqlA9TD9nDeI3fvv5+SUmfuvMFqp6xJgYzU1P1sHH1mmyojImpY0zwevkYYSZZnpvboDfv2LEjROlktjwZiwcWNer03uV5eRHS+n+T8lDB3V0/W1bfyYZqb2FegoN6KYmQ0JvWrlX9tQUFBcN59byzcdvX506bGmcurdfg5s5LQWRru06ePOlbn9vw6gmkyH0VFSq+NvW99ybw63lhI7avT4gbMVrR/rfaj3ae9YrI1qhSxySmqoaLt0zy5ZdfqvJO+TJ+feFpQ7evx0VEpNadvldjS0HuggX63KaI7NeyYpiNKvgkr47jUWWBuouDw6r6Xtig7esDg4LSCSNVLJzLBwN7+ut5gyKyX+ujjz4KpAhVuIGPlUj0xx9/KH8h9HG31vce1bev+7k4L6w7fa/6sxkHljSFGhSR/VYJUVFT+SqRXY4Dc7Gy43ju3btnz9Y/d6Hi9nU3W5s8DKj4q/OUMBcuXECtich+RxKBQEWAlKeDnjlzphtd/2TzChx07aBs+/q///5rayorwlXFejAp1Ilb6BHZmlZFRUWoavMkr47j8XZyVPieysrKELb+9yjfvv7gwQOJUPi+gapYT4fxaHg4akREtmLBkG4WX1WYsvggLFBBCLh8+fKhvPr/Xcn29evXr9uQqvr9Gj7SDZGtk3r06JGVmFQdqRkio/jIyBovmTx+fIoKP4+tLxdTatvw1VdfdZCwqtsgn7HRmy0FiOzGa11hYRQpUJ2qFKHhpPj46m8IDwiYo1rMV3uZ8PDhw94W5g3COryB66OIbP1VsE/3BVgD2IozwXOysqr+3dPJaYVqYV+N7es7Nm70p4gGYT1JaPBezHDUZIhslXT37l1HFdIAaxzHU3V7ogVJblHtvxxp6s6dO6/+a+2qVarEne/MrmDAo11b1F5NJTstLc3VwWHUqFElJSUHDx68cuXK48ePuVo1y3NzhxhhDeKsHyPeuXmzKpuIa29fz1+4cLCsYb61fm4paBayb968mZSU5NimjdjQwJoQ2YmErSmxvZlpYFevhKiohQsXbty48dixYzCU+ffffzlQO76urvlYw1DrIWHWr1/vSakag77avj597JhRFrKGYt2HJvft24cgVqc38ttvv23evHlISAhrYtyDFA1tBVJ48suyIkiBv4RxYRmpUOhqYx3i5zchObmgoGDnzp1nzpz5+eefdat2vvvuOzeaaihw0MHoqbKv7MPS4b2DklXLc3onA1ZftxRozs8+cOBASkJCO5msu0ySwANV+6+Kcfl0bypPfvFhKEt1oyl7lrEQk906ukYFBqanpxcXF8Mu59KlS48ePdLaClowe3a8ClsTGv0kseQo1dIMqz+LMdDTvRPCV0MR5OnTp+dmZHjYt3OVsNBDXahoHN+Cy69my+SDZB4Y1AoEm0o7i0lrmraTSnt6eIwID8/KyiotLT18+PAPP/ygJVnz7na2hVhzkf1+o/7LnCD+/vtvhK+m50auXbtWWFjY18vTWiweIDKZwQdb65sCK8VBLiZfHx7FA+FGWICU7ShhzQjCxapNPx+f5Li43Nzcbdu2nTp1qjkOwlOur776yosim6/bbujTg6XVe7ImIrvBevjw4datW2PCwmQiYQBFQF98Ld6wVlyDA9j3T+KDWB4IJQQ+DO0kYU0JkYejY3hAwNQJE1auXLlnzx4YhP3+++/N9yHTx6ckN9xnaI5nhDG+eP58BK4WzWcfOnQodUyiU2vLrlJ2JE+eTtTo1oUjwEoMzOGDcTwwuBUIMZN5UKQty0Cvxs/dfXjYgDlz5qxbt+7jjz+GIeDTp0/VYr+9qWw93sJYz+WDMH9/RK12kV19cIdhmbeLizNLDzLCsvjq81lxsAQD6XyQyAORRliQTOLGUDBmdTQ3692tW2LM8Ozs7C1btpw4ceLHH39sqNlK7r/TzLOFu1sKnj9/Dof327dvX7ly5cyZM0eOHNm7d295eXlJSUl+fn5iYmJgYGBD93S25BrkzZs316xZE+Ln25ok+otMpvHljdccTEAXKBsDU/ggjgfCCIEfSzsztFQodLe3H+DfY+K4cUuXLq2srDx79uyvv/6qxOCUhIRUXouR7SVh1Xtwq9oFh8f79+/fuHHj66+/hhHRJ598Amt106ZNxcXFeXl5cCCdOnXqyAEDBgUFwdjJv0vnzg727aQS2PVA9xIOuU4M3YkkutGUN0O5iwl7I0NzYyOhgUF7W5uIiIiG5ntpxer6X3/9tXPnzpGREbBP8heLknly97q5QdmOy4+lnMcH41/OS4awlBcthhVtKRb7dHKL7tM7IyNj9erVBw4cuHz5MrTwlakWJLGlJXySIWJhUWPP3Gmo/ve///3888/Xrl27cOHCyZMnDx48WFFRUVZWtmrVqpycnMzMzAnJybEh/SN6BfTt7g3rqqONjR0rD/ctSLKthHWmSMhld4bqJWVDzWVhRlhUKxDTSj6QwkAL9l+z+GABBvIxef2vw+Xb27bhYBEGRvPka0/txCR84ejhw9euXduUX7LW5Y3AkWhKcrKLVRsPCQOjxnxM0wxtwsFSDGTwwVgegE3Sx1TiztJtKKqdTBbg6RnUvXs3Qqhhk6bDAHrgwIbW5KNHj+7evfv999+fO3fu2LFj+/fv3759+/r165cvX75o0aL09PT3Ro4c1i94YM+egV29vDt2dLG0sH45lMHftoNM6iwSdqFIX5buLZOEmZsOaAWiW4ERPDCGJ1+jSOOD2Xw5jjBeKsLABly+g65BH7Ual1MebYR5USQstI+3d+aMGR9++KG6lvO0NyPq4sWLubm5fh1dHWkqwgiby2/h6G39y3nJaS+bU5PlFmPAztS0tgMKPaisrKzp06cnDo4e0rdviJ8f/OF5dejgKJPB36FEIIDxtKOEdSVEnpQYRgh9TaVhEnpgKzCklfxsKjgwTuSDGXx5VJqDyRcZIGplL7vP5vsWWBDsuYNpsQMl7mBlBUdpOCrCuIsjEWRDdefOHdjTRPbpYyES9RUaQ3d5Iw60Z3a5uZ/BxhjkwO2lAxogZfuZSWGoENFK7kGN4slnhybzwUy+fLkX/vBWYPINmtpTP9AYOOAMNsK60WL4Ywvq6pWRlvbBBx/AwYSDcyNNCVB2796dGDPcimF8SRH0FoowPUJcVx74A4NNEyw0dqIp5zatoR8FI0g44HB/1k8tOn78+MypU2Go4c7Q8vOQEOIt96zF5TOt0AuHUaNMJPTv5AabprKy8vbt2/o1n61eXb58GXqcsDZhTB1JCDL5CDUNdczQU+8nMnFmaQcz0+FhA1atWnXq1Kl//vlHf1dqmkkwpi4rK4vuFywTCPrQ5CS+PBcFIajGABp68zD69GUoc4Lwd3ObPmlSRUXFzZs30Rqk5ha0Pvzww+S4OFupxIehYDC+EvkqjXryMXmEGioy6cAy9qayoaGhy5cvP3nypE6kGXJ8HyQcH2dNn965rV0nqWSYMZaNEK8v43IWXz7r0oOlLUQiX1fXaamp27dvv379Osob0VJ99913K1asCOzS2Y6mBhKCmcgdr3bSVYo86cDElRbbSaVRQYEwboEB+pMnT3S6xfVu7/r9+/c3b94MB1b59CpFTuCB9Xrmjpfh8uXDmFagp4SxJETeLi6pYxLLy8uvXr3KpYbW61MZ5PvcRsn3uXm/3Oe2jLu+Cvw0+BuGg5UbTdlIJBG9AvLz848cOcLhowfQeSNynTlzZm5Ghqd9OxgqDTbCFug+4htx+bL5CB7wF4usxGRX5/bwNwwHK+iV6UmbIrLfEQyVioqKgn26W4vFoartc9OeZwUmz1UKM+S7M3QbSjywp//ixYsPHz6szRuoEdma1sOHD7dt2xYTFmZGkgEUMY4HVmtfR7755ekAcTwALbShxB7t2o6Lj9+4ceOVK1dQCyKy69ehQ4c6OTrGGOPaQPOql7tCww2xzixtQZKhPfyys7OhhdUPB0RCZKsUZVoxzISGn3Sj3mcGDwRShB1NudvZJsfFlZaWfv3116h1ENmN0dOnT2MHDuxNk9qQFLqINGrNsmfPnkXtgshukspWr7YQk9P52pVS5yphoWGodRDZjdGdO3f6+fqEEwLtnACJlDKJg6NRMyGyG6Yl2dlOUomWz2dPExl2sLLS2iQ7RLZ26cKFC12d22vJBIgq22NdWAbd4IHIrkfpEyZ4SlidW10Pl9BJw4ai5kNkK9CRI0fsTU2TtOPMvkY8U4SGbrY2VfeBICGy5Ro7IjZAyup6rl8hJj+LfmtZGaIZkf3fzp07JQLBZA5laYeyVEpsLAJaf8m+f/9+eEDPUJbiXqrqRKFhl7Ztde7KFES2GlRYUGBHU3PUevqrVsG9EgP2LFNZWYnI1qPdYv5dugwVi9TF0HgecCKJ4eqeJdysjp9Kf4aanJSEyOa+5mdmujFUnjom9Yow+VleFiQxIXF0dNiASer21BN5wIMim34w0AShYVfn9vp8VSTHyf78889dra1HmahhUg/6MIEU0dHGpqio6NU9CtYso3ZvRH6LQ0REgKdHb5ps4vw6/Hfoeu3duxeRzTXBbtWHoYubBt92XH5KnauEhXHnRx99VPXy48eP92BptTvKBRjo3sEFvn///v1eDvb9RCZNvNasLyNOSxmHyOaIYEdlISYnNi2pejkGokiBVCiAZFy7dq1GETMmT05qnvsPWpNE1UH0u3btcrO1GUgI1jbh9/mewMDHtcMff/yByNZhPX78eNiAUNhRNSUUm8kH/iztYd9uw4YNdRXkYtVG9YsZ1mNgo8pdb4CEOXz4cPWyNm/e7NTaMpoUNtr5WYIBazF54MABRLZOan1RUWtK3OhTcjbh8hOpHWgK/jaOHTumpKDz5897SVjV30ybGKueFjuCB3JycmoXum7dOmuaGmKElTeW7yCa1J8LrTlC9o8//tjH2zuSbOQ9G/mY/GYmSzE5Z+ZMVW5Szc7OjlPZFRljgmdOnw69GhX/PosPQnv41VX08txcM0IU19jZxiSBgb+bG4ePGeEU2XkLFzozdOMu2ZjGB94M5dfRdcuWLaqX6O3islTl4ixI8smTJ5OTksap9mPYgsN/IZQbkJOVJRMJRzfqQvhcDFgSxKFDhxDZ2qtz5855ODrGNryBS3EAuz1bkhg9fPgXX3zRoEKvX7/egVX1YshRJnjWrFnwv65cudJZJlXjBXn//PPP3IwMK4oa26hANoAiMidPQmRro9JSxnlJ2YaeIJyNyc8zt5NKs+fNa9xCRmFh4RCVnQHYs1Ydlh7s013F3TqDjLCSkhJVjPnzzz9hPdiJyfEN5ztRYBDU1UsnjgzWF7LhSArRfK+BSdWpPOApYXp367pr166mlN7bw0NFz2ekMb5o7tyqf6ysrAwWGqvoI42MjFDdpF9//XX86FHtGXpKA6PnHAyYk8SRI0cQ2S2sFy9eJERFBUpZ1e8zWIOD4caYJSEaFx9/4cKFJhoAu3k7mlJxiQdGjTX+vZ252QZcJZud27RuqG23bt0aExvTSSqZ0UC+e0qYBbNnI7JbTFu3bpUKhVNVbrYsPggSGENECnJy1DUbsGnTJhXn72KNcRja1vj3hXPmxKsWFcAOGJLaCAu/++67EdGDuojJ2Q3he5SJQd/u3rDjQGRrVL/88kuYv/9ACa169oW7TBLaw2/fvn3qtSS6X7AqlzxtwYE5QSj8kLZiUpVPgMFARUVFo+2Eo1NErwBvhlJ9H/5CDA4ywhMnTiCyNaSV+fntGFqVO3wLMXnsBYO2yUlJ3377rdotefbsmalq09JDjbFlixcrfEnc4GhVDuh5jwemNXlV5Ysvvujn6wOdjcUq8+3H0jC2RmQ3r65cueLj2mGYCknVsB/tKSbc7WzXrFnTfBe37dmzpx8jVmUts7VYXNdLVEylWoIB+O1qMRsGiL28PPvIJCrOwY80wfv7+iKym0tzMzLcWXqJ0sYox+UJzc4sHRnY69NPP21ukxJjhqsy+RBthK1askTJezzs2y1XATIY9apxsfDAgQPdHB1UTB6cz5d7JqdOnUJkq1PQ1XNu0yZR6aQe7H4iCYEZIcpIS9PYaUmWNFVvolUpDuykUuXvWbt27WAVEgECJIza5+MqKyvhyBZGCErq+5BtuPxO3vxFixDZ6lFKQgJ09ZTUO3RSfRkKdj9lmj2HAELmLybq77BJ4bp16+qdu4Q9oiqpUYvrcNabqPLy8vatW0eRgnonT2NN8IE9/RHZTdLu3bvNSWJyHUnV7+MgwQRvJyZjBw48efKk5s2D8Vy9iR/rcOBgaaHK2yaOGVPv2+bxwQD/Hs33RRs2bLCVSoYYYVuU8g1jd9guX375JSK7wXr06NGQkBAYnCms4lxMfo2sNcvOz8xswSMHYCdX7wgeQQjef/99Vd52+fJld4ZWITWKbO7vWpGXZ0ESsUrzBaAl3jAAbZ4BhLNkl6xcaSUmMxRFZpP5wIsW+3dy27ZtW8saefbs2W5SiXoXDvt2915YXzDnKWGavm6qinIXLIAO0iilq0ixlGhQcDAiu37duHEjqKvXoFqxFBzTYRdiRYjGjojVklP+52VkxNfnPMCwDPqvDQrm+olMlL8zyghbq6kDV6H3nzVrVmuxOLnu2H02H7Rh6HrzEPWa7JysrA4SJgeruQzWV2gMXdW8hQu16kohLycn5fN0RRjoaGPT0NfaSaXKY7hpfBAfGanJL338+PH08Sm2JJHCq3O23kvKKp/W1FOyYSzS2cE+7t2BbzwPdGbpYJ/ue/bs0bY6unr1akdpPXvDQmDvu2NHQ9+8YPZs5Wkk0MNxsWqj+U++f/9+6phEJ5qq60CVYWLR0NBQRPZbTUlO7kqLqxYLinEAY3NzkXD86FHffPONdtbRihUrhikNsFZioEvbto14MwyI29WXRgLxun37dot8OCw3KW4E/FUrTAeYyQc2EonWXnGmObIPHjxoLWFT3kzqzX15MI2rjXVhYeGrg2m0VgHu7jlKXZFgoXGjj9IbHjYgnV9PalTLntMHh6y4wdGdxUTtVLAyHI60TPGyZXpK9t9//z0yMqK3TPLqUIGkNwfTQNa1PxCpt1tdioGujg6Nfv+xY8f8laaRJPPA9Ektv63r0qVLkYG9vGlxVi2+B4uFMWFhekf2li1bzEkCRkIrMBBhhEkEgmnj3vvhhx90ZfKotLQ0SulKeJDAuIm5stCTUbLnLR8Dfh1dtaQ2Tp8+HeLnC3+KNQaxGXzQViZtjvxKbST73r17sBbCCIH8YBoJ49Gu7fr16//TNUX26aPkVGKIna9rU7ErKSmJMsKU7X4XiZ48eaI9dQLHmUAvr94ytqAa3xtw4MZQ6woLOU720sWL7Vmm///JL5qAQfTRo0f/00FBniBVSpiDrVv9sL/G6Z9//pGJlA0LsF/QwgqEH+7t5NhXaFx9wIHjm4anKTVHNgyW3dq2dRYJLEhydnq6Tl8OtGvXLiWLKYsx0MvLUy0FpY5JTKl7JSimFcjLy9POKtq9e3fntnYDRCZVZ8HNEBk5tbZscYdTzWQPCg8Xmxi729lu3rz5P91XwtCh0/gNOICv0frmm2861x1HzuUDLU+427p1q3Obt8mDa3HQUcKWFhdzhOz42NjuXbvqdLp6DZmLxXXlwS3CQB9vbzWWBd9W12EPm3BgKSa1v7pgtN3WzHSwEfYqiz1KyoyOHsQFsh88ePAfh/TJJ58EUHUmZPdg6ePHj2vM8+nCMpcuXdKJelu1ZAl0RF8lD6aJDF2s2ty4cYNTcyO6rgmJo+s6eGk+HzTHTkFbqaSuNJJII0y3ZpbyFy2SCAQJJviaFrpIG5FdpxwszOu6BLU7QzWH07Vg9uyEOtJIpvJBQlSUztXh/MxM2H8nmRho/iJtRLZinT59urtMouF47t69ew6U4r3xxThwtbbSxZp88uRJRlqaDUH0NeBr8iJtRLZizU5PH1WHK+JFi5sva3zYgNC6TrZ3oClVzvbWTsEYbNLYsbYkYSYwKS8tRWS3mNztbFcpmqmYxQdRQYHNV+7Ro0f9JYqPMA5u6dSopgv+MpPj4hihsF+PHojsFtCVK1fc6zjruouYbO7tW53b2ilMI0nigRmTJ3Ogeq9du9bDx8fPxweRrWktXbpU4Wnz0E8Y0rdPc5e+Zs2aQYrSSPIw0MOtI2cq+dy5c4hsTcu/k5vCW3TdGRp2581d+rNnz8wIUV2pUVqey649QmTX1N27dxVOUKTxQfyQIZqxoa6pdH+WVn7pGRIiu06tW7cuWqwg866jlL169apmbLh06VIXRVfhxLQC+fn5qI0Q2Y3RwKDAebXm3abwQWLMcE2a0ce7W+00krl8EB7QE7URIrvB+uuvv1qTCnJFXFhGw8kPFRUVtdNIlJ9fjITIrlM7duwIqcVTKg+Mi4/XvDE2EklZreX9ziyttdvFEdnaq5iwsNrXFznSVIvsn5ifmVk7jSTCCFNyGzwSIluxZASx7d1ucjwPTEgc3SLGKJyl0bzHj8jWeR08eDCQrnkAQ1sx+csvv7SUSbXTSOSpUTbWqLEQ2Q1QSkJCKq/mNUiTk5Ja0KQjR44E1EojgR057M5ReyGyVVXt8yOtCdHvv//eslbVzs3qx4h3796N2guRrZI+//xzX9N3sqDG8MCM8eNb3LDi4uLod9NIxvJA+pQpqMkQ2SopIy0t8V1XpA1J/Pnnny1u2N9//21OEDUugfB3c0NNhshWSW62NtWvkxtjgs9OT9cS28aPHlUjjcSCJFBqFCK7ftU+7sOCJLUHnYsXL3q8G0eqfec8IpubysvLq35SfYIJPj8zU6ss7N2ta3a1IWV4K7BE628dQGS3vHxdXfOrcSMVCl+8eKFVFtZY9p+DUqMQ2fXq1q1b7atdYBdnjGfPm6eFdlqz7PtvJiU34sCKYVDbIbKVac2aNdFvLuvYhss7bO20c15GxuhqLhMMDLT2/hNEtlYoJKDngjeuSIwxrrU3jf/0008ONFU9NapUI8cbILJ1Ug8fPrQWi6vdmUtos7VDQ9+mkUzmg7EjYhHBiGzFKi8vDyMEr1gZYoQtz83VZmsPHz5clUZSiAE3WxtEMCJbsaqS6WBwZkVR2m+wu51t1YqSPSW+d+8eghiRrUASwesOO9oIKywo0H6Di4uLB79JIwlmxB988AGCGJFdU/v27evzMiG7FAe2rG5Moj19+tTizU7NMTwwc9o0BDEiu6aS4+Je3b48iBTq0OnUVXnk8tSoTig1CpFdS6/WPtbiwNHSUofMvnDhguebONKMED179gxxjMh+qxMnTvi9zIKKIAQbN27ULeMDvbxe3TXqy9KfffYZ4hiR/VYzJk9O4gH5XRNWbXTO+O3bt4e+TCMZ1gosXboUcYzIfqsOVlarcRBGmJSXl+umK8VAV2o2H0T06oU4RmS/46oWYqCTra2OfsLcl2kkEG4YLSCOEdmvlZOTM4IH+otMdu7cqaOfcOfOHceXaSSaOfsYka0b8nZxyeABj3ZtdforBvfvP4sPwo2wsrIyhDIi+78bN250YJm+QuM9e/bo9Id8+umnvaTMJD5IihuBUEZk/1dUVBRsyO/m6MCBb3GztZnP1+FoAZGtTvXt7u1hZLB//35u/EoHG2HtxOTPP/+MaNZrsh88eGBBiHyc23Pjc+RpJCJRX0a8d+9eRLNek71p0yZrQvTxxx9z5otSEhIC/g9kpKUhmvWa7CCf7p0cHLj0RefPn3emyJ7unRDN+kv28+fPDXH8yJEjHPsuiDVtYgK/DgGtp2QvWbLEqk0b7n3Xtm3bzAUmJ0+eREDrrzfCVRFGRosXL0b1gMjmmmKHDu1ob4/qAZHNNV27ds1MJkP1gMhGQmQjISGykZAQ2UhIiGwkJEQ2EhIiGwmRjYSEyEZCQmQjISGykZAQ2UiIbCQkRDYSEiIbCQmRjYSEyEZCQmQjIbKRkBDZSEhar/8Ho9d2j4jsR/QAAAAASUVORK5CYII=\"}","contacts" : { "channels": [ {"url" : "mailto:bbhattacharya@localhost", "channelType" : "email" } ] },"aliasLabels" : [ {"label": "1"}],"initialPosts" : [  ] }, </v>
      </c>
    </row>
    <row r="111" spans="1:24" x14ac:dyDescent="0.25">
      <c r="A111" s="2">
        <v>209</v>
      </c>
      <c r="B111" s="1" t="s">
        <v>2511</v>
      </c>
      <c r="C111" s="1" t="str">
        <f>LOWER(LEFT(Table1[[#This Row],[firstName]],1)&amp;Table1[[#This Row],[lastName]])&amp;"@localhost"</f>
        <v>mpawar@localhost</v>
      </c>
      <c r="D111" s="5" t="s">
        <v>22</v>
      </c>
      <c r="E111" s="5" t="s">
        <v>23</v>
      </c>
      <c r="F111" s="134" t="str">
        <f t="shared" si="6"/>
        <v>a</v>
      </c>
      <c r="G111" s="1" t="str">
        <f>"mailto:"&amp;Table1[[#This Row],[email]]</f>
        <v>mailto:mpawar@localhost</v>
      </c>
      <c r="H111" s="1" t="s">
        <v>170</v>
      </c>
      <c r="I111" s="1">
        <v>14</v>
      </c>
      <c r="J111" s="1" t="str">
        <f>VLOOKUP(Table1[[#This Row],[profilePic'#]],Images[],3,FALSE)</f>
        <v>LivelyGig logo medium</v>
      </c>
      <c r="K11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1" s="1" t="str">
        <f>"""id"" : """&amp;Table1[[#This Row],[UUID]]&amp;""", "</f>
        <v xml:space="preserve">"id" : "2413be6a7573454da3931d22e45c993b", </v>
      </c>
      <c r="M111" s="1" t="str">
        <f>"""email"" : """&amp;Table1[[#This Row],[email]]&amp;""", "</f>
        <v xml:space="preserve">"email" : "mpawar@localhost", </v>
      </c>
      <c r="N111" s="1" t="str">
        <f>"""pwd"" : """&amp;Table1[[#This Row],[pwd]]&amp;""", "</f>
        <v xml:space="preserve">"pwd" : "a", </v>
      </c>
      <c r="O111" s="1" t="str">
        <f>"""jsonBlob"" : ""{\""name\"" : \"""&amp;Table1[[#This Row],[firstName]]&amp;" "&amp;Table1[[#This Row],[lastName]]&amp;"\"", "&amp;"\""imgSrc\"" : \"""&amp;Table1[[#This Row],[profilePic]]&amp;"\""}"","</f>
        <v>"jsonBlob"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1" s="1" t="str">
        <f>"""contacts"" : { ""channels"": [ {""url"" : """&amp;Table1[[#This Row],[contact1]]&amp;""", ""channelType"" : """&amp;Table1[[#This Row],[contact1 type]]&amp;""" } ] },"</f>
        <v>"contacts" : { "channels": [ {"url" : "mailto:mpawar@localhost", "channelType" : "email" } ] },</v>
      </c>
      <c r="Q111" s="1" t="str">
        <f>""</f>
        <v/>
      </c>
      <c r="R111" s="1">
        <v>1</v>
      </c>
      <c r="S111" s="1"/>
      <c r="T111" s="1"/>
      <c r="U111" s="1"/>
      <c r="V111" s="162" t="str">
        <f>"""aliasLabels"" : [ "&amp;IF(NOT(ISBLANK(Table1[[#This Row],[label1]])),"{""label"": ""1"""&amp;"}"&amp;IF(NOT(ISBLANK(Table1[[#This Row],[label2]])),",{""label"": ""2"""&amp;"}"&amp;IF(NOT(ISBLANK(Table1[[#This Row],[label3]])),",{""label"":""3"""&amp;"}"&amp;IF(NOT(ISBLANK(Table1[[#This Row],[label4]])),",{""label"": ""4"""&amp;"}",""),""),""),"")&amp;"],"</f>
        <v>"aliasLabels" : [ {"label": "1"}],</v>
      </c>
      <c r="W111" s="1" t="str">
        <f t="shared" si="7"/>
        <v>"initialPosts" : [  ]</v>
      </c>
      <c r="X11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"mpawar@localhost", "pwd" : "a", "jsonBlob" : "{\"name\" : \"Mesha Pawar\",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"mailto:mpawar@localhost", "channelType" : "email" } ] },"aliasLabels" : [ {"label": "1"}],"initialPosts" : [  ] }, </v>
      </c>
    </row>
    <row r="112" spans="1:24" x14ac:dyDescent="0.25">
      <c r="A112" s="161">
        <v>210</v>
      </c>
      <c r="B112" s="5" t="s">
        <v>2512</v>
      </c>
      <c r="C112" s="1" t="str">
        <f>LOWER(LEFT(Table1[[#This Row],[firstName]],1)&amp;Table1[[#This Row],[lastName]])&amp;"@localhost"</f>
        <v>uchauha@localhost</v>
      </c>
      <c r="D112" s="5" t="s">
        <v>24</v>
      </c>
      <c r="E112" s="5" t="s">
        <v>25</v>
      </c>
      <c r="F112" s="134" t="str">
        <f t="shared" si="6"/>
        <v>a</v>
      </c>
      <c r="G112" s="1" t="str">
        <f>"mailto:"&amp;Table1[[#This Row],[email]]</f>
        <v>mailto:uchauha@localhost</v>
      </c>
      <c r="H112" s="1" t="s">
        <v>170</v>
      </c>
      <c r="I112" s="1">
        <v>14</v>
      </c>
      <c r="J112" s="1" t="str">
        <f>VLOOKUP(Table1[[#This Row],[profilePic'#]],Images[],3,FALSE)</f>
        <v>LivelyGig logo medium</v>
      </c>
      <c r="K11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2" s="1" t="str">
        <f>"""id"" : """&amp;Table1[[#This Row],[UUID]]&amp;""", "</f>
        <v xml:space="preserve">"id" : "05a543f80d754a259b0f2ef7c6ac85dc", </v>
      </c>
      <c r="M112" s="1" t="str">
        <f>"""email"" : """&amp;Table1[[#This Row],[email]]&amp;""", "</f>
        <v xml:space="preserve">"email" : "uchauha@localhost", </v>
      </c>
      <c r="N112" s="1" t="str">
        <f>"""pwd"" : """&amp;Table1[[#This Row],[pwd]]&amp;""", "</f>
        <v xml:space="preserve">"pwd" : "a", </v>
      </c>
      <c r="O112" s="1" t="str">
        <f>"""jsonBlob"" : ""{\""name\"" : \"""&amp;Table1[[#This Row],[firstName]]&amp;" "&amp;Table1[[#This Row],[lastName]]&amp;"\"", "&amp;"\""imgSrc\"" : \"""&amp;Table1[[#This Row],[profilePic]]&amp;"\""}"","</f>
        <v>"jsonBlob"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2" s="1" t="str">
        <f>"""contacts"" : { ""channels"": [ {""url"" : """&amp;Table1[[#This Row],[contact1]]&amp;""", ""channelType"" : """&amp;Table1[[#This Row],[contact1 type]]&amp;""" } ] },"</f>
        <v>"contacts" : { "channels": [ {"url" : "mailto:uchauha@localhost", "channelType" : "email" } ] },</v>
      </c>
      <c r="Q112" s="1" t="str">
        <f>""</f>
        <v/>
      </c>
      <c r="R112" s="1">
        <v>1</v>
      </c>
      <c r="S112" s="1"/>
      <c r="T112" s="1"/>
      <c r="U112" s="1"/>
      <c r="V112" s="162" t="str">
        <f>"""aliasLabels"" : [ "&amp;IF(NOT(ISBLANK(Table1[[#This Row],[label1]])),"{""label"": ""1"""&amp;"}"&amp;IF(NOT(ISBLANK(Table1[[#This Row],[label2]])),",{""label"": ""2"""&amp;"}"&amp;IF(NOT(ISBLANK(Table1[[#This Row],[label3]])),",{""label"":""3"""&amp;"}"&amp;IF(NOT(ISBLANK(Table1[[#This Row],[label4]])),",{""label"": ""4"""&amp;"}",""),""),""),"")&amp;"],"</f>
        <v>"aliasLabels" : [ {"label": "1"}],</v>
      </c>
      <c r="W112" s="1" t="str">
        <f t="shared" si="7"/>
        <v>"initialPosts" : [  ]</v>
      </c>
      <c r="X11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"uchauha@localhost", "pwd" : "a", "jsonBlob" : "{\"name\" : \"Uday Chauha\",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"mailto:uchauha@localhost", "channelType" : "email" } ] },"aliasLabels" : [ {"label": "1"}],"initialPosts" : [  ] }, </v>
      </c>
    </row>
    <row r="113" spans="1:24" x14ac:dyDescent="0.25">
      <c r="A113" s="2">
        <v>211</v>
      </c>
      <c r="B113" s="1" t="s">
        <v>2513</v>
      </c>
      <c r="C113" s="1" t="str">
        <f>LOWER(LEFT(Table1[[#This Row],[firstName]],1)&amp;Table1[[#This Row],[lastName]])&amp;"@localhost"</f>
        <v>sraina@localhost</v>
      </c>
      <c r="D113" s="5" t="s">
        <v>26</v>
      </c>
      <c r="E113" s="5" t="s">
        <v>27</v>
      </c>
      <c r="F113" s="134" t="str">
        <f t="shared" si="6"/>
        <v>a</v>
      </c>
      <c r="G113" s="1" t="str">
        <f>"mailto:"&amp;Table1[[#This Row],[email]]</f>
        <v>mailto:sraina@localhost</v>
      </c>
      <c r="H113" s="1" t="s">
        <v>170</v>
      </c>
      <c r="I113" s="1">
        <v>14</v>
      </c>
      <c r="J113" s="1" t="str">
        <f>VLOOKUP(Table1[[#This Row],[profilePic'#]],Images[],3,FALSE)</f>
        <v>LivelyGig logo medium</v>
      </c>
      <c r="K11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3" s="1" t="str">
        <f>"""id"" : """&amp;Table1[[#This Row],[UUID]]&amp;""", "</f>
        <v xml:space="preserve">"id" : "e607566567ee49d28fde61d8fc6ec50e", </v>
      </c>
      <c r="M113" s="1" t="str">
        <f>"""email"" : """&amp;Table1[[#This Row],[email]]&amp;""", "</f>
        <v xml:space="preserve">"email" : "sraina@localhost", </v>
      </c>
      <c r="N113" s="1" t="str">
        <f>"""pwd"" : """&amp;Table1[[#This Row],[pwd]]&amp;""", "</f>
        <v xml:space="preserve">"pwd" : "a", </v>
      </c>
      <c r="O113" s="1" t="str">
        <f>"""jsonBlob"" : ""{\""name\"" : \"""&amp;Table1[[#This Row],[firstName]]&amp;" "&amp;Table1[[#This Row],[lastName]]&amp;"\"", "&amp;"\""imgSrc\"" : \"""&amp;Table1[[#This Row],[profilePic]]&amp;"\""}"","</f>
        <v>"jsonBlob"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3" s="1" t="str">
        <f>"""contacts"" : { ""channels"": [ {""url"" : """&amp;Table1[[#This Row],[contact1]]&amp;""", ""channelType"" : """&amp;Table1[[#This Row],[contact1 type]]&amp;""" } ] },"</f>
        <v>"contacts" : { "channels": [ {"url" : "mailto:sraina@localhost", "channelType" : "email" } ] },</v>
      </c>
      <c r="Q113" s="1" t="str">
        <f>""</f>
        <v/>
      </c>
      <c r="R113" s="1">
        <v>1</v>
      </c>
      <c r="S113" s="1"/>
      <c r="T113" s="1"/>
      <c r="U113" s="1"/>
      <c r="V113" s="162" t="str">
        <f>"""aliasLabels"" : [ "&amp;IF(NOT(ISBLANK(Table1[[#This Row],[label1]])),"{""label"": ""1"""&amp;"}"&amp;IF(NOT(ISBLANK(Table1[[#This Row],[label2]])),",{""label"": ""2"""&amp;"}"&amp;IF(NOT(ISBLANK(Table1[[#This Row],[label3]])),",{""label"":""3"""&amp;"}"&amp;IF(NOT(ISBLANK(Table1[[#This Row],[label4]])),",{""label"": ""4"""&amp;"}",""),""),""),"")&amp;"],"</f>
        <v>"aliasLabels" : [ {"label": "1"}],</v>
      </c>
      <c r="W113" s="1" t="str">
        <f t="shared" si="7"/>
        <v>"initialPosts" : [  ]</v>
      </c>
      <c r="X11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"sraina@localhost", "pwd" : "a", "jsonBlob" : "{\"name\" : \"Satyavati Raina\",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"mailto:sraina@localhost", "channelType" : "email" } ] },"aliasLabels" : [ {"label": "1"}],"initialPosts" : [  ] }, </v>
      </c>
    </row>
    <row r="114" spans="1:24" x14ac:dyDescent="0.25">
      <c r="A114" s="2">
        <v>212</v>
      </c>
      <c r="B114" s="1" t="s">
        <v>2514</v>
      </c>
      <c r="C114" s="1" t="str">
        <f>LOWER(LEFT(Table1[[#This Row],[firstName]],1)&amp;Table1[[#This Row],[lastName]])&amp;"@localhost"</f>
        <v>atipnis@localhost</v>
      </c>
      <c r="D114" s="5" t="s">
        <v>28</v>
      </c>
      <c r="E114" s="5" t="s">
        <v>29</v>
      </c>
      <c r="F114" s="134" t="str">
        <f t="shared" si="6"/>
        <v>a</v>
      </c>
      <c r="G114" s="1" t="str">
        <f>"mailto:"&amp;Table1[[#This Row],[email]]</f>
        <v>mailto:atipnis@localhost</v>
      </c>
      <c r="H114" s="1" t="s">
        <v>170</v>
      </c>
      <c r="I114" s="1">
        <v>14</v>
      </c>
      <c r="J114" s="1" t="str">
        <f>VLOOKUP(Table1[[#This Row],[profilePic'#]],Images[],3,FALSE)</f>
        <v>LivelyGig logo medium</v>
      </c>
      <c r="K11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4" s="1" t="str">
        <f>"""id"" : """&amp;Table1[[#This Row],[UUID]]&amp;""", "</f>
        <v xml:space="preserve">"id" : "9d4db68dd5274cb58a3bc8d1c3ad3024", </v>
      </c>
      <c r="M114" s="1" t="str">
        <f>"""email"" : """&amp;Table1[[#This Row],[email]]&amp;""", "</f>
        <v xml:space="preserve">"email" : "atipnis@localhost", </v>
      </c>
      <c r="N114" s="1" t="str">
        <f>"""pwd"" : """&amp;Table1[[#This Row],[pwd]]&amp;""", "</f>
        <v xml:space="preserve">"pwd" : "a", </v>
      </c>
      <c r="O114" s="1" t="str">
        <f>"""jsonBlob"" : ""{\""name\"" : \"""&amp;Table1[[#This Row],[firstName]]&amp;" "&amp;Table1[[#This Row],[lastName]]&amp;"\"", "&amp;"\""imgSrc\"" : \"""&amp;Table1[[#This Row],[profilePic]]&amp;"\""}"","</f>
        <v>"jsonBlob"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4" s="1" t="str">
        <f>"""contacts"" : { ""channels"": [ {""url"" : """&amp;Table1[[#This Row],[contact1]]&amp;""", ""channelType"" : """&amp;Table1[[#This Row],[contact1 type]]&amp;""" } ] },"</f>
        <v>"contacts" : { "channels": [ {"url" : "mailto:atipnis@localhost", "channelType" : "email" } ] },</v>
      </c>
      <c r="Q114" s="1" t="str">
        <f>""</f>
        <v/>
      </c>
      <c r="R114" s="1">
        <v>1</v>
      </c>
      <c r="S114" s="1"/>
      <c r="T114" s="1"/>
      <c r="U114" s="1"/>
      <c r="V114" s="162" t="str">
        <f>"""aliasLabels"" : [ "&amp;IF(NOT(ISBLANK(Table1[[#This Row],[label1]])),"{""label"": ""1"""&amp;"}"&amp;IF(NOT(ISBLANK(Table1[[#This Row],[label2]])),",{""label"": ""2"""&amp;"}"&amp;IF(NOT(ISBLANK(Table1[[#This Row],[label3]])),",{""label"":""3"""&amp;"}"&amp;IF(NOT(ISBLANK(Table1[[#This Row],[label4]])),",{""label"": ""4"""&amp;"}",""),""),""),"")&amp;"],"</f>
        <v>"aliasLabels" : [ {"label": "1"}],</v>
      </c>
      <c r="W114" s="1" t="str">
        <f t="shared" si="7"/>
        <v>"initialPosts" : [  ]</v>
      </c>
      <c r="X11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"atipnis@localhost", "pwd" : "a", "jsonBlob" : "{\"name\" : \"Anila Tipnis\",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"mailto:atipnis@localhost", "channelType" : "email" } ] },"aliasLabels" : [ {"label": "1"}],"initialPosts" : [  ] }, </v>
      </c>
    </row>
    <row r="115" spans="1:24" x14ac:dyDescent="0.25">
      <c r="A115" s="2">
        <v>213</v>
      </c>
      <c r="B115" s="1" t="s">
        <v>2515</v>
      </c>
      <c r="C115" s="1" t="str">
        <f>LOWER(LEFT(Table1[[#This Row],[firstName]],1)&amp;Table1[[#This Row],[lastName]])&amp;"@localhost"</f>
        <v>gsami@localhost</v>
      </c>
      <c r="D115" s="5" t="s">
        <v>30</v>
      </c>
      <c r="E115" s="5" t="s">
        <v>31</v>
      </c>
      <c r="F115" s="134" t="str">
        <f t="shared" si="6"/>
        <v>a</v>
      </c>
      <c r="G115" s="1" t="str">
        <f>"mailto:"&amp;Table1[[#This Row],[email]]</f>
        <v>mailto:gsami@localhost</v>
      </c>
      <c r="H115" s="1" t="s">
        <v>170</v>
      </c>
      <c r="I115" s="1">
        <v>14</v>
      </c>
      <c r="J115" s="1" t="str">
        <f>VLOOKUP(Table1[[#This Row],[profilePic'#]],Images[],3,FALSE)</f>
        <v>LivelyGig logo medium</v>
      </c>
      <c r="K11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5" s="1" t="str">
        <f>"""id"" : """&amp;Table1[[#This Row],[UUID]]&amp;""", "</f>
        <v xml:space="preserve">"id" : "79effdbf27794049be0bd8c0c284046e", </v>
      </c>
      <c r="M115" s="1" t="str">
        <f>"""email"" : """&amp;Table1[[#This Row],[email]]&amp;""", "</f>
        <v xml:space="preserve">"email" : "gsami@localhost", </v>
      </c>
      <c r="N115" s="1" t="str">
        <f>"""pwd"" : """&amp;Table1[[#This Row],[pwd]]&amp;""", "</f>
        <v xml:space="preserve">"pwd" : "a", </v>
      </c>
      <c r="O115" s="1" t="str">
        <f>"""jsonBlob"" : ""{\""name\"" : \"""&amp;Table1[[#This Row],[firstName]]&amp;" "&amp;Table1[[#This Row],[lastName]]&amp;"\"", "&amp;"\""imgSrc\"" : \"""&amp;Table1[[#This Row],[profilePic]]&amp;"\""}"","</f>
        <v>"jsonBlob"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5" s="1" t="str">
        <f>"""contacts"" : { ""channels"": [ {""url"" : """&amp;Table1[[#This Row],[contact1]]&amp;""", ""channelType"" : """&amp;Table1[[#This Row],[contact1 type]]&amp;""" } ] },"</f>
        <v>"contacts" : { "channels": [ {"url" : "mailto:gsami@localhost", "channelType" : "email" } ] },</v>
      </c>
      <c r="Q115" s="1" t="str">
        <f>""</f>
        <v/>
      </c>
      <c r="R115" s="1">
        <v>1</v>
      </c>
      <c r="S115" s="1"/>
      <c r="T115" s="1"/>
      <c r="U115" s="1"/>
      <c r="V115" s="162" t="str">
        <f>"""aliasLabels"" : [ "&amp;IF(NOT(ISBLANK(Table1[[#This Row],[label1]])),"{""label"": ""1"""&amp;"}"&amp;IF(NOT(ISBLANK(Table1[[#This Row],[label2]])),",{""label"": ""2"""&amp;"}"&amp;IF(NOT(ISBLANK(Table1[[#This Row],[label3]])),",{""label"":""3"""&amp;"}"&amp;IF(NOT(ISBLANK(Table1[[#This Row],[label4]])),",{""label"": ""4"""&amp;"}",""),""),""),"")&amp;"],"</f>
        <v>"aliasLabels" : [ {"label": "1"}],</v>
      </c>
      <c r="W115" s="1" t="str">
        <f t="shared" si="7"/>
        <v>"initialPosts" : [  ]</v>
      </c>
      <c r="X11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"gsami@localhost", "pwd" : "a", "jsonBlob" : "{\"name\" : \"Gatha Sami\",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"mailto:gsami@localhost", "channelType" : "email" } ] },"aliasLabels" : [ {"label": "1"}],"initialPosts" : [  ] }, </v>
      </c>
    </row>
    <row r="116" spans="1:24" x14ac:dyDescent="0.25">
      <c r="A116" s="161">
        <v>214</v>
      </c>
      <c r="B116" s="5" t="s">
        <v>2516</v>
      </c>
      <c r="C116" s="1" t="str">
        <f>LOWER(LEFT(Table1[[#This Row],[firstName]],1)&amp;Table1[[#This Row],[lastName]])&amp;"@localhost"</f>
        <v>mkant@localhost</v>
      </c>
      <c r="D116" s="5" t="s">
        <v>32</v>
      </c>
      <c r="E116" s="5" t="s">
        <v>33</v>
      </c>
      <c r="F116" s="134" t="str">
        <f t="shared" si="6"/>
        <v>a</v>
      </c>
      <c r="G116" s="1" t="str">
        <f>"mailto:"&amp;Table1[[#This Row],[email]]</f>
        <v>mailto:mkant@localhost</v>
      </c>
      <c r="H116" s="1" t="s">
        <v>170</v>
      </c>
      <c r="I116" s="1">
        <v>14</v>
      </c>
      <c r="J116" s="1" t="str">
        <f>VLOOKUP(Table1[[#This Row],[profilePic'#]],Images[],3,FALSE)</f>
        <v>LivelyGig logo medium</v>
      </c>
      <c r="K11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6" s="1" t="str">
        <f>"""id"" : """&amp;Table1[[#This Row],[UUID]]&amp;""", "</f>
        <v xml:space="preserve">"id" : "7c0fc06b4f024bf88aeaf0125f397555", </v>
      </c>
      <c r="M116" s="1" t="str">
        <f>"""email"" : """&amp;Table1[[#This Row],[email]]&amp;""", "</f>
        <v xml:space="preserve">"email" : "mkant@localhost", </v>
      </c>
      <c r="N116" s="1" t="str">
        <f>"""pwd"" : """&amp;Table1[[#This Row],[pwd]]&amp;""", "</f>
        <v xml:space="preserve">"pwd" : "a", </v>
      </c>
      <c r="O116" s="1" t="str">
        <f>"""jsonBlob"" : ""{\""name\"" : \"""&amp;Table1[[#This Row],[firstName]]&amp;" "&amp;Table1[[#This Row],[lastName]]&amp;"\"", "&amp;"\""imgSrc\"" : \"""&amp;Table1[[#This Row],[profilePic]]&amp;"\""}"","</f>
        <v>"jsonBlob"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6" s="1" t="str">
        <f>"""contacts"" : { ""channels"": [ {""url"" : """&amp;Table1[[#This Row],[contact1]]&amp;""", ""channelType"" : """&amp;Table1[[#This Row],[contact1 type]]&amp;""" } ] },"</f>
        <v>"contacts" : { "channels": [ {"url" : "mailto:mkant@localhost", "channelType" : "email" } ] },</v>
      </c>
      <c r="Q116" s="1" t="str">
        <f>""</f>
        <v/>
      </c>
      <c r="R116" s="1">
        <v>1</v>
      </c>
      <c r="S116" s="1"/>
      <c r="T116" s="1"/>
      <c r="U116" s="1"/>
      <c r="V116" s="162" t="str">
        <f>"""aliasLabels"" : [ "&amp;IF(NOT(ISBLANK(Table1[[#This Row],[label1]])),"{""label"": ""1"""&amp;"}"&amp;IF(NOT(ISBLANK(Table1[[#This Row],[label2]])),",{""label"": ""2"""&amp;"}"&amp;IF(NOT(ISBLANK(Table1[[#This Row],[label3]])),",{""label"":""3"""&amp;"}"&amp;IF(NOT(ISBLANK(Table1[[#This Row],[label4]])),",{""label"": ""4"""&amp;"}",""),""),""),"")&amp;"],"</f>
        <v>"aliasLabels" : [ {"label": "1"}],</v>
      </c>
      <c r="W116" s="1" t="str">
        <f t="shared" si="7"/>
        <v>"initialPosts" : [  ]</v>
      </c>
      <c r="X11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"mkant@localhost", "pwd" : "a", "jsonBlob" : "{\"name\" : \"Minti Kant\",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"mailto:mkant@localhost", "channelType" : "email" } ] },"aliasLabels" : [ {"label": "1"}],"initialPosts" : [  ] }, </v>
      </c>
    </row>
    <row r="117" spans="1:24" x14ac:dyDescent="0.25">
      <c r="A117" s="2">
        <v>215</v>
      </c>
      <c r="B117" s="1" t="s">
        <v>2517</v>
      </c>
      <c r="C117" s="1" t="str">
        <f>LOWER(LEFT(Table1[[#This Row],[firstName]],1)&amp;Table1[[#This Row],[lastName]])&amp;"@localhost"</f>
        <v>dbhardwaj@localhost</v>
      </c>
      <c r="D117" s="5" t="s">
        <v>34</v>
      </c>
      <c r="E117" s="5" t="s">
        <v>35</v>
      </c>
      <c r="F117" s="134" t="str">
        <f t="shared" si="6"/>
        <v>a</v>
      </c>
      <c r="G117" s="1" t="str">
        <f>"mailto:"&amp;Table1[[#This Row],[email]]</f>
        <v>mailto:dbhardwaj@localhost</v>
      </c>
      <c r="H117" s="1" t="s">
        <v>170</v>
      </c>
      <c r="I117" s="1">
        <v>14</v>
      </c>
      <c r="J117" s="1" t="str">
        <f>VLOOKUP(Table1[[#This Row],[profilePic'#]],Images[],3,FALSE)</f>
        <v>LivelyGig logo medium</v>
      </c>
      <c r="K11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7" s="1" t="str">
        <f>"""id"" : """&amp;Table1[[#This Row],[UUID]]&amp;""", "</f>
        <v xml:space="preserve">"id" : "fd2a800d5bc84083a2c94618900d5045", </v>
      </c>
      <c r="M117" s="1" t="str">
        <f>"""email"" : """&amp;Table1[[#This Row],[email]]&amp;""", "</f>
        <v xml:space="preserve">"email" : "dbhardwaj@localhost", </v>
      </c>
      <c r="N117" s="1" t="str">
        <f>"""pwd"" : """&amp;Table1[[#This Row],[pwd]]&amp;""", "</f>
        <v xml:space="preserve">"pwd" : "a", </v>
      </c>
      <c r="O117" s="1" t="str">
        <f>"""jsonBlob"" : ""{\""name\"" : \"""&amp;Table1[[#This Row],[firstName]]&amp;" "&amp;Table1[[#This Row],[lastName]]&amp;"\"", "&amp;"\""imgSrc\"" : \"""&amp;Table1[[#This Row],[profilePic]]&amp;"\""}"","</f>
        <v>"jsonBlob"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7" s="1" t="str">
        <f>"""contacts"" : { ""channels"": [ {""url"" : """&amp;Table1[[#This Row],[contact1]]&amp;""", ""channelType"" : """&amp;Table1[[#This Row],[contact1 type]]&amp;""" } ] },"</f>
        <v>"contacts" : { "channels": [ {"url" : "mailto:dbhardwaj@localhost", "channelType" : "email" } ] },</v>
      </c>
      <c r="Q117" s="1" t="str">
        <f>""</f>
        <v/>
      </c>
      <c r="R117" s="1">
        <v>1</v>
      </c>
      <c r="S117" s="1"/>
      <c r="T117" s="1"/>
      <c r="U117" s="1"/>
      <c r="V117" s="162" t="str">
        <f>"""aliasLabels"" : [ "&amp;IF(NOT(ISBLANK(Table1[[#This Row],[label1]])),"{""label"": ""1"""&amp;"}"&amp;IF(NOT(ISBLANK(Table1[[#This Row],[label2]])),",{""label"": ""2"""&amp;"}"&amp;IF(NOT(ISBLANK(Table1[[#This Row],[label3]])),",{""label"":""3"""&amp;"}"&amp;IF(NOT(ISBLANK(Table1[[#This Row],[label4]])),",{""label"": ""4"""&amp;"}",""),""),""),"")&amp;"],"</f>
        <v>"aliasLabels" : [ {"label": "1"}],</v>
      </c>
      <c r="W117" s="1" t="str">
        <f t="shared" si="7"/>
        <v>"initialPosts" : [  ]</v>
      </c>
      <c r="X11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"dbhardwaj@localhost", "pwd" : "a", "jsonBlob" : "{\"name\" : \"Diti Bhardwaj\",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"mailto:dbhardwaj@localhost", "channelType" : "email" } ] },"aliasLabels" : [ {"label": "1"}],"initialPosts" : [  ] }, </v>
      </c>
    </row>
    <row r="118" spans="1:24" x14ac:dyDescent="0.25">
      <c r="A118" s="2">
        <v>216</v>
      </c>
      <c r="B118" s="1" t="s">
        <v>2518</v>
      </c>
      <c r="C118" s="1" t="str">
        <f>LOWER(LEFT(Table1[[#This Row],[firstName]],1)&amp;Table1[[#This Row],[lastName]])&amp;"@localhost"</f>
        <v>mnarula@localhost</v>
      </c>
      <c r="D118" s="5" t="s">
        <v>36</v>
      </c>
      <c r="E118" s="5" t="s">
        <v>37</v>
      </c>
      <c r="F118" s="134" t="str">
        <f t="shared" si="6"/>
        <v>a</v>
      </c>
      <c r="G118" s="1" t="str">
        <f>"mailto:"&amp;Table1[[#This Row],[email]]</f>
        <v>mailto:mnarula@localhost</v>
      </c>
      <c r="H118" s="1" t="s">
        <v>170</v>
      </c>
      <c r="I118" s="1">
        <v>14</v>
      </c>
      <c r="J118" s="1" t="str">
        <f>VLOOKUP(Table1[[#This Row],[profilePic'#]],Images[],3,FALSE)</f>
        <v>LivelyGig logo medium</v>
      </c>
      <c r="K11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8" s="1" t="str">
        <f>"""id"" : """&amp;Table1[[#This Row],[UUID]]&amp;""", "</f>
        <v xml:space="preserve">"id" : "3ccea8b2c85640eeaff5c19817be4ea6", </v>
      </c>
      <c r="M118" s="1" t="str">
        <f>"""email"" : """&amp;Table1[[#This Row],[email]]&amp;""", "</f>
        <v xml:space="preserve">"email" : "mnarula@localhost", </v>
      </c>
      <c r="N118" s="1" t="str">
        <f>"""pwd"" : """&amp;Table1[[#This Row],[pwd]]&amp;""", "</f>
        <v xml:space="preserve">"pwd" : "a", </v>
      </c>
      <c r="O118" s="1" t="str">
        <f>"""jsonBlob"" : ""{\""name\"" : \"""&amp;Table1[[#This Row],[firstName]]&amp;" "&amp;Table1[[#This Row],[lastName]]&amp;"\"", "&amp;"\""imgSrc\"" : \"""&amp;Table1[[#This Row],[profilePic]]&amp;"\""}"","</f>
        <v>"jsonBlob"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8" s="1" t="str">
        <f>"""contacts"" : { ""channels"": [ {""url"" : """&amp;Table1[[#This Row],[contact1]]&amp;""", ""channelType"" : """&amp;Table1[[#This Row],[contact1 type]]&amp;""" } ] },"</f>
        <v>"contacts" : { "channels": [ {"url" : "mailto:mnarula@localhost", "channelType" : "email" } ] },</v>
      </c>
      <c r="Q118" s="1" t="str">
        <f>""</f>
        <v/>
      </c>
      <c r="R118" s="1">
        <v>1</v>
      </c>
      <c r="S118" s="1"/>
      <c r="T118" s="1"/>
      <c r="U118" s="1"/>
      <c r="V118" s="162" t="str">
        <f>"""aliasLabels"" : [ "&amp;IF(NOT(ISBLANK(Table1[[#This Row],[label1]])),"{""label"": ""1"""&amp;"}"&amp;IF(NOT(ISBLANK(Table1[[#This Row],[label2]])),",{""label"": ""2"""&amp;"}"&amp;IF(NOT(ISBLANK(Table1[[#This Row],[label3]])),",{""label"":""3"""&amp;"}"&amp;IF(NOT(ISBLANK(Table1[[#This Row],[label4]])),",{""label"": ""4"""&amp;"}",""),""),""),"")&amp;"],"</f>
        <v>"aliasLabels" : [ {"label": "1"}],</v>
      </c>
      <c r="W118" s="1" t="str">
        <f t="shared" si="7"/>
        <v>"initialPosts" : [  ]</v>
      </c>
      <c r="X11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"mnarula@localhost", "pwd" : "a", "jsonBlob" : "{\"name\" : \"Maina Narula\",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"mailto:mnarula@localhost", "channelType" : "email" } ] },"aliasLabels" : [ {"label": "1"}],"initialPosts" : [  ] }, </v>
      </c>
    </row>
    <row r="119" spans="1:24" x14ac:dyDescent="0.25">
      <c r="A119" s="2">
        <v>217</v>
      </c>
      <c r="B119" s="1" t="s">
        <v>2519</v>
      </c>
      <c r="C119" s="1" t="str">
        <f>LOWER(LEFT(Table1[[#This Row],[firstName]],1)&amp;Table1[[#This Row],[lastName]])&amp;"@localhost"</f>
        <v>aviswanathan@localhost</v>
      </c>
      <c r="D119" s="5" t="s">
        <v>38</v>
      </c>
      <c r="E119" s="5" t="s">
        <v>39</v>
      </c>
      <c r="F119" s="134" t="str">
        <f t="shared" si="6"/>
        <v>a</v>
      </c>
      <c r="G119" s="1" t="str">
        <f>"mailto:"&amp;Table1[[#This Row],[email]]</f>
        <v>mailto:aviswanathan@localhost</v>
      </c>
      <c r="H119" s="1" t="s">
        <v>170</v>
      </c>
      <c r="I119" s="1">
        <v>14</v>
      </c>
      <c r="J119" s="1" t="str">
        <f>VLOOKUP(Table1[[#This Row],[profilePic'#]],Images[],3,FALSE)</f>
        <v>LivelyGig logo medium</v>
      </c>
      <c r="K11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19" s="1" t="str">
        <f>"""id"" : """&amp;Table1[[#This Row],[UUID]]&amp;""", "</f>
        <v xml:space="preserve">"id" : "f4b080c775ee40b7848ca1824bfaa483", </v>
      </c>
      <c r="M119" s="1" t="str">
        <f>"""email"" : """&amp;Table1[[#This Row],[email]]&amp;""", "</f>
        <v xml:space="preserve">"email" : "aviswanathan@localhost", </v>
      </c>
      <c r="N119" s="1" t="str">
        <f>"""pwd"" : """&amp;Table1[[#This Row],[pwd]]&amp;""", "</f>
        <v xml:space="preserve">"pwd" : "a", </v>
      </c>
      <c r="O119" s="1" t="str">
        <f>"""jsonBlob"" : ""{\""name\"" : \"""&amp;Table1[[#This Row],[firstName]]&amp;" "&amp;Table1[[#This Row],[lastName]]&amp;"\"", "&amp;"\""imgSrc\"" : \"""&amp;Table1[[#This Row],[profilePic]]&amp;"\""}"","</f>
        <v>"jsonBlob"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19" s="1" t="str">
        <f>"""contacts"" : { ""channels"": [ {""url"" : """&amp;Table1[[#This Row],[contact1]]&amp;""", ""channelType"" : """&amp;Table1[[#This Row],[contact1 type]]&amp;""" } ] },"</f>
        <v>"contacts" : { "channels": [ {"url" : "mailto:aviswanathan@localhost", "channelType" : "email" } ] },</v>
      </c>
      <c r="Q119" s="1" t="str">
        <f>""</f>
        <v/>
      </c>
      <c r="R119" s="1">
        <v>1</v>
      </c>
      <c r="S119" s="1"/>
      <c r="T119" s="1"/>
      <c r="U119" s="1"/>
      <c r="V119" s="162" t="str">
        <f>"""aliasLabels"" : [ "&amp;IF(NOT(ISBLANK(Table1[[#This Row],[label1]])),"{""label"": ""1"""&amp;"}"&amp;IF(NOT(ISBLANK(Table1[[#This Row],[label2]])),",{""label"": ""2"""&amp;"}"&amp;IF(NOT(ISBLANK(Table1[[#This Row],[label3]])),",{""label"":""3"""&amp;"}"&amp;IF(NOT(ISBLANK(Table1[[#This Row],[label4]])),",{""label"": ""4"""&amp;"}",""),""),""),"")&amp;"],"</f>
        <v>"aliasLabels" : [ {"label": "1"}],</v>
      </c>
      <c r="W119" s="1" t="str">
        <f t="shared" si="7"/>
        <v>"initialPosts" : [  ]</v>
      </c>
      <c r="X11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"aviswanathan@localhost", "pwd" : "a", "jsonBlob" : "{\"name\" : \"Ambrosia Viswanathan\",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"mailto:aviswanathan@localhost", "channelType" : "email" } ] },"aliasLabels" : [ {"label": "1"}],"initialPosts" : [  ] }, </v>
      </c>
    </row>
    <row r="120" spans="1:24" x14ac:dyDescent="0.25">
      <c r="A120" s="161">
        <v>218</v>
      </c>
      <c r="B120" s="5" t="s">
        <v>2520</v>
      </c>
      <c r="C120" s="1" t="str">
        <f>LOWER(LEFT(Table1[[#This Row],[firstName]],1)&amp;Table1[[#This Row],[lastName]])&amp;"@localhost"</f>
        <v>ybadal@localhost</v>
      </c>
      <c r="D120" s="5" t="s">
        <v>40</v>
      </c>
      <c r="E120" s="5" t="s">
        <v>41</v>
      </c>
      <c r="F120" s="134" t="str">
        <f t="shared" si="6"/>
        <v>a</v>
      </c>
      <c r="G120" s="1" t="str">
        <f>"mailto:"&amp;Table1[[#This Row],[email]]</f>
        <v>mailto:ybadal@localhost</v>
      </c>
      <c r="H120" s="1" t="s">
        <v>170</v>
      </c>
      <c r="I120" s="1">
        <v>14</v>
      </c>
      <c r="J120" s="1" t="str">
        <f>VLOOKUP(Table1[[#This Row],[profilePic'#]],Images[],3,FALSE)</f>
        <v>LivelyGig logo medium</v>
      </c>
      <c r="K12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0" s="1" t="str">
        <f>"""id"" : """&amp;Table1[[#This Row],[UUID]]&amp;""", "</f>
        <v xml:space="preserve">"id" : "502a7e2940bb4ebd9666a0651a920b9a", </v>
      </c>
      <c r="M120" s="1" t="str">
        <f>"""email"" : """&amp;Table1[[#This Row],[email]]&amp;""", "</f>
        <v xml:space="preserve">"email" : "ybadal@localhost", </v>
      </c>
      <c r="N120" s="1" t="str">
        <f>"""pwd"" : """&amp;Table1[[#This Row],[pwd]]&amp;""", "</f>
        <v xml:space="preserve">"pwd" : "a", </v>
      </c>
      <c r="O120" s="1" t="str">
        <f>"""jsonBlob"" : ""{\""name\"" : \"""&amp;Table1[[#This Row],[firstName]]&amp;" "&amp;Table1[[#This Row],[lastName]]&amp;"\"", "&amp;"\""imgSrc\"" : \"""&amp;Table1[[#This Row],[profilePic]]&amp;"\""}"","</f>
        <v>"jsonBlob"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0" s="1" t="str">
        <f>"""contacts"" : { ""channels"": [ {""url"" : """&amp;Table1[[#This Row],[contact1]]&amp;""", ""channelType"" : """&amp;Table1[[#This Row],[contact1 type]]&amp;""" } ] },"</f>
        <v>"contacts" : { "channels": [ {"url" : "mailto:ybadal@localhost", "channelType" : "email" } ] },</v>
      </c>
      <c r="Q120" s="1" t="str">
        <f>""</f>
        <v/>
      </c>
      <c r="R120" s="1">
        <v>1</v>
      </c>
      <c r="S120" s="1"/>
      <c r="T120" s="1"/>
      <c r="U120" s="1"/>
      <c r="V120" s="162" t="str">
        <f>"""aliasLabels"" : [ "&amp;IF(NOT(ISBLANK(Table1[[#This Row],[label1]])),"{""label"": ""1"""&amp;"}"&amp;IF(NOT(ISBLANK(Table1[[#This Row],[label2]])),",{""label"": ""2"""&amp;"}"&amp;IF(NOT(ISBLANK(Table1[[#This Row],[label3]])),",{""label"":""3"""&amp;"}"&amp;IF(NOT(ISBLANK(Table1[[#This Row],[label4]])),",{""label"": ""4"""&amp;"}",""),""),""),"")&amp;"],"</f>
        <v>"aliasLabels" : [ {"label": "1"}],</v>
      </c>
      <c r="W120" s="1" t="str">
        <f t="shared" si="7"/>
        <v>"initialPosts" : [  ]</v>
      </c>
      <c r="X12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"ybadal@localhost", "pwd" : "a", "jsonBlob" : "{\"name\" : \"Yasiman Badal\",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"mailto:ybadal@localhost", "channelType" : "email" } ] },"aliasLabels" : [ {"label": "1"}],"initialPosts" : [  ] }, </v>
      </c>
    </row>
    <row r="121" spans="1:24" x14ac:dyDescent="0.25">
      <c r="A121" s="2">
        <v>219</v>
      </c>
      <c r="B121" s="1" t="s">
        <v>2521</v>
      </c>
      <c r="C121" s="1" t="str">
        <f>LOWER(LEFT(Table1[[#This Row],[firstName]],1)&amp;Table1[[#This Row],[lastName]])&amp;"@localhost"</f>
        <v>mthakur@localhost</v>
      </c>
      <c r="D121" s="5" t="s">
        <v>42</v>
      </c>
      <c r="E121" s="5" t="s">
        <v>43</v>
      </c>
      <c r="F121" s="134" t="str">
        <f t="shared" si="6"/>
        <v>a</v>
      </c>
      <c r="G121" s="1" t="str">
        <f>"mailto:"&amp;Table1[[#This Row],[email]]</f>
        <v>mailto:mthakur@localhost</v>
      </c>
      <c r="H121" s="1" t="s">
        <v>170</v>
      </c>
      <c r="I121" s="1">
        <v>14</v>
      </c>
      <c r="J121" s="1" t="str">
        <f>VLOOKUP(Table1[[#This Row],[profilePic'#]],Images[],3,FALSE)</f>
        <v>LivelyGig logo medium</v>
      </c>
      <c r="K12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1" s="1" t="str">
        <f>"""id"" : """&amp;Table1[[#This Row],[UUID]]&amp;""", "</f>
        <v xml:space="preserve">"id" : "192a8f61aac04261918cb1a31f8f26f6", </v>
      </c>
      <c r="M121" s="1" t="str">
        <f>"""email"" : """&amp;Table1[[#This Row],[email]]&amp;""", "</f>
        <v xml:space="preserve">"email" : "mthakur@localhost", </v>
      </c>
      <c r="N121" s="1" t="str">
        <f>"""pwd"" : """&amp;Table1[[#This Row],[pwd]]&amp;""", "</f>
        <v xml:space="preserve">"pwd" : "a", </v>
      </c>
      <c r="O121" s="1" t="str">
        <f>"""jsonBlob"" : ""{\""name\"" : \"""&amp;Table1[[#This Row],[firstName]]&amp;" "&amp;Table1[[#This Row],[lastName]]&amp;"\"", "&amp;"\""imgSrc\"" : \"""&amp;Table1[[#This Row],[profilePic]]&amp;"\""}"","</f>
        <v>"jsonBlob"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1" s="1" t="str">
        <f>"""contacts"" : { ""channels"": [ {""url"" : """&amp;Table1[[#This Row],[contact1]]&amp;""", ""channelType"" : """&amp;Table1[[#This Row],[contact1 type]]&amp;""" } ] },"</f>
        <v>"contacts" : { "channels": [ {"url" : "mailto:mthakur@localhost", "channelType" : "email" } ] },</v>
      </c>
      <c r="Q121" s="1" t="str">
        <f>""</f>
        <v/>
      </c>
      <c r="R121" s="1">
        <v>1</v>
      </c>
      <c r="S121" s="1"/>
      <c r="T121" s="1"/>
      <c r="U121" s="1"/>
      <c r="V121" s="162" t="str">
        <f>"""aliasLabels"" : [ "&amp;IF(NOT(ISBLANK(Table1[[#This Row],[label1]])),"{""label"": ""1"""&amp;"}"&amp;IF(NOT(ISBLANK(Table1[[#This Row],[label2]])),",{""label"": ""2"""&amp;"}"&amp;IF(NOT(ISBLANK(Table1[[#This Row],[label3]])),",{""label"":""3"""&amp;"}"&amp;IF(NOT(ISBLANK(Table1[[#This Row],[label4]])),",{""label"": ""4"""&amp;"}",""),""),""),"")&amp;"],"</f>
        <v>"aliasLabels" : [ {"label": "1"}],</v>
      </c>
      <c r="W121" s="1" t="str">
        <f t="shared" si="7"/>
        <v>"initialPosts" : [  ]</v>
      </c>
      <c r="X12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"mthakur@localhost", "pwd" : "a", "jsonBlob" : "{\"name\" : \"Matrika Thakur\",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"mailto:mthakur@localhost", "channelType" : "email" } ] },"aliasLabels" : [ {"label": "1"}],"initialPosts" : [  ] }, </v>
      </c>
    </row>
    <row r="122" spans="1:24" x14ac:dyDescent="0.25">
      <c r="A122" s="2">
        <v>220</v>
      </c>
      <c r="B122" s="1" t="s">
        <v>2522</v>
      </c>
      <c r="C122" s="1" t="str">
        <f>LOWER(LEFT(Table1[[#This Row],[firstName]],1)&amp;Table1[[#This Row],[lastName]])&amp;"@localhost"</f>
        <v>vdey@localhost</v>
      </c>
      <c r="D122" s="5" t="s">
        <v>44</v>
      </c>
      <c r="E122" s="5" t="s">
        <v>45</v>
      </c>
      <c r="F122" s="134" t="str">
        <f t="shared" si="6"/>
        <v>a</v>
      </c>
      <c r="G122" s="1" t="str">
        <f>"mailto:"&amp;Table1[[#This Row],[email]]</f>
        <v>mailto:vdey@localhost</v>
      </c>
      <c r="H122" s="1" t="s">
        <v>170</v>
      </c>
      <c r="I122" s="1">
        <v>14</v>
      </c>
      <c r="J122" s="1" t="str">
        <f>VLOOKUP(Table1[[#This Row],[profilePic'#]],Images[],3,FALSE)</f>
        <v>LivelyGig logo medium</v>
      </c>
      <c r="K12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2" s="1" t="str">
        <f>"""id"" : """&amp;Table1[[#This Row],[UUID]]&amp;""", "</f>
        <v xml:space="preserve">"id" : "e4b86eaf25ba4ad5a52e35b5c9c17b70", </v>
      </c>
      <c r="M122" s="1" t="str">
        <f>"""email"" : """&amp;Table1[[#This Row],[email]]&amp;""", "</f>
        <v xml:space="preserve">"email" : "vdey@localhost", </v>
      </c>
      <c r="N122" s="1" t="str">
        <f>"""pwd"" : """&amp;Table1[[#This Row],[pwd]]&amp;""", "</f>
        <v xml:space="preserve">"pwd" : "a", </v>
      </c>
      <c r="O122" s="1" t="str">
        <f>"""jsonBlob"" : ""{\""name\"" : \"""&amp;Table1[[#This Row],[firstName]]&amp;" "&amp;Table1[[#This Row],[lastName]]&amp;"\"", "&amp;"\""imgSrc\"" : \"""&amp;Table1[[#This Row],[profilePic]]&amp;"\""}"","</f>
        <v>"jsonBlob"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2" s="1" t="str">
        <f>"""contacts"" : { ""channels"": [ {""url"" : """&amp;Table1[[#This Row],[contact1]]&amp;""", ""channelType"" : """&amp;Table1[[#This Row],[contact1 type]]&amp;""" } ] },"</f>
        <v>"contacts" : { "channels": [ {"url" : "mailto:vdey@localhost", "channelType" : "email" } ] },</v>
      </c>
      <c r="Q122" s="1" t="str">
        <f>""</f>
        <v/>
      </c>
      <c r="R122" s="1">
        <v>1</v>
      </c>
      <c r="S122" s="1"/>
      <c r="T122" s="1"/>
      <c r="U122" s="1"/>
      <c r="V122" s="162" t="str">
        <f>"""aliasLabels"" : [ "&amp;IF(NOT(ISBLANK(Table1[[#This Row],[label1]])),"{""label"": ""1"""&amp;"}"&amp;IF(NOT(ISBLANK(Table1[[#This Row],[label2]])),",{""label"": ""2"""&amp;"}"&amp;IF(NOT(ISBLANK(Table1[[#This Row],[label3]])),",{""label"":""3"""&amp;"}"&amp;IF(NOT(ISBLANK(Table1[[#This Row],[label4]])),",{""label"": ""4"""&amp;"}",""),""),""),"")&amp;"],"</f>
        <v>"aliasLabels" : [ {"label": "1"}],</v>
      </c>
      <c r="W122" s="1" t="str">
        <f t="shared" si="7"/>
        <v>"initialPosts" : [  ]</v>
      </c>
      <c r="X12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"vdey@localhost", "pwd" : "a", "jsonBlob" : "{\"name\" : \"Vandana Dey\",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"mailto:vdey@localhost", "channelType" : "email" } ] },"aliasLabels" : [ {"label": "1"}],"initialPosts" : [  ] }, </v>
      </c>
    </row>
    <row r="123" spans="1:24" x14ac:dyDescent="0.25">
      <c r="A123" s="2">
        <v>221</v>
      </c>
      <c r="B123" s="1" t="s">
        <v>2523</v>
      </c>
      <c r="C123" s="35" t="str">
        <f>LOWER(LEFT(Table1[[#This Row],[firstName]],1)&amp;Table1[[#This Row],[lastName]])&amp;"@localhost"</f>
        <v>mharrison@localhost</v>
      </c>
      <c r="D123" s="5" t="s">
        <v>46</v>
      </c>
      <c r="E123" s="5" t="s">
        <v>47</v>
      </c>
      <c r="F123" s="134" t="str">
        <f t="shared" si="6"/>
        <v>a</v>
      </c>
      <c r="G123" s="1" t="str">
        <f>"mailto:"&amp;Table1[[#This Row],[email]]</f>
        <v>mailto:mharrison@localhost</v>
      </c>
      <c r="H123" s="1" t="s">
        <v>170</v>
      </c>
      <c r="I123" s="1">
        <v>14</v>
      </c>
      <c r="J123" s="1" t="str">
        <f>VLOOKUP(Table1[[#This Row],[profilePic'#]],Images[],3,FALSE)</f>
        <v>LivelyGig logo medium</v>
      </c>
      <c r="K12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3" s="1" t="str">
        <f>"""id"" : """&amp;Table1[[#This Row],[UUID]]&amp;""", "</f>
        <v xml:space="preserve">"id" : "aa1a1b4bc9b44d7296acf45f38802f70", </v>
      </c>
      <c r="M123" s="1" t="str">
        <f>"""email"" : """&amp;Table1[[#This Row],[email]]&amp;""", "</f>
        <v xml:space="preserve">"email" : "mharrison@localhost", </v>
      </c>
      <c r="N123" s="1" t="str">
        <f>"""pwd"" : """&amp;Table1[[#This Row],[pwd]]&amp;""", "</f>
        <v xml:space="preserve">"pwd" : "a", </v>
      </c>
      <c r="O123" s="1" t="str">
        <f>"""jsonBlob"" : ""{\""name\"" : \"""&amp;Table1[[#This Row],[firstName]]&amp;" "&amp;Table1[[#This Row],[lastName]]&amp;"\"", "&amp;"\""imgSrc\"" : \"""&amp;Table1[[#This Row],[profilePic]]&amp;"\""}"","</f>
        <v>"jsonBlob"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3" s="1" t="str">
        <f>"""contacts"" : { ""channels"": [ {""url"" : """&amp;Table1[[#This Row],[contact1]]&amp;""", ""channelType"" : """&amp;Table1[[#This Row],[contact1 type]]&amp;""" } ] },"</f>
        <v>"contacts" : { "channels": [ {"url" : "mailto:mharrison@localhost", "channelType" : "email" } ] },</v>
      </c>
      <c r="Q123" s="1" t="str">
        <f>""</f>
        <v/>
      </c>
      <c r="R123" s="1">
        <v>1</v>
      </c>
      <c r="S123" s="1"/>
      <c r="T123" s="1"/>
      <c r="U123" s="1"/>
      <c r="V123" s="162" t="str">
        <f>"""aliasLabels"" : [ "&amp;IF(NOT(ISBLANK(Table1[[#This Row],[label1]])),"{""label"": ""1"""&amp;"}"&amp;IF(NOT(ISBLANK(Table1[[#This Row],[label2]])),",{""label"": ""2"""&amp;"}"&amp;IF(NOT(ISBLANK(Table1[[#This Row],[label3]])),",{""label"":""3"""&amp;"}"&amp;IF(NOT(ISBLANK(Table1[[#This Row],[label4]])),",{""label"": ""4"""&amp;"}",""),""),""),"")&amp;"],"</f>
        <v>"aliasLabels" : [ {"label": "1"}],</v>
      </c>
      <c r="W123" s="1" t="str">
        <f t="shared" si="7"/>
        <v>"initialPosts" : [  ]</v>
      </c>
      <c r="X12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"mharrison@localhost", "pwd" : "a", "jsonBlob" : "{\"name\" : \"Marlon Harrison\",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"mailto:mharrison@localhost", "channelType" : "email" } ] },"aliasLabels" : [ {"label": "1"}],"initialPosts" : [  ] }, </v>
      </c>
    </row>
    <row r="124" spans="1:24" x14ac:dyDescent="0.25">
      <c r="A124" s="161">
        <v>222</v>
      </c>
      <c r="B124" s="32" t="s">
        <v>2524</v>
      </c>
      <c r="C124" s="35" t="str">
        <f>LOWER(LEFT(Table1[[#This Row],[firstName]],1)&amp;Table1[[#This Row],[lastName]])&amp;"@localhost"</f>
        <v>erice@localhost</v>
      </c>
      <c r="D124" s="5" t="s">
        <v>48</v>
      </c>
      <c r="E124" s="5" t="s">
        <v>49</v>
      </c>
      <c r="F124" s="134" t="str">
        <f t="shared" si="6"/>
        <v>a</v>
      </c>
      <c r="G124" s="1" t="str">
        <f>"mailto:"&amp;Table1[[#This Row],[email]]</f>
        <v>mailto:erice@localhost</v>
      </c>
      <c r="H124" s="1" t="s">
        <v>170</v>
      </c>
      <c r="I124" s="1">
        <v>14</v>
      </c>
      <c r="J124" s="1" t="str">
        <f>VLOOKUP(Table1[[#This Row],[profilePic'#]],Images[],3,FALSE)</f>
        <v>LivelyGig logo medium</v>
      </c>
      <c r="K12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4" s="1" t="str">
        <f>"""id"" : """&amp;Table1[[#This Row],[UUID]]&amp;""", "</f>
        <v xml:space="preserve">"id" : "90139a7b12bc4ca1b8c105f15f8baeb3", </v>
      </c>
      <c r="M124" s="1" t="str">
        <f>"""email"" : """&amp;Table1[[#This Row],[email]]&amp;""", "</f>
        <v xml:space="preserve">"email" : "erice@localhost", </v>
      </c>
      <c r="N124" s="1" t="str">
        <f>"""pwd"" : """&amp;Table1[[#This Row],[pwd]]&amp;""", "</f>
        <v xml:space="preserve">"pwd" : "a", </v>
      </c>
      <c r="O124" s="1" t="str">
        <f>"""jsonBlob"" : ""{\""name\"" : \"""&amp;Table1[[#This Row],[firstName]]&amp;" "&amp;Table1[[#This Row],[lastName]]&amp;"\"", "&amp;"\""imgSrc\"" : \"""&amp;Table1[[#This Row],[profilePic]]&amp;"\""}"","</f>
        <v>"jsonBlob"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4" s="1" t="str">
        <f>"""contacts"" : { ""channels"": [ {""url"" : """&amp;Table1[[#This Row],[contact1]]&amp;""", ""channelType"" : """&amp;Table1[[#This Row],[contact1 type]]&amp;""" } ] },"</f>
        <v>"contacts" : { "channels": [ {"url" : "mailto:erice@localhost", "channelType" : "email" } ] },</v>
      </c>
      <c r="Q124" s="1" t="str">
        <f>""</f>
        <v/>
      </c>
      <c r="R124" s="1">
        <v>1</v>
      </c>
      <c r="S124" s="1"/>
      <c r="T124" s="1"/>
      <c r="U124" s="1"/>
      <c r="V124" s="162" t="str">
        <f>"""aliasLabels"" : [ "&amp;IF(NOT(ISBLANK(Table1[[#This Row],[label1]])),"{""label"": ""1"""&amp;"}"&amp;IF(NOT(ISBLANK(Table1[[#This Row],[label2]])),",{""label"": ""2"""&amp;"}"&amp;IF(NOT(ISBLANK(Table1[[#This Row],[label3]])),",{""label"":""3"""&amp;"}"&amp;IF(NOT(ISBLANK(Table1[[#This Row],[label4]])),",{""label"": ""4"""&amp;"}",""),""),""),"")&amp;"],"</f>
        <v>"aliasLabels" : [ {"label": "1"}],</v>
      </c>
      <c r="W124" s="1" t="str">
        <f t="shared" si="7"/>
        <v>"initialPosts" : [  ]</v>
      </c>
      <c r="X12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"erice@localhost", "pwd" : "a", "jsonBlob" : "{\"name\" : \"Ebony Rice\",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"mailto:erice@localhost", "channelType" : "email" } ] },"aliasLabels" : [ {"label": "1"}],"initialPosts" : [  ] }, </v>
      </c>
    </row>
    <row r="125" spans="1:24" x14ac:dyDescent="0.25">
      <c r="A125" s="2">
        <v>223</v>
      </c>
      <c r="B125" s="1" t="s">
        <v>2525</v>
      </c>
      <c r="C125" s="35" t="str">
        <f>LOWER(LEFT(Table1[[#This Row],[firstName]],1)&amp;Table1[[#This Row],[lastName]])&amp;"@localhost"</f>
        <v>jhart@localhost</v>
      </c>
      <c r="D125" s="5" t="s">
        <v>50</v>
      </c>
      <c r="E125" s="5" t="s">
        <v>51</v>
      </c>
      <c r="F125" s="134" t="str">
        <f t="shared" si="6"/>
        <v>a</v>
      </c>
      <c r="G125" s="1" t="str">
        <f>"mailto:"&amp;Table1[[#This Row],[email]]</f>
        <v>mailto:jhart@localhost</v>
      </c>
      <c r="H125" s="1" t="s">
        <v>170</v>
      </c>
      <c r="I125" s="1">
        <v>14</v>
      </c>
      <c r="J125" s="1" t="str">
        <f>VLOOKUP(Table1[[#This Row],[profilePic'#]],Images[],3,FALSE)</f>
        <v>LivelyGig logo medium</v>
      </c>
      <c r="K12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5" s="1" t="str">
        <f>"""id"" : """&amp;Table1[[#This Row],[UUID]]&amp;""", "</f>
        <v xml:space="preserve">"id" : "af4ffdd58e19425f9ff02be6fe96c244", </v>
      </c>
      <c r="M125" s="1" t="str">
        <f>"""email"" : """&amp;Table1[[#This Row],[email]]&amp;""", "</f>
        <v xml:space="preserve">"email" : "jhart@localhost", </v>
      </c>
      <c r="N125" s="1" t="str">
        <f>"""pwd"" : """&amp;Table1[[#This Row],[pwd]]&amp;""", "</f>
        <v xml:space="preserve">"pwd" : "a", </v>
      </c>
      <c r="O125" s="1" t="str">
        <f>"""jsonBlob"" : ""{\""name\"" : \"""&amp;Table1[[#This Row],[firstName]]&amp;" "&amp;Table1[[#This Row],[lastName]]&amp;"\"", "&amp;"\""imgSrc\"" : \"""&amp;Table1[[#This Row],[profilePic]]&amp;"\""}"","</f>
        <v>"jsonBlob"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5" s="1" t="str">
        <f>"""contacts"" : { ""channels"": [ {""url"" : """&amp;Table1[[#This Row],[contact1]]&amp;""", ""channelType"" : """&amp;Table1[[#This Row],[contact1 type]]&amp;""" } ] },"</f>
        <v>"contacts" : { "channels": [ {"url" : "mailto:jhart@localhost", "channelType" : "email" } ] },</v>
      </c>
      <c r="Q125" s="1" t="str">
        <f>""</f>
        <v/>
      </c>
      <c r="R125" s="1">
        <v>1</v>
      </c>
      <c r="S125" s="1"/>
      <c r="T125" s="1"/>
      <c r="U125" s="1"/>
      <c r="V125" s="162" t="str">
        <f>"""aliasLabels"" : [ "&amp;IF(NOT(ISBLANK(Table1[[#This Row],[label1]])),"{""label"": ""1"""&amp;"}"&amp;IF(NOT(ISBLANK(Table1[[#This Row],[label2]])),",{""label"": ""2"""&amp;"}"&amp;IF(NOT(ISBLANK(Table1[[#This Row],[label3]])),",{""label"":""3"""&amp;"}"&amp;IF(NOT(ISBLANK(Table1[[#This Row],[label4]])),",{""label"": ""4"""&amp;"}",""),""),""),"")&amp;"],"</f>
        <v>"aliasLabels" : [ {"label": "1"}],</v>
      </c>
      <c r="W125" s="1" t="str">
        <f t="shared" si="7"/>
        <v>"initialPosts" : [  ]</v>
      </c>
      <c r="X12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"jhart@localhost", "pwd" : "a", "jsonBlob" : "{\"name\" : \"Jonathon Hart\",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"mailto:jhart@localhost", "channelType" : "email" } ] },"aliasLabels" : [ {"label": "1"}],"initialPosts" : [  ] }, </v>
      </c>
    </row>
    <row r="126" spans="1:24" x14ac:dyDescent="0.25">
      <c r="A126" s="2">
        <v>224</v>
      </c>
      <c r="B126" s="1" t="s">
        <v>2526</v>
      </c>
      <c r="C126" s="35" t="str">
        <f>LOWER(LEFT(Table1[[#This Row],[firstName]],1)&amp;Table1[[#This Row],[lastName]])&amp;"@localhost"</f>
        <v>jlawson@localhost</v>
      </c>
      <c r="D126" s="5" t="s">
        <v>52</v>
      </c>
      <c r="E126" s="5" t="s">
        <v>53</v>
      </c>
      <c r="F126" s="134" t="str">
        <f t="shared" si="6"/>
        <v>a</v>
      </c>
      <c r="G126" s="1" t="str">
        <f>"mailto:"&amp;Table1[[#This Row],[email]]</f>
        <v>mailto:jlawson@localhost</v>
      </c>
      <c r="H126" s="1" t="s">
        <v>170</v>
      </c>
      <c r="I126" s="1">
        <v>14</v>
      </c>
      <c r="J126" s="1" t="str">
        <f>VLOOKUP(Table1[[#This Row],[profilePic'#]],Images[],3,FALSE)</f>
        <v>LivelyGig logo medium</v>
      </c>
      <c r="K12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6" s="1" t="str">
        <f>"""id"" : """&amp;Table1[[#This Row],[UUID]]&amp;""", "</f>
        <v xml:space="preserve">"id" : "2317c0f4c75a41309965c039bc39db62", </v>
      </c>
      <c r="M126" s="1" t="str">
        <f>"""email"" : """&amp;Table1[[#This Row],[email]]&amp;""", "</f>
        <v xml:space="preserve">"email" : "jlawson@localhost", </v>
      </c>
      <c r="N126" s="1" t="str">
        <f>"""pwd"" : """&amp;Table1[[#This Row],[pwd]]&amp;""", "</f>
        <v xml:space="preserve">"pwd" : "a", </v>
      </c>
      <c r="O126" s="1" t="str">
        <f>"""jsonBlob"" : ""{\""name\"" : \"""&amp;Table1[[#This Row],[firstName]]&amp;" "&amp;Table1[[#This Row],[lastName]]&amp;"\"", "&amp;"\""imgSrc\"" : \"""&amp;Table1[[#This Row],[profilePic]]&amp;"\""}"","</f>
        <v>"jsonBlob"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6" s="1" t="str">
        <f>"""contacts"" : { ""channels"": [ {""url"" : """&amp;Table1[[#This Row],[contact1]]&amp;""", ""channelType"" : """&amp;Table1[[#This Row],[contact1 type]]&amp;""" } ] },"</f>
        <v>"contacts" : { "channels": [ {"url" : "mailto:jlawson@localhost", "channelType" : "email" } ] },</v>
      </c>
      <c r="Q126" s="1" t="str">
        <f>""</f>
        <v/>
      </c>
      <c r="R126" s="1">
        <v>1</v>
      </c>
      <c r="S126" s="1"/>
      <c r="T126" s="1"/>
      <c r="U126" s="1"/>
      <c r="V126" s="162" t="str">
        <f>"""aliasLabels"" : [ "&amp;IF(NOT(ISBLANK(Table1[[#This Row],[label1]])),"{""label"": ""1"""&amp;"}"&amp;IF(NOT(ISBLANK(Table1[[#This Row],[label2]])),",{""label"": ""2"""&amp;"}"&amp;IF(NOT(ISBLANK(Table1[[#This Row],[label3]])),",{""label"":""3"""&amp;"}"&amp;IF(NOT(ISBLANK(Table1[[#This Row],[label4]])),",{""label"": ""4"""&amp;"}",""),""),""),"")&amp;"],"</f>
        <v>"aliasLabels" : [ {"label": "1"}],</v>
      </c>
      <c r="W126" s="1" t="str">
        <f t="shared" si="7"/>
        <v>"initialPosts" : [  ]</v>
      </c>
      <c r="X12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"jlawson@localhost", "pwd" : "a", "jsonBlob" : "{\"name\" : \"Joey Lawson\",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"mailto:jlawson@localhost", "channelType" : "email" } ] },"aliasLabels" : [ {"label": "1"}],"initialPosts" : [  ] }, </v>
      </c>
    </row>
    <row r="127" spans="1:24" x14ac:dyDescent="0.25">
      <c r="A127" s="2">
        <v>225</v>
      </c>
      <c r="B127" s="1" t="s">
        <v>2527</v>
      </c>
      <c r="C127" s="35" t="str">
        <f>LOWER(LEFT(Table1[[#This Row],[firstName]],1)&amp;Table1[[#This Row],[lastName]])&amp;"@localhost"</f>
        <v>jdean@localhost</v>
      </c>
      <c r="D127" s="5" t="s">
        <v>54</v>
      </c>
      <c r="E127" s="5" t="s">
        <v>55</v>
      </c>
      <c r="F127" s="134" t="str">
        <f t="shared" si="6"/>
        <v>a</v>
      </c>
      <c r="G127" s="1" t="str">
        <f>"mailto:"&amp;Table1[[#This Row],[email]]</f>
        <v>mailto:jdean@localhost</v>
      </c>
      <c r="H127" s="1" t="s">
        <v>170</v>
      </c>
      <c r="I127" s="1">
        <v>14</v>
      </c>
      <c r="J127" s="1" t="str">
        <f>VLOOKUP(Table1[[#This Row],[profilePic'#]],Images[],3,FALSE)</f>
        <v>LivelyGig logo medium</v>
      </c>
      <c r="K12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7" s="1" t="str">
        <f>"""id"" : """&amp;Table1[[#This Row],[UUID]]&amp;""", "</f>
        <v xml:space="preserve">"id" : "8ae601e032dd49d08c3476196ad59861", </v>
      </c>
      <c r="M127" s="1" t="str">
        <f>"""email"" : """&amp;Table1[[#This Row],[email]]&amp;""", "</f>
        <v xml:space="preserve">"email" : "jdean@localhost", </v>
      </c>
      <c r="N127" s="1" t="str">
        <f>"""pwd"" : """&amp;Table1[[#This Row],[pwd]]&amp;""", "</f>
        <v xml:space="preserve">"pwd" : "a", </v>
      </c>
      <c r="O127" s="1" t="str">
        <f>"""jsonBlob"" : ""{\""name\"" : \"""&amp;Table1[[#This Row],[firstName]]&amp;" "&amp;Table1[[#This Row],[lastName]]&amp;"\"", "&amp;"\""imgSrc\"" : \"""&amp;Table1[[#This Row],[profilePic]]&amp;"\""}"","</f>
        <v>"jsonBlob"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7" s="1" t="str">
        <f>"""contacts"" : { ""channels"": [ {""url"" : """&amp;Table1[[#This Row],[contact1]]&amp;""", ""channelType"" : """&amp;Table1[[#This Row],[contact1 type]]&amp;""" } ] },"</f>
        <v>"contacts" : { "channels": [ {"url" : "mailto:jdean@localhost", "channelType" : "email" } ] },</v>
      </c>
      <c r="Q127" s="1" t="str">
        <f>""</f>
        <v/>
      </c>
      <c r="R127" s="1">
        <v>1</v>
      </c>
      <c r="S127" s="1"/>
      <c r="T127" s="1"/>
      <c r="U127" s="1"/>
      <c r="V127" s="162" t="str">
        <f>"""aliasLabels"" : [ "&amp;IF(NOT(ISBLANK(Table1[[#This Row],[label1]])),"{""label"": ""1"""&amp;"}"&amp;IF(NOT(ISBLANK(Table1[[#This Row],[label2]])),",{""label"": ""2"""&amp;"}"&amp;IF(NOT(ISBLANK(Table1[[#This Row],[label3]])),",{""label"":""3"""&amp;"}"&amp;IF(NOT(ISBLANK(Table1[[#This Row],[label4]])),",{""label"": ""4"""&amp;"}",""),""),""),"")&amp;"],"</f>
        <v>"aliasLabels" : [ {"label": "1"}],</v>
      </c>
      <c r="W127" s="1" t="str">
        <f t="shared" si="7"/>
        <v>"initialPosts" : [  ]</v>
      </c>
      <c r="X12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"jdean@localhost", "pwd" : "a", "jsonBlob" : "{\"name\" : \"Jamie Dean\",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"mailto:jdean@localhost", "channelType" : "email" } ] },"aliasLabels" : [ {"label": "1"}],"initialPosts" : [  ] }, </v>
      </c>
    </row>
    <row r="128" spans="1:24" x14ac:dyDescent="0.25">
      <c r="A128" s="161">
        <v>226</v>
      </c>
      <c r="B128" s="32" t="s">
        <v>2528</v>
      </c>
      <c r="C128" s="35" t="str">
        <f>LOWER(LEFT(Table1[[#This Row],[firstName]],1)&amp;Table1[[#This Row],[lastName]])&amp;"@localhost"</f>
        <v>hhorton@localhost</v>
      </c>
      <c r="D128" s="5" t="s">
        <v>56</v>
      </c>
      <c r="E128" s="5" t="s">
        <v>57</v>
      </c>
      <c r="F128" s="134" t="str">
        <f t="shared" si="6"/>
        <v>a</v>
      </c>
      <c r="G128" s="1" t="str">
        <f>"mailto:"&amp;Table1[[#This Row],[email]]</f>
        <v>mailto:hhorton@localhost</v>
      </c>
      <c r="H128" s="1" t="s">
        <v>170</v>
      </c>
      <c r="I128" s="1">
        <v>14</v>
      </c>
      <c r="J128" s="1" t="str">
        <f>VLOOKUP(Table1[[#This Row],[profilePic'#]],Images[],3,FALSE)</f>
        <v>LivelyGig logo medium</v>
      </c>
      <c r="K12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8" s="1" t="str">
        <f>"""id"" : """&amp;Table1[[#This Row],[UUID]]&amp;""", "</f>
        <v xml:space="preserve">"id" : "f5cd3cf1f5d34f50a951e898b9272eb1", </v>
      </c>
      <c r="M128" s="1" t="str">
        <f>"""email"" : """&amp;Table1[[#This Row],[email]]&amp;""", "</f>
        <v xml:space="preserve">"email" : "hhorton@localhost", </v>
      </c>
      <c r="N128" s="1" t="str">
        <f>"""pwd"" : """&amp;Table1[[#This Row],[pwd]]&amp;""", "</f>
        <v xml:space="preserve">"pwd" : "a", </v>
      </c>
      <c r="O128" s="1" t="str">
        <f>"""jsonBlob"" : ""{\""name\"" : \"""&amp;Table1[[#This Row],[firstName]]&amp;" "&amp;Table1[[#This Row],[lastName]]&amp;"\"", "&amp;"\""imgSrc\"" : \"""&amp;Table1[[#This Row],[profilePic]]&amp;"\""}"","</f>
        <v>"jsonBlob"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8" s="1" t="str">
        <f>"""contacts"" : { ""channels"": [ {""url"" : """&amp;Table1[[#This Row],[contact1]]&amp;""", ""channelType"" : """&amp;Table1[[#This Row],[contact1 type]]&amp;""" } ] },"</f>
        <v>"contacts" : { "channels": [ {"url" : "mailto:hhorton@localhost", "channelType" : "email" } ] },</v>
      </c>
      <c r="Q128" s="1" t="str">
        <f>""</f>
        <v/>
      </c>
      <c r="R128" s="1">
        <v>1</v>
      </c>
      <c r="S128" s="1"/>
      <c r="T128" s="1"/>
      <c r="U128" s="1"/>
      <c r="V128" s="162" t="str">
        <f>"""aliasLabels"" : [ "&amp;IF(NOT(ISBLANK(Table1[[#This Row],[label1]])),"{""label"": ""1"""&amp;"}"&amp;IF(NOT(ISBLANK(Table1[[#This Row],[label2]])),",{""label"": ""2"""&amp;"}"&amp;IF(NOT(ISBLANK(Table1[[#This Row],[label3]])),",{""label"":""3"""&amp;"}"&amp;IF(NOT(ISBLANK(Table1[[#This Row],[label4]])),",{""label"": ""4"""&amp;"}",""),""),""),"")&amp;"],"</f>
        <v>"aliasLabels" : [ {"label": "1"}],</v>
      </c>
      <c r="W128" s="1" t="str">
        <f t="shared" si="7"/>
        <v>"initialPosts" : [  ]</v>
      </c>
      <c r="X12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"hhorton@localhost", "pwd" : "a", "jsonBlob" : "{\"name\" : \"Henry Horton\",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"mailto:hhorton@localhost", "channelType" : "email" } ] },"aliasLabels" : [ {"label": "1"}],"initialPosts" : [  ] }, </v>
      </c>
    </row>
    <row r="129" spans="1:24" x14ac:dyDescent="0.25">
      <c r="A129" s="2">
        <v>227</v>
      </c>
      <c r="B129" s="1" t="s">
        <v>2529</v>
      </c>
      <c r="C129" s="35" t="str">
        <f>LOWER(LEFT(Table1[[#This Row],[firstName]],1)&amp;Table1[[#This Row],[lastName]])&amp;"@localhost"</f>
        <v>lfrank@localhost</v>
      </c>
      <c r="D129" s="5" t="s">
        <v>58</v>
      </c>
      <c r="E129" s="5" t="s">
        <v>5</v>
      </c>
      <c r="F129" s="134" t="str">
        <f t="shared" si="6"/>
        <v>a</v>
      </c>
      <c r="G129" s="1" t="str">
        <f>"mailto:"&amp;Table1[[#This Row],[email]]</f>
        <v>mailto:lfrank@localhost</v>
      </c>
      <c r="H129" s="1" t="s">
        <v>170</v>
      </c>
      <c r="I129" s="1">
        <v>14</v>
      </c>
      <c r="J129" s="1" t="str">
        <f>VLOOKUP(Table1[[#This Row],[profilePic'#]],Images[],3,FALSE)</f>
        <v>LivelyGig logo medium</v>
      </c>
      <c r="K12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29" s="1" t="str">
        <f>"""id"" : """&amp;Table1[[#This Row],[UUID]]&amp;""", "</f>
        <v xml:space="preserve">"id" : "ed51310ab84e48649ada583139871511", </v>
      </c>
      <c r="M129" s="1" t="str">
        <f>"""email"" : """&amp;Table1[[#This Row],[email]]&amp;""", "</f>
        <v xml:space="preserve">"email" : "lfrank@localhost", </v>
      </c>
      <c r="N129" s="1" t="str">
        <f>"""pwd"" : """&amp;Table1[[#This Row],[pwd]]&amp;""", "</f>
        <v xml:space="preserve">"pwd" : "a", </v>
      </c>
      <c r="O129" s="1" t="str">
        <f>"""jsonBlob"" : ""{\""name\"" : \"""&amp;Table1[[#This Row],[firstName]]&amp;" "&amp;Table1[[#This Row],[lastName]]&amp;"\"", "&amp;"\""imgSrc\"" : \"""&amp;Table1[[#This Row],[profilePic]]&amp;"\""}"","</f>
        <v>"jsonBlob"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29" s="1" t="str">
        <f>"""contacts"" : { ""channels"": [ {""url"" : """&amp;Table1[[#This Row],[contact1]]&amp;""", ""channelType"" : """&amp;Table1[[#This Row],[contact1 type]]&amp;""" } ] },"</f>
        <v>"contacts" : { "channels": [ {"url" : "mailto:lfrank@localhost", "channelType" : "email" } ] },</v>
      </c>
      <c r="Q129" s="1" t="str">
        <f>""</f>
        <v/>
      </c>
      <c r="R129" s="1">
        <v>1</v>
      </c>
      <c r="S129" s="1"/>
      <c r="T129" s="1"/>
      <c r="U129" s="1"/>
      <c r="V129" s="162" t="str">
        <f>"""aliasLabels"" : [ "&amp;IF(NOT(ISBLANK(Table1[[#This Row],[label1]])),"{""label"": ""1"""&amp;"}"&amp;IF(NOT(ISBLANK(Table1[[#This Row],[label2]])),",{""label"": ""2"""&amp;"}"&amp;IF(NOT(ISBLANK(Table1[[#This Row],[label3]])),",{""label"":""3"""&amp;"}"&amp;IF(NOT(ISBLANK(Table1[[#This Row],[label4]])),",{""label"": ""4"""&amp;"}",""),""),""),"")&amp;"],"</f>
        <v>"aliasLabels" : [ {"label": "1"}],</v>
      </c>
      <c r="W129" s="1" t="str">
        <f t="shared" si="7"/>
        <v>"initialPosts" : [  ]</v>
      </c>
      <c r="X12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"lfrank@localhost", "pwd" : "a", "jsonBlob" : "{\"name\" : \"Lester Frank\",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"mailto:lfrank@localhost", "channelType" : "email" } ] },"aliasLabels" : [ {"label": "1"}],"initialPosts" : [  ] }, </v>
      </c>
    </row>
    <row r="130" spans="1:24" x14ac:dyDescent="0.25">
      <c r="A130" s="2">
        <v>228</v>
      </c>
      <c r="B130" s="1" t="s">
        <v>2530</v>
      </c>
      <c r="C130" s="35" t="str">
        <f>LOWER(LEFT(Table1[[#This Row],[firstName]],1)&amp;Table1[[#This Row],[lastName]])&amp;"@localhost"</f>
        <v>mhill@localhost</v>
      </c>
      <c r="D130" s="5" t="s">
        <v>59</v>
      </c>
      <c r="E130" s="5" t="s">
        <v>60</v>
      </c>
      <c r="F130" s="134" t="str">
        <f t="shared" ref="F130:F161" si="8">"a"</f>
        <v>a</v>
      </c>
      <c r="G130" s="1" t="str">
        <f>"mailto:"&amp;Table1[[#This Row],[email]]</f>
        <v>mailto:mhill@localhost</v>
      </c>
      <c r="H130" s="1" t="s">
        <v>170</v>
      </c>
      <c r="I130" s="1">
        <v>14</v>
      </c>
      <c r="J130" s="1" t="str">
        <f>VLOOKUP(Table1[[#This Row],[profilePic'#]],Images[],3,FALSE)</f>
        <v>LivelyGig logo medium</v>
      </c>
      <c r="K13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0" s="1" t="str">
        <f>"""id"" : """&amp;Table1[[#This Row],[UUID]]&amp;""", "</f>
        <v xml:space="preserve">"id" : "9202217fe52546e8b5398d2206a526d0", </v>
      </c>
      <c r="M130" s="1" t="str">
        <f>"""email"" : """&amp;Table1[[#This Row],[email]]&amp;""", "</f>
        <v xml:space="preserve">"email" : "mhill@localhost", </v>
      </c>
      <c r="N130" s="1" t="str">
        <f>"""pwd"" : """&amp;Table1[[#This Row],[pwd]]&amp;""", "</f>
        <v xml:space="preserve">"pwd" : "a", </v>
      </c>
      <c r="O130" s="1" t="str">
        <f>"""jsonBlob"" : ""{\""name\"" : \"""&amp;Table1[[#This Row],[firstName]]&amp;" "&amp;Table1[[#This Row],[lastName]]&amp;"\"", "&amp;"\""imgSrc\"" : \"""&amp;Table1[[#This Row],[profilePic]]&amp;"\""}"","</f>
        <v>"jsonBlob"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0" s="1" t="str">
        <f>"""contacts"" : { ""channels"": [ {""url"" : """&amp;Table1[[#This Row],[contact1]]&amp;""", ""channelType"" : """&amp;Table1[[#This Row],[contact1 type]]&amp;""" } ] },"</f>
        <v>"contacts" : { "channels": [ {"url" : "mailto:mhill@localhost", "channelType" : "email" } ] },</v>
      </c>
      <c r="Q130" s="1" t="str">
        <f>""</f>
        <v/>
      </c>
      <c r="R130" s="1">
        <v>1</v>
      </c>
      <c r="S130" s="1"/>
      <c r="T130" s="1"/>
      <c r="U130" s="1"/>
      <c r="V130" s="162" t="str">
        <f>"""aliasLabels"" : [ "&amp;IF(NOT(ISBLANK(Table1[[#This Row],[label1]])),"{""label"": ""1"""&amp;"}"&amp;IF(NOT(ISBLANK(Table1[[#This Row],[label2]])),",{""label"": ""2"""&amp;"}"&amp;IF(NOT(ISBLANK(Table1[[#This Row],[label3]])),",{""label"":""3"""&amp;"}"&amp;IF(NOT(ISBLANK(Table1[[#This Row],[label4]])),",{""label"": ""4"""&amp;"}",""),""),""),"")&amp;"],"</f>
        <v>"aliasLabels" : [ {"label": "1"}],</v>
      </c>
      <c r="W130" s="1" t="str">
        <f t="shared" ref="W130:W161" si="9">"""initialPosts"" : [  ]"</f>
        <v>"initialPosts" : [  ]</v>
      </c>
      <c r="X13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"mhill@localhost", "pwd" : "a", "jsonBlob" : "{\"name\" : \"Melanie Hill\",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"mailto:mhill@localhost", "channelType" : "email" } ] },"aliasLabels" : [ {"label": "1"}],"initialPosts" : [  ] }, </v>
      </c>
    </row>
    <row r="131" spans="1:24" x14ac:dyDescent="0.25">
      <c r="A131" s="2">
        <v>229</v>
      </c>
      <c r="B131" s="1" t="s">
        <v>2531</v>
      </c>
      <c r="C131" s="35" t="str">
        <f>LOWER(LEFT(Table1[[#This Row],[firstName]],1)&amp;Table1[[#This Row],[lastName]])&amp;"@localhost"</f>
        <v>nmendez@localhost</v>
      </c>
      <c r="D131" s="5" t="s">
        <v>61</v>
      </c>
      <c r="E131" s="5" t="s">
        <v>62</v>
      </c>
      <c r="F131" s="134" t="str">
        <f t="shared" si="8"/>
        <v>a</v>
      </c>
      <c r="G131" s="1" t="str">
        <f>"mailto:"&amp;Table1[[#This Row],[email]]</f>
        <v>mailto:nmendez@localhost</v>
      </c>
      <c r="H131" s="1" t="s">
        <v>170</v>
      </c>
      <c r="I131" s="1">
        <v>14</v>
      </c>
      <c r="J131" s="1" t="str">
        <f>VLOOKUP(Table1[[#This Row],[profilePic'#]],Images[],3,FALSE)</f>
        <v>LivelyGig logo medium</v>
      </c>
      <c r="K13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1" s="1" t="str">
        <f>"""id"" : """&amp;Table1[[#This Row],[UUID]]&amp;""", "</f>
        <v xml:space="preserve">"id" : "2e7de2ea9a334fd1aeff3ab2abf40adc", </v>
      </c>
      <c r="M131" s="1" t="str">
        <f>"""email"" : """&amp;Table1[[#This Row],[email]]&amp;""", "</f>
        <v xml:space="preserve">"email" : "nmendez@localhost", </v>
      </c>
      <c r="N131" s="1" t="str">
        <f>"""pwd"" : """&amp;Table1[[#This Row],[pwd]]&amp;""", "</f>
        <v xml:space="preserve">"pwd" : "a", </v>
      </c>
      <c r="O131" s="1" t="str">
        <f>"""jsonBlob"" : ""{\""name\"" : \"""&amp;Table1[[#This Row],[firstName]]&amp;" "&amp;Table1[[#This Row],[lastName]]&amp;"\"", "&amp;"\""imgSrc\"" : \"""&amp;Table1[[#This Row],[profilePic]]&amp;"\""}"","</f>
        <v>"jsonBlob"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1" s="1" t="str">
        <f>"""contacts"" : { ""channels"": [ {""url"" : """&amp;Table1[[#This Row],[contact1]]&amp;""", ""channelType"" : """&amp;Table1[[#This Row],[contact1 type]]&amp;""" } ] },"</f>
        <v>"contacts" : { "channels": [ {"url" : "mailto:nmendez@localhost", "channelType" : "email" } ] },</v>
      </c>
      <c r="Q131" s="1" t="str">
        <f>""</f>
        <v/>
      </c>
      <c r="R131" s="1">
        <v>1</v>
      </c>
      <c r="S131" s="1"/>
      <c r="T131" s="1"/>
      <c r="U131" s="1"/>
      <c r="V131" s="162" t="str">
        <f>"""aliasLabels"" : [ "&amp;IF(NOT(ISBLANK(Table1[[#This Row],[label1]])),"{""label"": ""1"""&amp;"}"&amp;IF(NOT(ISBLANK(Table1[[#This Row],[label2]])),",{""label"": ""2"""&amp;"}"&amp;IF(NOT(ISBLANK(Table1[[#This Row],[label3]])),",{""label"":""3"""&amp;"}"&amp;IF(NOT(ISBLANK(Table1[[#This Row],[label4]])),",{""label"": ""4"""&amp;"}",""),""),""),"")&amp;"],"</f>
        <v>"aliasLabels" : [ {"label": "1"}],</v>
      </c>
      <c r="W131" s="1" t="str">
        <f t="shared" si="9"/>
        <v>"initialPosts" : [  ]</v>
      </c>
      <c r="X13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"nmendez@localhost", "pwd" : "a", "jsonBlob" : "{\"name\" : \"Nicolas Mendez\",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"mailto:nmendez@localhost", "channelType" : "email" } ] },"aliasLabels" : [ {"label": "1"}],"initialPosts" : [  ] }, </v>
      </c>
    </row>
    <row r="132" spans="1:24" x14ac:dyDescent="0.25">
      <c r="A132" s="161">
        <v>230</v>
      </c>
      <c r="B132" s="32" t="s">
        <v>2532</v>
      </c>
      <c r="C132" s="35" t="str">
        <f>LOWER(LEFT(Table1[[#This Row],[firstName]],1)&amp;Table1[[#This Row],[lastName]])&amp;"@localhost"</f>
        <v>gmiller@localhost</v>
      </c>
      <c r="D132" s="5" t="s">
        <v>63</v>
      </c>
      <c r="E132" s="5" t="s">
        <v>64</v>
      </c>
      <c r="F132" s="134" t="str">
        <f t="shared" si="8"/>
        <v>a</v>
      </c>
      <c r="G132" s="1" t="str">
        <f>"mailto:"&amp;Table1[[#This Row],[email]]</f>
        <v>mailto:gmiller@localhost</v>
      </c>
      <c r="H132" s="1" t="s">
        <v>170</v>
      </c>
      <c r="I132" s="1">
        <v>14</v>
      </c>
      <c r="J132" s="1" t="str">
        <f>VLOOKUP(Table1[[#This Row],[profilePic'#]],Images[],3,FALSE)</f>
        <v>LivelyGig logo medium</v>
      </c>
      <c r="K13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2" s="1" t="str">
        <f>"""id"" : """&amp;Table1[[#This Row],[UUID]]&amp;""", "</f>
        <v xml:space="preserve">"id" : "a0182840d31848dca2f9550d9a39b9b5", </v>
      </c>
      <c r="M132" s="1" t="str">
        <f>"""email"" : """&amp;Table1[[#This Row],[email]]&amp;""", "</f>
        <v xml:space="preserve">"email" : "gmiller@localhost", </v>
      </c>
      <c r="N132" s="1" t="str">
        <f>"""pwd"" : """&amp;Table1[[#This Row],[pwd]]&amp;""", "</f>
        <v xml:space="preserve">"pwd" : "a", </v>
      </c>
      <c r="O132" s="1" t="str">
        <f>"""jsonBlob"" : ""{\""name\"" : \"""&amp;Table1[[#This Row],[firstName]]&amp;" "&amp;Table1[[#This Row],[lastName]]&amp;"\"", "&amp;"\""imgSrc\"" : \"""&amp;Table1[[#This Row],[profilePic]]&amp;"\""}"","</f>
        <v>"jsonBlob"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2" s="1" t="str">
        <f>"""contacts"" : { ""channels"": [ {""url"" : """&amp;Table1[[#This Row],[contact1]]&amp;""", ""channelType"" : """&amp;Table1[[#This Row],[contact1 type]]&amp;""" } ] },"</f>
        <v>"contacts" : { "channels": [ {"url" : "mailto:gmiller@localhost", "channelType" : "email" } ] },</v>
      </c>
      <c r="Q132" s="1" t="str">
        <f>""</f>
        <v/>
      </c>
      <c r="R132" s="1">
        <v>1</v>
      </c>
      <c r="S132" s="1"/>
      <c r="T132" s="1"/>
      <c r="U132" s="1"/>
      <c r="V132" s="162" t="str">
        <f>"""aliasLabels"" : [ "&amp;IF(NOT(ISBLANK(Table1[[#This Row],[label1]])),"{""label"": ""1"""&amp;"}"&amp;IF(NOT(ISBLANK(Table1[[#This Row],[label2]])),",{""label"": ""2"""&amp;"}"&amp;IF(NOT(ISBLANK(Table1[[#This Row],[label3]])),",{""label"":""3"""&amp;"}"&amp;IF(NOT(ISBLANK(Table1[[#This Row],[label4]])),",{""label"": ""4"""&amp;"}",""),""),""),"")&amp;"],"</f>
        <v>"aliasLabels" : [ {"label": "1"}],</v>
      </c>
      <c r="W132" s="1" t="str">
        <f t="shared" si="9"/>
        <v>"initialPosts" : [  ]</v>
      </c>
      <c r="X13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"gmiller@localhost", "pwd" : "a", "jsonBlob" : "{\"name\" : \"Guadalupe Miller\",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"mailto:gmiller@localhost", "channelType" : "email" } ] },"aliasLabels" : [ {"label": "1"}],"initialPosts" : [  ] }, </v>
      </c>
    </row>
    <row r="133" spans="1:24" x14ac:dyDescent="0.25">
      <c r="A133" s="2">
        <v>231</v>
      </c>
      <c r="B133" s="1" t="s">
        <v>2533</v>
      </c>
      <c r="C133" s="35" t="str">
        <f>LOWER(LEFT(Table1[[#This Row],[firstName]],1)&amp;Table1[[#This Row],[lastName]])&amp;"@localhost"</f>
        <v>jreed@localhost</v>
      </c>
      <c r="D133" s="5" t="s">
        <v>65</v>
      </c>
      <c r="E133" s="5" t="s">
        <v>66</v>
      </c>
      <c r="F133" s="134" t="str">
        <f t="shared" si="8"/>
        <v>a</v>
      </c>
      <c r="G133" s="1" t="str">
        <f>"mailto:"&amp;Table1[[#This Row],[email]]</f>
        <v>mailto:jreed@localhost</v>
      </c>
      <c r="H133" s="1" t="s">
        <v>170</v>
      </c>
      <c r="I133" s="1">
        <v>14</v>
      </c>
      <c r="J133" s="1" t="str">
        <f>VLOOKUP(Table1[[#This Row],[profilePic'#]],Images[],3,FALSE)</f>
        <v>LivelyGig logo medium</v>
      </c>
      <c r="K13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3" s="1" t="str">
        <f>"""id"" : """&amp;Table1[[#This Row],[UUID]]&amp;""", "</f>
        <v xml:space="preserve">"id" : "5c06cf2d4b1d4ee7b0ce64bc5f1fd429", </v>
      </c>
      <c r="M133" s="1" t="str">
        <f>"""email"" : """&amp;Table1[[#This Row],[email]]&amp;""", "</f>
        <v xml:space="preserve">"email" : "jreed@localhost", </v>
      </c>
      <c r="N133" s="1" t="str">
        <f>"""pwd"" : """&amp;Table1[[#This Row],[pwd]]&amp;""", "</f>
        <v xml:space="preserve">"pwd" : "a", </v>
      </c>
      <c r="O133" s="1" t="str">
        <f>"""jsonBlob"" : ""{\""name\"" : \"""&amp;Table1[[#This Row],[firstName]]&amp;" "&amp;Table1[[#This Row],[lastName]]&amp;"\"", "&amp;"\""imgSrc\"" : \"""&amp;Table1[[#This Row],[profilePic]]&amp;"\""}"","</f>
        <v>"jsonBlob"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3" s="1" t="str">
        <f>"""contacts"" : { ""channels"": [ {""url"" : """&amp;Table1[[#This Row],[contact1]]&amp;""", ""channelType"" : """&amp;Table1[[#This Row],[contact1 type]]&amp;""" } ] },"</f>
        <v>"contacts" : { "channels": [ {"url" : "mailto:jreed@localhost", "channelType" : "email" } ] },</v>
      </c>
      <c r="Q133" s="1" t="str">
        <f>""</f>
        <v/>
      </c>
      <c r="R133" s="1">
        <v>1</v>
      </c>
      <c r="S133" s="1"/>
      <c r="T133" s="1"/>
      <c r="U133" s="1"/>
      <c r="V133" s="162" t="str">
        <f>"""aliasLabels"" : [ "&amp;IF(NOT(ISBLANK(Table1[[#This Row],[label1]])),"{""label"": ""1"""&amp;"}"&amp;IF(NOT(ISBLANK(Table1[[#This Row],[label2]])),",{""label"": ""2"""&amp;"}"&amp;IF(NOT(ISBLANK(Table1[[#This Row],[label3]])),",{""label"":""3"""&amp;"}"&amp;IF(NOT(ISBLANK(Table1[[#This Row],[label4]])),",{""label"": ""4"""&amp;"}",""),""),""),"")&amp;"],"</f>
        <v>"aliasLabels" : [ {"label": "1"}],</v>
      </c>
      <c r="W133" s="1" t="str">
        <f t="shared" si="9"/>
        <v>"initialPosts" : [  ]</v>
      </c>
      <c r="X13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"jreed@localhost", "pwd" : "a", "jsonBlob" : "{\"name\" : \"Jane Reed\",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"mailto:jreed@localhost", "channelType" : "email" } ] },"aliasLabels" : [ {"label": "1"}],"initialPosts" : [  ] }, </v>
      </c>
    </row>
    <row r="134" spans="1:24" x14ac:dyDescent="0.25">
      <c r="A134" s="2">
        <v>232</v>
      </c>
      <c r="B134" s="1" t="s">
        <v>2534</v>
      </c>
      <c r="C134" s="35" t="str">
        <f>LOWER(LEFT(Table1[[#This Row],[firstName]],1)&amp;Table1[[#This Row],[lastName]])&amp;"@localhost"</f>
        <v>danderson@localhost</v>
      </c>
      <c r="D134" s="5" t="s">
        <v>67</v>
      </c>
      <c r="E134" s="5" t="s">
        <v>68</v>
      </c>
      <c r="F134" s="134" t="str">
        <f t="shared" si="8"/>
        <v>a</v>
      </c>
      <c r="G134" s="1" t="str">
        <f>"mailto:"&amp;Table1[[#This Row],[email]]</f>
        <v>mailto:danderson@localhost</v>
      </c>
      <c r="H134" s="1" t="s">
        <v>170</v>
      </c>
      <c r="I134" s="1">
        <v>14</v>
      </c>
      <c r="J134" s="1" t="str">
        <f>VLOOKUP(Table1[[#This Row],[profilePic'#]],Images[],3,FALSE)</f>
        <v>LivelyGig logo medium</v>
      </c>
      <c r="K13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4" s="1" t="str">
        <f>"""id"" : """&amp;Table1[[#This Row],[UUID]]&amp;""", "</f>
        <v xml:space="preserve">"id" : "622eae325c484c2f8b93dc655380e0e5", </v>
      </c>
      <c r="M134" s="1" t="str">
        <f>"""email"" : """&amp;Table1[[#This Row],[email]]&amp;""", "</f>
        <v xml:space="preserve">"email" : "danderson@localhost", </v>
      </c>
      <c r="N134" s="1" t="str">
        <f>"""pwd"" : """&amp;Table1[[#This Row],[pwd]]&amp;""", "</f>
        <v xml:space="preserve">"pwd" : "a", </v>
      </c>
      <c r="O134" s="1" t="str">
        <f>"""jsonBlob"" : ""{\""name\"" : \"""&amp;Table1[[#This Row],[firstName]]&amp;" "&amp;Table1[[#This Row],[lastName]]&amp;"\"", "&amp;"\""imgSrc\"" : \"""&amp;Table1[[#This Row],[profilePic]]&amp;"\""}"","</f>
        <v>"jsonBlob"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4" s="1" t="str">
        <f>"""contacts"" : { ""channels"": [ {""url"" : """&amp;Table1[[#This Row],[contact1]]&amp;""", ""channelType"" : """&amp;Table1[[#This Row],[contact1 type]]&amp;""" } ] },"</f>
        <v>"contacts" : { "channels": [ {"url" : "mailto:danderson@localhost", "channelType" : "email" } ] },</v>
      </c>
      <c r="Q134" s="1" t="str">
        <f>""</f>
        <v/>
      </c>
      <c r="R134" s="1">
        <v>1</v>
      </c>
      <c r="S134" s="1"/>
      <c r="T134" s="1"/>
      <c r="U134" s="1"/>
      <c r="V134" s="162" t="str">
        <f>"""aliasLabels"" : [ "&amp;IF(NOT(ISBLANK(Table1[[#This Row],[label1]])),"{""label"": ""1"""&amp;"}"&amp;IF(NOT(ISBLANK(Table1[[#This Row],[label2]])),",{""label"": ""2"""&amp;"}"&amp;IF(NOT(ISBLANK(Table1[[#This Row],[label3]])),",{""label"":""3"""&amp;"}"&amp;IF(NOT(ISBLANK(Table1[[#This Row],[label4]])),",{""label"": ""4"""&amp;"}",""),""),""),"")&amp;"],"</f>
        <v>"aliasLabels" : [ {"label": "1"}],</v>
      </c>
      <c r="W134" s="1" t="str">
        <f t="shared" si="9"/>
        <v>"initialPosts" : [  ]</v>
      </c>
      <c r="X13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"danderson@localhost", "pwd" : "a", "jsonBlob" : "{\"name\" : \"Deborah Anderson\",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"mailto:danderson@localhost", "channelType" : "email" } ] },"aliasLabels" : [ {"label": "1"}],"initialPosts" : [  ] }, </v>
      </c>
    </row>
    <row r="135" spans="1:24" x14ac:dyDescent="0.25">
      <c r="A135" s="2">
        <v>233</v>
      </c>
      <c r="B135" s="1" t="s">
        <v>2535</v>
      </c>
      <c r="C135" s="35" t="str">
        <f>LOWER(LEFT(Table1[[#This Row],[firstName]],1)&amp;Table1[[#This Row],[lastName]])&amp;"@localhost"</f>
        <v>wcoleman@localhost</v>
      </c>
      <c r="D135" s="5" t="s">
        <v>69</v>
      </c>
      <c r="E135" s="5" t="s">
        <v>70</v>
      </c>
      <c r="F135" s="134" t="str">
        <f t="shared" si="8"/>
        <v>a</v>
      </c>
      <c r="G135" s="1" t="str">
        <f>"mailto:"&amp;Table1[[#This Row],[email]]</f>
        <v>mailto:wcoleman@localhost</v>
      </c>
      <c r="H135" s="1" t="s">
        <v>170</v>
      </c>
      <c r="I135" s="1">
        <v>14</v>
      </c>
      <c r="J135" s="1" t="str">
        <f>VLOOKUP(Table1[[#This Row],[profilePic'#]],Images[],3,FALSE)</f>
        <v>LivelyGig logo medium</v>
      </c>
      <c r="K13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5" s="1" t="str">
        <f>"""id"" : """&amp;Table1[[#This Row],[UUID]]&amp;""", "</f>
        <v xml:space="preserve">"id" : "23843ee2020948099929f33cc315fcc0", </v>
      </c>
      <c r="M135" s="1" t="str">
        <f>"""email"" : """&amp;Table1[[#This Row],[email]]&amp;""", "</f>
        <v xml:space="preserve">"email" : "wcoleman@localhost", </v>
      </c>
      <c r="N135" s="1" t="str">
        <f>"""pwd"" : """&amp;Table1[[#This Row],[pwd]]&amp;""", "</f>
        <v xml:space="preserve">"pwd" : "a", </v>
      </c>
      <c r="O135" s="1" t="str">
        <f>"""jsonBlob"" : ""{\""name\"" : \"""&amp;Table1[[#This Row],[firstName]]&amp;" "&amp;Table1[[#This Row],[lastName]]&amp;"\"", "&amp;"\""imgSrc\"" : \"""&amp;Table1[[#This Row],[profilePic]]&amp;"\""}"","</f>
        <v>"jsonBlob"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5" s="1" t="str">
        <f>"""contacts"" : { ""channels"": [ {""url"" : """&amp;Table1[[#This Row],[contact1]]&amp;""", ""channelType"" : """&amp;Table1[[#This Row],[contact1 type]]&amp;""" } ] },"</f>
        <v>"contacts" : { "channels": [ {"url" : "mailto:wcoleman@localhost", "channelType" : "email" } ] },</v>
      </c>
      <c r="Q135" s="1" t="str">
        <f>""</f>
        <v/>
      </c>
      <c r="R135" s="1">
        <v>1</v>
      </c>
      <c r="S135" s="1"/>
      <c r="T135" s="1"/>
      <c r="U135" s="1"/>
      <c r="V135" s="162" t="str">
        <f>"""aliasLabels"" : [ "&amp;IF(NOT(ISBLANK(Table1[[#This Row],[label1]])),"{""label"": ""1"""&amp;"}"&amp;IF(NOT(ISBLANK(Table1[[#This Row],[label2]])),",{""label"": ""2"""&amp;"}"&amp;IF(NOT(ISBLANK(Table1[[#This Row],[label3]])),",{""label"":""3"""&amp;"}"&amp;IF(NOT(ISBLANK(Table1[[#This Row],[label4]])),",{""label"": ""4"""&amp;"}",""),""),""),"")&amp;"],"</f>
        <v>"aliasLabels" : [ {"label": "1"}],</v>
      </c>
      <c r="W135" s="1" t="str">
        <f t="shared" si="9"/>
        <v>"initialPosts" : [  ]</v>
      </c>
      <c r="X13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"wcoleman@localhost", "pwd" : "a", "jsonBlob" : "{\"name\" : \"Wanda Coleman\",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"mailto:wcoleman@localhost", "channelType" : "email" } ] },"aliasLabels" : [ {"label": "1"}],"initialPosts" : [  ] }, </v>
      </c>
    </row>
    <row r="136" spans="1:24" x14ac:dyDescent="0.25">
      <c r="A136" s="161">
        <v>234</v>
      </c>
      <c r="B136" s="32" t="s">
        <v>2536</v>
      </c>
      <c r="C136" s="35" t="str">
        <f>LOWER(LEFT(Table1[[#This Row],[firstName]],1)&amp;Table1[[#This Row],[lastName]])&amp;"@localhost"</f>
        <v>mmartin@localhost</v>
      </c>
      <c r="D136" s="5" t="s">
        <v>71</v>
      </c>
      <c r="E136" s="5" t="s">
        <v>72</v>
      </c>
      <c r="F136" s="134" t="str">
        <f t="shared" si="8"/>
        <v>a</v>
      </c>
      <c r="G136" s="1" t="str">
        <f>"mailto:"&amp;Table1[[#This Row],[email]]</f>
        <v>mailto:mmartin@localhost</v>
      </c>
      <c r="H136" s="1" t="s">
        <v>170</v>
      </c>
      <c r="I136" s="1">
        <v>14</v>
      </c>
      <c r="J136" s="1" t="str">
        <f>VLOOKUP(Table1[[#This Row],[profilePic'#]],Images[],3,FALSE)</f>
        <v>LivelyGig logo medium</v>
      </c>
      <c r="K13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6" s="1" t="str">
        <f>"""id"" : """&amp;Table1[[#This Row],[UUID]]&amp;""", "</f>
        <v xml:space="preserve">"id" : "6300a1bb906c401382cc4d30f62dfac5", </v>
      </c>
      <c r="M136" s="1" t="str">
        <f>"""email"" : """&amp;Table1[[#This Row],[email]]&amp;""", "</f>
        <v xml:space="preserve">"email" : "mmartin@localhost", </v>
      </c>
      <c r="N136" s="1" t="str">
        <f>"""pwd"" : """&amp;Table1[[#This Row],[pwd]]&amp;""", "</f>
        <v xml:space="preserve">"pwd" : "a", </v>
      </c>
      <c r="O136" s="1" t="str">
        <f>"""jsonBlob"" : ""{\""name\"" : \"""&amp;Table1[[#This Row],[firstName]]&amp;" "&amp;Table1[[#This Row],[lastName]]&amp;"\"", "&amp;"\""imgSrc\"" : \"""&amp;Table1[[#This Row],[profilePic]]&amp;"\""}"","</f>
        <v>"jsonBlob"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6" s="1" t="str">
        <f>"""contacts"" : { ""channels"": [ {""url"" : """&amp;Table1[[#This Row],[contact1]]&amp;""", ""channelType"" : """&amp;Table1[[#This Row],[contact1 type]]&amp;""" } ] },"</f>
        <v>"contacts" : { "channels": [ {"url" : "mailto:mmartin@localhost", "channelType" : "email" } ] },</v>
      </c>
      <c r="Q136" s="1" t="str">
        <f>""</f>
        <v/>
      </c>
      <c r="R136" s="1">
        <v>1</v>
      </c>
      <c r="S136" s="1"/>
      <c r="T136" s="1"/>
      <c r="U136" s="1"/>
      <c r="V136" s="162" t="str">
        <f>"""aliasLabels"" : [ "&amp;IF(NOT(ISBLANK(Table1[[#This Row],[label1]])),"{""label"": ""1"""&amp;"}"&amp;IF(NOT(ISBLANK(Table1[[#This Row],[label2]])),",{""label"": ""2"""&amp;"}"&amp;IF(NOT(ISBLANK(Table1[[#This Row],[label3]])),",{""label"":""3"""&amp;"}"&amp;IF(NOT(ISBLANK(Table1[[#This Row],[label4]])),",{""label"": ""4"""&amp;"}",""),""),""),"")&amp;"],"</f>
        <v>"aliasLabels" : [ {"label": "1"}],</v>
      </c>
      <c r="W136" s="1" t="str">
        <f t="shared" si="9"/>
        <v>"initialPosts" : [  ]</v>
      </c>
      <c r="X13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"mmartin@localhost", "pwd" : "a", "jsonBlob" : "{\"name\" : \"Mildred Martin\",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"mailto:mmartin@localhost", "channelType" : "email" } ] },"aliasLabels" : [ {"label": "1"}],"initialPosts" : [  ] }, </v>
      </c>
    </row>
    <row r="137" spans="1:24" x14ac:dyDescent="0.25">
      <c r="A137" s="2">
        <v>235</v>
      </c>
      <c r="B137" s="1" t="s">
        <v>2537</v>
      </c>
      <c r="C137" s="1" t="str">
        <f>LOWER(LEFT(Table1[[#This Row],[firstName]],1)&amp;Table1[[#This Row],[lastName]])&amp;"@localhost"</f>
        <v>iperry@localhost</v>
      </c>
      <c r="D137" s="5" t="s">
        <v>73</v>
      </c>
      <c r="E137" s="5" t="s">
        <v>74</v>
      </c>
      <c r="F137" s="134" t="str">
        <f t="shared" si="8"/>
        <v>a</v>
      </c>
      <c r="G137" s="1" t="str">
        <f>"mailto:"&amp;Table1[[#This Row],[email]]</f>
        <v>mailto:iperry@localhost</v>
      </c>
      <c r="H137" s="1" t="s">
        <v>170</v>
      </c>
      <c r="I137" s="1">
        <v>14</v>
      </c>
      <c r="J137" s="1" t="str">
        <f>VLOOKUP(Table1[[#This Row],[profilePic'#]],Images[],3,FALSE)</f>
        <v>LivelyGig logo medium</v>
      </c>
      <c r="K13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7" s="1" t="str">
        <f>"""id"" : """&amp;Table1[[#This Row],[UUID]]&amp;""", "</f>
        <v xml:space="preserve">"id" : "13421f9e1bff4575820d1806c8d31190", </v>
      </c>
      <c r="M137" s="1" t="str">
        <f>"""email"" : """&amp;Table1[[#This Row],[email]]&amp;""", "</f>
        <v xml:space="preserve">"email" : "iperry@localhost", </v>
      </c>
      <c r="N137" s="1" t="str">
        <f>"""pwd"" : """&amp;Table1[[#This Row],[pwd]]&amp;""", "</f>
        <v xml:space="preserve">"pwd" : "a", </v>
      </c>
      <c r="O137" s="1" t="str">
        <f>"""jsonBlob"" : ""{\""name\"" : \"""&amp;Table1[[#This Row],[firstName]]&amp;" "&amp;Table1[[#This Row],[lastName]]&amp;"\"", "&amp;"\""imgSrc\"" : \"""&amp;Table1[[#This Row],[profilePic]]&amp;"\""}"","</f>
        <v>"jsonBlob"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7" s="1" t="str">
        <f>"""contacts"" : { ""channels"": [ {""url"" : """&amp;Table1[[#This Row],[contact1]]&amp;""", ""channelType"" : """&amp;Table1[[#This Row],[contact1 type]]&amp;""" } ] },"</f>
        <v>"contacts" : { "channels": [ {"url" : "mailto:iperry@localhost", "channelType" : "email" } ] },</v>
      </c>
      <c r="Q137" s="1" t="str">
        <f>""</f>
        <v/>
      </c>
      <c r="R137" s="1">
        <v>1</v>
      </c>
      <c r="S137" s="1"/>
      <c r="T137" s="1"/>
      <c r="U137" s="1"/>
      <c r="V137" s="162" t="str">
        <f>"""aliasLabels"" : [ "&amp;IF(NOT(ISBLANK(Table1[[#This Row],[label1]])),"{""label"": ""1"""&amp;"}"&amp;IF(NOT(ISBLANK(Table1[[#This Row],[label2]])),",{""label"": ""2"""&amp;"}"&amp;IF(NOT(ISBLANK(Table1[[#This Row],[label3]])),",{""label"":""3"""&amp;"}"&amp;IF(NOT(ISBLANK(Table1[[#This Row],[label4]])),",{""label"": ""4"""&amp;"}",""),""),""),"")&amp;"],"</f>
        <v>"aliasLabels" : [ {"label": "1"}],</v>
      </c>
      <c r="W137" s="1" t="str">
        <f t="shared" si="9"/>
        <v>"initialPosts" : [  ]</v>
      </c>
      <c r="X13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"iperry@localhost", "pwd" : "a", "jsonBlob" : "{\"name\" : \"Irene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"mailto:iperry@localhost", "channelType" : "email" } ] },"aliasLabels" : [ {"label": "1"}],"initialPosts" : [  ] }, </v>
      </c>
    </row>
    <row r="138" spans="1:24" x14ac:dyDescent="0.25">
      <c r="A138" s="2">
        <v>236</v>
      </c>
      <c r="B138" s="1" t="s">
        <v>2538</v>
      </c>
      <c r="C138" s="1" t="str">
        <f>LOWER(LEFT(Table1[[#This Row],[firstName]],1)&amp;Table1[[#This Row],[lastName]])&amp;"@localhost"</f>
        <v>rperez@localhost</v>
      </c>
      <c r="D138" s="5" t="s">
        <v>75</v>
      </c>
      <c r="E138" s="5" t="s">
        <v>76</v>
      </c>
      <c r="F138" s="134" t="str">
        <f t="shared" si="8"/>
        <v>a</v>
      </c>
      <c r="G138" s="1" t="str">
        <f>"mailto:"&amp;Table1[[#This Row],[email]]</f>
        <v>mailto:rperez@localhost</v>
      </c>
      <c r="H138" s="1" t="s">
        <v>170</v>
      </c>
      <c r="I138" s="1">
        <v>14</v>
      </c>
      <c r="J138" s="1" t="str">
        <f>VLOOKUP(Table1[[#This Row],[profilePic'#]],Images[],3,FALSE)</f>
        <v>LivelyGig logo medium</v>
      </c>
      <c r="K13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8" s="1" t="str">
        <f>"""id"" : """&amp;Table1[[#This Row],[UUID]]&amp;""", "</f>
        <v xml:space="preserve">"id" : "a2ecef3fdf23467abfe11fa2d331442d", </v>
      </c>
      <c r="M138" s="1" t="str">
        <f>"""email"" : """&amp;Table1[[#This Row],[email]]&amp;""", "</f>
        <v xml:space="preserve">"email" : "rperez@localhost", </v>
      </c>
      <c r="N138" s="1" t="str">
        <f>"""pwd"" : """&amp;Table1[[#This Row],[pwd]]&amp;""", "</f>
        <v xml:space="preserve">"pwd" : "a", </v>
      </c>
      <c r="O138" s="1" t="str">
        <f>"""jsonBlob"" : ""{\""name\"" : \"""&amp;Table1[[#This Row],[firstName]]&amp;" "&amp;Table1[[#This Row],[lastName]]&amp;"\"", "&amp;"\""imgSrc\"" : \"""&amp;Table1[[#This Row],[profilePic]]&amp;"\""}"","</f>
        <v>"jsonBlob"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8" s="1" t="str">
        <f>"""contacts"" : { ""channels"": [ {""url"" : """&amp;Table1[[#This Row],[contact1]]&amp;""", ""channelType"" : """&amp;Table1[[#This Row],[contact1 type]]&amp;""" } ] },"</f>
        <v>"contacts" : { "channels": [ {"url" : "mailto:rperez@localhost", "channelType" : "email" } ] },</v>
      </c>
      <c r="Q138" s="1" t="str">
        <f>""</f>
        <v/>
      </c>
      <c r="R138" s="1">
        <v>1</v>
      </c>
      <c r="S138" s="1"/>
      <c r="T138" s="1"/>
      <c r="U138" s="1"/>
      <c r="V138" s="162" t="str">
        <f>"""aliasLabels"" : [ "&amp;IF(NOT(ISBLANK(Table1[[#This Row],[label1]])),"{""label"": ""1"""&amp;"}"&amp;IF(NOT(ISBLANK(Table1[[#This Row],[label2]])),",{""label"": ""2"""&amp;"}"&amp;IF(NOT(ISBLANK(Table1[[#This Row],[label3]])),",{""label"":""3"""&amp;"}"&amp;IF(NOT(ISBLANK(Table1[[#This Row],[label4]])),",{""label"": ""4"""&amp;"}",""),""),""),"")&amp;"],"</f>
        <v>"aliasLabels" : [ {"label": "1"}],</v>
      </c>
      <c r="W138" s="1" t="str">
        <f t="shared" si="9"/>
        <v>"initialPosts" : [  ]</v>
      </c>
      <c r="X13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"rperez@localhost", "pwd" : "a", "jsonBlob" : "{\"name\" : \"Roger Perez\",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"mailto:rperez@localhost", "channelType" : "email" } ] },"aliasLabels" : [ {"label": "1"}],"initialPosts" : [  ] }, </v>
      </c>
    </row>
    <row r="139" spans="1:24" x14ac:dyDescent="0.25">
      <c r="A139" s="2">
        <v>237</v>
      </c>
      <c r="B139" s="1" t="s">
        <v>2539</v>
      </c>
      <c r="C139" s="1" t="str">
        <f>LOWER(LEFT(Table1[[#This Row],[firstName]],1)&amp;Table1[[#This Row],[lastName]])&amp;"@localhost"</f>
        <v>mmorris@localhost</v>
      </c>
      <c r="D139" s="5" t="s">
        <v>77</v>
      </c>
      <c r="E139" s="5" t="s">
        <v>78</v>
      </c>
      <c r="F139" s="134" t="str">
        <f t="shared" si="8"/>
        <v>a</v>
      </c>
      <c r="G139" s="1" t="str">
        <f>"mailto:"&amp;Table1[[#This Row],[email]]</f>
        <v>mailto:mmorris@localhost</v>
      </c>
      <c r="H139" s="1" t="s">
        <v>170</v>
      </c>
      <c r="I139" s="1">
        <v>14</v>
      </c>
      <c r="J139" s="1" t="str">
        <f>VLOOKUP(Table1[[#This Row],[profilePic'#]],Images[],3,FALSE)</f>
        <v>LivelyGig logo medium</v>
      </c>
      <c r="K13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39" s="1" t="str">
        <f>"""id"" : """&amp;Table1[[#This Row],[UUID]]&amp;""", "</f>
        <v xml:space="preserve">"id" : "ee9886734459463091c36f6d9084641e", </v>
      </c>
      <c r="M139" s="1" t="str">
        <f>"""email"" : """&amp;Table1[[#This Row],[email]]&amp;""", "</f>
        <v xml:space="preserve">"email" : "mmorris@localhost", </v>
      </c>
      <c r="N139" s="1" t="str">
        <f>"""pwd"" : """&amp;Table1[[#This Row],[pwd]]&amp;""", "</f>
        <v xml:space="preserve">"pwd" : "a", </v>
      </c>
      <c r="O139" s="1" t="str">
        <f>"""jsonBlob"" : ""{\""name\"" : \"""&amp;Table1[[#This Row],[firstName]]&amp;" "&amp;Table1[[#This Row],[lastName]]&amp;"\"", "&amp;"\""imgSrc\"" : \"""&amp;Table1[[#This Row],[profilePic]]&amp;"\""}"","</f>
        <v>"jsonBlob"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39" s="1" t="str">
        <f>"""contacts"" : { ""channels"": [ {""url"" : """&amp;Table1[[#This Row],[contact1]]&amp;""", ""channelType"" : """&amp;Table1[[#This Row],[contact1 type]]&amp;""" } ] },"</f>
        <v>"contacts" : { "channels": [ {"url" : "mailto:mmorris@localhost", "channelType" : "email" } ] },</v>
      </c>
      <c r="Q139" s="1" t="str">
        <f>""</f>
        <v/>
      </c>
      <c r="R139" s="1">
        <v>1</v>
      </c>
      <c r="S139" s="1"/>
      <c r="T139" s="1"/>
      <c r="U139" s="1"/>
      <c r="V139" s="162" t="str">
        <f>"""aliasLabels"" : [ "&amp;IF(NOT(ISBLANK(Table1[[#This Row],[label1]])),"{""label"": ""1"""&amp;"}"&amp;IF(NOT(ISBLANK(Table1[[#This Row],[label2]])),",{""label"": ""2"""&amp;"}"&amp;IF(NOT(ISBLANK(Table1[[#This Row],[label3]])),",{""label"":""3"""&amp;"}"&amp;IF(NOT(ISBLANK(Table1[[#This Row],[label4]])),",{""label"": ""4"""&amp;"}",""),""),""),"")&amp;"],"</f>
        <v>"aliasLabels" : [ {"label": "1"}],</v>
      </c>
      <c r="W139" s="1" t="str">
        <f t="shared" si="9"/>
        <v>"initialPosts" : [  ]</v>
      </c>
      <c r="X13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"mmorris@localhost", "pwd" : "a", "jsonBlob" : "{\"name\" : \"Maria Morris\",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"mailto:mmorris@localhost", "channelType" : "email" } ] },"aliasLabels" : [ {"label": "1"}],"initialPosts" : [  ] }, </v>
      </c>
    </row>
    <row r="140" spans="1:24" x14ac:dyDescent="0.25">
      <c r="A140" s="161">
        <v>238</v>
      </c>
      <c r="B140" s="5" t="s">
        <v>2540</v>
      </c>
      <c r="C140" s="1" t="str">
        <f>LOWER(LEFT(Table1[[#This Row],[firstName]],1)&amp;Table1[[#This Row],[lastName]])&amp;"@localhost"</f>
        <v>rmurphy@localhost</v>
      </c>
      <c r="D140" s="5" t="s">
        <v>79</v>
      </c>
      <c r="E140" s="5" t="s">
        <v>80</v>
      </c>
      <c r="F140" s="134" t="str">
        <f t="shared" si="8"/>
        <v>a</v>
      </c>
      <c r="G140" s="1" t="str">
        <f>"mailto:"&amp;Table1[[#This Row],[email]]</f>
        <v>mailto:rmurphy@localhost</v>
      </c>
      <c r="H140" s="1" t="s">
        <v>170</v>
      </c>
      <c r="I140" s="1">
        <v>14</v>
      </c>
      <c r="J140" s="1" t="str">
        <f>VLOOKUP(Table1[[#This Row],[profilePic'#]],Images[],3,FALSE)</f>
        <v>LivelyGig logo medium</v>
      </c>
      <c r="K14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0" s="1" t="str">
        <f>"""id"" : """&amp;Table1[[#This Row],[UUID]]&amp;""", "</f>
        <v xml:space="preserve">"id" : "93a381adc00d4ee39a5afa47308efe64", </v>
      </c>
      <c r="M140" s="1" t="str">
        <f>"""email"" : """&amp;Table1[[#This Row],[email]]&amp;""", "</f>
        <v xml:space="preserve">"email" : "rmurphy@localhost", </v>
      </c>
      <c r="N140" s="1" t="str">
        <f>"""pwd"" : """&amp;Table1[[#This Row],[pwd]]&amp;""", "</f>
        <v xml:space="preserve">"pwd" : "a", </v>
      </c>
      <c r="O140" s="1" t="str">
        <f>"""jsonBlob"" : ""{\""name\"" : \"""&amp;Table1[[#This Row],[firstName]]&amp;" "&amp;Table1[[#This Row],[lastName]]&amp;"\"", "&amp;"\""imgSrc\"" : \"""&amp;Table1[[#This Row],[profilePic]]&amp;"\""}"","</f>
        <v>"jsonBlob"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0" s="1" t="str">
        <f>"""contacts"" : { ""channels"": [ {""url"" : """&amp;Table1[[#This Row],[contact1]]&amp;""", ""channelType"" : """&amp;Table1[[#This Row],[contact1 type]]&amp;""" } ] },"</f>
        <v>"contacts" : { "channels": [ {"url" : "mailto:rmurphy@localhost", "channelType" : "email" } ] },</v>
      </c>
      <c r="Q140" s="1" t="str">
        <f>""</f>
        <v/>
      </c>
      <c r="R140" s="1">
        <v>1</v>
      </c>
      <c r="S140" s="1"/>
      <c r="T140" s="1"/>
      <c r="U140" s="1"/>
      <c r="V140" s="162" t="str">
        <f>"""aliasLabels"" : [ "&amp;IF(NOT(ISBLANK(Table1[[#This Row],[label1]])),"{""label"": ""1"""&amp;"}"&amp;IF(NOT(ISBLANK(Table1[[#This Row],[label2]])),",{""label"": ""2"""&amp;"}"&amp;IF(NOT(ISBLANK(Table1[[#This Row],[label3]])),",{""label"":""3"""&amp;"}"&amp;IF(NOT(ISBLANK(Table1[[#This Row],[label4]])),",{""label"": ""4"""&amp;"}",""),""),""),"")&amp;"],"</f>
        <v>"aliasLabels" : [ {"label": "1"}],</v>
      </c>
      <c r="W140" s="1" t="str">
        <f t="shared" si="9"/>
        <v>"initialPosts" : [  ]</v>
      </c>
      <c r="X14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"rmurphy@localhost", "pwd" : "a", "jsonBlob" : "{\"name\" : \"Roy Murphy\",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"mailto:rmurphy@localhost", "channelType" : "email" } ] },"aliasLabels" : [ {"label": "1"}],"initialPosts" : [  ] }, </v>
      </c>
    </row>
    <row r="141" spans="1:24" x14ac:dyDescent="0.25">
      <c r="A141" s="2">
        <v>239</v>
      </c>
      <c r="B141" s="1" t="s">
        <v>2541</v>
      </c>
      <c r="C141" s="1" t="str">
        <f>LOWER(LEFT(Table1[[#This Row],[firstName]],1)&amp;Table1[[#This Row],[lastName]])&amp;"@localhost"</f>
        <v>ethomas@localhost</v>
      </c>
      <c r="D141" s="5" t="s">
        <v>81</v>
      </c>
      <c r="E141" s="5" t="s">
        <v>82</v>
      </c>
      <c r="F141" s="134" t="str">
        <f t="shared" si="8"/>
        <v>a</v>
      </c>
      <c r="G141" s="1" t="str">
        <f>"mailto:"&amp;Table1[[#This Row],[email]]</f>
        <v>mailto:ethomas@localhost</v>
      </c>
      <c r="H141" s="1" t="s">
        <v>170</v>
      </c>
      <c r="I141" s="1">
        <v>14</v>
      </c>
      <c r="J141" s="1" t="str">
        <f>VLOOKUP(Table1[[#This Row],[profilePic'#]],Images[],3,FALSE)</f>
        <v>LivelyGig logo medium</v>
      </c>
      <c r="K14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1" s="1" t="str">
        <f>"""id"" : """&amp;Table1[[#This Row],[UUID]]&amp;""", "</f>
        <v xml:space="preserve">"id" : "b86162250496417dbcb9be4a8bc54c7d", </v>
      </c>
      <c r="M141" s="1" t="str">
        <f>"""email"" : """&amp;Table1[[#This Row],[email]]&amp;""", "</f>
        <v xml:space="preserve">"email" : "ethomas@localhost", </v>
      </c>
      <c r="N141" s="1" t="str">
        <f>"""pwd"" : """&amp;Table1[[#This Row],[pwd]]&amp;""", "</f>
        <v xml:space="preserve">"pwd" : "a", </v>
      </c>
      <c r="O141" s="1" t="str">
        <f>"""jsonBlob"" : ""{\""name\"" : \"""&amp;Table1[[#This Row],[firstName]]&amp;" "&amp;Table1[[#This Row],[lastName]]&amp;"\"", "&amp;"\""imgSrc\"" : \"""&amp;Table1[[#This Row],[profilePic]]&amp;"\""}"","</f>
        <v>"jsonBlob"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1" s="1" t="str">
        <f>"""contacts"" : { ""channels"": [ {""url"" : """&amp;Table1[[#This Row],[contact1]]&amp;""", ""channelType"" : """&amp;Table1[[#This Row],[contact1 type]]&amp;""" } ] },"</f>
        <v>"contacts" : { "channels": [ {"url" : "mailto:ethomas@localhost", "channelType" : "email" } ] },</v>
      </c>
      <c r="Q141" s="1" t="str">
        <f>""</f>
        <v/>
      </c>
      <c r="R141" s="1">
        <v>1</v>
      </c>
      <c r="S141" s="1"/>
      <c r="T141" s="1"/>
      <c r="U141" s="1"/>
      <c r="V141" s="162" t="str">
        <f>"""aliasLabels"" : [ "&amp;IF(NOT(ISBLANK(Table1[[#This Row],[label1]])),"{""label"": ""1"""&amp;"}"&amp;IF(NOT(ISBLANK(Table1[[#This Row],[label2]])),",{""label"": ""2"""&amp;"}"&amp;IF(NOT(ISBLANK(Table1[[#This Row],[label3]])),",{""label"":""3"""&amp;"}"&amp;IF(NOT(ISBLANK(Table1[[#This Row],[label4]])),",{""label"": ""4"""&amp;"}",""),""),""),"")&amp;"],"</f>
        <v>"aliasLabels" : [ {"label": "1"}],</v>
      </c>
      <c r="W141" s="1" t="str">
        <f t="shared" si="9"/>
        <v>"initialPosts" : [  ]</v>
      </c>
      <c r="X14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"ethomas@localhost", "pwd" : "a", "jsonBlob" : "{\"name\" : \"Ernest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"mailto:ethomas@localhost", "channelType" : "email" } ] },"aliasLabels" : [ {"label": "1"}],"initialPosts" : [  ] }, </v>
      </c>
    </row>
    <row r="142" spans="1:24" x14ac:dyDescent="0.25">
      <c r="A142" s="2">
        <v>240</v>
      </c>
      <c r="B142" s="1" t="s">
        <v>2542</v>
      </c>
      <c r="C142" s="1" t="str">
        <f>LOWER(LEFT(Table1[[#This Row],[firstName]],1)&amp;Table1[[#This Row],[lastName]])&amp;"@localhost"</f>
        <v>kmoore@localhost</v>
      </c>
      <c r="D142" s="5" t="s">
        <v>83</v>
      </c>
      <c r="E142" s="5" t="s">
        <v>84</v>
      </c>
      <c r="F142" s="134" t="str">
        <f t="shared" si="8"/>
        <v>a</v>
      </c>
      <c r="G142" s="1" t="str">
        <f>"mailto:"&amp;Table1[[#This Row],[email]]</f>
        <v>mailto:kmoore@localhost</v>
      </c>
      <c r="H142" s="1" t="s">
        <v>170</v>
      </c>
      <c r="I142" s="1">
        <v>14</v>
      </c>
      <c r="J142" s="1" t="str">
        <f>VLOOKUP(Table1[[#This Row],[profilePic'#]],Images[],3,FALSE)</f>
        <v>LivelyGig logo medium</v>
      </c>
      <c r="K14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2" s="1" t="str">
        <f>"""id"" : """&amp;Table1[[#This Row],[UUID]]&amp;""", "</f>
        <v xml:space="preserve">"id" : "bc9721c06db14dd3a5e24e3823ac112b", </v>
      </c>
      <c r="M142" s="1" t="str">
        <f>"""email"" : """&amp;Table1[[#This Row],[email]]&amp;""", "</f>
        <v xml:space="preserve">"email" : "kmoore@localhost", </v>
      </c>
      <c r="N142" s="1" t="str">
        <f>"""pwd"" : """&amp;Table1[[#This Row],[pwd]]&amp;""", "</f>
        <v xml:space="preserve">"pwd" : "a", </v>
      </c>
      <c r="O142" s="1" t="str">
        <f>"""jsonBlob"" : ""{\""name\"" : \"""&amp;Table1[[#This Row],[firstName]]&amp;" "&amp;Table1[[#This Row],[lastName]]&amp;"\"", "&amp;"\""imgSrc\"" : \"""&amp;Table1[[#This Row],[profilePic]]&amp;"\""}"","</f>
        <v>"jsonBlob"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2" s="1" t="str">
        <f>"""contacts"" : { ""channels"": [ {""url"" : """&amp;Table1[[#This Row],[contact1]]&amp;""", ""channelType"" : """&amp;Table1[[#This Row],[contact1 type]]&amp;""" } ] },"</f>
        <v>"contacts" : { "channels": [ {"url" : "mailto:kmoore@localhost", "channelType" : "email" } ] },</v>
      </c>
      <c r="Q142" s="1" t="str">
        <f>""</f>
        <v/>
      </c>
      <c r="R142" s="1">
        <v>1</v>
      </c>
      <c r="S142" s="1"/>
      <c r="T142" s="1"/>
      <c r="U142" s="1"/>
      <c r="V142" s="162" t="str">
        <f>"""aliasLabels"" : [ "&amp;IF(NOT(ISBLANK(Table1[[#This Row],[label1]])),"{""label"": ""1"""&amp;"}"&amp;IF(NOT(ISBLANK(Table1[[#This Row],[label2]])),",{""label"": ""2"""&amp;"}"&amp;IF(NOT(ISBLANK(Table1[[#This Row],[label3]])),",{""label"":""3"""&amp;"}"&amp;IF(NOT(ISBLANK(Table1[[#This Row],[label4]])),",{""label"": ""4"""&amp;"}",""),""),""),"")&amp;"],"</f>
        <v>"aliasLabels" : [ {"label": "1"}],</v>
      </c>
      <c r="W142" s="1" t="str">
        <f t="shared" si="9"/>
        <v>"initialPosts" : [  ]</v>
      </c>
      <c r="X14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"kmoore@localhost", "pwd" : "a", "jsonBlob" : "{\"name\" : \"Keith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"mailto:kmoore@localhost", "channelType" : "email" } ] },"aliasLabels" : [ {"label": "1"}],"initialPosts" : [  ] }, </v>
      </c>
    </row>
    <row r="143" spans="1:24" x14ac:dyDescent="0.25">
      <c r="A143" s="2">
        <v>241</v>
      </c>
      <c r="B143" s="1" t="s">
        <v>2543</v>
      </c>
      <c r="C143" s="1" t="str">
        <f>LOWER(LEFT(Table1[[#This Row],[firstName]],1)&amp;Table1[[#This Row],[lastName]])&amp;"@localhost"</f>
        <v>dmoore@localhost</v>
      </c>
      <c r="D143" s="5" t="s">
        <v>67</v>
      </c>
      <c r="E143" s="5" t="s">
        <v>84</v>
      </c>
      <c r="F143" s="134" t="str">
        <f t="shared" si="8"/>
        <v>a</v>
      </c>
      <c r="G143" s="1" t="str">
        <f>"mailto:"&amp;Table1[[#This Row],[email]]</f>
        <v>mailto:dmoore@localhost</v>
      </c>
      <c r="H143" s="1" t="s">
        <v>170</v>
      </c>
      <c r="I143" s="1">
        <v>14</v>
      </c>
      <c r="J143" s="1" t="str">
        <f>VLOOKUP(Table1[[#This Row],[profilePic'#]],Images[],3,FALSE)</f>
        <v>LivelyGig logo medium</v>
      </c>
      <c r="K14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3" s="1" t="str">
        <f>"""id"" : """&amp;Table1[[#This Row],[UUID]]&amp;""", "</f>
        <v xml:space="preserve">"id" : "11252d6b4da44fbd8fe8d7f36ffbd4c7", </v>
      </c>
      <c r="M143" s="1" t="str">
        <f>"""email"" : """&amp;Table1[[#This Row],[email]]&amp;""", "</f>
        <v xml:space="preserve">"email" : "dmoore@localhost", </v>
      </c>
      <c r="N143" s="1" t="str">
        <f>"""pwd"" : """&amp;Table1[[#This Row],[pwd]]&amp;""", "</f>
        <v xml:space="preserve">"pwd" : "a", </v>
      </c>
      <c r="O143" s="1" t="str">
        <f>"""jsonBlob"" : ""{\""name\"" : \"""&amp;Table1[[#This Row],[firstName]]&amp;" "&amp;Table1[[#This Row],[lastName]]&amp;"\"", "&amp;"\""imgSrc\"" : \"""&amp;Table1[[#This Row],[profilePic]]&amp;"\""}"","</f>
        <v>"jsonBlob"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3" s="1" t="str">
        <f>"""contacts"" : { ""channels"": [ {""url"" : """&amp;Table1[[#This Row],[contact1]]&amp;""", ""channelType"" : """&amp;Table1[[#This Row],[contact1 type]]&amp;""" } ] },"</f>
        <v>"contacts" : { "channels": [ {"url" : "mailto:dmoore@localhost", "channelType" : "email" } ] },</v>
      </c>
      <c r="Q143" s="1" t="str">
        <f>""</f>
        <v/>
      </c>
      <c r="R143" s="1">
        <v>1</v>
      </c>
      <c r="S143" s="1"/>
      <c r="T143" s="1"/>
      <c r="U143" s="1"/>
      <c r="V143" s="162" t="str">
        <f>"""aliasLabels"" : [ "&amp;IF(NOT(ISBLANK(Table1[[#This Row],[label1]])),"{""label"": ""1"""&amp;"}"&amp;IF(NOT(ISBLANK(Table1[[#This Row],[label2]])),",{""label"": ""2"""&amp;"}"&amp;IF(NOT(ISBLANK(Table1[[#This Row],[label3]])),",{""label"":""3"""&amp;"}"&amp;IF(NOT(ISBLANK(Table1[[#This Row],[label4]])),",{""label"": ""4"""&amp;"}",""),""),""),"")&amp;"],"</f>
        <v>"aliasLabels" : [ {"label": "1"}],</v>
      </c>
      <c r="W143" s="1" t="str">
        <f t="shared" si="9"/>
        <v>"initialPosts" : [  ]</v>
      </c>
      <c r="X14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"dmoore@localhost", "pwd" : "a", "jsonBlob" : "{\"name\" : \"Deborah Moore\",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"mailto:dmoore@localhost", "channelType" : "email" } ] },"aliasLabels" : [ {"label": "1"}],"initialPosts" : [  ] }, </v>
      </c>
    </row>
    <row r="144" spans="1:24" x14ac:dyDescent="0.25">
      <c r="A144" s="161">
        <v>242</v>
      </c>
      <c r="B144" s="5" t="s">
        <v>2544</v>
      </c>
      <c r="C144" s="1" t="str">
        <f>LOWER(LEFT(Table1[[#This Row],[firstName]],1)&amp;Table1[[#This Row],[lastName]])&amp;"@localhost"</f>
        <v>hdreesens@localhost</v>
      </c>
      <c r="D144" s="5" t="s">
        <v>85</v>
      </c>
      <c r="E144" s="5" t="s">
        <v>86</v>
      </c>
      <c r="F144" s="134" t="str">
        <f t="shared" si="8"/>
        <v>a</v>
      </c>
      <c r="G144" s="1" t="str">
        <f>"mailto:"&amp;Table1[[#This Row],[email]]</f>
        <v>mailto:hdreesens@localhost</v>
      </c>
      <c r="H144" s="1" t="s">
        <v>170</v>
      </c>
      <c r="I144" s="1">
        <v>14</v>
      </c>
      <c r="J144" s="1" t="str">
        <f>VLOOKUP(Table1[[#This Row],[profilePic'#]],Images[],3,FALSE)</f>
        <v>LivelyGig logo medium</v>
      </c>
      <c r="K14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4" s="1" t="str">
        <f>"""id"" : """&amp;Table1[[#This Row],[UUID]]&amp;""", "</f>
        <v xml:space="preserve">"id" : "dbcc610bab0e4a829abaaf849ffb6b6b", </v>
      </c>
      <c r="M144" s="1" t="str">
        <f>"""email"" : """&amp;Table1[[#This Row],[email]]&amp;""", "</f>
        <v xml:space="preserve">"email" : "hdreesens@localhost", </v>
      </c>
      <c r="N144" s="1" t="str">
        <f>"""pwd"" : """&amp;Table1[[#This Row],[pwd]]&amp;""", "</f>
        <v xml:space="preserve">"pwd" : "a", </v>
      </c>
      <c r="O144" s="1" t="str">
        <f>"""jsonBlob"" : ""{\""name\"" : \"""&amp;Table1[[#This Row],[firstName]]&amp;" "&amp;Table1[[#This Row],[lastName]]&amp;"\"", "&amp;"\""imgSrc\"" : \"""&amp;Table1[[#This Row],[profilePic]]&amp;"\""}"","</f>
        <v>"jsonBlob"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4" s="1" t="str">
        <f>"""contacts"" : { ""channels"": [ {""url"" : """&amp;Table1[[#This Row],[contact1]]&amp;""", ""channelType"" : """&amp;Table1[[#This Row],[contact1 type]]&amp;""" } ] },"</f>
        <v>"contacts" : { "channels": [ {"url" : "mailto:hdreesens@localhost", "channelType" : "email" } ] },</v>
      </c>
      <c r="Q144" s="1" t="str">
        <f>""</f>
        <v/>
      </c>
      <c r="R144" s="1">
        <v>1</v>
      </c>
      <c r="S144" s="1"/>
      <c r="T144" s="1"/>
      <c r="U144" s="1"/>
      <c r="V144" s="162" t="str">
        <f>"""aliasLabels"" : [ "&amp;IF(NOT(ISBLANK(Table1[[#This Row],[label1]])),"{""label"": ""1"""&amp;"}"&amp;IF(NOT(ISBLANK(Table1[[#This Row],[label2]])),",{""label"": ""2"""&amp;"}"&amp;IF(NOT(ISBLANK(Table1[[#This Row],[label3]])),",{""label"":""3"""&amp;"}"&amp;IF(NOT(ISBLANK(Table1[[#This Row],[label4]])),",{""label"": ""4"""&amp;"}",""),""),""),"")&amp;"],"</f>
        <v>"aliasLabels" : [ {"label": "1"}],</v>
      </c>
      <c r="W144" s="1" t="str">
        <f t="shared" si="9"/>
        <v>"initialPosts" : [  ]</v>
      </c>
      <c r="X14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"hdreesens@localhost", "pwd" : "a", "jsonBlob" : "{\"name\" : \"Hermann Dreesens\",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"mailto:hdreesens@localhost", "channelType" : "email" } ] },"aliasLabels" : [ {"label": "1"}],"initialPosts" : [  ] }, </v>
      </c>
    </row>
    <row r="145" spans="1:24" x14ac:dyDescent="0.25">
      <c r="A145" s="2">
        <v>243</v>
      </c>
      <c r="B145" s="1" t="s">
        <v>2545</v>
      </c>
      <c r="C145" s="1" t="str">
        <f>LOWER(LEFT(Table1[[#This Row],[firstName]],1)&amp;Table1[[#This Row],[lastName]])&amp;"@localhost"</f>
        <v>lborde@localhost</v>
      </c>
      <c r="D145" s="5" t="s">
        <v>87</v>
      </c>
      <c r="E145" s="5" t="s">
        <v>88</v>
      </c>
      <c r="F145" s="134" t="str">
        <f t="shared" si="8"/>
        <v>a</v>
      </c>
      <c r="G145" s="1" t="str">
        <f>"mailto:"&amp;Table1[[#This Row],[email]]</f>
        <v>mailto:lborde@localhost</v>
      </c>
      <c r="H145" s="1" t="s">
        <v>170</v>
      </c>
      <c r="I145" s="1">
        <v>14</v>
      </c>
      <c r="J145" s="1" t="str">
        <f>VLOOKUP(Table1[[#This Row],[profilePic'#]],Images[],3,FALSE)</f>
        <v>LivelyGig logo medium</v>
      </c>
      <c r="K14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5" s="1" t="str">
        <f>"""id"" : """&amp;Table1[[#This Row],[UUID]]&amp;""", "</f>
        <v xml:space="preserve">"id" : "cb979e8b8c8142fea093455a823f067d", </v>
      </c>
      <c r="M145" s="1" t="str">
        <f>"""email"" : """&amp;Table1[[#This Row],[email]]&amp;""", "</f>
        <v xml:space="preserve">"email" : "lborde@localhost", </v>
      </c>
      <c r="N145" s="1" t="str">
        <f>"""pwd"" : """&amp;Table1[[#This Row],[pwd]]&amp;""", "</f>
        <v xml:space="preserve">"pwd" : "a", </v>
      </c>
      <c r="O145" s="1" t="str">
        <f>"""jsonBlob"" : ""{\""name\"" : \"""&amp;Table1[[#This Row],[firstName]]&amp;" "&amp;Table1[[#This Row],[lastName]]&amp;"\"", "&amp;"\""imgSrc\"" : \"""&amp;Table1[[#This Row],[profilePic]]&amp;"\""}"","</f>
        <v>"jsonBlob"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5" s="1" t="str">
        <f>"""contacts"" : { ""channels"": [ {""url"" : """&amp;Table1[[#This Row],[contact1]]&amp;""", ""channelType"" : """&amp;Table1[[#This Row],[contact1 type]]&amp;""" } ] },"</f>
        <v>"contacts" : { "channels": [ {"url" : "mailto:lborde@localhost", "channelType" : "email" } ] },</v>
      </c>
      <c r="Q145" s="1" t="str">
        <f>""</f>
        <v/>
      </c>
      <c r="R145" s="1">
        <v>1</v>
      </c>
      <c r="S145" s="1"/>
      <c r="T145" s="1"/>
      <c r="U145" s="1"/>
      <c r="V145" s="162" t="str">
        <f>"""aliasLabels"" : [ "&amp;IF(NOT(ISBLANK(Table1[[#This Row],[label1]])),"{""label"": ""1"""&amp;"}"&amp;IF(NOT(ISBLANK(Table1[[#This Row],[label2]])),",{""label"": ""2"""&amp;"}"&amp;IF(NOT(ISBLANK(Table1[[#This Row],[label3]])),",{""label"":""3"""&amp;"}"&amp;IF(NOT(ISBLANK(Table1[[#This Row],[label4]])),",{""label"": ""4"""&amp;"}",""),""),""),"")&amp;"],"</f>
        <v>"aliasLabels" : [ {"label": "1"}],</v>
      </c>
      <c r="W145" s="1" t="str">
        <f t="shared" si="9"/>
        <v>"initialPosts" : [  ]</v>
      </c>
      <c r="X14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"lborde@localhost", "pwd" : "a", "jsonBlob" : "{\"name\" : \"Lucia Borde\",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"mailto:lborde@localhost", "channelType" : "email" } ] },"aliasLabels" : [ {"label": "1"}],"initialPosts" : [  ] }, </v>
      </c>
    </row>
    <row r="146" spans="1:24" x14ac:dyDescent="0.25">
      <c r="A146" s="2">
        <v>244</v>
      </c>
      <c r="B146" s="1" t="s">
        <v>2546</v>
      </c>
      <c r="C146" s="1" t="str">
        <f>LOWER(LEFT(Table1[[#This Row],[firstName]],1)&amp;Table1[[#This Row],[lastName]])&amp;"@localhost"</f>
        <v>mdragomirov@localhost</v>
      </c>
      <c r="D146" s="5" t="s">
        <v>89</v>
      </c>
      <c r="E146" s="5" t="s">
        <v>90</v>
      </c>
      <c r="F146" s="134" t="str">
        <f t="shared" si="8"/>
        <v>a</v>
      </c>
      <c r="G146" s="1" t="str">
        <f>"mailto:"&amp;Table1[[#This Row],[email]]</f>
        <v>mailto:mdragomirov@localhost</v>
      </c>
      <c r="H146" s="1" t="s">
        <v>170</v>
      </c>
      <c r="I146" s="1">
        <v>14</v>
      </c>
      <c r="J146" s="1" t="str">
        <f>VLOOKUP(Table1[[#This Row],[profilePic'#]],Images[],3,FALSE)</f>
        <v>LivelyGig logo medium</v>
      </c>
      <c r="K14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6" s="1" t="str">
        <f>"""id"" : """&amp;Table1[[#This Row],[UUID]]&amp;""", "</f>
        <v xml:space="preserve">"id" : "770495fee2b343aa925adc4223a99c92", </v>
      </c>
      <c r="M146" s="1" t="str">
        <f>"""email"" : """&amp;Table1[[#This Row],[email]]&amp;""", "</f>
        <v xml:space="preserve">"email" : "mdragomirov@localhost", </v>
      </c>
      <c r="N146" s="1" t="str">
        <f>"""pwd"" : """&amp;Table1[[#This Row],[pwd]]&amp;""", "</f>
        <v xml:space="preserve">"pwd" : "a", </v>
      </c>
      <c r="O146" s="1" t="str">
        <f>"""jsonBlob"" : ""{\""name\"" : \"""&amp;Table1[[#This Row],[firstName]]&amp;" "&amp;Table1[[#This Row],[lastName]]&amp;"\"", "&amp;"\""imgSrc\"" : \"""&amp;Table1[[#This Row],[profilePic]]&amp;"\""}"","</f>
        <v>"jsonBlob"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6" s="1" t="str">
        <f>"""contacts"" : { ""channels"": [ {""url"" : """&amp;Table1[[#This Row],[contact1]]&amp;""", ""channelType"" : """&amp;Table1[[#This Row],[contact1 type]]&amp;""" } ] },"</f>
        <v>"contacts" : { "channels": [ {"url" : "mailto:mdragomirov@localhost", "channelType" : "email" } ] },</v>
      </c>
      <c r="Q146" s="1" t="str">
        <f>""</f>
        <v/>
      </c>
      <c r="R146" s="1">
        <v>1</v>
      </c>
      <c r="S146" s="1"/>
      <c r="T146" s="1"/>
      <c r="U146" s="1"/>
      <c r="V146" s="162" t="str">
        <f>"""aliasLabels"" : [ "&amp;IF(NOT(ISBLANK(Table1[[#This Row],[label1]])),"{""label"": ""1"""&amp;"}"&amp;IF(NOT(ISBLANK(Table1[[#This Row],[label2]])),",{""label"": ""2"""&amp;"}"&amp;IF(NOT(ISBLANK(Table1[[#This Row],[label3]])),",{""label"":""3"""&amp;"}"&amp;IF(NOT(ISBLANK(Table1[[#This Row],[label4]])),",{""label"": ""4"""&amp;"}",""),""),""),"")&amp;"],"</f>
        <v>"aliasLabels" : [ {"label": "1"}],</v>
      </c>
      <c r="W146" s="1" t="str">
        <f t="shared" si="9"/>
        <v>"initialPosts" : [  ]</v>
      </c>
      <c r="X14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"mdragomirov@localhost", "pwd" : "a", "jsonBlob" : "{\"name\" : \"Mihail Dragomirov\",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"mailto:mdragomirov@localhost", "channelType" : "email" } ] },"aliasLabels" : [ {"label": "1"}],"initialPosts" : [  ] }, </v>
      </c>
    </row>
    <row r="147" spans="1:24" x14ac:dyDescent="0.25">
      <c r="A147" s="2">
        <v>245</v>
      </c>
      <c r="B147" s="1" t="s">
        <v>2547</v>
      </c>
      <c r="C147" s="1" t="str">
        <f>LOWER(LEFT(Table1[[#This Row],[firstName]],1)&amp;Table1[[#This Row],[lastName]])&amp;"@localhost"</f>
        <v>dcastro@localhost</v>
      </c>
      <c r="D147" s="5" t="s">
        <v>91</v>
      </c>
      <c r="E147" s="5" t="s">
        <v>92</v>
      </c>
      <c r="F147" s="134" t="str">
        <f t="shared" si="8"/>
        <v>a</v>
      </c>
      <c r="G147" s="1" t="str">
        <f>"mailto:"&amp;Table1[[#This Row],[email]]</f>
        <v>mailto:dcastro@localhost</v>
      </c>
      <c r="H147" s="1" t="s">
        <v>170</v>
      </c>
      <c r="I147" s="1">
        <v>14</v>
      </c>
      <c r="J147" s="1" t="str">
        <f>VLOOKUP(Table1[[#This Row],[profilePic'#]],Images[],3,FALSE)</f>
        <v>LivelyGig logo medium</v>
      </c>
      <c r="K14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7" s="1" t="str">
        <f>"""id"" : """&amp;Table1[[#This Row],[UUID]]&amp;""", "</f>
        <v xml:space="preserve">"id" : "4c6642bcdfe445d6807752210d6dff15", </v>
      </c>
      <c r="M147" s="1" t="str">
        <f>"""email"" : """&amp;Table1[[#This Row],[email]]&amp;""", "</f>
        <v xml:space="preserve">"email" : "dcastro@localhost", </v>
      </c>
      <c r="N147" s="1" t="str">
        <f>"""pwd"" : """&amp;Table1[[#This Row],[pwd]]&amp;""", "</f>
        <v xml:space="preserve">"pwd" : "a", </v>
      </c>
      <c r="O147" s="1" t="str">
        <f>"""jsonBlob"" : ""{\""name\"" : \"""&amp;Table1[[#This Row],[firstName]]&amp;" "&amp;Table1[[#This Row],[lastName]]&amp;"\"", "&amp;"\""imgSrc\"" : \"""&amp;Table1[[#This Row],[profilePic]]&amp;"\""}"","</f>
        <v>"jsonBlob"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7" s="1" t="str">
        <f>"""contacts"" : { ""channels"": [ {""url"" : """&amp;Table1[[#This Row],[contact1]]&amp;""", ""channelType"" : """&amp;Table1[[#This Row],[contact1 type]]&amp;""" } ] },"</f>
        <v>"contacts" : { "channels": [ {"url" : "mailto:dcastro@localhost", "channelType" : "email" } ] },</v>
      </c>
      <c r="Q147" s="1" t="str">
        <f>""</f>
        <v/>
      </c>
      <c r="R147" s="1">
        <v>1</v>
      </c>
      <c r="S147" s="1"/>
      <c r="T147" s="1"/>
      <c r="U147" s="1"/>
      <c r="V147" s="162" t="str">
        <f>"""aliasLabels"" : [ "&amp;IF(NOT(ISBLANK(Table1[[#This Row],[label1]])),"{""label"": ""1"""&amp;"}"&amp;IF(NOT(ISBLANK(Table1[[#This Row],[label2]])),",{""label"": ""2"""&amp;"}"&amp;IF(NOT(ISBLANK(Table1[[#This Row],[label3]])),",{""label"":""3"""&amp;"}"&amp;IF(NOT(ISBLANK(Table1[[#This Row],[label4]])),",{""label"": ""4"""&amp;"}",""),""),""),"")&amp;"],"</f>
        <v>"aliasLabels" : [ {"label": "1"}],</v>
      </c>
      <c r="W147" s="1" t="str">
        <f t="shared" si="9"/>
        <v>"initialPosts" : [  ]</v>
      </c>
      <c r="X14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"dcastro@localhost", "pwd" : "a", "jsonBlob" : "{\"name\" : \"Daryl Castro\",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"mailto:dcastro@localhost", "channelType" : "email" } ] },"aliasLabels" : [ {"label": "1"}],"initialPosts" : [  ] }, </v>
      </c>
    </row>
    <row r="148" spans="1:24" x14ac:dyDescent="0.25">
      <c r="A148" s="161">
        <v>246</v>
      </c>
      <c r="B148" s="5" t="s">
        <v>2548</v>
      </c>
      <c r="C148" s="1" t="str">
        <f>LOWER(LEFT(Table1[[#This Row],[firstName]],1)&amp;Table1[[#This Row],[lastName]])&amp;"@localhost"</f>
        <v>rvogts@localhost</v>
      </c>
      <c r="D148" s="5" t="s">
        <v>93</v>
      </c>
      <c r="E148" s="5" t="s">
        <v>94</v>
      </c>
      <c r="F148" s="134" t="str">
        <f t="shared" si="8"/>
        <v>a</v>
      </c>
      <c r="G148" s="1" t="str">
        <f>"mailto:"&amp;Table1[[#This Row],[email]]</f>
        <v>mailto:rvogts@localhost</v>
      </c>
      <c r="H148" s="1" t="s">
        <v>170</v>
      </c>
      <c r="I148" s="1">
        <v>14</v>
      </c>
      <c r="J148" s="1" t="str">
        <f>VLOOKUP(Table1[[#This Row],[profilePic'#]],Images[],3,FALSE)</f>
        <v>LivelyGig logo medium</v>
      </c>
      <c r="K14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8" s="1" t="str">
        <f>"""id"" : """&amp;Table1[[#This Row],[UUID]]&amp;""", "</f>
        <v xml:space="preserve">"id" : "b54e7190040d469d8836dd7afa6aed91", </v>
      </c>
      <c r="M148" s="1" t="str">
        <f>"""email"" : """&amp;Table1[[#This Row],[email]]&amp;""", "</f>
        <v xml:space="preserve">"email" : "rvogts@localhost", </v>
      </c>
      <c r="N148" s="1" t="str">
        <f>"""pwd"" : """&amp;Table1[[#This Row],[pwd]]&amp;""", "</f>
        <v xml:space="preserve">"pwd" : "a", </v>
      </c>
      <c r="O148" s="1" t="str">
        <f>"""jsonBlob"" : ""{\""name\"" : \"""&amp;Table1[[#This Row],[firstName]]&amp;" "&amp;Table1[[#This Row],[lastName]]&amp;"\"", "&amp;"\""imgSrc\"" : \"""&amp;Table1[[#This Row],[profilePic]]&amp;"\""}"","</f>
        <v>"jsonBlob"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8" s="1" t="str">
        <f>"""contacts"" : { ""channels"": [ {""url"" : """&amp;Table1[[#This Row],[contact1]]&amp;""", ""channelType"" : """&amp;Table1[[#This Row],[contact1 type]]&amp;""" } ] },"</f>
        <v>"contacts" : { "channels": [ {"url" : "mailto:rvogts@localhost", "channelType" : "email" } ] },</v>
      </c>
      <c r="Q148" s="1" t="str">
        <f>""</f>
        <v/>
      </c>
      <c r="R148" s="1">
        <v>1</v>
      </c>
      <c r="S148" s="1"/>
      <c r="T148" s="1"/>
      <c r="U148" s="1"/>
      <c r="V148" s="162" t="str">
        <f>"""aliasLabels"" : [ "&amp;IF(NOT(ISBLANK(Table1[[#This Row],[label1]])),"{""label"": ""1"""&amp;"}"&amp;IF(NOT(ISBLANK(Table1[[#This Row],[label2]])),",{""label"": ""2"""&amp;"}"&amp;IF(NOT(ISBLANK(Table1[[#This Row],[label3]])),",{""label"":""3"""&amp;"}"&amp;IF(NOT(ISBLANK(Table1[[#This Row],[label4]])),",{""label"": ""4"""&amp;"}",""),""),""),"")&amp;"],"</f>
        <v>"aliasLabels" : [ {"label": "1"}],</v>
      </c>
      <c r="W148" s="1" t="str">
        <f t="shared" si="9"/>
        <v>"initialPosts" : [  ]</v>
      </c>
      <c r="X14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"rvogts@localhost", "pwd" : "a", "jsonBlob" : "{\"name\" : \"Ragnhildr Vogts\",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"mailto:rvogts@localhost", "channelType" : "email" } ] },"aliasLabels" : [ {"label": "1"}],"initialPosts" : [  ] }, </v>
      </c>
    </row>
    <row r="149" spans="1:24" x14ac:dyDescent="0.25">
      <c r="A149" s="2">
        <v>247</v>
      </c>
      <c r="B149" s="1" t="s">
        <v>2549</v>
      </c>
      <c r="C149" s="1" t="str">
        <f>LOWER(LEFT(Table1[[#This Row],[firstName]],1)&amp;Table1[[#This Row],[lastName]])&amp;"@localhost"</f>
        <v>sseward@localhost</v>
      </c>
      <c r="D149" s="5" t="s">
        <v>95</v>
      </c>
      <c r="E149" s="5" t="s">
        <v>96</v>
      </c>
      <c r="F149" s="134" t="str">
        <f t="shared" si="8"/>
        <v>a</v>
      </c>
      <c r="G149" s="1" t="str">
        <f>"mailto:"&amp;Table1[[#This Row],[email]]</f>
        <v>mailto:sseward@localhost</v>
      </c>
      <c r="H149" s="1" t="s">
        <v>170</v>
      </c>
      <c r="I149" s="1">
        <v>14</v>
      </c>
      <c r="J149" s="1" t="str">
        <f>VLOOKUP(Table1[[#This Row],[profilePic'#]],Images[],3,FALSE)</f>
        <v>LivelyGig logo medium</v>
      </c>
      <c r="K14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49" s="1" t="str">
        <f>"""id"" : """&amp;Table1[[#This Row],[UUID]]&amp;""", "</f>
        <v xml:space="preserve">"id" : "2af95444262e4d3d93e43e9b09d8cc2f", </v>
      </c>
      <c r="M149" s="1" t="str">
        <f>"""email"" : """&amp;Table1[[#This Row],[email]]&amp;""", "</f>
        <v xml:space="preserve">"email" : "sseward@localhost", </v>
      </c>
      <c r="N149" s="1" t="str">
        <f>"""pwd"" : """&amp;Table1[[#This Row],[pwd]]&amp;""", "</f>
        <v xml:space="preserve">"pwd" : "a", </v>
      </c>
      <c r="O149" s="1" t="str">
        <f>"""jsonBlob"" : ""{\""name\"" : \"""&amp;Table1[[#This Row],[firstName]]&amp;" "&amp;Table1[[#This Row],[lastName]]&amp;"\"", "&amp;"\""imgSrc\"" : \"""&amp;Table1[[#This Row],[profilePic]]&amp;"\""}"","</f>
        <v>"jsonBlob"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49" s="1" t="str">
        <f>"""contacts"" : { ""channels"": [ {""url"" : """&amp;Table1[[#This Row],[contact1]]&amp;""", ""channelType"" : """&amp;Table1[[#This Row],[contact1 type]]&amp;""" } ] },"</f>
        <v>"contacts" : { "channels": [ {"url" : "mailto:sseward@localhost", "channelType" : "email" } ] },</v>
      </c>
      <c r="Q149" s="1" t="str">
        <f>""</f>
        <v/>
      </c>
      <c r="R149" s="1">
        <v>1</v>
      </c>
      <c r="S149" s="1"/>
      <c r="T149" s="1"/>
      <c r="U149" s="1"/>
      <c r="V149" s="162" t="str">
        <f>"""aliasLabels"" : [ "&amp;IF(NOT(ISBLANK(Table1[[#This Row],[label1]])),"{""label"": ""1"""&amp;"}"&amp;IF(NOT(ISBLANK(Table1[[#This Row],[label2]])),",{""label"": ""2"""&amp;"}"&amp;IF(NOT(ISBLANK(Table1[[#This Row],[label3]])),",{""label"":""3"""&amp;"}"&amp;IF(NOT(ISBLANK(Table1[[#This Row],[label4]])),",{""label"": ""4"""&amp;"}",""),""),""),"")&amp;"],"</f>
        <v>"aliasLabels" : [ {"label": "1"}],</v>
      </c>
      <c r="W149" s="1" t="str">
        <f t="shared" si="9"/>
        <v>"initialPosts" : [  ]</v>
      </c>
      <c r="X14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"sseward@localhost", "pwd" : "a", "jsonBlob" : "{\"name\" : \"Silvester Seward\",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"mailto:sseward@localhost", "channelType" : "email" } ] },"aliasLabels" : [ {"label": "1"}],"initialPosts" : [  ] }, </v>
      </c>
    </row>
    <row r="150" spans="1:24" x14ac:dyDescent="0.25">
      <c r="A150" s="2">
        <v>248</v>
      </c>
      <c r="B150" s="1" t="s">
        <v>2550</v>
      </c>
      <c r="C150" s="1" t="str">
        <f>LOWER(LEFT(Table1[[#This Row],[firstName]],1)&amp;Table1[[#This Row],[lastName]])&amp;"@localhost"</f>
        <v>mstilo@localhost</v>
      </c>
      <c r="D150" s="5" t="s">
        <v>97</v>
      </c>
      <c r="E150" s="5" t="s">
        <v>98</v>
      </c>
      <c r="F150" s="134" t="str">
        <f t="shared" si="8"/>
        <v>a</v>
      </c>
      <c r="G150" s="1" t="str">
        <f>"mailto:"&amp;Table1[[#This Row],[email]]</f>
        <v>mailto:mstilo@localhost</v>
      </c>
      <c r="H150" s="1" t="s">
        <v>170</v>
      </c>
      <c r="I150" s="1">
        <v>14</v>
      </c>
      <c r="J150" s="1" t="str">
        <f>VLOOKUP(Table1[[#This Row],[profilePic'#]],Images[],3,FALSE)</f>
        <v>LivelyGig logo medium</v>
      </c>
      <c r="K15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0" s="1" t="str">
        <f>"""id"" : """&amp;Table1[[#This Row],[UUID]]&amp;""", "</f>
        <v xml:space="preserve">"id" : "1a1bb32e3a444ce1be6f6095ff8306dc", </v>
      </c>
      <c r="M150" s="1" t="str">
        <f>"""email"" : """&amp;Table1[[#This Row],[email]]&amp;""", "</f>
        <v xml:space="preserve">"email" : "mstilo@localhost", </v>
      </c>
      <c r="N150" s="1" t="str">
        <f>"""pwd"" : """&amp;Table1[[#This Row],[pwd]]&amp;""", "</f>
        <v xml:space="preserve">"pwd" : "a", </v>
      </c>
      <c r="O150" s="1" t="str">
        <f>"""jsonBlob"" : ""{\""name\"" : \"""&amp;Table1[[#This Row],[firstName]]&amp;" "&amp;Table1[[#This Row],[lastName]]&amp;"\"", "&amp;"\""imgSrc\"" : \"""&amp;Table1[[#This Row],[profilePic]]&amp;"\""}"","</f>
        <v>"jsonBlob"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0" s="1" t="str">
        <f>"""contacts"" : { ""channels"": [ {""url"" : """&amp;Table1[[#This Row],[contact1]]&amp;""", ""channelType"" : """&amp;Table1[[#This Row],[contact1 type]]&amp;""" } ] },"</f>
        <v>"contacts" : { "channels": [ {"url" : "mailto:mstilo@localhost", "channelType" : "email" } ] },</v>
      </c>
      <c r="Q150" s="1" t="str">
        <f>""</f>
        <v/>
      </c>
      <c r="R150" s="1">
        <v>1</v>
      </c>
      <c r="S150" s="1"/>
      <c r="T150" s="1"/>
      <c r="U150" s="1"/>
      <c r="V150" s="162" t="str">
        <f>"""aliasLabels"" : [ "&amp;IF(NOT(ISBLANK(Table1[[#This Row],[label1]])),"{""label"": ""1"""&amp;"}"&amp;IF(NOT(ISBLANK(Table1[[#This Row],[label2]])),",{""label"": ""2"""&amp;"}"&amp;IF(NOT(ISBLANK(Table1[[#This Row],[label3]])),",{""label"":""3"""&amp;"}"&amp;IF(NOT(ISBLANK(Table1[[#This Row],[label4]])),",{""label"": ""4"""&amp;"}",""),""),""),"")&amp;"],"</f>
        <v>"aliasLabels" : [ {"label": "1"}],</v>
      </c>
      <c r="W150" s="1" t="str">
        <f t="shared" si="9"/>
        <v>"initialPosts" : [  ]</v>
      </c>
      <c r="X15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"mstilo@localhost", "pwd" : "a", "jsonBlob" : "{\"name\" : \"Mandy Stilo\",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"mailto:mstilo@localhost", "channelType" : "email" } ] },"aliasLabels" : [ {"label": "1"}],"initialPosts" : [  ] }, </v>
      </c>
    </row>
    <row r="151" spans="1:24" x14ac:dyDescent="0.25">
      <c r="A151" s="2">
        <v>249</v>
      </c>
      <c r="B151" s="1" t="s">
        <v>2551</v>
      </c>
      <c r="C151" s="1" t="str">
        <f>LOWER(LEFT(Table1[[#This Row],[firstName]],1)&amp;Table1[[#This Row],[lastName]])&amp;"@localhost"</f>
        <v>iungaro@localhost</v>
      </c>
      <c r="D151" s="5" t="s">
        <v>99</v>
      </c>
      <c r="E151" s="5" t="s">
        <v>100</v>
      </c>
      <c r="F151" s="134" t="str">
        <f t="shared" si="8"/>
        <v>a</v>
      </c>
      <c r="G151" s="1" t="str">
        <f>"mailto:"&amp;Table1[[#This Row],[email]]</f>
        <v>mailto:iungaro@localhost</v>
      </c>
      <c r="H151" s="1" t="s">
        <v>170</v>
      </c>
      <c r="I151" s="1">
        <v>14</v>
      </c>
      <c r="J151" s="1" t="str">
        <f>VLOOKUP(Table1[[#This Row],[profilePic'#]],Images[],3,FALSE)</f>
        <v>LivelyGig logo medium</v>
      </c>
      <c r="K15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1" s="1" t="str">
        <f>"""id"" : """&amp;Table1[[#This Row],[UUID]]&amp;""", "</f>
        <v xml:space="preserve">"id" : "4c97d00af9b7407393bc968c29f4e86a", </v>
      </c>
      <c r="M151" s="1" t="str">
        <f>"""email"" : """&amp;Table1[[#This Row],[email]]&amp;""", "</f>
        <v xml:space="preserve">"email" : "iungaro@localhost", </v>
      </c>
      <c r="N151" s="1" t="str">
        <f>"""pwd"" : """&amp;Table1[[#This Row],[pwd]]&amp;""", "</f>
        <v xml:space="preserve">"pwd" : "a", </v>
      </c>
      <c r="O151" s="1" t="str">
        <f>"""jsonBlob"" : ""{\""name\"" : \"""&amp;Table1[[#This Row],[firstName]]&amp;" "&amp;Table1[[#This Row],[lastName]]&amp;"\"", "&amp;"\""imgSrc\"" : \"""&amp;Table1[[#This Row],[profilePic]]&amp;"\""}"","</f>
        <v>"jsonBlob"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1" s="1" t="str">
        <f>"""contacts"" : { ""channels"": [ {""url"" : """&amp;Table1[[#This Row],[contact1]]&amp;""", ""channelType"" : """&amp;Table1[[#This Row],[contact1 type]]&amp;""" } ] },"</f>
        <v>"contacts" : { "channels": [ {"url" : "mailto:iungaro@localhost", "channelType" : "email" } ] },</v>
      </c>
      <c r="Q151" s="1" t="str">
        <f>""</f>
        <v/>
      </c>
      <c r="R151" s="1">
        <v>1</v>
      </c>
      <c r="S151" s="1"/>
      <c r="T151" s="1"/>
      <c r="U151" s="1"/>
      <c r="V151" s="162" t="str">
        <f>"""aliasLabels"" : [ "&amp;IF(NOT(ISBLANK(Table1[[#This Row],[label1]])),"{""label"": ""1"""&amp;"}"&amp;IF(NOT(ISBLANK(Table1[[#This Row],[label2]])),",{""label"": ""2"""&amp;"}"&amp;IF(NOT(ISBLANK(Table1[[#This Row],[label3]])),",{""label"":""3"""&amp;"}"&amp;IF(NOT(ISBLANK(Table1[[#This Row],[label4]])),",{""label"": ""4"""&amp;"}",""),""),""),"")&amp;"],"</f>
        <v>"aliasLabels" : [ {"label": "1"}],</v>
      </c>
      <c r="W151" s="1" t="str">
        <f t="shared" si="9"/>
        <v>"initialPosts" : [  ]</v>
      </c>
      <c r="X15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"iungaro@localhost", "pwd" : "a", "jsonBlob" : "{\"name\" : \"Issa Ungaro\",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"mailto:iungaro@localhost", "channelType" : "email" } ] },"aliasLabels" : [ {"label": "1"}],"initialPosts" : [  ] }, </v>
      </c>
    </row>
    <row r="152" spans="1:24" x14ac:dyDescent="0.25">
      <c r="A152" s="161">
        <v>250</v>
      </c>
      <c r="B152" s="5" t="s">
        <v>2552</v>
      </c>
      <c r="C152" s="1" t="str">
        <f>LOWER(LEFT(Table1[[#This Row],[firstName]],1)&amp;Table1[[#This Row],[lastName]])&amp;"@localhost"</f>
        <v>famador@localhost</v>
      </c>
      <c r="D152" s="5" t="s">
        <v>101</v>
      </c>
      <c r="E152" s="5" t="s">
        <v>102</v>
      </c>
      <c r="F152" s="134" t="str">
        <f t="shared" si="8"/>
        <v>a</v>
      </c>
      <c r="G152" s="1" t="str">
        <f>"mailto:"&amp;Table1[[#This Row],[email]]</f>
        <v>mailto:famador@localhost</v>
      </c>
      <c r="H152" s="1" t="s">
        <v>170</v>
      </c>
      <c r="I152" s="1">
        <v>14</v>
      </c>
      <c r="J152" s="1" t="str">
        <f>VLOOKUP(Table1[[#This Row],[profilePic'#]],Images[],3,FALSE)</f>
        <v>LivelyGig logo medium</v>
      </c>
      <c r="K15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2" s="1" t="str">
        <f>"""id"" : """&amp;Table1[[#This Row],[UUID]]&amp;""", "</f>
        <v xml:space="preserve">"id" : "7766a63723b844aaa0433ccba9693d98", </v>
      </c>
      <c r="M152" s="1" t="str">
        <f>"""email"" : """&amp;Table1[[#This Row],[email]]&amp;""", "</f>
        <v xml:space="preserve">"email" : "famador@localhost", </v>
      </c>
      <c r="N152" s="1" t="str">
        <f>"""pwd"" : """&amp;Table1[[#This Row],[pwd]]&amp;""", "</f>
        <v xml:space="preserve">"pwd" : "a", </v>
      </c>
      <c r="O152" s="1" t="str">
        <f>"""jsonBlob"" : ""{\""name\"" : \"""&amp;Table1[[#This Row],[firstName]]&amp;" "&amp;Table1[[#This Row],[lastName]]&amp;"\"", "&amp;"\""imgSrc\"" : \"""&amp;Table1[[#This Row],[profilePic]]&amp;"\""}"","</f>
        <v>"jsonBlob"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2" s="1" t="str">
        <f>"""contacts"" : { ""channels"": [ {""url"" : """&amp;Table1[[#This Row],[contact1]]&amp;""", ""channelType"" : """&amp;Table1[[#This Row],[contact1 type]]&amp;""" } ] },"</f>
        <v>"contacts" : { "channels": [ {"url" : "mailto:famador@localhost", "channelType" : "email" } ] },</v>
      </c>
      <c r="Q152" s="1" t="str">
        <f>""</f>
        <v/>
      </c>
      <c r="R152" s="1">
        <v>1</v>
      </c>
      <c r="S152" s="1"/>
      <c r="T152" s="1"/>
      <c r="U152" s="1"/>
      <c r="V152" s="162" t="str">
        <f>"""aliasLabels"" : [ "&amp;IF(NOT(ISBLANK(Table1[[#This Row],[label1]])),"{""label"": ""1"""&amp;"}"&amp;IF(NOT(ISBLANK(Table1[[#This Row],[label2]])),",{""label"": ""2"""&amp;"}"&amp;IF(NOT(ISBLANK(Table1[[#This Row],[label3]])),",{""label"":""3"""&amp;"}"&amp;IF(NOT(ISBLANK(Table1[[#This Row],[label4]])),",{""label"": ""4"""&amp;"}",""),""),""),"")&amp;"],"</f>
        <v>"aliasLabels" : [ {"label": "1"}],</v>
      </c>
      <c r="W152" s="1" t="str">
        <f t="shared" si="9"/>
        <v>"initialPosts" : [  ]</v>
      </c>
      <c r="X15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"famador@localhost", "pwd" : "a", "jsonBlob" : "{\"name\" : \"Ferdy Amador\",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"mailto:famador@localhost", "channelType" : "email" } ] },"aliasLabels" : [ {"label": "1"}],"initialPosts" : [  ] }, </v>
      </c>
    </row>
    <row r="153" spans="1:24" x14ac:dyDescent="0.25">
      <c r="A153" s="2">
        <v>251</v>
      </c>
      <c r="B153" s="1" t="s">
        <v>2553</v>
      </c>
      <c r="C153" s="1" t="str">
        <f>LOWER(LEFT(Table1[[#This Row],[firstName]],1)&amp;Table1[[#This Row],[lastName]])&amp;"@localhost"</f>
        <v>mlamberti@localhost</v>
      </c>
      <c r="D153" s="5" t="s">
        <v>103</v>
      </c>
      <c r="E153" s="5" t="s">
        <v>104</v>
      </c>
      <c r="F153" s="134" t="str">
        <f t="shared" si="8"/>
        <v>a</v>
      </c>
      <c r="G153" s="1" t="str">
        <f>"mailto:"&amp;Table1[[#This Row],[email]]</f>
        <v>mailto:mlamberti@localhost</v>
      </c>
      <c r="H153" s="1" t="s">
        <v>170</v>
      </c>
      <c r="I153" s="1">
        <v>14</v>
      </c>
      <c r="J153" s="1" t="str">
        <f>VLOOKUP(Table1[[#This Row],[profilePic'#]],Images[],3,FALSE)</f>
        <v>LivelyGig logo medium</v>
      </c>
      <c r="K15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3" s="1" t="str">
        <f>"""id"" : """&amp;Table1[[#This Row],[UUID]]&amp;""", "</f>
        <v xml:space="preserve">"id" : "0689abfa06cc49a5adb60e53134b0958", </v>
      </c>
      <c r="M153" s="1" t="str">
        <f>"""email"" : """&amp;Table1[[#This Row],[email]]&amp;""", "</f>
        <v xml:space="preserve">"email" : "mlamberti@localhost", </v>
      </c>
      <c r="N153" s="1" t="str">
        <f>"""pwd"" : """&amp;Table1[[#This Row],[pwd]]&amp;""", "</f>
        <v xml:space="preserve">"pwd" : "a", </v>
      </c>
      <c r="O153" s="1" t="str">
        <f>"""jsonBlob"" : ""{\""name\"" : \"""&amp;Table1[[#This Row],[firstName]]&amp;" "&amp;Table1[[#This Row],[lastName]]&amp;"\"", "&amp;"\""imgSrc\"" : \"""&amp;Table1[[#This Row],[profilePic]]&amp;"\""}"","</f>
        <v>"jsonBlob"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3" s="1" t="str">
        <f>"""contacts"" : { ""channels"": [ {""url"" : """&amp;Table1[[#This Row],[contact1]]&amp;""", ""channelType"" : """&amp;Table1[[#This Row],[contact1 type]]&amp;""" } ] },"</f>
        <v>"contacts" : { "channels": [ {"url" : "mailto:mlamberti@localhost", "channelType" : "email" } ] },</v>
      </c>
      <c r="Q153" s="1" t="str">
        <f>""</f>
        <v/>
      </c>
      <c r="R153" s="1">
        <v>1</v>
      </c>
      <c r="S153" s="1"/>
      <c r="T153" s="1"/>
      <c r="U153" s="1"/>
      <c r="V153" s="162" t="str">
        <f>"""aliasLabels"" : [ "&amp;IF(NOT(ISBLANK(Table1[[#This Row],[label1]])),"{""label"": ""1"""&amp;"}"&amp;IF(NOT(ISBLANK(Table1[[#This Row],[label2]])),",{""label"": ""2"""&amp;"}"&amp;IF(NOT(ISBLANK(Table1[[#This Row],[label3]])),",{""label"":""3"""&amp;"}"&amp;IF(NOT(ISBLANK(Table1[[#This Row],[label4]])),",{""label"": ""4"""&amp;"}",""),""),""),"")&amp;"],"</f>
        <v>"aliasLabels" : [ {"label": "1"}],</v>
      </c>
      <c r="W153" s="1" t="str">
        <f t="shared" si="9"/>
        <v>"initialPosts" : [  ]</v>
      </c>
      <c r="X15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"mlamberti@localhost", "pwd" : "a", "jsonBlob" : "{\"name\" : \"Manoel Lamberti\",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"mailto:mlamberti@localhost", "channelType" : "email" } ] },"aliasLabels" : [ {"label": "1"}],"initialPosts" : [  ] }, </v>
      </c>
    </row>
    <row r="154" spans="1:24" x14ac:dyDescent="0.25">
      <c r="A154" s="2">
        <v>252</v>
      </c>
      <c r="B154" s="1" t="s">
        <v>2554</v>
      </c>
      <c r="C154" s="1" t="str">
        <f>LOWER(LEFT(Table1[[#This Row],[firstName]],1)&amp;Table1[[#This Row],[lastName]])&amp;"@localhost"</f>
        <v>tantall@localhost</v>
      </c>
      <c r="D154" s="5" t="s">
        <v>105</v>
      </c>
      <c r="E154" s="5" t="s">
        <v>106</v>
      </c>
      <c r="F154" s="134" t="str">
        <f t="shared" si="8"/>
        <v>a</v>
      </c>
      <c r="G154" s="1" t="str">
        <f>"mailto:"&amp;Table1[[#This Row],[email]]</f>
        <v>mailto:tantall@localhost</v>
      </c>
      <c r="H154" s="1" t="s">
        <v>170</v>
      </c>
      <c r="I154" s="1">
        <v>14</v>
      </c>
      <c r="J154" s="1" t="str">
        <f>VLOOKUP(Table1[[#This Row],[profilePic'#]],Images[],3,FALSE)</f>
        <v>LivelyGig logo medium</v>
      </c>
      <c r="K15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4" s="1" t="str">
        <f>"""id"" : """&amp;Table1[[#This Row],[UUID]]&amp;""", "</f>
        <v xml:space="preserve">"id" : "476aab8601a74cc8a80eb2f36ad6ed0e", </v>
      </c>
      <c r="M154" s="1" t="str">
        <f>"""email"" : """&amp;Table1[[#This Row],[email]]&amp;""", "</f>
        <v xml:space="preserve">"email" : "tantall@localhost", </v>
      </c>
      <c r="N154" s="1" t="str">
        <f>"""pwd"" : """&amp;Table1[[#This Row],[pwd]]&amp;""", "</f>
        <v xml:space="preserve">"pwd" : "a", </v>
      </c>
      <c r="O154" s="1" t="str">
        <f>"""jsonBlob"" : ""{\""name\"" : \"""&amp;Table1[[#This Row],[firstName]]&amp;" "&amp;Table1[[#This Row],[lastName]]&amp;"\"", "&amp;"\""imgSrc\"" : \"""&amp;Table1[[#This Row],[profilePic]]&amp;"\""}"","</f>
        <v>"jsonBlob"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4" s="1" t="str">
        <f>"""contacts"" : { ""channels"": [ {""url"" : """&amp;Table1[[#This Row],[contact1]]&amp;""", ""channelType"" : """&amp;Table1[[#This Row],[contact1 type]]&amp;""" } ] },"</f>
        <v>"contacts" : { "channels": [ {"url" : "mailto:tantall@localhost", "channelType" : "email" } ] },</v>
      </c>
      <c r="Q154" s="1" t="str">
        <f>""</f>
        <v/>
      </c>
      <c r="R154" s="1">
        <v>1</v>
      </c>
      <c r="S154" s="1"/>
      <c r="T154" s="1"/>
      <c r="U154" s="1"/>
      <c r="V154" s="162" t="str">
        <f>"""aliasLabels"" : [ "&amp;IF(NOT(ISBLANK(Table1[[#This Row],[label1]])),"{""label"": ""1"""&amp;"}"&amp;IF(NOT(ISBLANK(Table1[[#This Row],[label2]])),",{""label"": ""2"""&amp;"}"&amp;IF(NOT(ISBLANK(Table1[[#This Row],[label3]])),",{""label"":""3"""&amp;"}"&amp;IF(NOT(ISBLANK(Table1[[#This Row],[label4]])),",{""label"": ""4"""&amp;"}",""),""),""),"")&amp;"],"</f>
        <v>"aliasLabels" : [ {"label": "1"}],</v>
      </c>
      <c r="W154" s="1" t="str">
        <f t="shared" si="9"/>
        <v>"initialPosts" : [  ]</v>
      </c>
      <c r="X15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"tantall@localhost", "pwd" : "a", "jsonBlob" : "{\"name\" : \"Twm Antall\",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"mailto:tantall@localhost", "channelType" : "email" } ] },"aliasLabels" : [ {"label": "1"}],"initialPosts" : [  ] }, </v>
      </c>
    </row>
    <row r="155" spans="1:24" x14ac:dyDescent="0.25">
      <c r="A155" s="2">
        <v>253</v>
      </c>
      <c r="B155" s="1" t="s">
        <v>2555</v>
      </c>
      <c r="C155" s="1" t="str">
        <f>LOWER(LEFT(Table1[[#This Row],[firstName]],1)&amp;Table1[[#This Row],[lastName]])&amp;"@localhost"</f>
        <v>mdonalds@localhost</v>
      </c>
      <c r="D155" s="5" t="s">
        <v>107</v>
      </c>
      <c r="E155" s="5" t="s">
        <v>108</v>
      </c>
      <c r="F155" s="134" t="str">
        <f t="shared" si="8"/>
        <v>a</v>
      </c>
      <c r="G155" s="1" t="str">
        <f>"mailto:"&amp;Table1[[#This Row],[email]]</f>
        <v>mailto:mdonalds@localhost</v>
      </c>
      <c r="H155" s="1" t="s">
        <v>170</v>
      </c>
      <c r="I155" s="1">
        <v>14</v>
      </c>
      <c r="J155" s="1" t="str">
        <f>VLOOKUP(Table1[[#This Row],[profilePic'#]],Images[],3,FALSE)</f>
        <v>LivelyGig logo medium</v>
      </c>
      <c r="K15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5" s="1" t="str">
        <f>"""id"" : """&amp;Table1[[#This Row],[UUID]]&amp;""", "</f>
        <v xml:space="preserve">"id" : "9c51c8d119484d639dc131e7ffe40865", </v>
      </c>
      <c r="M155" s="1" t="str">
        <f>"""email"" : """&amp;Table1[[#This Row],[email]]&amp;""", "</f>
        <v xml:space="preserve">"email" : "mdonalds@localhost", </v>
      </c>
      <c r="N155" s="1" t="str">
        <f>"""pwd"" : """&amp;Table1[[#This Row],[pwd]]&amp;""", "</f>
        <v xml:space="preserve">"pwd" : "a", </v>
      </c>
      <c r="O155" s="1" t="str">
        <f>"""jsonBlob"" : ""{\""name\"" : \"""&amp;Table1[[#This Row],[firstName]]&amp;" "&amp;Table1[[#This Row],[lastName]]&amp;"\"", "&amp;"\""imgSrc\"" : \"""&amp;Table1[[#This Row],[profilePic]]&amp;"\""}"","</f>
        <v>"jsonBlob"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5" s="1" t="str">
        <f>"""contacts"" : { ""channels"": [ {""url"" : """&amp;Table1[[#This Row],[contact1]]&amp;""", ""channelType"" : """&amp;Table1[[#This Row],[contact1 type]]&amp;""" } ] },"</f>
        <v>"contacts" : { "channels": [ {"url" : "mailto:mdonalds@localhost", "channelType" : "email" } ] },</v>
      </c>
      <c r="Q155" s="1" t="str">
        <f>""</f>
        <v/>
      </c>
      <c r="R155" s="1">
        <v>1</v>
      </c>
      <c r="S155" s="1"/>
      <c r="T155" s="1"/>
      <c r="U155" s="1"/>
      <c r="V155" s="162" t="str">
        <f>"""aliasLabels"" : [ "&amp;IF(NOT(ISBLANK(Table1[[#This Row],[label1]])),"{""label"": ""1"""&amp;"}"&amp;IF(NOT(ISBLANK(Table1[[#This Row],[label2]])),",{""label"": ""2"""&amp;"}"&amp;IF(NOT(ISBLANK(Table1[[#This Row],[label3]])),",{""label"":""3"""&amp;"}"&amp;IF(NOT(ISBLANK(Table1[[#This Row],[label4]])),",{""label"": ""4"""&amp;"}",""),""),""),"")&amp;"],"</f>
        <v>"aliasLabels" : [ {"label": "1"}],</v>
      </c>
      <c r="W155" s="1" t="str">
        <f t="shared" si="9"/>
        <v>"initialPosts" : [  ]</v>
      </c>
      <c r="X15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"mdonalds@localhost", "pwd" : "a", "jsonBlob" : "{\"name\" : \"Menno Donalds\",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"mailto:mdonalds@localhost", "channelType" : "email" } ] },"aliasLabels" : [ {"label": "1"}],"initialPosts" : [  ] }, </v>
      </c>
    </row>
    <row r="156" spans="1:24" x14ac:dyDescent="0.25">
      <c r="A156" s="161">
        <v>254</v>
      </c>
      <c r="B156" s="5" t="s">
        <v>2556</v>
      </c>
      <c r="C156" s="1" t="str">
        <f>LOWER(LEFT(Table1[[#This Row],[firstName]],1)&amp;Table1[[#This Row],[lastName]])&amp;"@localhost"</f>
        <v>svincent@localhost</v>
      </c>
      <c r="D156" s="5" t="s">
        <v>109</v>
      </c>
      <c r="E156" s="5" t="s">
        <v>110</v>
      </c>
      <c r="F156" s="134" t="str">
        <f t="shared" si="8"/>
        <v>a</v>
      </c>
      <c r="G156" s="1" t="str">
        <f>"mailto:"&amp;Table1[[#This Row],[email]]</f>
        <v>mailto:svincent@localhost</v>
      </c>
      <c r="H156" s="1" t="s">
        <v>170</v>
      </c>
      <c r="I156" s="1">
        <v>14</v>
      </c>
      <c r="J156" s="1" t="str">
        <f>VLOOKUP(Table1[[#This Row],[profilePic'#]],Images[],3,FALSE)</f>
        <v>LivelyGig logo medium</v>
      </c>
      <c r="K15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6" s="1" t="str">
        <f>"""id"" : """&amp;Table1[[#This Row],[UUID]]&amp;""", "</f>
        <v xml:space="preserve">"id" : "4f773a4ed1f74eb49a6f5f81919bd4c5", </v>
      </c>
      <c r="M156" s="1" t="str">
        <f>"""email"" : """&amp;Table1[[#This Row],[email]]&amp;""", "</f>
        <v xml:space="preserve">"email" : "svincent@localhost", </v>
      </c>
      <c r="N156" s="1" t="str">
        <f>"""pwd"" : """&amp;Table1[[#This Row],[pwd]]&amp;""", "</f>
        <v xml:space="preserve">"pwd" : "a", </v>
      </c>
      <c r="O156" s="1" t="str">
        <f>"""jsonBlob"" : ""{\""name\"" : \"""&amp;Table1[[#This Row],[firstName]]&amp;" "&amp;Table1[[#This Row],[lastName]]&amp;"\"", "&amp;"\""imgSrc\"" : \"""&amp;Table1[[#This Row],[profilePic]]&amp;"\""}"","</f>
        <v>"jsonBlob"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6" s="1" t="str">
        <f>"""contacts"" : { ""channels"": [ {""url"" : """&amp;Table1[[#This Row],[contact1]]&amp;""", ""channelType"" : """&amp;Table1[[#This Row],[contact1 type]]&amp;""" } ] },"</f>
        <v>"contacts" : { "channels": [ {"url" : "mailto:svincent@localhost", "channelType" : "email" } ] },</v>
      </c>
      <c r="Q156" s="1" t="str">
        <f>""</f>
        <v/>
      </c>
      <c r="R156" s="1">
        <v>1</v>
      </c>
      <c r="S156" s="1"/>
      <c r="T156" s="1"/>
      <c r="U156" s="1"/>
      <c r="V156" s="162" t="str">
        <f>"""aliasLabels"" : [ "&amp;IF(NOT(ISBLANK(Table1[[#This Row],[label1]])),"{""label"": ""1"""&amp;"}"&amp;IF(NOT(ISBLANK(Table1[[#This Row],[label2]])),",{""label"": ""2"""&amp;"}"&amp;IF(NOT(ISBLANK(Table1[[#This Row],[label3]])),",{""label"":""3"""&amp;"}"&amp;IF(NOT(ISBLANK(Table1[[#This Row],[label4]])),",{""label"": ""4"""&amp;"}",""),""),""),"")&amp;"],"</f>
        <v>"aliasLabels" : [ {"label": "1"}],</v>
      </c>
      <c r="W156" s="1" t="str">
        <f t="shared" si="9"/>
        <v>"initialPosts" : [  ]</v>
      </c>
      <c r="X15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"svincent@localhost", "pwd" : "a", "jsonBlob" : "{\"name\" : \"Setsuko Vincent\",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"mailto:svincent@localhost", "channelType" : "email" } ] },"aliasLabels" : [ {"label": "1"}],"initialPosts" : [  ] }, </v>
      </c>
    </row>
    <row r="157" spans="1:24" x14ac:dyDescent="0.25">
      <c r="A157" s="2">
        <v>255</v>
      </c>
      <c r="B157" s="1" t="s">
        <v>2557</v>
      </c>
      <c r="C157" s="1" t="str">
        <f>LOWER(LEFT(Table1[[#This Row],[firstName]],1)&amp;Table1[[#This Row],[lastName]])&amp;"@localhost"</f>
        <v>kdragic@localhost</v>
      </c>
      <c r="D157" s="5" t="s">
        <v>111</v>
      </c>
      <c r="E157" s="5" t="s">
        <v>112</v>
      </c>
      <c r="F157" s="134" t="str">
        <f t="shared" si="8"/>
        <v>a</v>
      </c>
      <c r="G157" s="3" t="str">
        <f>"mailto:"&amp;Table1[[#This Row],[email]]</f>
        <v>mailto:kdragic@localhost</v>
      </c>
      <c r="H157" s="3" t="s">
        <v>170</v>
      </c>
      <c r="I157" s="3">
        <v>14</v>
      </c>
      <c r="J157" s="3" t="str">
        <f>VLOOKUP(Table1[[#This Row],[profilePic'#]],Images[],3,FALSE)</f>
        <v>LivelyGig logo medium</v>
      </c>
      <c r="K157"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7" s="3" t="str">
        <f>"""id"" : """&amp;Table1[[#This Row],[UUID]]&amp;""", "</f>
        <v xml:space="preserve">"id" : "94a8c78ea71b449daee738590853c242", </v>
      </c>
      <c r="M157" s="3" t="str">
        <f>"""email"" : """&amp;Table1[[#This Row],[email]]&amp;""", "</f>
        <v xml:space="preserve">"email" : "kdragic@localhost", </v>
      </c>
      <c r="N157" s="3" t="str">
        <f>"""pwd"" : """&amp;Table1[[#This Row],[pwd]]&amp;""", "</f>
        <v xml:space="preserve">"pwd" : "a", </v>
      </c>
      <c r="O157" s="1" t="str">
        <f>"""jsonBlob"" : ""{\""name\"" : \"""&amp;Table1[[#This Row],[firstName]]&amp;" "&amp;Table1[[#This Row],[lastName]]&amp;"\"", "&amp;"\""imgSrc\"" : \"""&amp;Table1[[#This Row],[profilePic]]&amp;"\""}"","</f>
        <v>"jsonBlob"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7" s="3" t="str">
        <f>"""contacts"" : { ""channels"": [ {""url"" : """&amp;Table1[[#This Row],[contact1]]&amp;""", ""channelType"" : """&amp;Table1[[#This Row],[contact1 type]]&amp;""" } ] },"</f>
        <v>"contacts" : { "channels": [ {"url" : "mailto:kdragic@localhost", "channelType" : "email" } ] },</v>
      </c>
      <c r="Q157" s="1" t="str">
        <f>""</f>
        <v/>
      </c>
      <c r="R157" s="1">
        <v>1</v>
      </c>
      <c r="S157" s="1"/>
      <c r="T157" s="1"/>
      <c r="U157" s="1"/>
      <c r="V157" s="162" t="str">
        <f>"""aliasLabels"" : [ "&amp;IF(NOT(ISBLANK(Table1[[#This Row],[label1]])),"{""label"": ""1"""&amp;"}"&amp;IF(NOT(ISBLANK(Table1[[#This Row],[label2]])),",{""label"": ""2"""&amp;"}"&amp;IF(NOT(ISBLANK(Table1[[#This Row],[label3]])),",{""label"":""3"""&amp;"}"&amp;IF(NOT(ISBLANK(Table1[[#This Row],[label4]])),",{""label"": ""4"""&amp;"}",""),""),""),"")&amp;"],"</f>
        <v>"aliasLabels" : [ {"label": "1"}],</v>
      </c>
      <c r="W157" s="3" t="str">
        <f t="shared" si="9"/>
        <v>"initialPosts" : [  ]</v>
      </c>
      <c r="X1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"kdragic@localhost", "pwd" : "a", "jsonBlob" : "{\"name\" : \"Kalle Dragic\",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"mailto:kdragic@localhost", "channelType" : "email" } ] },"aliasLabels" : [ {"label": "1"}],"initialPosts" : [  ] }, </v>
      </c>
    </row>
    <row r="158" spans="1:24" x14ac:dyDescent="0.25">
      <c r="A158" s="2">
        <v>256</v>
      </c>
      <c r="B158" s="1" t="s">
        <v>2558</v>
      </c>
      <c r="C158" s="1" t="str">
        <f>LOWER(LEFT(Table1[[#This Row],[firstName]],1)&amp;Table1[[#This Row],[lastName]])&amp;"@localhost"</f>
        <v>rsarkozi@localhost</v>
      </c>
      <c r="D158" s="5" t="s">
        <v>113</v>
      </c>
      <c r="E158" s="5" t="s">
        <v>114</v>
      </c>
      <c r="F158" s="134" t="str">
        <f t="shared" si="8"/>
        <v>a</v>
      </c>
      <c r="G158" s="1" t="str">
        <f>"mailto:"&amp;Table1[[#This Row],[email]]</f>
        <v>mailto:rsarkozi@localhost</v>
      </c>
      <c r="H158" s="1" t="s">
        <v>170</v>
      </c>
      <c r="I158" s="1">
        <v>14</v>
      </c>
      <c r="J158" s="1" t="str">
        <f>VLOOKUP(Table1[[#This Row],[profilePic'#]],Images[],3,FALSE)</f>
        <v>LivelyGig logo medium</v>
      </c>
      <c r="K15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8" s="1" t="str">
        <f>"""id"" : """&amp;Table1[[#This Row],[UUID]]&amp;""", "</f>
        <v xml:space="preserve">"id" : "23e9ff8ac0fd40a38849a1f1579f1179", </v>
      </c>
      <c r="M158" s="1" t="str">
        <f>"""email"" : """&amp;Table1[[#This Row],[email]]&amp;""", "</f>
        <v xml:space="preserve">"email" : "rsarkozi@localhost", </v>
      </c>
      <c r="N158" s="1" t="str">
        <f>"""pwd"" : """&amp;Table1[[#This Row],[pwd]]&amp;""", "</f>
        <v xml:space="preserve">"pwd" : "a", </v>
      </c>
      <c r="O158" s="1" t="str">
        <f>"""jsonBlob"" : ""{\""name\"" : \"""&amp;Table1[[#This Row],[firstName]]&amp;" "&amp;Table1[[#This Row],[lastName]]&amp;"\"", "&amp;"\""imgSrc\"" : \"""&amp;Table1[[#This Row],[profilePic]]&amp;"\""}"","</f>
        <v>"jsonBlob"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8" s="1" t="str">
        <f>"""contacts"" : { ""channels"": [ {""url"" : """&amp;Table1[[#This Row],[contact1]]&amp;""", ""channelType"" : """&amp;Table1[[#This Row],[contact1 type]]&amp;""" } ] },"</f>
        <v>"contacts" : { "channels": [ {"url" : "mailto:rsarkozi@localhost", "channelType" : "email" } ] },</v>
      </c>
      <c r="Q158" s="1" t="str">
        <f>""</f>
        <v/>
      </c>
      <c r="R158" s="1">
        <v>1</v>
      </c>
      <c r="S158" s="1"/>
      <c r="T158" s="1"/>
      <c r="U158" s="1"/>
      <c r="V158" s="162" t="str">
        <f>"""aliasLabels"" : [ "&amp;IF(NOT(ISBLANK(Table1[[#This Row],[label1]])),"{""label"": ""1"""&amp;"}"&amp;IF(NOT(ISBLANK(Table1[[#This Row],[label2]])),",{""label"": ""2"""&amp;"}"&amp;IF(NOT(ISBLANK(Table1[[#This Row],[label3]])),",{""label"":""3"""&amp;"}"&amp;IF(NOT(ISBLANK(Table1[[#This Row],[label4]])),",{""label"": ""4"""&amp;"}",""),""),""),"")&amp;"],"</f>
        <v>"aliasLabels" : [ {"label": "1"}],</v>
      </c>
      <c r="W158" s="1" t="str">
        <f t="shared" si="9"/>
        <v>"initialPosts" : [  ]</v>
      </c>
      <c r="X15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"rsarkozi@localhost", "pwd" : "a", "jsonBlob" : "{\"name\" : \"Roxane Sarkozi\",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"mailto:rsarkozi@localhost", "channelType" : "email" } ] },"aliasLabels" : [ {"label": "1"}],"initialPosts" : [  ] }, </v>
      </c>
    </row>
    <row r="159" spans="1:24" x14ac:dyDescent="0.25">
      <c r="A159" s="2">
        <v>257</v>
      </c>
      <c r="B159" s="1" t="s">
        <v>2559</v>
      </c>
      <c r="C159" s="1" t="str">
        <f>LOWER(LEFT(Table1[[#This Row],[firstName]],1)&amp;Table1[[#This Row],[lastName]])&amp;"@localhost"</f>
        <v>ghall@localhost</v>
      </c>
      <c r="D159" s="5" t="s">
        <v>115</v>
      </c>
      <c r="E159" s="5" t="s">
        <v>116</v>
      </c>
      <c r="F159" s="134" t="str">
        <f t="shared" si="8"/>
        <v>a</v>
      </c>
      <c r="G159" s="1" t="str">
        <f>"mailto:"&amp;Table1[[#This Row],[email]]</f>
        <v>mailto:ghall@localhost</v>
      </c>
      <c r="H159" s="1" t="s">
        <v>170</v>
      </c>
      <c r="I159" s="1">
        <v>14</v>
      </c>
      <c r="J159" s="1" t="str">
        <f>VLOOKUP(Table1[[#This Row],[profilePic'#]],Images[],3,FALSE)</f>
        <v>LivelyGig logo medium</v>
      </c>
      <c r="K15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59" s="1" t="str">
        <f>"""id"" : """&amp;Table1[[#This Row],[UUID]]&amp;""", "</f>
        <v xml:space="preserve">"id" : "43a9f1ee41d1418193604415f9624ce2", </v>
      </c>
      <c r="M159" s="1" t="str">
        <f>"""email"" : """&amp;Table1[[#This Row],[email]]&amp;""", "</f>
        <v xml:space="preserve">"email" : "ghall@localhost", </v>
      </c>
      <c r="N159" s="1" t="str">
        <f>"""pwd"" : """&amp;Table1[[#This Row],[pwd]]&amp;""", "</f>
        <v xml:space="preserve">"pwd" : "a", </v>
      </c>
      <c r="O159" s="1" t="str">
        <f>"""jsonBlob"" : ""{\""name\"" : \"""&amp;Table1[[#This Row],[firstName]]&amp;" "&amp;Table1[[#This Row],[lastName]]&amp;"\"", "&amp;"\""imgSrc\"" : \"""&amp;Table1[[#This Row],[profilePic]]&amp;"\""}"","</f>
        <v>"jsonBlob"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59" s="1" t="str">
        <f>"""contacts"" : { ""channels"": [ {""url"" : """&amp;Table1[[#This Row],[contact1]]&amp;""", ""channelType"" : """&amp;Table1[[#This Row],[contact1 type]]&amp;""" } ] },"</f>
        <v>"contacts" : { "channels": [ {"url" : "mailto:ghall@localhost", "channelType" : "email" } ] },</v>
      </c>
      <c r="Q159" s="1" t="str">
        <f>""</f>
        <v/>
      </c>
      <c r="R159" s="1">
        <v>1</v>
      </c>
      <c r="S159" s="1"/>
      <c r="T159" s="1"/>
      <c r="U159" s="1"/>
      <c r="V159" s="162" t="str">
        <f>"""aliasLabels"" : [ "&amp;IF(NOT(ISBLANK(Table1[[#This Row],[label1]])),"{""label"": ""1"""&amp;"}"&amp;IF(NOT(ISBLANK(Table1[[#This Row],[label2]])),",{""label"": ""2"""&amp;"}"&amp;IF(NOT(ISBLANK(Table1[[#This Row],[label3]])),",{""label"":""3"""&amp;"}"&amp;IF(NOT(ISBLANK(Table1[[#This Row],[label4]])),",{""label"": ""4"""&amp;"}",""),""),""),"")&amp;"],"</f>
        <v>"aliasLabels" : [ {"label": "1"}],</v>
      </c>
      <c r="W159" s="1" t="str">
        <f t="shared" si="9"/>
        <v>"initialPosts" : [  ]</v>
      </c>
      <c r="X15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"ghall@localhost", "pwd" : "a", "jsonBlob" : "{\"name\" : \"Gerulf Hall\",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"mailto:ghall@localhost", "channelType" : "email" } ] },"aliasLabels" : [ {"label": "1"}],"initialPosts" : [  ] }, </v>
      </c>
    </row>
    <row r="160" spans="1:24" x14ac:dyDescent="0.25">
      <c r="A160" s="161">
        <v>258</v>
      </c>
      <c r="B160" s="5" t="s">
        <v>2560</v>
      </c>
      <c r="C160" s="1" t="str">
        <f>LOWER(LEFT(Table1[[#This Row],[firstName]],1)&amp;Table1[[#This Row],[lastName]])&amp;"@localhost"</f>
        <v>myap@localhost</v>
      </c>
      <c r="D160" s="5" t="s">
        <v>117</v>
      </c>
      <c r="E160" s="5" t="s">
        <v>118</v>
      </c>
      <c r="F160" s="134" t="str">
        <f t="shared" si="8"/>
        <v>a</v>
      </c>
      <c r="G160" s="1" t="str">
        <f>"mailto:"&amp;Table1[[#This Row],[email]]</f>
        <v>mailto:myap@localhost</v>
      </c>
      <c r="H160" s="1" t="s">
        <v>170</v>
      </c>
      <c r="I160" s="1">
        <v>14</v>
      </c>
      <c r="J160" s="1" t="str">
        <f>VLOOKUP(Table1[[#This Row],[profilePic'#]],Images[],3,FALSE)</f>
        <v>LivelyGig logo medium</v>
      </c>
      <c r="K16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0" s="1" t="str">
        <f>"""id"" : """&amp;Table1[[#This Row],[UUID]]&amp;""", "</f>
        <v xml:space="preserve">"id" : "cb4ac0f88d6e4458a01866484ce4dff9", </v>
      </c>
      <c r="M160" s="1" t="str">
        <f>"""email"" : """&amp;Table1[[#This Row],[email]]&amp;""", "</f>
        <v xml:space="preserve">"email" : "myap@localhost", </v>
      </c>
      <c r="N160" s="1" t="str">
        <f>"""pwd"" : """&amp;Table1[[#This Row],[pwd]]&amp;""", "</f>
        <v xml:space="preserve">"pwd" : "a", </v>
      </c>
      <c r="O160" s="1" t="str">
        <f>"""jsonBlob"" : ""{\""name\"" : \"""&amp;Table1[[#This Row],[firstName]]&amp;" "&amp;Table1[[#This Row],[lastName]]&amp;"\"", "&amp;"\""imgSrc\"" : \"""&amp;Table1[[#This Row],[profilePic]]&amp;"\""}"","</f>
        <v>"jsonBlob"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0" s="1" t="str">
        <f>"""contacts"" : { ""channels"": [ {""url"" : """&amp;Table1[[#This Row],[contact1]]&amp;""", ""channelType"" : """&amp;Table1[[#This Row],[contact1 type]]&amp;""" } ] },"</f>
        <v>"contacts" : { "channels": [ {"url" : "mailto:myap@localhost", "channelType" : "email" } ] },</v>
      </c>
      <c r="Q160" s="1" t="str">
        <f>""</f>
        <v/>
      </c>
      <c r="R160" s="1">
        <v>1</v>
      </c>
      <c r="S160" s="1"/>
      <c r="T160" s="1"/>
      <c r="U160" s="1"/>
      <c r="V160" s="162" t="str">
        <f>"""aliasLabels"" : [ "&amp;IF(NOT(ISBLANK(Table1[[#This Row],[label1]])),"{""label"": ""1"""&amp;"}"&amp;IF(NOT(ISBLANK(Table1[[#This Row],[label2]])),",{""label"": ""2"""&amp;"}"&amp;IF(NOT(ISBLANK(Table1[[#This Row],[label3]])),",{""label"":""3"""&amp;"}"&amp;IF(NOT(ISBLANK(Table1[[#This Row],[label4]])),",{""label"": ""4"""&amp;"}",""),""),""),"")&amp;"],"</f>
        <v>"aliasLabels" : [ {"label": "1"}],</v>
      </c>
      <c r="W160" s="1" t="str">
        <f t="shared" si="9"/>
        <v>"initialPosts" : [  ]</v>
      </c>
      <c r="X16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"myap@localhost", "pwd" : "a", "jsonBlob" : "{\"name\" : \"Megaira Yap\",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"mailto:myap@localhost", "channelType" : "email" } ] },"aliasLabels" : [ {"label": "1"}],"initialPosts" : [  ] }, </v>
      </c>
    </row>
    <row r="161" spans="1:24" x14ac:dyDescent="0.25">
      <c r="A161" s="2">
        <v>259</v>
      </c>
      <c r="B161" s="1" t="s">
        <v>2561</v>
      </c>
      <c r="C161" s="1" t="str">
        <f>LOWER(LEFT(Table1[[#This Row],[firstName]],1)&amp;Table1[[#This Row],[lastName]])&amp;"@localhost"</f>
        <v>csalvage@localhost</v>
      </c>
      <c r="D161" s="5" t="s">
        <v>119</v>
      </c>
      <c r="E161" s="5" t="s">
        <v>120</v>
      </c>
      <c r="F161" s="134" t="str">
        <f t="shared" si="8"/>
        <v>a</v>
      </c>
      <c r="G161" s="1" t="str">
        <f>"mailto:"&amp;Table1[[#This Row],[email]]</f>
        <v>mailto:csalvage@localhost</v>
      </c>
      <c r="H161" s="1" t="s">
        <v>170</v>
      </c>
      <c r="I161" s="1">
        <v>14</v>
      </c>
      <c r="J161" s="1" t="str">
        <f>VLOOKUP(Table1[[#This Row],[profilePic'#]],Images[],3,FALSE)</f>
        <v>LivelyGig logo medium</v>
      </c>
      <c r="K16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1" s="1" t="str">
        <f>"""id"" : """&amp;Table1[[#This Row],[UUID]]&amp;""", "</f>
        <v xml:space="preserve">"id" : "d57e47d93ad445d39dd9c7898dcfbfbc", </v>
      </c>
      <c r="M161" s="1" t="str">
        <f>"""email"" : """&amp;Table1[[#This Row],[email]]&amp;""", "</f>
        <v xml:space="preserve">"email" : "csalvage@localhost", </v>
      </c>
      <c r="N161" s="1" t="str">
        <f>"""pwd"" : """&amp;Table1[[#This Row],[pwd]]&amp;""", "</f>
        <v xml:space="preserve">"pwd" : "a", </v>
      </c>
      <c r="O161" s="1" t="str">
        <f>"""jsonBlob"" : ""{\""name\"" : \"""&amp;Table1[[#This Row],[firstName]]&amp;" "&amp;Table1[[#This Row],[lastName]]&amp;"\"", "&amp;"\""imgSrc\"" : \"""&amp;Table1[[#This Row],[profilePic]]&amp;"\""}"","</f>
        <v>"jsonBlob"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1" s="1" t="str">
        <f>"""contacts"" : { ""channels"": [ {""url"" : """&amp;Table1[[#This Row],[contact1]]&amp;""", ""channelType"" : """&amp;Table1[[#This Row],[contact1 type]]&amp;""" } ] },"</f>
        <v>"contacts" : { "channels": [ {"url" : "mailto:csalvage@localhost", "channelType" : "email" } ] },</v>
      </c>
      <c r="Q161" s="1" t="str">
        <f>""</f>
        <v/>
      </c>
      <c r="R161" s="1">
        <v>1</v>
      </c>
      <c r="S161" s="1"/>
      <c r="T161" s="1"/>
      <c r="U161" s="1"/>
      <c r="V161" s="162" t="str">
        <f>"""aliasLabels"" : [ "&amp;IF(NOT(ISBLANK(Table1[[#This Row],[label1]])),"{""label"": ""1"""&amp;"}"&amp;IF(NOT(ISBLANK(Table1[[#This Row],[label2]])),",{""label"": ""2"""&amp;"}"&amp;IF(NOT(ISBLANK(Table1[[#This Row],[label3]])),",{""label"":""3"""&amp;"}"&amp;IF(NOT(ISBLANK(Table1[[#This Row],[label4]])),",{""label"": ""4"""&amp;"}",""),""),""),"")&amp;"],"</f>
        <v>"aliasLabels" : [ {"label": "1"}],</v>
      </c>
      <c r="W161" s="1" t="str">
        <f t="shared" si="9"/>
        <v>"initialPosts" : [  ]</v>
      </c>
      <c r="X16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"csalvage@localhost", "pwd" : "a", "jsonBlob" : "{\"name\" : \"Cerdic Salvage\",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"mailto:csalvage@localhost", "channelType" : "email" } ] },"aliasLabels" : [ {"label": "1"}],"initialPosts" : [  ] }, </v>
      </c>
    </row>
    <row r="162" spans="1:24" x14ac:dyDescent="0.25">
      <c r="A162" s="2">
        <v>260</v>
      </c>
      <c r="B162" s="1" t="s">
        <v>2562</v>
      </c>
      <c r="C162" s="1" t="str">
        <f>LOWER(LEFT(Table1[[#This Row],[firstName]],1)&amp;Table1[[#This Row],[lastName]])&amp;"@localhost"</f>
        <v>dnagy@localhost</v>
      </c>
      <c r="D162" s="5" t="s">
        <v>121</v>
      </c>
      <c r="E162" s="5" t="s">
        <v>122</v>
      </c>
      <c r="F162" s="134" t="str">
        <f t="shared" ref="F162:F198" si="10">"a"</f>
        <v>a</v>
      </c>
      <c r="G162" s="1" t="str">
        <f>"mailto:"&amp;Table1[[#This Row],[email]]</f>
        <v>mailto:dnagy@localhost</v>
      </c>
      <c r="H162" s="1" t="s">
        <v>170</v>
      </c>
      <c r="I162" s="1">
        <v>14</v>
      </c>
      <c r="J162" s="1" t="str">
        <f>VLOOKUP(Table1[[#This Row],[profilePic'#]],Images[],3,FALSE)</f>
        <v>LivelyGig logo medium</v>
      </c>
      <c r="K16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2" s="1" t="str">
        <f>"""id"" : """&amp;Table1[[#This Row],[UUID]]&amp;""", "</f>
        <v xml:space="preserve">"id" : "3637b365f83f47469bad041537e4ff2c", </v>
      </c>
      <c r="M162" s="1" t="str">
        <f>"""email"" : """&amp;Table1[[#This Row],[email]]&amp;""", "</f>
        <v xml:space="preserve">"email" : "dnagy@localhost", </v>
      </c>
      <c r="N162" s="1" t="str">
        <f>"""pwd"" : """&amp;Table1[[#This Row],[pwd]]&amp;""", "</f>
        <v xml:space="preserve">"pwd" : "a", </v>
      </c>
      <c r="O162" s="1" t="str">
        <f>"""jsonBlob"" : ""{\""name\"" : \"""&amp;Table1[[#This Row],[firstName]]&amp;" "&amp;Table1[[#This Row],[lastName]]&amp;"\"", "&amp;"\""imgSrc\"" : \"""&amp;Table1[[#This Row],[profilePic]]&amp;"\""}"","</f>
        <v>"jsonBlob"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2" s="1" t="str">
        <f>"""contacts"" : { ""channels"": [ {""url"" : """&amp;Table1[[#This Row],[contact1]]&amp;""", ""channelType"" : """&amp;Table1[[#This Row],[contact1 type]]&amp;""" } ] },"</f>
        <v>"contacts" : { "channels": [ {"url" : "mailto:dnagy@localhost", "channelType" : "email" } ] },</v>
      </c>
      <c r="Q162" s="1" t="str">
        <f>""</f>
        <v/>
      </c>
      <c r="R162" s="1">
        <v>1</v>
      </c>
      <c r="S162" s="1"/>
      <c r="T162" s="1"/>
      <c r="U162" s="1"/>
      <c r="V162" s="162" t="str">
        <f>"""aliasLabels"" : [ "&amp;IF(NOT(ISBLANK(Table1[[#This Row],[label1]])),"{""label"": ""1"""&amp;"}"&amp;IF(NOT(ISBLANK(Table1[[#This Row],[label2]])),",{""label"": ""2"""&amp;"}"&amp;IF(NOT(ISBLANK(Table1[[#This Row],[label3]])),",{""label"":""3"""&amp;"}"&amp;IF(NOT(ISBLANK(Table1[[#This Row],[label4]])),",{""label"": ""4"""&amp;"}",""),""),""),"")&amp;"],"</f>
        <v>"aliasLabels" : [ {"label": "1"}],</v>
      </c>
      <c r="W162" s="1" t="str">
        <f t="shared" ref="W162:W198" si="11">"""initialPosts"" : [  ]"</f>
        <v>"initialPosts" : [  ]</v>
      </c>
      <c r="X16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"dnagy@localhost", "pwd" : "a", "jsonBlob" : "{\"name\" : \"Dragana Nagy\",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"mailto:dnagy@localhost", "channelType" : "email" } ] },"aliasLabels" : [ {"label": "1"}],"initialPosts" : [  ] }, </v>
      </c>
    </row>
    <row r="163" spans="1:24" x14ac:dyDescent="0.25">
      <c r="A163" s="2">
        <v>261</v>
      </c>
      <c r="B163" s="1" t="s">
        <v>2563</v>
      </c>
      <c r="C163" s="1" t="str">
        <f>LOWER(LEFT(Table1[[#This Row],[firstName]],1)&amp;Table1[[#This Row],[lastName]])&amp;"@localhost"</f>
        <v>kestevez@localhost</v>
      </c>
      <c r="D163" s="5" t="s">
        <v>123</v>
      </c>
      <c r="E163" s="5" t="s">
        <v>813</v>
      </c>
      <c r="F163" s="134" t="str">
        <f t="shared" si="10"/>
        <v>a</v>
      </c>
      <c r="G163" s="1" t="str">
        <f>"mailto:"&amp;Table1[[#This Row],[email]]</f>
        <v>mailto:kestevez@localhost</v>
      </c>
      <c r="H163" s="1" t="s">
        <v>170</v>
      </c>
      <c r="I163" s="1">
        <v>14</v>
      </c>
      <c r="J163" s="1" t="str">
        <f>VLOOKUP(Table1[[#This Row],[profilePic'#]],Images[],3,FALSE)</f>
        <v>LivelyGig logo medium</v>
      </c>
      <c r="K16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3" s="1" t="str">
        <f>"""id"" : """&amp;Table1[[#This Row],[UUID]]&amp;""", "</f>
        <v xml:space="preserve">"id" : "9497068c5c4248e28de914a2e44dc651", </v>
      </c>
      <c r="M163" s="1" t="str">
        <f>"""email"" : """&amp;Table1[[#This Row],[email]]&amp;""", "</f>
        <v xml:space="preserve">"email" : "kestevez@localhost", </v>
      </c>
      <c r="N163" s="1" t="str">
        <f>"""pwd"" : """&amp;Table1[[#This Row],[pwd]]&amp;""", "</f>
        <v xml:space="preserve">"pwd" : "a", </v>
      </c>
      <c r="O163" s="1" t="str">
        <f>"""jsonBlob"" : ""{\""name\"" : \"""&amp;Table1[[#This Row],[firstName]]&amp;" "&amp;Table1[[#This Row],[lastName]]&amp;"\"", "&amp;"\""imgSrc\"" : \"""&amp;Table1[[#This Row],[profilePic]]&amp;"\""}"","</f>
        <v>"jsonBlob"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3" s="1" t="str">
        <f>"""contacts"" : { ""channels"": [ {""url"" : """&amp;Table1[[#This Row],[contact1]]&amp;""", ""channelType"" : """&amp;Table1[[#This Row],[contact1 type]]&amp;""" } ] },"</f>
        <v>"contacts" : { "channels": [ {"url" : "mailto:kestevez@localhost", "channelType" : "email" } ] },</v>
      </c>
      <c r="Q163" s="1" t="str">
        <f>""</f>
        <v/>
      </c>
      <c r="R163" s="1">
        <v>1</v>
      </c>
      <c r="S163" s="1"/>
      <c r="T163" s="1"/>
      <c r="U163" s="1"/>
      <c r="V163" s="162" t="str">
        <f>"""aliasLabels"" : [ "&amp;IF(NOT(ISBLANK(Table1[[#This Row],[label1]])),"{""label"": ""1"""&amp;"}"&amp;IF(NOT(ISBLANK(Table1[[#This Row],[label2]])),",{""label"": ""2"""&amp;"}"&amp;IF(NOT(ISBLANK(Table1[[#This Row],[label3]])),",{""label"":""3"""&amp;"}"&amp;IF(NOT(ISBLANK(Table1[[#This Row],[label4]])),",{""label"": ""4"""&amp;"}",""),""),""),"")&amp;"],"</f>
        <v>"aliasLabels" : [ {"label": "1"}],</v>
      </c>
      <c r="W163" s="1" t="str">
        <f t="shared" si="11"/>
        <v>"initialPosts" : [  ]</v>
      </c>
      <c r="X16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"kestevez@localhost", "pwd" : "a", "jsonBlob" : "{\"name\" : \"Karina Estevez\",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"mailto:kestevez@localhost", "channelType" : "email" } ] },"aliasLabels" : [ {"label": "1"}],"initialPosts" : [  ] }, </v>
      </c>
    </row>
    <row r="164" spans="1:24" x14ac:dyDescent="0.25">
      <c r="A164" s="161">
        <v>262</v>
      </c>
      <c r="B164" s="5" t="s">
        <v>2564</v>
      </c>
      <c r="C164" s="1" t="str">
        <f>LOWER(LEFT(Table1[[#This Row],[firstName]],1)&amp;Table1[[#This Row],[lastName]])&amp;"@localhost"</f>
        <v>mmachado@localhost</v>
      </c>
      <c r="D164" s="5" t="s">
        <v>124</v>
      </c>
      <c r="E164" s="5" t="s">
        <v>125</v>
      </c>
      <c r="F164" s="134" t="str">
        <f t="shared" si="10"/>
        <v>a</v>
      </c>
      <c r="G164" s="1" t="str">
        <f>"mailto:"&amp;Table1[[#This Row],[email]]</f>
        <v>mailto:mmachado@localhost</v>
      </c>
      <c r="H164" s="1" t="s">
        <v>170</v>
      </c>
      <c r="I164" s="1">
        <v>14</v>
      </c>
      <c r="J164" s="1" t="str">
        <f>VLOOKUP(Table1[[#This Row],[profilePic'#]],Images[],3,FALSE)</f>
        <v>LivelyGig logo medium</v>
      </c>
      <c r="K16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4" s="1" t="str">
        <f>"""id"" : """&amp;Table1[[#This Row],[UUID]]&amp;""", "</f>
        <v xml:space="preserve">"id" : "dfe045e942ad41e5a2a09890b219e4f7", </v>
      </c>
      <c r="M164" s="1" t="str">
        <f>"""email"" : """&amp;Table1[[#This Row],[email]]&amp;""", "</f>
        <v xml:space="preserve">"email" : "mmachado@localhost", </v>
      </c>
      <c r="N164" s="1" t="str">
        <f>"""pwd"" : """&amp;Table1[[#This Row],[pwd]]&amp;""", "</f>
        <v xml:space="preserve">"pwd" : "a", </v>
      </c>
      <c r="O164" s="1" t="str">
        <f>"""jsonBlob"" : ""{\""name\"" : \"""&amp;Table1[[#This Row],[firstName]]&amp;" "&amp;Table1[[#This Row],[lastName]]&amp;"\"", "&amp;"\""imgSrc\"" : \"""&amp;Table1[[#This Row],[profilePic]]&amp;"\""}"","</f>
        <v>"jsonBlob"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4" s="1" t="str">
        <f>"""contacts"" : { ""channels"": [ {""url"" : """&amp;Table1[[#This Row],[contact1]]&amp;""", ""channelType"" : """&amp;Table1[[#This Row],[contact1 type]]&amp;""" } ] },"</f>
        <v>"contacts" : { "channels": [ {"url" : "mailto:mmachado@localhost", "channelType" : "email" } ] },</v>
      </c>
      <c r="Q164" s="1" t="str">
        <f>""</f>
        <v/>
      </c>
      <c r="R164" s="1">
        <v>1</v>
      </c>
      <c r="S164" s="1"/>
      <c r="T164" s="1"/>
      <c r="U164" s="1"/>
      <c r="V164" s="162" t="str">
        <f>"""aliasLabels"" : [ "&amp;IF(NOT(ISBLANK(Table1[[#This Row],[label1]])),"{""label"": ""1"""&amp;"}"&amp;IF(NOT(ISBLANK(Table1[[#This Row],[label2]])),",{""label"": ""2"""&amp;"}"&amp;IF(NOT(ISBLANK(Table1[[#This Row],[label3]])),",{""label"":""3"""&amp;"}"&amp;IF(NOT(ISBLANK(Table1[[#This Row],[label4]])),",{""label"": ""4"""&amp;"}",""),""),""),"")&amp;"],"</f>
        <v>"aliasLabels" : [ {"label": "1"}],</v>
      </c>
      <c r="W164" s="1" t="str">
        <f t="shared" si="11"/>
        <v>"initialPosts" : [  ]</v>
      </c>
      <c r="X16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"mmachado@localhost", "pwd" : "a", "jsonBlob" : "{\"name\" : \"Mario Machado\",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"mailto:mmachado@localhost", "channelType" : "email" } ] },"aliasLabels" : [ {"label": "1"}],"initialPosts" : [  ] }, </v>
      </c>
    </row>
    <row r="165" spans="1:24" x14ac:dyDescent="0.25">
      <c r="A165" s="2">
        <v>263</v>
      </c>
      <c r="B165" s="1" t="s">
        <v>2565</v>
      </c>
      <c r="C165" s="1" t="str">
        <f>LOWER(LEFT(Table1[[#This Row],[firstName]],1)&amp;Table1[[#This Row],[lastName]])&amp;"@localhost"</f>
        <v>dbenitez@localhost</v>
      </c>
      <c r="D165" s="5" t="s">
        <v>126</v>
      </c>
      <c r="E165" s="5" t="s">
        <v>127</v>
      </c>
      <c r="F165" s="134" t="str">
        <f t="shared" si="10"/>
        <v>a</v>
      </c>
      <c r="G165" s="1" t="str">
        <f>"mailto:"&amp;Table1[[#This Row],[email]]</f>
        <v>mailto:dbenitez@localhost</v>
      </c>
      <c r="H165" s="1" t="s">
        <v>170</v>
      </c>
      <c r="I165" s="1">
        <v>14</v>
      </c>
      <c r="J165" s="1" t="str">
        <f>VLOOKUP(Table1[[#This Row],[profilePic'#]],Images[],3,FALSE)</f>
        <v>LivelyGig logo medium</v>
      </c>
      <c r="K16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5" s="1" t="str">
        <f>"""id"" : """&amp;Table1[[#This Row],[UUID]]&amp;""", "</f>
        <v xml:space="preserve">"id" : "955f3107fd5f46bca28df18f82cc8cf6", </v>
      </c>
      <c r="M165" s="1" t="str">
        <f>"""email"" : """&amp;Table1[[#This Row],[email]]&amp;""", "</f>
        <v xml:space="preserve">"email" : "dbenitez@localhost", </v>
      </c>
      <c r="N165" s="1" t="str">
        <f>"""pwd"" : """&amp;Table1[[#This Row],[pwd]]&amp;""", "</f>
        <v xml:space="preserve">"pwd" : "a", </v>
      </c>
      <c r="O165" s="1" t="str">
        <f>"""jsonBlob"" : ""{\""name\"" : \"""&amp;Table1[[#This Row],[firstName]]&amp;" "&amp;Table1[[#This Row],[lastName]]&amp;"\"", "&amp;"\""imgSrc\"" : \"""&amp;Table1[[#This Row],[profilePic]]&amp;"\""}"","</f>
        <v>"jsonBlob"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5" s="1" t="str">
        <f>"""contacts"" : { ""channels"": [ {""url"" : """&amp;Table1[[#This Row],[contact1]]&amp;""", ""channelType"" : """&amp;Table1[[#This Row],[contact1 type]]&amp;""" } ] },"</f>
        <v>"contacts" : { "channels": [ {"url" : "mailto:dbenitez@localhost", "channelType" : "email" } ] },</v>
      </c>
      <c r="Q165" s="1" t="str">
        <f>""</f>
        <v/>
      </c>
      <c r="R165" s="1">
        <v>1</v>
      </c>
      <c r="S165" s="1"/>
      <c r="T165" s="1"/>
      <c r="U165" s="1"/>
      <c r="V165" s="162" t="str">
        <f>"""aliasLabels"" : [ "&amp;IF(NOT(ISBLANK(Table1[[#This Row],[label1]])),"{""label"": ""1"""&amp;"}"&amp;IF(NOT(ISBLANK(Table1[[#This Row],[label2]])),",{""label"": ""2"""&amp;"}"&amp;IF(NOT(ISBLANK(Table1[[#This Row],[label3]])),",{""label"":""3"""&amp;"}"&amp;IF(NOT(ISBLANK(Table1[[#This Row],[label4]])),",{""label"": ""4"""&amp;"}",""),""),""),"")&amp;"],"</f>
        <v>"aliasLabels" : [ {"label": "1"}],</v>
      </c>
      <c r="W165" s="1" t="str">
        <f t="shared" si="11"/>
        <v>"initialPosts" : [  ]</v>
      </c>
      <c r="X16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"dbenitez@localhost", "pwd" : "a", "jsonBlob" : "{\"name\" : \"Davor Benitez\",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"mailto:dbenitez@localhost", "channelType" : "email" } ] },"aliasLabels" : [ {"label": "1"}],"initialPosts" : [  ] }, </v>
      </c>
    </row>
    <row r="166" spans="1:24" x14ac:dyDescent="0.25">
      <c r="A166" s="2">
        <v>264</v>
      </c>
      <c r="B166" s="1" t="s">
        <v>2566</v>
      </c>
      <c r="C166" s="1" t="str">
        <f>LOWER(LEFT(Table1[[#This Row],[firstName]],1)&amp;Table1[[#This Row],[lastName]])&amp;"@localhost"</f>
        <v>apage@localhost</v>
      </c>
      <c r="D166" s="5" t="s">
        <v>128</v>
      </c>
      <c r="E166" s="5" t="s">
        <v>129</v>
      </c>
      <c r="F166" s="134" t="str">
        <f t="shared" si="10"/>
        <v>a</v>
      </c>
      <c r="G166" s="1" t="str">
        <f>"mailto:"&amp;Table1[[#This Row],[email]]</f>
        <v>mailto:apage@localhost</v>
      </c>
      <c r="H166" s="1" t="s">
        <v>170</v>
      </c>
      <c r="I166" s="1">
        <v>14</v>
      </c>
      <c r="J166" s="1" t="str">
        <f>VLOOKUP(Table1[[#This Row],[profilePic'#]],Images[],3,FALSE)</f>
        <v>LivelyGig logo medium</v>
      </c>
      <c r="K16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6" s="1" t="str">
        <f>"""id"" : """&amp;Table1[[#This Row],[UUID]]&amp;""", "</f>
        <v xml:space="preserve">"id" : "f7fe2ff157564ff9a3fd15961118746b", </v>
      </c>
      <c r="M166" s="1" t="str">
        <f>"""email"" : """&amp;Table1[[#This Row],[email]]&amp;""", "</f>
        <v xml:space="preserve">"email" : "apage@localhost", </v>
      </c>
      <c r="N166" s="1" t="str">
        <f>"""pwd"" : """&amp;Table1[[#This Row],[pwd]]&amp;""", "</f>
        <v xml:space="preserve">"pwd" : "a", </v>
      </c>
      <c r="O166" s="1" t="str">
        <f>"""jsonBlob"" : ""{\""name\"" : \"""&amp;Table1[[#This Row],[firstName]]&amp;" "&amp;Table1[[#This Row],[lastName]]&amp;"\"", "&amp;"\""imgSrc\"" : \"""&amp;Table1[[#This Row],[profilePic]]&amp;"\""}"","</f>
        <v>"jsonBlob"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6" s="1" t="str">
        <f>"""contacts"" : { ""channels"": [ {""url"" : """&amp;Table1[[#This Row],[contact1]]&amp;""", ""channelType"" : """&amp;Table1[[#This Row],[contact1 type]]&amp;""" } ] },"</f>
        <v>"contacts" : { "channels": [ {"url" : "mailto:apage@localhost", "channelType" : "email" } ] },</v>
      </c>
      <c r="Q166" s="1" t="str">
        <f>""</f>
        <v/>
      </c>
      <c r="R166" s="1">
        <v>1</v>
      </c>
      <c r="S166" s="1"/>
      <c r="T166" s="1"/>
      <c r="U166" s="1"/>
      <c r="V166" s="162" t="str">
        <f>"""aliasLabels"" : [ "&amp;IF(NOT(ISBLANK(Table1[[#This Row],[label1]])),"{""label"": ""1"""&amp;"}"&amp;IF(NOT(ISBLANK(Table1[[#This Row],[label2]])),",{""label"": ""2"""&amp;"}"&amp;IF(NOT(ISBLANK(Table1[[#This Row],[label3]])),",{""label"":""3"""&amp;"}"&amp;IF(NOT(ISBLANK(Table1[[#This Row],[label4]])),",{""label"": ""4"""&amp;"}",""),""),""),"")&amp;"],"</f>
        <v>"aliasLabels" : [ {"label": "1"}],</v>
      </c>
      <c r="W166" s="1" t="str">
        <f t="shared" si="11"/>
        <v>"initialPosts" : [  ]</v>
      </c>
      <c r="X16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"apage@localhost", "pwd" : "a", "jsonBlob" : "{\"name\" : \"Atarah Page\",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"mailto:apage@localhost", "channelType" : "email" } ] },"aliasLabels" : [ {"label": "1"}],"initialPosts" : [  ] }, </v>
      </c>
    </row>
    <row r="167" spans="1:24" x14ac:dyDescent="0.25">
      <c r="A167" s="2">
        <v>265</v>
      </c>
      <c r="B167" s="1" t="s">
        <v>2567</v>
      </c>
      <c r="C167" s="1" t="str">
        <f>LOWER(LEFT(Table1[[#This Row],[firstName]],1)&amp;Table1[[#This Row],[lastName]])&amp;"@localhost"</f>
        <v>alim@localhost</v>
      </c>
      <c r="D167" s="5" t="s">
        <v>130</v>
      </c>
      <c r="E167" s="5" t="s">
        <v>131</v>
      </c>
      <c r="F167" s="134" t="str">
        <f t="shared" si="10"/>
        <v>a</v>
      </c>
      <c r="G167" s="1" t="str">
        <f>"mailto:"&amp;Table1[[#This Row],[email]]</f>
        <v>mailto:alim@localhost</v>
      </c>
      <c r="H167" s="1" t="s">
        <v>170</v>
      </c>
      <c r="I167" s="1">
        <v>14</v>
      </c>
      <c r="J167" s="1" t="str">
        <f>VLOOKUP(Table1[[#This Row],[profilePic'#]],Images[],3,FALSE)</f>
        <v>LivelyGig logo medium</v>
      </c>
      <c r="K16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7" s="1" t="str">
        <f>"""id"" : """&amp;Table1[[#This Row],[UUID]]&amp;""", "</f>
        <v xml:space="preserve">"id" : "4588b052b6434addade9803c3607ffbd", </v>
      </c>
      <c r="M167" s="1" t="str">
        <f>"""email"" : """&amp;Table1[[#This Row],[email]]&amp;""", "</f>
        <v xml:space="preserve">"email" : "alim@localhost", </v>
      </c>
      <c r="N167" s="1" t="str">
        <f>"""pwd"" : """&amp;Table1[[#This Row],[pwd]]&amp;""", "</f>
        <v xml:space="preserve">"pwd" : "a", </v>
      </c>
      <c r="O167" s="1" t="str">
        <f>"""jsonBlob"" : ""{\""name\"" : \"""&amp;Table1[[#This Row],[firstName]]&amp;" "&amp;Table1[[#This Row],[lastName]]&amp;"\"", "&amp;"\""imgSrc\"" : \"""&amp;Table1[[#This Row],[profilePic]]&amp;"\""}"","</f>
        <v>"jsonBlob"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7" s="1" t="str">
        <f>"""contacts"" : { ""channels"": [ {""url"" : """&amp;Table1[[#This Row],[contact1]]&amp;""", ""channelType"" : """&amp;Table1[[#This Row],[contact1 type]]&amp;""" } ] },"</f>
        <v>"contacts" : { "channels": [ {"url" : "mailto:alim@localhost", "channelType" : "email" } ] },</v>
      </c>
      <c r="Q167" s="1" t="str">
        <f>""</f>
        <v/>
      </c>
      <c r="R167" s="1">
        <v>1</v>
      </c>
      <c r="S167" s="1"/>
      <c r="T167" s="1"/>
      <c r="U167" s="1"/>
      <c r="V167" s="162" t="str">
        <f>"""aliasLabels"" : [ "&amp;IF(NOT(ISBLANK(Table1[[#This Row],[label1]])),"{""label"": ""1"""&amp;"}"&amp;IF(NOT(ISBLANK(Table1[[#This Row],[label2]])),",{""label"": ""2"""&amp;"}"&amp;IF(NOT(ISBLANK(Table1[[#This Row],[label3]])),",{""label"":""3"""&amp;"}"&amp;IF(NOT(ISBLANK(Table1[[#This Row],[label4]])),",{""label"": ""4"""&amp;"}",""),""),""),"")&amp;"],"</f>
        <v>"aliasLabels" : [ {"label": "1"}],</v>
      </c>
      <c r="W167" s="1" t="str">
        <f t="shared" si="11"/>
        <v>"initialPosts" : [  ]</v>
      </c>
      <c r="X16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"alim@localhost", "pwd" : "a", "jsonBlob" : "{\"name\" : \"Anita Lim\",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"mailto:alim@localhost", "channelType" : "email" } ] },"aliasLabels" : [ {"label": "1"}],"initialPosts" : [  ] }, </v>
      </c>
    </row>
    <row r="168" spans="1:24" x14ac:dyDescent="0.25">
      <c r="A168" s="161">
        <v>266</v>
      </c>
      <c r="B168" s="5" t="s">
        <v>2568</v>
      </c>
      <c r="C168" s="1" t="str">
        <f>LOWER(LEFT(Table1[[#This Row],[firstName]],1)&amp;Table1[[#This Row],[lastName]])&amp;"@localhost"</f>
        <v>ymasson@localhost</v>
      </c>
      <c r="D168" s="5" t="s">
        <v>132</v>
      </c>
      <c r="E168" s="5" t="s">
        <v>133</v>
      </c>
      <c r="F168" s="134" t="str">
        <f t="shared" si="10"/>
        <v>a</v>
      </c>
      <c r="G168" s="1" t="str">
        <f>"mailto:"&amp;Table1[[#This Row],[email]]</f>
        <v>mailto:ymasson@localhost</v>
      </c>
      <c r="H168" s="1" t="s">
        <v>170</v>
      </c>
      <c r="I168" s="1">
        <v>14</v>
      </c>
      <c r="J168" s="1" t="str">
        <f>VLOOKUP(Table1[[#This Row],[profilePic'#]],Images[],3,FALSE)</f>
        <v>LivelyGig logo medium</v>
      </c>
      <c r="K16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8" s="1" t="str">
        <f>"""id"" : """&amp;Table1[[#This Row],[UUID]]&amp;""", "</f>
        <v xml:space="preserve">"id" : "16b3ad7e8e054f35a81a4e28b3456f73", </v>
      </c>
      <c r="M168" s="1" t="str">
        <f>"""email"" : """&amp;Table1[[#This Row],[email]]&amp;""", "</f>
        <v xml:space="preserve">"email" : "ymasson@localhost", </v>
      </c>
      <c r="N168" s="1" t="str">
        <f>"""pwd"" : """&amp;Table1[[#This Row],[pwd]]&amp;""", "</f>
        <v xml:space="preserve">"pwd" : "a", </v>
      </c>
      <c r="O168" s="1" t="str">
        <f>"""jsonBlob"" : ""{\""name\"" : \"""&amp;Table1[[#This Row],[firstName]]&amp;" "&amp;Table1[[#This Row],[lastName]]&amp;"\"", "&amp;"\""imgSrc\"" : \"""&amp;Table1[[#This Row],[profilePic]]&amp;"\""}"","</f>
        <v>"jsonBlob"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8" s="1" t="str">
        <f>"""contacts"" : { ""channels"": [ {""url"" : """&amp;Table1[[#This Row],[contact1]]&amp;""", ""channelType"" : """&amp;Table1[[#This Row],[contact1 type]]&amp;""" } ] },"</f>
        <v>"contacts" : { "channels": [ {"url" : "mailto:ymasson@localhost", "channelType" : "email" } ] },</v>
      </c>
      <c r="Q168" s="1" t="str">
        <f>""</f>
        <v/>
      </c>
      <c r="R168" s="1">
        <v>1</v>
      </c>
      <c r="S168" s="1"/>
      <c r="T168" s="1"/>
      <c r="U168" s="1"/>
      <c r="V168" s="162" t="str">
        <f>"""aliasLabels"" : [ "&amp;IF(NOT(ISBLANK(Table1[[#This Row],[label1]])),"{""label"": ""1"""&amp;"}"&amp;IF(NOT(ISBLANK(Table1[[#This Row],[label2]])),",{""label"": ""2"""&amp;"}"&amp;IF(NOT(ISBLANK(Table1[[#This Row],[label3]])),",{""label"":""3"""&amp;"}"&amp;IF(NOT(ISBLANK(Table1[[#This Row],[label4]])),",{""label"": ""4"""&amp;"}",""),""),""),"")&amp;"],"</f>
        <v>"aliasLabels" : [ {"label": "1"}],</v>
      </c>
      <c r="W168" s="1" t="str">
        <f t="shared" si="11"/>
        <v>"initialPosts" : [  ]</v>
      </c>
      <c r="X16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"ymasson@localhost", "pwd" : "a", "jsonBlob" : "{\"name\" : \"Yadira Masson\",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"mailto:ymasson@localhost", "channelType" : "email" } ] },"aliasLabels" : [ {"label": "1"}],"initialPosts" : [  ] }, </v>
      </c>
    </row>
    <row r="169" spans="1:24" x14ac:dyDescent="0.25">
      <c r="A169" s="2">
        <v>267</v>
      </c>
      <c r="B169" s="1" t="s">
        <v>2569</v>
      </c>
      <c r="C169" s="1" t="str">
        <f>LOWER(LEFT(Table1[[#This Row],[firstName]],1)&amp;Table1[[#This Row],[lastName]])&amp;"@localhost"</f>
        <v>cmendel@localhost</v>
      </c>
      <c r="D169" s="5" t="s">
        <v>134</v>
      </c>
      <c r="E169" s="5" t="s">
        <v>135</v>
      </c>
      <c r="F169" s="134" t="str">
        <f t="shared" si="10"/>
        <v>a</v>
      </c>
      <c r="G169" s="1" t="str">
        <f>"mailto:"&amp;Table1[[#This Row],[email]]</f>
        <v>mailto:cmendel@localhost</v>
      </c>
      <c r="H169" s="1" t="s">
        <v>170</v>
      </c>
      <c r="I169" s="1">
        <v>14</v>
      </c>
      <c r="J169" s="1" t="str">
        <f>VLOOKUP(Table1[[#This Row],[profilePic'#]],Images[],3,FALSE)</f>
        <v>LivelyGig logo medium</v>
      </c>
      <c r="K16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69" s="1" t="str">
        <f>"""id"" : """&amp;Table1[[#This Row],[UUID]]&amp;""", "</f>
        <v xml:space="preserve">"id" : "63653fbb2f014952a455a637f46db7ee", </v>
      </c>
      <c r="M169" s="1" t="str">
        <f>"""email"" : """&amp;Table1[[#This Row],[email]]&amp;""", "</f>
        <v xml:space="preserve">"email" : "cmendel@localhost", </v>
      </c>
      <c r="N169" s="1" t="str">
        <f>"""pwd"" : """&amp;Table1[[#This Row],[pwd]]&amp;""", "</f>
        <v xml:space="preserve">"pwd" : "a", </v>
      </c>
      <c r="O169" s="1" t="str">
        <f>"""jsonBlob"" : ""{\""name\"" : \"""&amp;Table1[[#This Row],[firstName]]&amp;" "&amp;Table1[[#This Row],[lastName]]&amp;"\"", "&amp;"\""imgSrc\"" : \"""&amp;Table1[[#This Row],[profilePic]]&amp;"\""}"","</f>
        <v>"jsonBlob"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69" s="1" t="str">
        <f>"""contacts"" : { ""channels"": [ {""url"" : """&amp;Table1[[#This Row],[contact1]]&amp;""", ""channelType"" : """&amp;Table1[[#This Row],[contact1 type]]&amp;""" } ] },"</f>
        <v>"contacts" : { "channels": [ {"url" : "mailto:cmendel@localhost", "channelType" : "email" } ] },</v>
      </c>
      <c r="Q169" s="1" t="str">
        <f>""</f>
        <v/>
      </c>
      <c r="R169" s="1">
        <v>1</v>
      </c>
      <c r="S169" s="1"/>
      <c r="T169" s="1"/>
      <c r="U169" s="1"/>
      <c r="V169" s="162" t="str">
        <f>"""aliasLabels"" : [ "&amp;IF(NOT(ISBLANK(Table1[[#This Row],[label1]])),"{""label"": ""1"""&amp;"}"&amp;IF(NOT(ISBLANK(Table1[[#This Row],[label2]])),",{""label"": ""2"""&amp;"}"&amp;IF(NOT(ISBLANK(Table1[[#This Row],[label3]])),",{""label"":""3"""&amp;"}"&amp;IF(NOT(ISBLANK(Table1[[#This Row],[label4]])),",{""label"": ""4"""&amp;"}",""),""),""),"")&amp;"],"</f>
        <v>"aliasLabels" : [ {"label": "1"}],</v>
      </c>
      <c r="W169" s="1" t="str">
        <f t="shared" si="11"/>
        <v>"initialPosts" : [  ]</v>
      </c>
      <c r="X16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"cmendel@localhost", "pwd" : "a", "jsonBlob" : "{\"name\" : \"Chibueze Mendel\",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"mailto:cmendel@localhost", "channelType" : "email" } ] },"aliasLabels" : [ {"label": "1"}],"initialPosts" : [  ] }, </v>
      </c>
    </row>
    <row r="170" spans="1:24" x14ac:dyDescent="0.25">
      <c r="A170" s="2">
        <v>268</v>
      </c>
      <c r="B170" s="1" t="s">
        <v>2570</v>
      </c>
      <c r="C170" s="1" t="str">
        <f>LOWER(LEFT(Table1[[#This Row],[firstName]],1)&amp;Table1[[#This Row],[lastName]])&amp;"@localhost"</f>
        <v>lchevrolet@localhost</v>
      </c>
      <c r="D170" s="5" t="s">
        <v>136</v>
      </c>
      <c r="E170" s="5" t="s">
        <v>137</v>
      </c>
      <c r="F170" s="134" t="str">
        <f t="shared" si="10"/>
        <v>a</v>
      </c>
      <c r="G170" s="1" t="str">
        <f>"mailto:"&amp;Table1[[#This Row],[email]]</f>
        <v>mailto:lchevrolet@localhost</v>
      </c>
      <c r="H170" s="1" t="s">
        <v>170</v>
      </c>
      <c r="I170" s="1">
        <v>14</v>
      </c>
      <c r="J170" s="1" t="str">
        <f>VLOOKUP(Table1[[#This Row],[profilePic'#]],Images[],3,FALSE)</f>
        <v>LivelyGig logo medium</v>
      </c>
      <c r="K17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0" s="1" t="str">
        <f>"""id"" : """&amp;Table1[[#This Row],[UUID]]&amp;""", "</f>
        <v xml:space="preserve">"id" : "d15679581d4b48eb9613fbfe7dc352b4", </v>
      </c>
      <c r="M170" s="1" t="str">
        <f>"""email"" : """&amp;Table1[[#This Row],[email]]&amp;""", "</f>
        <v xml:space="preserve">"email" : "lchevrolet@localhost", </v>
      </c>
      <c r="N170" s="1" t="str">
        <f>"""pwd"" : """&amp;Table1[[#This Row],[pwd]]&amp;""", "</f>
        <v xml:space="preserve">"pwd" : "a", </v>
      </c>
      <c r="O170" s="1" t="str">
        <f>"""jsonBlob"" : ""{\""name\"" : \"""&amp;Table1[[#This Row],[firstName]]&amp;" "&amp;Table1[[#This Row],[lastName]]&amp;"\"", "&amp;"\""imgSrc\"" : \"""&amp;Table1[[#This Row],[profilePic]]&amp;"\""}"","</f>
        <v>"jsonBlob"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0" s="1" t="str">
        <f>"""contacts"" : { ""channels"": [ {""url"" : """&amp;Table1[[#This Row],[contact1]]&amp;""", ""channelType"" : """&amp;Table1[[#This Row],[contact1 type]]&amp;""" } ] },"</f>
        <v>"contacts" : { "channels": [ {"url" : "mailto:lchevrolet@localhost", "channelType" : "email" } ] },</v>
      </c>
      <c r="Q170" s="1" t="str">
        <f>""</f>
        <v/>
      </c>
      <c r="R170" s="1">
        <v>1</v>
      </c>
      <c r="S170" s="1"/>
      <c r="T170" s="1"/>
      <c r="U170" s="1"/>
      <c r="V170" s="162" t="str">
        <f>"""aliasLabels"" : [ "&amp;IF(NOT(ISBLANK(Table1[[#This Row],[label1]])),"{""label"": ""1"""&amp;"}"&amp;IF(NOT(ISBLANK(Table1[[#This Row],[label2]])),",{""label"": ""2"""&amp;"}"&amp;IF(NOT(ISBLANK(Table1[[#This Row],[label3]])),",{""label"":""3"""&amp;"}"&amp;IF(NOT(ISBLANK(Table1[[#This Row],[label4]])),",{""label"": ""4"""&amp;"}",""),""),""),"")&amp;"],"</f>
        <v>"aliasLabels" : [ {"label": "1"}],</v>
      </c>
      <c r="W170" s="1" t="str">
        <f t="shared" si="11"/>
        <v>"initialPosts" : [  ]</v>
      </c>
      <c r="X17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"lchevrolet@localhost", "pwd" : "a", "jsonBlob" : "{\"name\" : \"Lyuba Chevrolet\",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"mailto:lchevrolet@localhost", "channelType" : "email" } ] },"aliasLabels" : [ {"label": "1"}],"initialPosts" : [  ] }, </v>
      </c>
    </row>
    <row r="171" spans="1:24" x14ac:dyDescent="0.25">
      <c r="A171" s="2">
        <v>269</v>
      </c>
      <c r="B171" s="1" t="s">
        <v>2571</v>
      </c>
      <c r="C171" s="1" t="str">
        <f>LOWER(LEFT(Table1[[#This Row],[firstName]],1)&amp;Table1[[#This Row],[lastName]])&amp;"@localhost"</f>
        <v>esheinfeld@localhost</v>
      </c>
      <c r="D171" s="5" t="s">
        <v>138</v>
      </c>
      <c r="E171" s="5" t="s">
        <v>139</v>
      </c>
      <c r="F171" s="134" t="str">
        <f t="shared" si="10"/>
        <v>a</v>
      </c>
      <c r="G171" s="1" t="str">
        <f>"mailto:"&amp;Table1[[#This Row],[email]]</f>
        <v>mailto:esheinfeld@localhost</v>
      </c>
      <c r="H171" s="1" t="s">
        <v>170</v>
      </c>
      <c r="I171" s="1">
        <v>14</v>
      </c>
      <c r="J171" s="1" t="str">
        <f>VLOOKUP(Table1[[#This Row],[profilePic'#]],Images[],3,FALSE)</f>
        <v>LivelyGig logo medium</v>
      </c>
      <c r="K17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1" s="1" t="str">
        <f>"""id"" : """&amp;Table1[[#This Row],[UUID]]&amp;""", "</f>
        <v xml:space="preserve">"id" : "1e15d29f3bfc4c238be76f4bb0e19df9", </v>
      </c>
      <c r="M171" s="1" t="str">
        <f>"""email"" : """&amp;Table1[[#This Row],[email]]&amp;""", "</f>
        <v xml:space="preserve">"email" : "esheinfeld@localhost", </v>
      </c>
      <c r="N171" s="1" t="str">
        <f>"""pwd"" : """&amp;Table1[[#This Row],[pwd]]&amp;""", "</f>
        <v xml:space="preserve">"pwd" : "a", </v>
      </c>
      <c r="O171" s="1" t="str">
        <f>"""jsonBlob"" : ""{\""name\"" : \"""&amp;Table1[[#This Row],[firstName]]&amp;" "&amp;Table1[[#This Row],[lastName]]&amp;"\"", "&amp;"\""imgSrc\"" : \"""&amp;Table1[[#This Row],[profilePic]]&amp;"\""}"","</f>
        <v>"jsonBlob"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1" s="1" t="str">
        <f>"""contacts"" : { ""channels"": [ {""url"" : """&amp;Table1[[#This Row],[contact1]]&amp;""", ""channelType"" : """&amp;Table1[[#This Row],[contact1 type]]&amp;""" } ] },"</f>
        <v>"contacts" : { "channels": [ {"url" : "mailto:esheinfeld@localhost", "channelType" : "email" } ] },</v>
      </c>
      <c r="Q171" s="1" t="str">
        <f>""</f>
        <v/>
      </c>
      <c r="R171" s="1">
        <v>1</v>
      </c>
      <c r="S171" s="1"/>
      <c r="T171" s="1"/>
      <c r="U171" s="1"/>
      <c r="V171" s="162" t="str">
        <f>"""aliasLabels"" : [ "&amp;IF(NOT(ISBLANK(Table1[[#This Row],[label1]])),"{""label"": ""1"""&amp;"}"&amp;IF(NOT(ISBLANK(Table1[[#This Row],[label2]])),",{""label"": ""2"""&amp;"}"&amp;IF(NOT(ISBLANK(Table1[[#This Row],[label3]])),",{""label"":""3"""&amp;"}"&amp;IF(NOT(ISBLANK(Table1[[#This Row],[label4]])),",{""label"": ""4"""&amp;"}",""),""),""),"")&amp;"],"</f>
        <v>"aliasLabels" : [ {"label": "1"}],</v>
      </c>
      <c r="W171" s="1" t="str">
        <f t="shared" si="11"/>
        <v>"initialPosts" : [  ]</v>
      </c>
      <c r="X17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"esheinfeld@localhost", "pwd" : "a", "jsonBlob" : "{\"name\" : \"Eva Sheinfeld\",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"mailto:esheinfeld@localhost", "channelType" : "email" } ] },"aliasLabels" : [ {"label": "1"}],"initialPosts" : [  ] }, </v>
      </c>
    </row>
    <row r="172" spans="1:24" x14ac:dyDescent="0.25">
      <c r="A172" s="161">
        <v>270</v>
      </c>
      <c r="B172" s="5" t="s">
        <v>2572</v>
      </c>
      <c r="C172" s="1" t="str">
        <f>LOWER(LEFT(Table1[[#This Row],[firstName]],1)&amp;Table1[[#This Row],[lastName]])&amp;"@localhost"</f>
        <v>ddaniau@localhost</v>
      </c>
      <c r="D172" s="5" t="s">
        <v>140</v>
      </c>
      <c r="E172" s="5" t="s">
        <v>141</v>
      </c>
      <c r="F172" s="134" t="str">
        <f t="shared" si="10"/>
        <v>a</v>
      </c>
      <c r="G172" s="1" t="str">
        <f>"mailto:"&amp;Table1[[#This Row],[email]]</f>
        <v>mailto:ddaniau@localhost</v>
      </c>
      <c r="H172" s="1" t="s">
        <v>170</v>
      </c>
      <c r="I172" s="1">
        <v>14</v>
      </c>
      <c r="J172" s="1" t="str">
        <f>VLOOKUP(Table1[[#This Row],[profilePic'#]],Images[],3,FALSE)</f>
        <v>LivelyGig logo medium</v>
      </c>
      <c r="K17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2" s="1" t="str">
        <f>"""id"" : """&amp;Table1[[#This Row],[UUID]]&amp;""", "</f>
        <v xml:space="preserve">"id" : "dd8bdf36fdd140469fb7f36848840cdd", </v>
      </c>
      <c r="M172" s="1" t="str">
        <f>"""email"" : """&amp;Table1[[#This Row],[email]]&amp;""", "</f>
        <v xml:space="preserve">"email" : "ddaniau@localhost", </v>
      </c>
      <c r="N172" s="1" t="str">
        <f>"""pwd"" : """&amp;Table1[[#This Row],[pwd]]&amp;""", "</f>
        <v xml:space="preserve">"pwd" : "a", </v>
      </c>
      <c r="O172" s="1" t="str">
        <f>"""jsonBlob"" : ""{\""name\"" : \"""&amp;Table1[[#This Row],[firstName]]&amp;" "&amp;Table1[[#This Row],[lastName]]&amp;"\"", "&amp;"\""imgSrc\"" : \"""&amp;Table1[[#This Row],[profilePic]]&amp;"\""}"","</f>
        <v>"jsonBlob"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2" s="1" t="str">
        <f>"""contacts"" : { ""channels"": [ {""url"" : """&amp;Table1[[#This Row],[contact1]]&amp;""", ""channelType"" : """&amp;Table1[[#This Row],[contact1 type]]&amp;""" } ] },"</f>
        <v>"contacts" : { "channels": [ {"url" : "mailto:ddaniau@localhost", "channelType" : "email" } ] },</v>
      </c>
      <c r="Q172" s="1" t="str">
        <f>""</f>
        <v/>
      </c>
      <c r="R172" s="1">
        <v>1</v>
      </c>
      <c r="S172" s="1"/>
      <c r="T172" s="1"/>
      <c r="U172" s="1"/>
      <c r="V172" s="162" t="str">
        <f>"""aliasLabels"" : [ "&amp;IF(NOT(ISBLANK(Table1[[#This Row],[label1]])),"{""label"": ""1"""&amp;"}"&amp;IF(NOT(ISBLANK(Table1[[#This Row],[label2]])),",{""label"": ""2"""&amp;"}"&amp;IF(NOT(ISBLANK(Table1[[#This Row],[label3]])),",{""label"":""3"""&amp;"}"&amp;IF(NOT(ISBLANK(Table1[[#This Row],[label4]])),",{""label"": ""4"""&amp;"}",""),""),""),"")&amp;"],"</f>
        <v>"aliasLabels" : [ {"label": "1"}],</v>
      </c>
      <c r="W172" s="1" t="str">
        <f t="shared" si="11"/>
        <v>"initialPosts" : [  ]</v>
      </c>
      <c r="X17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"ddaniau@localhost", "pwd" : "a", "jsonBlob" : "{\"name\" : \"Dorofei Daniau\",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"mailto:ddaniau@localhost", "channelType" : "email" } ] },"aliasLabels" : [ {"label": "1"}],"initialPosts" : [  ] }, </v>
      </c>
    </row>
    <row r="173" spans="1:24" x14ac:dyDescent="0.25">
      <c r="A173" s="2">
        <v>271</v>
      </c>
      <c r="B173" s="1" t="s">
        <v>2573</v>
      </c>
      <c r="C173" s="1" t="str">
        <f>LOWER(LEFT(Table1[[#This Row],[firstName]],1)&amp;Table1[[#This Row],[lastName]])&amp;"@localhost"</f>
        <v>tzhu@localhost</v>
      </c>
      <c r="D173" s="5" t="s">
        <v>142</v>
      </c>
      <c r="E173" s="5" t="s">
        <v>143</v>
      </c>
      <c r="F173" s="134" t="str">
        <f t="shared" si="10"/>
        <v>a</v>
      </c>
      <c r="G173" s="1" t="str">
        <f>"mailto:"&amp;Table1[[#This Row],[email]]</f>
        <v>mailto:tzhu@localhost</v>
      </c>
      <c r="H173" s="1" t="s">
        <v>170</v>
      </c>
      <c r="I173" s="1">
        <v>14</v>
      </c>
      <c r="J173" s="1" t="str">
        <f>VLOOKUP(Table1[[#This Row],[profilePic'#]],Images[],3,FALSE)</f>
        <v>LivelyGig logo medium</v>
      </c>
      <c r="K17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3" s="1" t="str">
        <f>"""id"" : """&amp;Table1[[#This Row],[UUID]]&amp;""", "</f>
        <v xml:space="preserve">"id" : "b320523a00e14700bdac8ff06aad24fc", </v>
      </c>
      <c r="M173" s="1" t="str">
        <f>"""email"" : """&amp;Table1[[#This Row],[email]]&amp;""", "</f>
        <v xml:space="preserve">"email" : "tzhu@localhost", </v>
      </c>
      <c r="N173" s="1" t="str">
        <f>"""pwd"" : """&amp;Table1[[#This Row],[pwd]]&amp;""", "</f>
        <v xml:space="preserve">"pwd" : "a", </v>
      </c>
      <c r="O173" s="1" t="str">
        <f>"""jsonBlob"" : ""{\""name\"" : \"""&amp;Table1[[#This Row],[firstName]]&amp;" "&amp;Table1[[#This Row],[lastName]]&amp;"\"", "&amp;"\""imgSrc\"" : \"""&amp;Table1[[#This Row],[profilePic]]&amp;"\""}"","</f>
        <v>"jsonBlob"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3" s="1" t="str">
        <f>"""contacts"" : { ""channels"": [ {""url"" : """&amp;Table1[[#This Row],[contact1]]&amp;""", ""channelType"" : """&amp;Table1[[#This Row],[contact1 type]]&amp;""" } ] },"</f>
        <v>"contacts" : { "channels": [ {"url" : "mailto:tzhu@localhost", "channelType" : "email" } ] },</v>
      </c>
      <c r="Q173" s="1" t="str">
        <f>""</f>
        <v/>
      </c>
      <c r="R173" s="1">
        <v>1</v>
      </c>
      <c r="S173" s="1"/>
      <c r="T173" s="1"/>
      <c r="U173" s="1"/>
      <c r="V173" s="162" t="str">
        <f>"""aliasLabels"" : [ "&amp;IF(NOT(ISBLANK(Table1[[#This Row],[label1]])),"{""label"": ""1"""&amp;"}"&amp;IF(NOT(ISBLANK(Table1[[#This Row],[label2]])),",{""label"": ""2"""&amp;"}"&amp;IF(NOT(ISBLANK(Table1[[#This Row],[label3]])),",{""label"":""3"""&amp;"}"&amp;IF(NOT(ISBLANK(Table1[[#This Row],[label4]])),",{""label"": ""4"""&amp;"}",""),""),""),"")&amp;"],"</f>
        <v>"aliasLabels" : [ {"label": "1"}],</v>
      </c>
      <c r="W173" s="1" t="str">
        <f t="shared" si="11"/>
        <v>"initialPosts" : [  ]</v>
      </c>
      <c r="X17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"tzhu@localhost", "pwd" : "a", "jsonBlob" : "{\"name\" : \"Toomas Zhu\",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"mailto:tzhu@localhost", "channelType" : "email" } ] },"aliasLabels" : [ {"label": "1"}],"initialPosts" : [  ] }, </v>
      </c>
    </row>
    <row r="174" spans="1:24" x14ac:dyDescent="0.25">
      <c r="A174" s="2">
        <v>272</v>
      </c>
      <c r="B174" s="1" t="s">
        <v>2574</v>
      </c>
      <c r="C174" s="1" t="str">
        <f>LOWER(LEFT(Table1[[#This Row],[firstName]],1)&amp;Table1[[#This Row],[lastName]])&amp;"@localhost"</f>
        <v>mhakim@localhost</v>
      </c>
      <c r="D174" s="5" t="s">
        <v>144</v>
      </c>
      <c r="E174" s="5" t="s">
        <v>145</v>
      </c>
      <c r="F174" s="134" t="str">
        <f t="shared" si="10"/>
        <v>a</v>
      </c>
      <c r="G174" s="1" t="str">
        <f>"mailto:"&amp;Table1[[#This Row],[email]]</f>
        <v>mailto:mhakim@localhost</v>
      </c>
      <c r="H174" s="1" t="s">
        <v>170</v>
      </c>
      <c r="I174" s="1">
        <v>14</v>
      </c>
      <c r="J174" s="1" t="str">
        <f>VLOOKUP(Table1[[#This Row],[profilePic'#]],Images[],3,FALSE)</f>
        <v>LivelyGig logo medium</v>
      </c>
      <c r="K17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4" s="1" t="str">
        <f>"""id"" : """&amp;Table1[[#This Row],[UUID]]&amp;""", "</f>
        <v xml:space="preserve">"id" : "af258f6f4dea4f5a936dbe49c638b262", </v>
      </c>
      <c r="M174" s="1" t="str">
        <f>"""email"" : """&amp;Table1[[#This Row],[email]]&amp;""", "</f>
        <v xml:space="preserve">"email" : "mhakim@localhost", </v>
      </c>
      <c r="N174" s="1" t="str">
        <f>"""pwd"" : """&amp;Table1[[#This Row],[pwd]]&amp;""", "</f>
        <v xml:space="preserve">"pwd" : "a", </v>
      </c>
      <c r="O174" s="1" t="str">
        <f>"""jsonBlob"" : ""{\""name\"" : \"""&amp;Table1[[#This Row],[firstName]]&amp;" "&amp;Table1[[#This Row],[lastName]]&amp;"\"", "&amp;"\""imgSrc\"" : \"""&amp;Table1[[#This Row],[profilePic]]&amp;"\""}"","</f>
        <v>"jsonBlob"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4" s="1" t="str">
        <f>"""contacts"" : { ""channels"": [ {""url"" : """&amp;Table1[[#This Row],[contact1]]&amp;""", ""channelType"" : """&amp;Table1[[#This Row],[contact1 type]]&amp;""" } ] },"</f>
        <v>"contacts" : { "channels": [ {"url" : "mailto:mhakim@localhost", "channelType" : "email" } ] },</v>
      </c>
      <c r="Q174" s="1" t="str">
        <f>""</f>
        <v/>
      </c>
      <c r="R174" s="1">
        <v>1</v>
      </c>
      <c r="S174" s="1"/>
      <c r="T174" s="1"/>
      <c r="U174" s="1"/>
      <c r="V174" s="162" t="str">
        <f>"""aliasLabels"" : [ "&amp;IF(NOT(ISBLANK(Table1[[#This Row],[label1]])),"{""label"": ""1"""&amp;"}"&amp;IF(NOT(ISBLANK(Table1[[#This Row],[label2]])),",{""label"": ""2"""&amp;"}"&amp;IF(NOT(ISBLANK(Table1[[#This Row],[label3]])),",{""label"":""3"""&amp;"}"&amp;IF(NOT(ISBLANK(Table1[[#This Row],[label4]])),",{""label"": ""4"""&amp;"}",""),""),""),"")&amp;"],"</f>
        <v>"aliasLabels" : [ {"label": "1"}],</v>
      </c>
      <c r="W174" s="1" t="str">
        <f t="shared" si="11"/>
        <v>"initialPosts" : [  ]</v>
      </c>
      <c r="X17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"mhakim@localhost", "pwd" : "a", "jsonBlob" : "{\"name\" : \"Musa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"mailto:mhakim@localhost", "channelType" : "email" } ] },"aliasLabels" : [ {"label": "1"}],"initialPosts" : [  ] }, </v>
      </c>
    </row>
    <row r="175" spans="1:24" x14ac:dyDescent="0.25">
      <c r="A175" s="2">
        <v>273</v>
      </c>
      <c r="B175" s="1" t="s">
        <v>2575</v>
      </c>
      <c r="C175" s="1" t="str">
        <f>LOWER(LEFT(Table1[[#This Row],[firstName]],1)&amp;Table1[[#This Row],[lastName]])&amp;"@localhost"</f>
        <v>aamirmoez@localhost</v>
      </c>
      <c r="D175" s="5" t="s">
        <v>146</v>
      </c>
      <c r="E175" s="5" t="s">
        <v>147</v>
      </c>
      <c r="F175" s="134" t="str">
        <f t="shared" si="10"/>
        <v>a</v>
      </c>
      <c r="G175" s="1" t="str">
        <f>"mailto:"&amp;Table1[[#This Row],[email]]</f>
        <v>mailto:aamirmoez@localhost</v>
      </c>
      <c r="H175" s="1" t="s">
        <v>170</v>
      </c>
      <c r="I175" s="1">
        <v>14</v>
      </c>
      <c r="J175" s="1" t="str">
        <f>VLOOKUP(Table1[[#This Row],[profilePic'#]],Images[],3,FALSE)</f>
        <v>LivelyGig logo medium</v>
      </c>
      <c r="K17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5" s="1" t="str">
        <f>"""id"" : """&amp;Table1[[#This Row],[UUID]]&amp;""", "</f>
        <v xml:space="preserve">"id" : "04171b5ec8924647aba29eed98b15214", </v>
      </c>
      <c r="M175" s="1" t="str">
        <f>"""email"" : """&amp;Table1[[#This Row],[email]]&amp;""", "</f>
        <v xml:space="preserve">"email" : "aamirmoez@localhost", </v>
      </c>
      <c r="N175" s="1" t="str">
        <f>"""pwd"" : """&amp;Table1[[#This Row],[pwd]]&amp;""", "</f>
        <v xml:space="preserve">"pwd" : "a", </v>
      </c>
      <c r="O175" s="1" t="str">
        <f>"""jsonBlob"" : ""{\""name\"" : \"""&amp;Table1[[#This Row],[firstName]]&amp;" "&amp;Table1[[#This Row],[lastName]]&amp;"\"", "&amp;"\""imgSrc\"" : \"""&amp;Table1[[#This Row],[profilePic]]&amp;"\""}"","</f>
        <v>"jsonBlob"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5" s="1" t="str">
        <f>"""contacts"" : { ""channels"": [ {""url"" : """&amp;Table1[[#This Row],[contact1]]&amp;""", ""channelType"" : """&amp;Table1[[#This Row],[contact1 type]]&amp;""" } ] },"</f>
        <v>"contacts" : { "channels": [ {"url" : "mailto:aamirmoez@localhost", "channelType" : "email" } ] },</v>
      </c>
      <c r="Q175" s="1" t="str">
        <f>""</f>
        <v/>
      </c>
      <c r="R175" s="1">
        <v>1</v>
      </c>
      <c r="S175" s="1"/>
      <c r="T175" s="1"/>
      <c r="U175" s="1"/>
      <c r="V175" s="162" t="str">
        <f>"""aliasLabels"" : [ "&amp;IF(NOT(ISBLANK(Table1[[#This Row],[label1]])),"{""label"": ""1"""&amp;"}"&amp;IF(NOT(ISBLANK(Table1[[#This Row],[label2]])),",{""label"": ""2"""&amp;"}"&amp;IF(NOT(ISBLANK(Table1[[#This Row],[label3]])),",{""label"":""3"""&amp;"}"&amp;IF(NOT(ISBLANK(Table1[[#This Row],[label4]])),",{""label"": ""4"""&amp;"}",""),""),""),"")&amp;"],"</f>
        <v>"aliasLabels" : [ {"label": "1"}],</v>
      </c>
      <c r="W175" s="1" t="str">
        <f t="shared" si="11"/>
        <v>"initialPosts" : [  ]</v>
      </c>
      <c r="X17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"aamirmoez@localhost", "pwd" : "a", "jsonBlob" : "{\"name\" : \"Ahmad Amirmoez\",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"mailto:aamirmoez@localhost", "channelType" : "email" } ] },"aliasLabels" : [ {"label": "1"}],"initialPosts" : [  ] }, </v>
      </c>
    </row>
    <row r="176" spans="1:24" x14ac:dyDescent="0.25">
      <c r="A176" s="161">
        <v>274</v>
      </c>
      <c r="B176" s="5" t="s">
        <v>2576</v>
      </c>
      <c r="C176" s="1" t="str">
        <f>LOWER(LEFT(Table1[[#This Row],[firstName]],1)&amp;Table1[[#This Row],[lastName]])&amp;"@localhost"</f>
        <v>tel-mofty@localhost</v>
      </c>
      <c r="D176" s="5" t="s">
        <v>148</v>
      </c>
      <c r="E176" s="5" t="s">
        <v>149</v>
      </c>
      <c r="F176" s="134" t="str">
        <f t="shared" si="10"/>
        <v>a</v>
      </c>
      <c r="G176" s="1" t="str">
        <f>"mailto:"&amp;Table1[[#This Row],[email]]</f>
        <v>mailto:tel-mofty@localhost</v>
      </c>
      <c r="H176" s="1" t="s">
        <v>170</v>
      </c>
      <c r="I176" s="1">
        <v>14</v>
      </c>
      <c r="J176" s="1" t="str">
        <f>VLOOKUP(Table1[[#This Row],[profilePic'#]],Images[],3,FALSE)</f>
        <v>LivelyGig logo medium</v>
      </c>
      <c r="K17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6" s="1" t="str">
        <f>"""id"" : """&amp;Table1[[#This Row],[UUID]]&amp;""", "</f>
        <v xml:space="preserve">"id" : "0063a81da4ec4588bc34d261c64a76d9", </v>
      </c>
      <c r="M176" s="1" t="str">
        <f>"""email"" : """&amp;Table1[[#This Row],[email]]&amp;""", "</f>
        <v xml:space="preserve">"email" : "tel-mofty@localhost", </v>
      </c>
      <c r="N176" s="1" t="str">
        <f>"""pwd"" : """&amp;Table1[[#This Row],[pwd]]&amp;""", "</f>
        <v xml:space="preserve">"pwd" : "a", </v>
      </c>
      <c r="O176" s="1" t="str">
        <f>"""jsonBlob"" : ""{\""name\"" : \"""&amp;Table1[[#This Row],[firstName]]&amp;" "&amp;Table1[[#This Row],[lastName]]&amp;"\"", "&amp;"\""imgSrc\"" : \"""&amp;Table1[[#This Row],[profilePic]]&amp;"\""}"","</f>
        <v>"jsonBlob"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6" s="1" t="str">
        <f>"""contacts"" : { ""channels"": [ {""url"" : """&amp;Table1[[#This Row],[contact1]]&amp;""", ""channelType"" : """&amp;Table1[[#This Row],[contact1 type]]&amp;""" } ] },"</f>
        <v>"contacts" : { "channels": [ {"url" : "mailto:tel-mofty@localhost", "channelType" : "email" } ] },</v>
      </c>
      <c r="Q176" s="1" t="str">
        <f>""</f>
        <v/>
      </c>
      <c r="R176" s="1">
        <v>1</v>
      </c>
      <c r="S176" s="1"/>
      <c r="T176" s="1"/>
      <c r="U176" s="1"/>
      <c r="V176" s="162" t="str">
        <f>"""aliasLabels"" : [ "&amp;IF(NOT(ISBLANK(Table1[[#This Row],[label1]])),"{""label"": ""1"""&amp;"}"&amp;IF(NOT(ISBLANK(Table1[[#This Row],[label2]])),",{""label"": ""2"""&amp;"}"&amp;IF(NOT(ISBLANK(Table1[[#This Row],[label3]])),",{""label"":""3"""&amp;"}"&amp;IF(NOT(ISBLANK(Table1[[#This Row],[label4]])),",{""label"": ""4"""&amp;"}",""),""),""),"")&amp;"],"</f>
        <v>"aliasLabels" : [ {"label": "1"}],</v>
      </c>
      <c r="W176" s="1" t="str">
        <f t="shared" si="11"/>
        <v>"initialPosts" : [  ]</v>
      </c>
      <c r="X17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"tel-mofty@localhost", "pwd" : "a", "jsonBlob" : "{\"name\" : \"Toufik El-Mofty\",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"mailto:tel-mofty@localhost", "channelType" : "email" } ] },"aliasLabels" : [ {"label": "1"}],"initialPosts" : [  ] }, </v>
      </c>
    </row>
    <row r="177" spans="1:24" x14ac:dyDescent="0.25">
      <c r="A177" s="2">
        <v>275</v>
      </c>
      <c r="B177" s="63" t="s">
        <v>2577</v>
      </c>
      <c r="C177" s="1" t="str">
        <f>LOWER(LEFT(Table1[[#This Row],[firstName]],1)&amp;Table1[[#This Row],[lastName]])&amp;"@localhost"</f>
        <v>zhakim@localhost</v>
      </c>
      <c r="D177" s="5" t="s">
        <v>150</v>
      </c>
      <c r="E177" s="5" t="s">
        <v>145</v>
      </c>
      <c r="F177" s="134" t="str">
        <f t="shared" si="10"/>
        <v>a</v>
      </c>
      <c r="G177" s="1" t="str">
        <f>"mailto:"&amp;Table1[[#This Row],[email]]</f>
        <v>mailto:zhakim@localhost</v>
      </c>
      <c r="H177" s="1" t="s">
        <v>170</v>
      </c>
      <c r="I177" s="1">
        <v>14</v>
      </c>
      <c r="J177" s="1" t="str">
        <f>VLOOKUP(Table1[[#This Row],[profilePic'#]],Images[],3,FALSE)</f>
        <v>LivelyGig logo medium</v>
      </c>
      <c r="K17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7" s="1" t="str">
        <f>"""id"" : """&amp;Table1[[#This Row],[UUID]]&amp;""", "</f>
        <v xml:space="preserve">"id" : "c1835eccf9ea4449af7b2fcea845763c", </v>
      </c>
      <c r="M177" s="1" t="str">
        <f>"""email"" : """&amp;Table1[[#This Row],[email]]&amp;""", "</f>
        <v xml:space="preserve">"email" : "zhakim@localhost", </v>
      </c>
      <c r="N177" s="1" t="str">
        <f>"""pwd"" : """&amp;Table1[[#This Row],[pwd]]&amp;""", "</f>
        <v xml:space="preserve">"pwd" : "a", </v>
      </c>
      <c r="O177" s="1" t="str">
        <f>"""jsonBlob"" : ""{\""name\"" : \"""&amp;Table1[[#This Row],[firstName]]&amp;" "&amp;Table1[[#This Row],[lastName]]&amp;"\"", "&amp;"\""imgSrc\"" : \"""&amp;Table1[[#This Row],[profilePic]]&amp;"\""}"","</f>
        <v>"jsonBlob"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7" s="1" t="str">
        <f>"""contacts"" : { ""channels"": [ {""url"" : """&amp;Table1[[#This Row],[contact1]]&amp;""", ""channelType"" : """&amp;Table1[[#This Row],[contact1 type]]&amp;""" } ] },"</f>
        <v>"contacts" : { "channels": [ {"url" : "mailto:zhakim@localhost", "channelType" : "email" } ] },</v>
      </c>
      <c r="Q177" s="1" t="str">
        <f>""</f>
        <v/>
      </c>
      <c r="R177" s="1">
        <v>1</v>
      </c>
      <c r="S177" s="1"/>
      <c r="T177" s="1"/>
      <c r="U177" s="1"/>
      <c r="V177" s="162" t="str">
        <f>"""aliasLabels"" : [ "&amp;IF(NOT(ISBLANK(Table1[[#This Row],[label1]])),"{""label"": ""1"""&amp;"}"&amp;IF(NOT(ISBLANK(Table1[[#This Row],[label2]])),",{""label"": ""2"""&amp;"}"&amp;IF(NOT(ISBLANK(Table1[[#This Row],[label3]])),",{""label"":""3"""&amp;"}"&amp;IF(NOT(ISBLANK(Table1[[#This Row],[label4]])),",{""label"": ""4"""&amp;"}",""),""),""),"")&amp;"],"</f>
        <v>"aliasLabels" : [ {"label": "1"}],</v>
      </c>
      <c r="W177" s="1" t="str">
        <f t="shared" si="11"/>
        <v>"initialPosts" : [  ]</v>
      </c>
      <c r="X17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"zhakim@localhost", "pwd" : "a", "jsonBlob" : "{\"name\" : \"Zakiyya Hakim\",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"mailto:zhakim@localhost", "channelType" : "email" } ] },"aliasLabels" : [ {"label": "1"}],"initialPosts" : [  ] }, </v>
      </c>
    </row>
    <row r="178" spans="1:24" x14ac:dyDescent="0.25">
      <c r="A178" s="2">
        <v>276</v>
      </c>
      <c r="B178" s="1" t="s">
        <v>2578</v>
      </c>
      <c r="C178" s="1" t="str">
        <f>LOWER(LEFT(Table1[[#This Row],[firstName]],1)&amp;Table1[[#This Row],[lastName]])&amp;"@localhost"</f>
        <v>sxun@localhost</v>
      </c>
      <c r="D178" s="5" t="s">
        <v>151</v>
      </c>
      <c r="E178" s="5" t="s">
        <v>152</v>
      </c>
      <c r="F178" s="134" t="str">
        <f t="shared" si="10"/>
        <v>a</v>
      </c>
      <c r="G178" s="1" t="str">
        <f>"mailto:"&amp;Table1[[#This Row],[email]]</f>
        <v>mailto:sxun@localhost</v>
      </c>
      <c r="H178" s="1" t="s">
        <v>170</v>
      </c>
      <c r="I178" s="1">
        <v>14</v>
      </c>
      <c r="J178" s="1" t="str">
        <f>VLOOKUP(Table1[[#This Row],[profilePic'#]],Images[],3,FALSE)</f>
        <v>LivelyGig logo medium</v>
      </c>
      <c r="K17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8" s="1" t="str">
        <f>"""id"" : """&amp;Table1[[#This Row],[UUID]]&amp;""", "</f>
        <v xml:space="preserve">"id" : "7107881cc5c3493988865c7fd5a87b8c", </v>
      </c>
      <c r="M178" s="1" t="str">
        <f>"""email"" : """&amp;Table1[[#This Row],[email]]&amp;""", "</f>
        <v xml:space="preserve">"email" : "sxun@localhost", </v>
      </c>
      <c r="N178" s="1" t="str">
        <f>"""pwd"" : """&amp;Table1[[#This Row],[pwd]]&amp;""", "</f>
        <v xml:space="preserve">"pwd" : "a", </v>
      </c>
      <c r="O178" s="1" t="str">
        <f>"""jsonBlob"" : ""{\""name\"" : \"""&amp;Table1[[#This Row],[firstName]]&amp;" "&amp;Table1[[#This Row],[lastName]]&amp;"\"", "&amp;"\""imgSrc\"" : \"""&amp;Table1[[#This Row],[profilePic]]&amp;"\""}"","</f>
        <v>"jsonBlob"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8" s="1" t="str">
        <f>"""contacts"" : { ""channels"": [ {""url"" : """&amp;Table1[[#This Row],[contact1]]&amp;""", ""channelType"" : """&amp;Table1[[#This Row],[contact1 type]]&amp;""" } ] },"</f>
        <v>"contacts" : { "channels": [ {"url" : "mailto:sxun@localhost", "channelType" : "email" } ] },</v>
      </c>
      <c r="Q178" s="1" t="str">
        <f>""</f>
        <v/>
      </c>
      <c r="R178" s="1">
        <v>1</v>
      </c>
      <c r="S178" s="1"/>
      <c r="T178" s="1"/>
      <c r="U178" s="1"/>
      <c r="V178" s="162" t="str">
        <f>"""aliasLabels"" : [ "&amp;IF(NOT(ISBLANK(Table1[[#This Row],[label1]])),"{""label"": ""1"""&amp;"}"&amp;IF(NOT(ISBLANK(Table1[[#This Row],[label2]])),",{""label"": ""2"""&amp;"}"&amp;IF(NOT(ISBLANK(Table1[[#This Row],[label3]])),",{""label"":""3"""&amp;"}"&amp;IF(NOT(ISBLANK(Table1[[#This Row],[label4]])),",{""label"": ""4"""&amp;"}",""),""),""),"")&amp;"],"</f>
        <v>"aliasLabels" : [ {"label": "1"}],</v>
      </c>
      <c r="W178" s="1" t="str">
        <f t="shared" si="11"/>
        <v>"initialPosts" : [  ]</v>
      </c>
      <c r="X17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"sxun@localhost", "pwd" : "a", "jsonBlob" : "{\"name\" : \"Samir Xun\",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"mailto:sxun@localhost", "channelType" : "email" } ] },"aliasLabels" : [ {"label": "1"}],"initialPosts" : [  ] }, </v>
      </c>
    </row>
    <row r="179" spans="1:24" x14ac:dyDescent="0.25">
      <c r="A179" s="2">
        <v>277</v>
      </c>
      <c r="B179" s="1" t="s">
        <v>2579</v>
      </c>
      <c r="C179" s="1" t="str">
        <f>LOWER(LEFT(Table1[[#This Row],[firstName]],1)&amp;Table1[[#This Row],[lastName]])&amp;"@localhost"</f>
        <v>kabdulrashid@localhost</v>
      </c>
      <c r="D179" s="5" t="s">
        <v>153</v>
      </c>
      <c r="E179" s="5" t="s">
        <v>154</v>
      </c>
      <c r="F179" s="134" t="str">
        <f t="shared" si="10"/>
        <v>a</v>
      </c>
      <c r="G179" s="1" t="str">
        <f>"mailto:"&amp;Table1[[#This Row],[email]]</f>
        <v>mailto:kabdulrashid@localhost</v>
      </c>
      <c r="H179" s="1" t="s">
        <v>170</v>
      </c>
      <c r="I179" s="1">
        <v>14</v>
      </c>
      <c r="J179" s="1" t="str">
        <f>VLOOKUP(Table1[[#This Row],[profilePic'#]],Images[],3,FALSE)</f>
        <v>LivelyGig logo medium</v>
      </c>
      <c r="K17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79" s="1" t="str">
        <f>"""id"" : """&amp;Table1[[#This Row],[UUID]]&amp;""", "</f>
        <v xml:space="preserve">"id" : "5a452f49bb744f96865665f6df9856be", </v>
      </c>
      <c r="M179" s="1" t="str">
        <f>"""email"" : """&amp;Table1[[#This Row],[email]]&amp;""", "</f>
        <v xml:space="preserve">"email" : "kabdulrashid@localhost", </v>
      </c>
      <c r="N179" s="1" t="str">
        <f>"""pwd"" : """&amp;Table1[[#This Row],[pwd]]&amp;""", "</f>
        <v xml:space="preserve">"pwd" : "a", </v>
      </c>
      <c r="O179" s="1" t="str">
        <f>"""jsonBlob"" : ""{\""name\"" : \"""&amp;Table1[[#This Row],[firstName]]&amp;" "&amp;Table1[[#This Row],[lastName]]&amp;"\"", "&amp;"\""imgSrc\"" : \"""&amp;Table1[[#This Row],[profilePic]]&amp;"\""}"","</f>
        <v>"jsonBlob"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79" s="1" t="str">
        <f>"""contacts"" : { ""channels"": [ {""url"" : """&amp;Table1[[#This Row],[contact1]]&amp;""", ""channelType"" : """&amp;Table1[[#This Row],[contact1 type]]&amp;""" } ] },"</f>
        <v>"contacts" : { "channels": [ {"url" : "mailto:kabdulrashid@localhost", "channelType" : "email" } ] },</v>
      </c>
      <c r="Q179" s="1" t="str">
        <f>""</f>
        <v/>
      </c>
      <c r="R179" s="1">
        <v>1</v>
      </c>
      <c r="S179" s="1"/>
      <c r="T179" s="1"/>
      <c r="U179" s="1"/>
      <c r="V179" s="162" t="str">
        <f>"""aliasLabels"" : [ "&amp;IF(NOT(ISBLANK(Table1[[#This Row],[label1]])),"{""label"": ""1"""&amp;"}"&amp;IF(NOT(ISBLANK(Table1[[#This Row],[label2]])),",{""label"": ""2"""&amp;"}"&amp;IF(NOT(ISBLANK(Table1[[#This Row],[label3]])),",{""label"":""3"""&amp;"}"&amp;IF(NOT(ISBLANK(Table1[[#This Row],[label4]])),",{""label"": ""4"""&amp;"}",""),""),""),"")&amp;"],"</f>
        <v>"aliasLabels" : [ {"label": "1"}],</v>
      </c>
      <c r="W179" s="1" t="str">
        <f t="shared" si="11"/>
        <v>"initialPosts" : [  ]</v>
      </c>
      <c r="X17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"kabdulrashid@localhost", "pwd" : "a", "jsonBlob" : "{\"name\" : \"Khalifa Abdulrashid\",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"mailto:kabdulrashid@localhost", "channelType" : "email" } ] },"aliasLabels" : [ {"label": "1"}],"initialPosts" : [  ] }, </v>
      </c>
    </row>
    <row r="180" spans="1:24" x14ac:dyDescent="0.25">
      <c r="A180" s="161">
        <v>278</v>
      </c>
      <c r="B180" s="5" t="s">
        <v>2580</v>
      </c>
      <c r="C180" s="1" t="str">
        <f>LOWER(LEFT(Table1[[#This Row],[firstName]],1)&amp;Table1[[#This Row],[lastName]])&amp;"@localhost"</f>
        <v>iliao@localhost</v>
      </c>
      <c r="D180" s="5" t="s">
        <v>155</v>
      </c>
      <c r="E180" s="5" t="s">
        <v>156</v>
      </c>
      <c r="F180" s="134" t="str">
        <f t="shared" si="10"/>
        <v>a</v>
      </c>
      <c r="G180" s="1" t="str">
        <f>"mailto:"&amp;Table1[[#This Row],[email]]</f>
        <v>mailto:iliao@localhost</v>
      </c>
      <c r="H180" s="1" t="s">
        <v>170</v>
      </c>
      <c r="I180" s="1">
        <v>14</v>
      </c>
      <c r="J180" s="1" t="str">
        <f>VLOOKUP(Table1[[#This Row],[profilePic'#]],Images[],3,FALSE)</f>
        <v>LivelyGig logo medium</v>
      </c>
      <c r="K180"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0" s="1" t="str">
        <f>"""id"" : """&amp;Table1[[#This Row],[UUID]]&amp;""", "</f>
        <v xml:space="preserve">"id" : "a4ebdfba9bc34d9198cc7f652d849c3a", </v>
      </c>
      <c r="M180" s="1" t="str">
        <f>"""email"" : """&amp;Table1[[#This Row],[email]]&amp;""", "</f>
        <v xml:space="preserve">"email" : "iliao@localhost", </v>
      </c>
      <c r="N180" s="1" t="str">
        <f>"""pwd"" : """&amp;Table1[[#This Row],[pwd]]&amp;""", "</f>
        <v xml:space="preserve">"pwd" : "a", </v>
      </c>
      <c r="O180" s="1" t="str">
        <f>"""jsonBlob"" : ""{\""name\"" : \"""&amp;Table1[[#This Row],[firstName]]&amp;" "&amp;Table1[[#This Row],[lastName]]&amp;"\"", "&amp;"\""imgSrc\"" : \"""&amp;Table1[[#This Row],[profilePic]]&amp;"\""}"","</f>
        <v>"jsonBlob"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0" s="1" t="str">
        <f>"""contacts"" : { ""channels"": [ {""url"" : """&amp;Table1[[#This Row],[contact1]]&amp;""", ""channelType"" : """&amp;Table1[[#This Row],[contact1 type]]&amp;""" } ] },"</f>
        <v>"contacts" : { "channels": [ {"url" : "mailto:iliao@localhost", "channelType" : "email" } ] },</v>
      </c>
      <c r="Q180" s="1" t="str">
        <f>""</f>
        <v/>
      </c>
      <c r="R180" s="1">
        <v>1</v>
      </c>
      <c r="S180" s="1"/>
      <c r="T180" s="1"/>
      <c r="U180" s="1"/>
      <c r="V180" s="162" t="str">
        <f>"""aliasLabels"" : [ "&amp;IF(NOT(ISBLANK(Table1[[#This Row],[label1]])),"{""label"": ""1"""&amp;"}"&amp;IF(NOT(ISBLANK(Table1[[#This Row],[label2]])),",{""label"": ""2"""&amp;"}"&amp;IF(NOT(ISBLANK(Table1[[#This Row],[label3]])),",{""label"":""3"""&amp;"}"&amp;IF(NOT(ISBLANK(Table1[[#This Row],[label4]])),",{""label"": ""4"""&amp;"}",""),""),""),"")&amp;"],"</f>
        <v>"aliasLabels" : [ {"label": "1"}],</v>
      </c>
      <c r="W180" s="1" t="str">
        <f t="shared" si="11"/>
        <v>"initialPosts" : [  ]</v>
      </c>
      <c r="X180"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"iliao@localhost", "pwd" : "a", "jsonBlob" : "{\"name\" : \"Irfan Liao\",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"mailto:iliao@localhost", "channelType" : "email" } ] },"aliasLabels" : [ {"label": "1"}],"initialPosts" : [  ] }, </v>
      </c>
    </row>
    <row r="181" spans="1:24" x14ac:dyDescent="0.25">
      <c r="A181" s="2">
        <v>279</v>
      </c>
      <c r="B181" s="1" t="s">
        <v>2581</v>
      </c>
      <c r="C181" s="1" t="str">
        <f>LOWER(LEFT(Table1[[#This Row],[firstName]],1)&amp;Table1[[#This Row],[lastName]])&amp;"@localhost"</f>
        <v>bsaqqaf@localhost</v>
      </c>
      <c r="D181" s="5" t="s">
        <v>157</v>
      </c>
      <c r="E181" s="5" t="s">
        <v>158</v>
      </c>
      <c r="F181" s="134" t="str">
        <f t="shared" si="10"/>
        <v>a</v>
      </c>
      <c r="G181" s="1" t="str">
        <f>"mailto:"&amp;Table1[[#This Row],[email]]</f>
        <v>mailto:bsaqqaf@localhost</v>
      </c>
      <c r="H181" s="1" t="s">
        <v>170</v>
      </c>
      <c r="I181" s="1">
        <v>14</v>
      </c>
      <c r="J181" s="1" t="str">
        <f>VLOOKUP(Table1[[#This Row],[profilePic'#]],Images[],3,FALSE)</f>
        <v>LivelyGig logo medium</v>
      </c>
      <c r="K18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1" s="1" t="str">
        <f>"""id"" : """&amp;Table1[[#This Row],[UUID]]&amp;""", "</f>
        <v xml:space="preserve">"id" : "5da946b77b4e4e7b8cfd4eb5c020b0c0", </v>
      </c>
      <c r="M181" s="1" t="str">
        <f>"""email"" : """&amp;Table1[[#This Row],[email]]&amp;""", "</f>
        <v xml:space="preserve">"email" : "bsaqqaf@localhost", </v>
      </c>
      <c r="N181" s="1" t="str">
        <f>"""pwd"" : """&amp;Table1[[#This Row],[pwd]]&amp;""", "</f>
        <v xml:space="preserve">"pwd" : "a", </v>
      </c>
      <c r="O181" s="1" t="str">
        <f>"""jsonBlob"" : ""{\""name\"" : \"""&amp;Table1[[#This Row],[firstName]]&amp;" "&amp;Table1[[#This Row],[lastName]]&amp;"\"", "&amp;"\""imgSrc\"" : \"""&amp;Table1[[#This Row],[profilePic]]&amp;"\""}"","</f>
        <v>"jsonBlob"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1" s="1" t="str">
        <f>"""contacts"" : { ""channels"": [ {""url"" : """&amp;Table1[[#This Row],[contact1]]&amp;""", ""channelType"" : """&amp;Table1[[#This Row],[contact1 type]]&amp;""" } ] },"</f>
        <v>"contacts" : { "channels": [ {"url" : "mailto:bsaqqaf@localhost", "channelType" : "email" } ] },</v>
      </c>
      <c r="Q181" s="1" t="str">
        <f>""</f>
        <v/>
      </c>
      <c r="R181" s="1">
        <v>1</v>
      </c>
      <c r="S181" s="1"/>
      <c r="T181" s="1"/>
      <c r="U181" s="1"/>
      <c r="V181" s="162" t="str">
        <f>"""aliasLabels"" : [ "&amp;IF(NOT(ISBLANK(Table1[[#This Row],[label1]])),"{""label"": ""1"""&amp;"}"&amp;IF(NOT(ISBLANK(Table1[[#This Row],[label2]])),",{""label"": ""2"""&amp;"}"&amp;IF(NOT(ISBLANK(Table1[[#This Row],[label3]])),",{""label"":""3"""&amp;"}"&amp;IF(NOT(ISBLANK(Table1[[#This Row],[label4]])),",{""label"": ""4"""&amp;"}",""),""),""),"")&amp;"],"</f>
        <v>"aliasLabels" : [ {"label": "1"}],</v>
      </c>
      <c r="W181" s="1" t="str">
        <f t="shared" si="11"/>
        <v>"initialPosts" : [  ]</v>
      </c>
      <c r="X18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"bsaqqaf@localhost", "pwd" : "a", "jsonBlob" : "{\"name\" : \"Bo Saqqaf\",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"mailto:bsaqqaf@localhost", "channelType" : "email" } ] },"aliasLabels" : [ {"label": "1"}],"initialPosts" : [  ] }, </v>
      </c>
    </row>
    <row r="182" spans="1:24" x14ac:dyDescent="0.25">
      <c r="A182" s="2">
        <v>280</v>
      </c>
      <c r="B182" s="1" t="s">
        <v>2582</v>
      </c>
      <c r="C182" s="1" t="str">
        <f>LOWER(LEFT(Table1[[#This Row],[firstName]],1)&amp;Table1[[#This Row],[lastName]])&amp;"@localhost"</f>
        <v>ralfarsi@localhost</v>
      </c>
      <c r="D182" s="5" t="s">
        <v>726</v>
      </c>
      <c r="E182" s="5" t="s">
        <v>159</v>
      </c>
      <c r="F182" s="134" t="str">
        <f t="shared" si="10"/>
        <v>a</v>
      </c>
      <c r="G182" s="3" t="str">
        <f>"mailto:"&amp;Table1[[#This Row],[email]]</f>
        <v>mailto:ralfarsi@localhost</v>
      </c>
      <c r="H182" s="3" t="s">
        <v>170</v>
      </c>
      <c r="I182" s="3">
        <v>14</v>
      </c>
      <c r="J182" s="3" t="str">
        <f>VLOOKUP(Table1[[#This Row],[profilePic'#]],Images[],3,FALSE)</f>
        <v>LivelyGig logo medium</v>
      </c>
      <c r="K182"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2" s="3" t="str">
        <f>"""id"" : """&amp;Table1[[#This Row],[UUID]]&amp;""", "</f>
        <v xml:space="preserve">"id" : "955800595628403f81c8a3c5aa4d91ec", </v>
      </c>
      <c r="M182" s="3" t="str">
        <f>"""email"" : """&amp;Table1[[#This Row],[email]]&amp;""", "</f>
        <v xml:space="preserve">"email" : "ralfarsi@localhost", </v>
      </c>
      <c r="N182" s="3" t="str">
        <f>"""pwd"" : """&amp;Table1[[#This Row],[pwd]]&amp;""", "</f>
        <v xml:space="preserve">"pwd" : "a", </v>
      </c>
      <c r="O182" s="1" t="str">
        <f>"""jsonBlob"" : ""{\""name\"" : \"""&amp;Table1[[#This Row],[firstName]]&amp;" "&amp;Table1[[#This Row],[lastName]]&amp;"\"", "&amp;"\""imgSrc\"" : \"""&amp;Table1[[#This Row],[profilePic]]&amp;"\""}"","</f>
        <v>"jsonBlob"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2" s="3" t="str">
        <f>"""contacts"" : { ""channels"": [ {""url"" : """&amp;Table1[[#This Row],[contact1]]&amp;""", ""channelType"" : """&amp;Table1[[#This Row],[contact1 type]]&amp;""" } ] },"</f>
        <v>"contacts" : { "channels": [ {"url" : "mailto:ralfarsi@localhost", "channelType" : "email" } ] },</v>
      </c>
      <c r="Q182" s="1" t="str">
        <f>""</f>
        <v/>
      </c>
      <c r="R182" s="1">
        <v>1</v>
      </c>
      <c r="S182" s="1"/>
      <c r="T182" s="1"/>
      <c r="U182" s="1"/>
      <c r="V182" s="162" t="str">
        <f>"""aliasLabels"" : [ "&amp;IF(NOT(ISBLANK(Table1[[#This Row],[label1]])),"{""label"": ""1"""&amp;"}"&amp;IF(NOT(ISBLANK(Table1[[#This Row],[label2]])),",{""label"": ""2"""&amp;"}"&amp;IF(NOT(ISBLANK(Table1[[#This Row],[label3]])),",{""label"":""3"""&amp;"}"&amp;IF(NOT(ISBLANK(Table1[[#This Row],[label4]])),",{""label"": ""4"""&amp;"}",""),""),""),"")&amp;"],"</f>
        <v>"aliasLabels" : [ {"label": "1"}],</v>
      </c>
      <c r="W182" s="3" t="str">
        <f t="shared" si="11"/>
        <v>"initialPosts" : [  ]</v>
      </c>
      <c r="X1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"ralfarsi@localhost", "pwd" : "a", "jsonBlob" : "{\"name\" : \"Rad Alfarsi\",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"mailto:ralfarsi@localhost", "channelType" : "email" } ] },"aliasLabels" : [ {"label": "1"}],"initialPosts" : [  ] }, </v>
      </c>
    </row>
    <row r="183" spans="1:24" x14ac:dyDescent="0.25">
      <c r="A183" s="2">
        <v>281</v>
      </c>
      <c r="B183" s="11" t="s">
        <v>2583</v>
      </c>
      <c r="C183" s="1" t="str">
        <f>LOWER(LEFT(Table1[[#This Row],[firstName]],1)&amp;Table1[[#This Row],[lastName]])&amp;"@localhost"</f>
        <v>anadir@localhost</v>
      </c>
      <c r="D183" s="37" t="s">
        <v>661</v>
      </c>
      <c r="E183" s="33" t="s">
        <v>656</v>
      </c>
      <c r="F183" s="134" t="str">
        <f t="shared" si="10"/>
        <v>a</v>
      </c>
      <c r="G183" s="1" t="str">
        <f>"mailto:"&amp;Table1[[#This Row],[email]]</f>
        <v>mailto:anadir@localhost</v>
      </c>
      <c r="H183" s="1" t="s">
        <v>170</v>
      </c>
      <c r="I183" s="1">
        <v>14</v>
      </c>
      <c r="J183" s="1" t="str">
        <f>VLOOKUP(Table1[[#This Row],[profilePic'#]],Images[],3,FALSE)</f>
        <v>LivelyGig logo medium</v>
      </c>
      <c r="K18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3" s="35" t="str">
        <f>"""id"" : """&amp;Table1[[#This Row],[UUID]]&amp;""", "</f>
        <v xml:space="preserve">"id" : "8ce7d7d34c8348a5b3b51eb0400f0408", </v>
      </c>
      <c r="M183" s="35" t="str">
        <f>"""email"" : """&amp;Table1[[#This Row],[email]]&amp;""", "</f>
        <v xml:space="preserve">"email" : "anadir@localhost", </v>
      </c>
      <c r="N183" s="35" t="str">
        <f>"""pwd"" : """&amp;Table1[[#This Row],[pwd]]&amp;""", "</f>
        <v xml:space="preserve">"pwd" : "a", </v>
      </c>
      <c r="O183" s="35" t="str">
        <f>"""jsonBlob"" : ""{\""name\"" : \"""&amp;Table1[[#This Row],[firstName]]&amp;" "&amp;Table1[[#This Row],[lastName]]&amp;"\"", "&amp;"\""imgSrc\"" : \"""&amp;Table1[[#This Row],[profilePic]]&amp;"\""}"","</f>
        <v>"jsonBlob"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3" s="35" t="str">
        <f>"""contacts"" : { ""channels"": [ {""url"" : """&amp;Table1[[#This Row],[contact1]]&amp;""", ""channelType"" : """&amp;Table1[[#This Row],[contact1 type]]&amp;""" } ] },"</f>
        <v>"contacts" : { "channels": [ {"url" : "mailto:anadir@localhost", "channelType" : "email" } ] },</v>
      </c>
      <c r="Q183" s="1" t="str">
        <f>""</f>
        <v/>
      </c>
      <c r="R183" s="1">
        <v>1</v>
      </c>
      <c r="S183" s="1"/>
      <c r="T183" s="1"/>
      <c r="U183" s="1"/>
      <c r="V183" s="162" t="str">
        <f>"""aliasLabels"" : [ "&amp;IF(NOT(ISBLANK(Table1[[#This Row],[label1]])),"{""label"": ""1"""&amp;"}"&amp;IF(NOT(ISBLANK(Table1[[#This Row],[label2]])),",{""label"": ""2"""&amp;"}"&amp;IF(NOT(ISBLANK(Table1[[#This Row],[label3]])),",{""label"":""3"""&amp;"}"&amp;IF(NOT(ISBLANK(Table1[[#This Row],[label4]])),",{""label"": ""4"""&amp;"}",""),""),""),"")&amp;"],"</f>
        <v>"aliasLabels" : [ {"label": "1"}],</v>
      </c>
      <c r="W183" s="1" t="str">
        <f t="shared" si="11"/>
        <v>"initialPosts" : [  ]</v>
      </c>
      <c r="X18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"anadir@localhost", "pwd" : "a", "jsonBlob" : "{\"name\" : \"Abed Nadir\",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"mailto:anadir@localhost", "channelType" : "email" } ] },"aliasLabels" : [ {"label": "1"}],"initialPosts" : [  ] }, </v>
      </c>
    </row>
    <row r="184" spans="1:24" x14ac:dyDescent="0.25">
      <c r="A184" s="161">
        <v>282</v>
      </c>
      <c r="B184" t="s">
        <v>2584</v>
      </c>
      <c r="C184" s="1" t="str">
        <f>LOWER(LEFT(Table1[[#This Row],[firstName]],1)&amp;Table1[[#This Row],[lastName]])&amp;"@localhost"</f>
        <v>tbarnes@localhost</v>
      </c>
      <c r="D184" s="33" t="s">
        <v>662</v>
      </c>
      <c r="E184" s="33" t="s">
        <v>657</v>
      </c>
      <c r="F184" s="134" t="str">
        <f t="shared" si="10"/>
        <v>a</v>
      </c>
      <c r="G184" s="1" t="str">
        <f>"mailto:"&amp;Table1[[#This Row],[email]]</f>
        <v>mailto:tbarnes@localhost</v>
      </c>
      <c r="H184" s="1" t="s">
        <v>170</v>
      </c>
      <c r="I184" s="1">
        <v>14</v>
      </c>
      <c r="J184" s="1" t="str">
        <f>VLOOKUP(Table1[[#This Row],[profilePic'#]],Images[],3,FALSE)</f>
        <v>LivelyGig logo medium</v>
      </c>
      <c r="K184"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4" s="35" t="str">
        <f>"""id"" : """&amp;Table1[[#This Row],[UUID]]&amp;""", "</f>
        <v xml:space="preserve">"id" : "97c8738fa95b4e35a8b2bac9cb0e14d1", </v>
      </c>
      <c r="M184" s="35" t="str">
        <f>"""email"" : """&amp;Table1[[#This Row],[email]]&amp;""", "</f>
        <v xml:space="preserve">"email" : "tbarnes@localhost", </v>
      </c>
      <c r="N184" s="35" t="str">
        <f>"""pwd"" : """&amp;Table1[[#This Row],[pwd]]&amp;""", "</f>
        <v xml:space="preserve">"pwd" : "a", </v>
      </c>
      <c r="O184" s="35" t="str">
        <f>"""jsonBlob"" : ""{\""name\"" : \"""&amp;Table1[[#This Row],[firstName]]&amp;" "&amp;Table1[[#This Row],[lastName]]&amp;"\"", "&amp;"\""imgSrc\"" : \"""&amp;Table1[[#This Row],[profilePic]]&amp;"\""}"","</f>
        <v>"jsonBlob"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4" s="35" t="str">
        <f>"""contacts"" : { ""channels"": [ {""url"" : """&amp;Table1[[#This Row],[contact1]]&amp;""", ""channelType"" : """&amp;Table1[[#This Row],[contact1 type]]&amp;""" } ] },"</f>
        <v>"contacts" : { "channels": [ {"url" : "mailto:tbarnes@localhost", "channelType" : "email" } ] },</v>
      </c>
      <c r="Q184" s="1" t="str">
        <f>""</f>
        <v/>
      </c>
      <c r="R184" s="1">
        <v>1</v>
      </c>
      <c r="S184" s="1"/>
      <c r="T184" s="1"/>
      <c r="U184" s="1"/>
      <c r="V184" s="162" t="str">
        <f>"""aliasLabels"" : [ "&amp;IF(NOT(ISBLANK(Table1[[#This Row],[label1]])),"{""label"": ""1"""&amp;"}"&amp;IF(NOT(ISBLANK(Table1[[#This Row],[label2]])),",{""label"": ""2"""&amp;"}"&amp;IF(NOT(ISBLANK(Table1[[#This Row],[label3]])),",{""label"":""3"""&amp;"}"&amp;IF(NOT(ISBLANK(Table1[[#This Row],[label4]])),",{""label"": ""4"""&amp;"}",""),""),""),"")&amp;"],"</f>
        <v>"aliasLabels" : [ {"label": "1"}],</v>
      </c>
      <c r="W184" s="1" t="str">
        <f t="shared" si="11"/>
        <v>"initialPosts" : [  ]</v>
      </c>
      <c r="X184"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"tbarnes@localhost", "pwd" : "a", "jsonBlob" : "{\"name\" : \"Troy Barnes\",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"mailto:tbarnes@localhost", "channelType" : "email" } ] },"aliasLabels" : [ {"label": "1"}],"initialPosts" : [  ] }, </v>
      </c>
    </row>
    <row r="185" spans="1:24" x14ac:dyDescent="0.25">
      <c r="A185" s="2">
        <v>283</v>
      </c>
      <c r="B185" t="s">
        <v>2585</v>
      </c>
      <c r="C185" s="1" t="str">
        <f>LOWER(LEFT(Table1[[#This Row],[firstName]],1)&amp;Table1[[#This Row],[lastName]])&amp;"@localhost"</f>
        <v>aeddison@localhost</v>
      </c>
      <c r="D185" s="33" t="s">
        <v>663</v>
      </c>
      <c r="E185" s="33" t="s">
        <v>658</v>
      </c>
      <c r="F185" s="134" t="str">
        <f t="shared" si="10"/>
        <v>a</v>
      </c>
      <c r="G185" s="1" t="str">
        <f>"mailto:"&amp;Table1[[#This Row],[email]]</f>
        <v>mailto:aeddison@localhost</v>
      </c>
      <c r="H185" s="1" t="s">
        <v>170</v>
      </c>
      <c r="I185" s="1">
        <v>14</v>
      </c>
      <c r="J185" s="1" t="str">
        <f>VLOOKUP(Table1[[#This Row],[profilePic'#]],Images[],3,FALSE)</f>
        <v>LivelyGig logo medium</v>
      </c>
      <c r="K18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5" s="35" t="str">
        <f>"""id"" : """&amp;Table1[[#This Row],[UUID]]&amp;""", "</f>
        <v xml:space="preserve">"id" : "0aa85ff5d572400bacd0497c17641601", </v>
      </c>
      <c r="M185" s="35" t="str">
        <f>"""email"" : """&amp;Table1[[#This Row],[email]]&amp;""", "</f>
        <v xml:space="preserve">"email" : "aeddison@localhost", </v>
      </c>
      <c r="N185" s="35" t="str">
        <f>"""pwd"" : """&amp;Table1[[#This Row],[pwd]]&amp;""", "</f>
        <v xml:space="preserve">"pwd" : "a", </v>
      </c>
      <c r="O185" s="35" t="str">
        <f>"""jsonBlob"" : ""{\""name\"" : \"""&amp;Table1[[#This Row],[firstName]]&amp;" "&amp;Table1[[#This Row],[lastName]]&amp;"\"", "&amp;"\""imgSrc\"" : \"""&amp;Table1[[#This Row],[profilePic]]&amp;"\""}"","</f>
        <v>"jsonBlob"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5" s="35" t="str">
        <f>"""contacts"" : { ""channels"": [ {""url"" : """&amp;Table1[[#This Row],[contact1]]&amp;""", ""channelType"" : """&amp;Table1[[#This Row],[contact1 type]]&amp;""" } ] },"</f>
        <v>"contacts" : { "channels": [ {"url" : "mailto:aeddison@localhost", "channelType" : "email" } ] },</v>
      </c>
      <c r="Q185" s="1" t="str">
        <f>""</f>
        <v/>
      </c>
      <c r="R185" s="1">
        <v>1</v>
      </c>
      <c r="S185" s="1"/>
      <c r="T185" s="1"/>
      <c r="U185" s="1"/>
      <c r="V185" s="162" t="str">
        <f>"""aliasLabels"" : [ "&amp;IF(NOT(ISBLANK(Table1[[#This Row],[label1]])),"{""label"": ""1"""&amp;"}"&amp;IF(NOT(ISBLANK(Table1[[#This Row],[label2]])),",{""label"": ""2"""&amp;"}"&amp;IF(NOT(ISBLANK(Table1[[#This Row],[label3]])),",{""label"":""3"""&amp;"}"&amp;IF(NOT(ISBLANK(Table1[[#This Row],[label4]])),",{""label"": ""4"""&amp;"}",""),""),""),"")&amp;"],"</f>
        <v>"aliasLabels" : [ {"label": "1"}],</v>
      </c>
      <c r="W185" s="1" t="str">
        <f t="shared" si="11"/>
        <v>"initialPosts" : [  ]</v>
      </c>
      <c r="X18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"aeddison@localhost", "pwd" : "a", "jsonBlob" : "{\"name\" : \"Annie Eddison\",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"mailto:aeddison@localhost", "channelType" : "email" } ] },"aliasLabels" : [ {"label": "1"}],"initialPosts" : [  ] }, </v>
      </c>
    </row>
    <row r="186" spans="1:24" x14ac:dyDescent="0.25">
      <c r="A186" s="2">
        <v>284</v>
      </c>
      <c r="B186" t="s">
        <v>2586</v>
      </c>
      <c r="C186" s="1" t="str">
        <f>LOWER(LEFT(Table1[[#This Row],[firstName]],1)&amp;Table1[[#This Row],[lastName]])&amp;"@localhost"</f>
        <v>bperry@localhost</v>
      </c>
      <c r="D186" s="37" t="s">
        <v>664</v>
      </c>
      <c r="E186" s="33" t="s">
        <v>74</v>
      </c>
      <c r="F186" s="134" t="str">
        <f t="shared" si="10"/>
        <v>a</v>
      </c>
      <c r="G186" s="1" t="str">
        <f>"mailto:"&amp;Table1[[#This Row],[email]]</f>
        <v>mailto:bperry@localhost</v>
      </c>
      <c r="H186" s="1" t="s">
        <v>170</v>
      </c>
      <c r="I186" s="1">
        <v>14</v>
      </c>
      <c r="J186" s="1" t="str">
        <f>VLOOKUP(Table1[[#This Row],[profilePic'#]],Images[],3,FALSE)</f>
        <v>LivelyGig logo medium</v>
      </c>
      <c r="K186"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6" s="35" t="str">
        <f>"""id"" : """&amp;Table1[[#This Row],[UUID]]&amp;""", "</f>
        <v xml:space="preserve">"id" : "2e1b5dfefeb346edabc8f7342f1d5d61", </v>
      </c>
      <c r="M186" s="35" t="str">
        <f>"""email"" : """&amp;Table1[[#This Row],[email]]&amp;""", "</f>
        <v xml:space="preserve">"email" : "bperry@localhost", </v>
      </c>
      <c r="N186" s="35" t="str">
        <f>"""pwd"" : """&amp;Table1[[#This Row],[pwd]]&amp;""", "</f>
        <v xml:space="preserve">"pwd" : "a", </v>
      </c>
      <c r="O186" s="35" t="str">
        <f>"""jsonBlob"" : ""{\""name\"" : \"""&amp;Table1[[#This Row],[firstName]]&amp;" "&amp;Table1[[#This Row],[lastName]]&amp;"\"", "&amp;"\""imgSrc\"" : \"""&amp;Table1[[#This Row],[profilePic]]&amp;"\""}"","</f>
        <v>"jsonBlob"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6" s="35" t="str">
        <f>"""contacts"" : { ""channels"": [ {""url"" : """&amp;Table1[[#This Row],[contact1]]&amp;""", ""channelType"" : """&amp;Table1[[#This Row],[contact1 type]]&amp;""" } ] },"</f>
        <v>"contacts" : { "channels": [ {"url" : "mailto:bperry@localhost", "channelType" : "email" } ] },</v>
      </c>
      <c r="Q186" s="1" t="str">
        <f>""</f>
        <v/>
      </c>
      <c r="R186" s="1">
        <v>1</v>
      </c>
      <c r="S186" s="1"/>
      <c r="T186" s="1"/>
      <c r="U186" s="1"/>
      <c r="V186" s="162" t="str">
        <f>"""aliasLabels"" : [ "&amp;IF(NOT(ISBLANK(Table1[[#This Row],[label1]])),"{""label"": ""1"""&amp;"}"&amp;IF(NOT(ISBLANK(Table1[[#This Row],[label2]])),",{""label"": ""2"""&amp;"}"&amp;IF(NOT(ISBLANK(Table1[[#This Row],[label3]])),",{""label"":""3"""&amp;"}"&amp;IF(NOT(ISBLANK(Table1[[#This Row],[label4]])),",{""label"": ""4"""&amp;"}",""),""),""),"")&amp;"],"</f>
        <v>"aliasLabels" : [ {"label": "1"}],</v>
      </c>
      <c r="W186" s="1" t="str">
        <f t="shared" si="11"/>
        <v>"initialPosts" : [  ]</v>
      </c>
      <c r="X186"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"bperry@localhost", "pwd" : "a", "jsonBlob" : "{\"name\" : \"Britta Perry\",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"mailto:bperry@localhost", "channelType" : "email" } ] },"aliasLabels" : [ {"label": "1"}],"initialPosts" : [  ] }, </v>
      </c>
    </row>
    <row r="187" spans="1:24" x14ac:dyDescent="0.25">
      <c r="A187" s="2">
        <v>285</v>
      </c>
      <c r="B187" t="s">
        <v>2587</v>
      </c>
      <c r="C187" s="1" t="str">
        <f>LOWER(LEFT(Table1[[#This Row],[firstName]],1)&amp;Table1[[#This Row],[lastName]])&amp;"@localhost"</f>
        <v>sbennett@localhost</v>
      </c>
      <c r="D187" s="33" t="s">
        <v>665</v>
      </c>
      <c r="E187" s="33" t="s">
        <v>3</v>
      </c>
      <c r="F187" s="134" t="str">
        <f t="shared" si="10"/>
        <v>a</v>
      </c>
      <c r="G187" s="1" t="str">
        <f>"mailto:"&amp;Table1[[#This Row],[email]]</f>
        <v>mailto:sbennett@localhost</v>
      </c>
      <c r="H187" s="1" t="s">
        <v>170</v>
      </c>
      <c r="I187" s="1">
        <v>14</v>
      </c>
      <c r="J187" s="1" t="str">
        <f>VLOOKUP(Table1[[#This Row],[profilePic'#]],Images[],3,FALSE)</f>
        <v>LivelyGig logo medium</v>
      </c>
      <c r="K18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7" s="35" t="str">
        <f>"""id"" : """&amp;Table1[[#This Row],[UUID]]&amp;""", "</f>
        <v xml:space="preserve">"id" : "96af840908054b6284fef434572e6c9f", </v>
      </c>
      <c r="M187" s="35" t="str">
        <f>"""email"" : """&amp;Table1[[#This Row],[email]]&amp;""", "</f>
        <v xml:space="preserve">"email" : "sbennett@localhost", </v>
      </c>
      <c r="N187" s="35" t="str">
        <f>"""pwd"" : """&amp;Table1[[#This Row],[pwd]]&amp;""", "</f>
        <v xml:space="preserve">"pwd" : "a", </v>
      </c>
      <c r="O187" s="35" t="str">
        <f>"""jsonBlob"" : ""{\""name\"" : \"""&amp;Table1[[#This Row],[firstName]]&amp;" "&amp;Table1[[#This Row],[lastName]]&amp;"\"", "&amp;"\""imgSrc\"" : \"""&amp;Table1[[#This Row],[profilePic]]&amp;"\""}"","</f>
        <v>"jsonBlob"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7" s="35" t="str">
        <f>"""contacts"" : { ""channels"": [ {""url"" : """&amp;Table1[[#This Row],[contact1]]&amp;""", ""channelType"" : """&amp;Table1[[#This Row],[contact1 type]]&amp;""" } ] },"</f>
        <v>"contacts" : { "channels": [ {"url" : "mailto:sbennett@localhost", "channelType" : "email" } ] },</v>
      </c>
      <c r="Q187" s="1" t="str">
        <f>""</f>
        <v/>
      </c>
      <c r="R187" s="1">
        <v>1</v>
      </c>
      <c r="S187" s="1"/>
      <c r="T187" s="1"/>
      <c r="U187" s="1"/>
      <c r="V187" s="162" t="str">
        <f>"""aliasLabels"" : [ "&amp;IF(NOT(ISBLANK(Table1[[#This Row],[label1]])),"{""label"": ""1"""&amp;"}"&amp;IF(NOT(ISBLANK(Table1[[#This Row],[label2]])),",{""label"": ""2"""&amp;"}"&amp;IF(NOT(ISBLANK(Table1[[#This Row],[label3]])),",{""label"":""3"""&amp;"}"&amp;IF(NOT(ISBLANK(Table1[[#This Row],[label4]])),",{""label"": ""4"""&amp;"}",""),""),""),"")&amp;"],"</f>
        <v>"aliasLabels" : [ {"label": "1"}],</v>
      </c>
      <c r="W187" s="1" t="str">
        <f t="shared" si="11"/>
        <v>"initialPosts" : [  ]</v>
      </c>
      <c r="X18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"sbennett@localhost", "pwd" : "a", "jsonBlob" : "{\"name\" : \"Shirley Bennett\",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"mailto:sbennett@localhost", "channelType" : "email" } ] },"aliasLabels" : [ {"label": "1"}],"initialPosts" : [  ] }, </v>
      </c>
    </row>
    <row r="188" spans="1:24" x14ac:dyDescent="0.25">
      <c r="A188" s="161">
        <v>286</v>
      </c>
      <c r="B188" t="s">
        <v>2588</v>
      </c>
      <c r="C188" s="1" t="str">
        <f>LOWER(LEFT(Table1[[#This Row],[firstName]],1)&amp;Table1[[#This Row],[lastName]])&amp;"@localhost"</f>
        <v>jwinger@localhost</v>
      </c>
      <c r="D188" s="33" t="s">
        <v>666</v>
      </c>
      <c r="E188" s="33" t="s">
        <v>659</v>
      </c>
      <c r="F188" s="134" t="str">
        <f t="shared" si="10"/>
        <v>a</v>
      </c>
      <c r="G188" s="1" t="str">
        <f>"mailto:"&amp;Table1[[#This Row],[email]]</f>
        <v>mailto:jwinger@localhost</v>
      </c>
      <c r="H188" s="1" t="s">
        <v>170</v>
      </c>
      <c r="I188" s="1">
        <v>14</v>
      </c>
      <c r="J188" s="1" t="str">
        <f>VLOOKUP(Table1[[#This Row],[profilePic'#]],Images[],3,FALSE)</f>
        <v>LivelyGig logo medium</v>
      </c>
      <c r="K188"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8" s="35" t="str">
        <f>"""id"" : """&amp;Table1[[#This Row],[UUID]]&amp;""", "</f>
        <v xml:space="preserve">"id" : "96d82e92a79f454dbf2bfe27b3b36871", </v>
      </c>
      <c r="M188" s="35" t="str">
        <f>"""email"" : """&amp;Table1[[#This Row],[email]]&amp;""", "</f>
        <v xml:space="preserve">"email" : "jwinger@localhost", </v>
      </c>
      <c r="N188" s="35" t="str">
        <f>"""pwd"" : """&amp;Table1[[#This Row],[pwd]]&amp;""", "</f>
        <v xml:space="preserve">"pwd" : "a", </v>
      </c>
      <c r="O188" s="35" t="str">
        <f>"""jsonBlob"" : ""{\""name\"" : \"""&amp;Table1[[#This Row],[firstName]]&amp;" "&amp;Table1[[#This Row],[lastName]]&amp;"\"", "&amp;"\""imgSrc\"" : \"""&amp;Table1[[#This Row],[profilePic]]&amp;"\""}"","</f>
        <v>"jsonBlob"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8" s="35" t="str">
        <f>"""contacts"" : { ""channels"": [ {""url"" : """&amp;Table1[[#This Row],[contact1]]&amp;""", ""channelType"" : """&amp;Table1[[#This Row],[contact1 type]]&amp;""" } ] },"</f>
        <v>"contacts" : { "channels": [ {"url" : "mailto:jwinger@localhost", "channelType" : "email" } ] },</v>
      </c>
      <c r="Q188" s="1" t="str">
        <f>""</f>
        <v/>
      </c>
      <c r="R188" s="1">
        <v>1</v>
      </c>
      <c r="S188" s="1"/>
      <c r="T188" s="1"/>
      <c r="U188" s="1"/>
      <c r="V188" s="162" t="str">
        <f>"""aliasLabels"" : [ "&amp;IF(NOT(ISBLANK(Table1[[#This Row],[label1]])),"{""label"": ""1"""&amp;"}"&amp;IF(NOT(ISBLANK(Table1[[#This Row],[label2]])),",{""label"": ""2"""&amp;"}"&amp;IF(NOT(ISBLANK(Table1[[#This Row],[label3]])),",{""label"":""3"""&amp;"}"&amp;IF(NOT(ISBLANK(Table1[[#This Row],[label4]])),",{""label"": ""4"""&amp;"}",""),""),""),"")&amp;"],"</f>
        <v>"aliasLabels" : [ {"label": "1"}],</v>
      </c>
      <c r="W188" s="1" t="str">
        <f t="shared" si="11"/>
        <v>"initialPosts" : [  ]</v>
      </c>
      <c r="X188"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"jwinger@localhost", "pwd" : "a", "jsonBlob" : "{\"name\" : \"Jeff Winger\",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"mailto:jwinger@localhost", "channelType" : "email" } ] },"aliasLabels" : [ {"label": "1"}],"initialPosts" : [  ] }, </v>
      </c>
    </row>
    <row r="189" spans="1:24" x14ac:dyDescent="0.25">
      <c r="A189" s="2">
        <v>287</v>
      </c>
      <c r="B189" t="s">
        <v>2589</v>
      </c>
      <c r="C189" s="1" t="str">
        <f>LOWER(LEFT(Table1[[#This Row],[firstName]],1)&amp;Table1[[#This Row],[lastName]])&amp;"@localhost"</f>
        <v>phawthorn@localhost</v>
      </c>
      <c r="D189" s="33" t="s">
        <v>667</v>
      </c>
      <c r="E189" s="33" t="s">
        <v>660</v>
      </c>
      <c r="F189" s="134" t="str">
        <f t="shared" si="10"/>
        <v>a</v>
      </c>
      <c r="G189" s="1" t="str">
        <f>"mailto:"&amp;Table1[[#This Row],[email]]</f>
        <v>mailto:phawthorn@localhost</v>
      </c>
      <c r="H189" s="1" t="s">
        <v>170</v>
      </c>
      <c r="I189" s="1">
        <v>14</v>
      </c>
      <c r="J189" s="1" t="str">
        <f>VLOOKUP(Table1[[#This Row],[profilePic'#]],Images[],3,FALSE)</f>
        <v>LivelyGig logo medium</v>
      </c>
      <c r="K189"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89" s="35" t="str">
        <f>"""id"" : """&amp;Table1[[#This Row],[UUID]]&amp;""", "</f>
        <v xml:space="preserve">"id" : "5f172d033a604e5994faa4190d416260", </v>
      </c>
      <c r="M189" s="35" t="str">
        <f>"""email"" : """&amp;Table1[[#This Row],[email]]&amp;""", "</f>
        <v xml:space="preserve">"email" : "phawthorn@localhost", </v>
      </c>
      <c r="N189" s="35" t="str">
        <f>"""pwd"" : """&amp;Table1[[#This Row],[pwd]]&amp;""", "</f>
        <v xml:space="preserve">"pwd" : "a", </v>
      </c>
      <c r="O189" s="35" t="str">
        <f>"""jsonBlob"" : ""{\""name\"" : \"""&amp;Table1[[#This Row],[firstName]]&amp;" "&amp;Table1[[#This Row],[lastName]]&amp;"\"", "&amp;"\""imgSrc\"" : \"""&amp;Table1[[#This Row],[profilePic]]&amp;"\""}"","</f>
        <v>"jsonBlob"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89" s="35" t="str">
        <f>"""contacts"" : { ""channels"": [ {""url"" : """&amp;Table1[[#This Row],[contact1]]&amp;""", ""channelType"" : """&amp;Table1[[#This Row],[contact1 type]]&amp;""" } ] },"</f>
        <v>"contacts" : { "channels": [ {"url" : "mailto:phawthorn@localhost", "channelType" : "email" } ] },</v>
      </c>
      <c r="Q189" s="1" t="str">
        <f>""</f>
        <v/>
      </c>
      <c r="R189" s="1">
        <v>1</v>
      </c>
      <c r="S189" s="1"/>
      <c r="T189" s="1"/>
      <c r="U189" s="1"/>
      <c r="V189" s="162" t="str">
        <f>"""aliasLabels"" : [ "&amp;IF(NOT(ISBLANK(Table1[[#This Row],[label1]])),"{""label"": ""1"""&amp;"}"&amp;IF(NOT(ISBLANK(Table1[[#This Row],[label2]])),",{""label"": ""2"""&amp;"}"&amp;IF(NOT(ISBLANK(Table1[[#This Row],[label3]])),",{""label"":""3"""&amp;"}"&amp;IF(NOT(ISBLANK(Table1[[#This Row],[label4]])),",{""label"": ""4"""&amp;"}",""),""),""),"")&amp;"],"</f>
        <v>"aliasLabels" : [ {"label": "1"}],</v>
      </c>
      <c r="W189" s="1" t="str">
        <f t="shared" si="11"/>
        <v>"initialPosts" : [  ]</v>
      </c>
      <c r="X189"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"phawthorn@localhost", "pwd" : "a", "jsonBlob" : "{\"name\" : \"Pierce Hawthorn\",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"mailto:phawthorn@localhost", "channelType" : "email" } ] },"aliasLabels" : [ {"label": "1"}],"initialPosts" : [  ] }, </v>
      </c>
    </row>
    <row r="190" spans="1:24" x14ac:dyDescent="0.25">
      <c r="A190" s="2">
        <v>288</v>
      </c>
      <c r="B190" t="s">
        <v>2590</v>
      </c>
      <c r="C190" s="35" t="str">
        <f>LOWER(LEFT(Table1[[#This Row],[firstName]],1)&amp;Table1[[#This Row],[lastName]])&amp;"@localhost"</f>
        <v>dthomas@localhost</v>
      </c>
      <c r="D190" t="s">
        <v>669</v>
      </c>
      <c r="E190" t="s">
        <v>82</v>
      </c>
      <c r="F190" s="134" t="str">
        <f t="shared" si="10"/>
        <v>a</v>
      </c>
      <c r="G190" s="3" t="str">
        <f>"mailto:"&amp;Table1[[#This Row],[email]]</f>
        <v>mailto:dthomas@localhost</v>
      </c>
      <c r="H190" s="3" t="s">
        <v>170</v>
      </c>
      <c r="I190" s="3">
        <v>14</v>
      </c>
      <c r="J190" s="3" t="str">
        <f>VLOOKUP(Table1[[#This Row],[profilePic'#]],Images[],3,FALSE)</f>
        <v>LivelyGig logo medium</v>
      </c>
      <c r="K190"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0" s="34" t="str">
        <f>"""id"" : """&amp;Table1[[#This Row],[UUID]]&amp;""", "</f>
        <v xml:space="preserve">"id" : "60582911c2cd4c148513d13b9cc8cbff", </v>
      </c>
      <c r="M190" s="34" t="str">
        <f>"""email"" : """&amp;Table1[[#This Row],[email]]&amp;""", "</f>
        <v xml:space="preserve">"email" : "dthomas@localhost", </v>
      </c>
      <c r="N190" s="34" t="str">
        <f>"""pwd"" : """&amp;Table1[[#This Row],[pwd]]&amp;""", "</f>
        <v xml:space="preserve">"pwd" : "a", </v>
      </c>
      <c r="O190" s="35" t="str">
        <f>"""jsonBlob"" : ""{\""name\"" : \"""&amp;Table1[[#This Row],[firstName]]&amp;" "&amp;Table1[[#This Row],[lastName]]&amp;"\"", "&amp;"\""imgSrc\"" : \"""&amp;Table1[[#This Row],[profilePic]]&amp;"\""}"","</f>
        <v>"jsonBlob"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0" s="34" t="str">
        <f>"""contacts"" : { ""channels"": [ {""url"" : """&amp;Table1[[#This Row],[contact1]]&amp;""", ""channelType"" : """&amp;Table1[[#This Row],[contact1 type]]&amp;""" } ] },"</f>
        <v>"contacts" : { "channels": [ {"url" : "mailto:dthomas@localhost", "channelType" : "email" } ] },</v>
      </c>
      <c r="Q190" s="1" t="str">
        <f>""</f>
        <v/>
      </c>
      <c r="R190" s="1">
        <v>1</v>
      </c>
      <c r="S190" s="1"/>
      <c r="T190" s="1"/>
      <c r="U190" s="1"/>
      <c r="V190" s="162" t="str">
        <f>"""aliasLabels"" : [ "&amp;IF(NOT(ISBLANK(Table1[[#This Row],[label1]])),"{""label"": ""1"""&amp;"}"&amp;IF(NOT(ISBLANK(Table1[[#This Row],[label2]])),",{""label"": ""2"""&amp;"}"&amp;IF(NOT(ISBLANK(Table1[[#This Row],[label3]])),",{""label"":""3"""&amp;"}"&amp;IF(NOT(ISBLANK(Table1[[#This Row],[label4]])),",{""label"": ""4"""&amp;"}",""),""),""),"")&amp;"],"</f>
        <v>"aliasLabels" : [ {"label": "1"}],</v>
      </c>
      <c r="W190" s="3" t="str">
        <f t="shared" si="11"/>
        <v>"initialPosts" : [  ]</v>
      </c>
      <c r="X1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"dthomas@localhost", "pwd" : "a", "jsonBlob" : "{\"name\" : \"Dylan Thomas\",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"mailto:dthomas@localhost", "channelType" : "email" } ] },"aliasLabels" : [ {"label": "1"}],"initialPosts" : [  ] }, </v>
      </c>
    </row>
    <row r="191" spans="1:24" x14ac:dyDescent="0.25">
      <c r="A191" s="2">
        <v>289</v>
      </c>
      <c r="B191" t="s">
        <v>2591</v>
      </c>
      <c r="C191" s="35" t="str">
        <f>LOWER(LEFT(Table1[[#This Row],[firstName]],1)&amp;Table1[[#This Row],[lastName]])&amp;"@localhost"</f>
        <v>bdylan@localhost</v>
      </c>
      <c r="D191" t="s">
        <v>670</v>
      </c>
      <c r="E191" t="s">
        <v>669</v>
      </c>
      <c r="F191" s="134" t="str">
        <f t="shared" si="10"/>
        <v>a</v>
      </c>
      <c r="G191" s="1" t="str">
        <f>"mailto:"&amp;Table1[[#This Row],[email]]</f>
        <v>mailto:bdylan@localhost</v>
      </c>
      <c r="H191" s="1" t="s">
        <v>170</v>
      </c>
      <c r="I191" s="1">
        <v>14</v>
      </c>
      <c r="J191" s="1" t="str">
        <f>VLOOKUP(Table1[[#This Row],[profilePic'#]],Images[],3,FALSE)</f>
        <v>LivelyGig logo medium</v>
      </c>
      <c r="K191"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1" s="35" t="str">
        <f>"""id"" : """&amp;Table1[[#This Row],[UUID]]&amp;""", "</f>
        <v xml:space="preserve">"id" : "d2dd3995b19549ad9e21d1b90f9edc29", </v>
      </c>
      <c r="M191" s="35" t="str">
        <f>"""email"" : """&amp;Table1[[#This Row],[email]]&amp;""", "</f>
        <v xml:space="preserve">"email" : "bdylan@localhost", </v>
      </c>
      <c r="N191" s="35" t="str">
        <f>"""pwd"" : """&amp;Table1[[#This Row],[pwd]]&amp;""", "</f>
        <v xml:space="preserve">"pwd" : "a", </v>
      </c>
      <c r="O191" s="35" t="str">
        <f>"""jsonBlob"" : ""{\""name\"" : \"""&amp;Table1[[#This Row],[firstName]]&amp;" "&amp;Table1[[#This Row],[lastName]]&amp;"\"", "&amp;"\""imgSrc\"" : \"""&amp;Table1[[#This Row],[profilePic]]&amp;"\""}"","</f>
        <v>"jsonBlob"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1" s="35" t="str">
        <f>"""contacts"" : { ""channels"": [ {""url"" : """&amp;Table1[[#This Row],[contact1]]&amp;""", ""channelType"" : """&amp;Table1[[#This Row],[contact1 type]]&amp;""" } ] },"</f>
        <v>"contacts" : { "channels": [ {"url" : "mailto:bdylan@localhost", "channelType" : "email" } ] },</v>
      </c>
      <c r="Q191" s="1" t="str">
        <f>""</f>
        <v/>
      </c>
      <c r="R191" s="1">
        <v>1</v>
      </c>
      <c r="S191" s="1"/>
      <c r="T191" s="1"/>
      <c r="U191" s="1"/>
      <c r="V191" s="162" t="str">
        <f>"""aliasLabels"" : [ "&amp;IF(NOT(ISBLANK(Table1[[#This Row],[label1]])),"{""label"": ""1"""&amp;"}"&amp;IF(NOT(ISBLANK(Table1[[#This Row],[label2]])),",{""label"": ""2"""&amp;"}"&amp;IF(NOT(ISBLANK(Table1[[#This Row],[label3]])),",{""label"":""3"""&amp;"}"&amp;IF(NOT(ISBLANK(Table1[[#This Row],[label4]])),",{""label"": ""4"""&amp;"}",""),""),""),"")&amp;"],"</f>
        <v>"aliasLabels" : [ {"label": "1"}],</v>
      </c>
      <c r="W191" s="1" t="str">
        <f t="shared" si="11"/>
        <v>"initialPosts" : [  ]</v>
      </c>
      <c r="X191"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"bdylan@localhost", "pwd" : "a", "jsonBlob" : "{\"name\" : \"Bob Dylan\",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"mailto:bdylan@localhost", "channelType" : "email" } ] },"aliasLabels" : [ {"label": "1"}],"initialPosts" : [  ] }, </v>
      </c>
    </row>
    <row r="192" spans="1:24" x14ac:dyDescent="0.25">
      <c r="A192" s="161">
        <v>290</v>
      </c>
      <c r="B192" t="s">
        <v>2592</v>
      </c>
      <c r="C192" s="35" t="str">
        <f>LOWER(LEFT(Table1[[#This Row],[firstName]],1)&amp;Table1[[#This Row],[lastName]])&amp;"@localhost"</f>
        <v>lcohen@localhost</v>
      </c>
      <c r="D192" t="s">
        <v>671</v>
      </c>
      <c r="E192" t="s">
        <v>677</v>
      </c>
      <c r="F192" s="134" t="str">
        <f t="shared" si="10"/>
        <v>a</v>
      </c>
      <c r="G192" s="1" t="str">
        <f>"mailto:"&amp;Table1[[#This Row],[email]]</f>
        <v>mailto:lcohen@localhost</v>
      </c>
      <c r="H192" s="1" t="s">
        <v>170</v>
      </c>
      <c r="I192" s="1">
        <v>14</v>
      </c>
      <c r="J192" s="1" t="str">
        <f>VLOOKUP(Table1[[#This Row],[profilePic'#]],Images[],3,FALSE)</f>
        <v>LivelyGig logo medium</v>
      </c>
      <c r="K192"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2" s="35" t="str">
        <f>"""id"" : """&amp;Table1[[#This Row],[UUID]]&amp;""", "</f>
        <v xml:space="preserve">"id" : "9520430228824c9486315c494efeb2c2", </v>
      </c>
      <c r="M192" s="35" t="str">
        <f>"""email"" : """&amp;Table1[[#This Row],[email]]&amp;""", "</f>
        <v xml:space="preserve">"email" : "lcohen@localhost", </v>
      </c>
      <c r="N192" s="35" t="str">
        <f>"""pwd"" : """&amp;Table1[[#This Row],[pwd]]&amp;""", "</f>
        <v xml:space="preserve">"pwd" : "a", </v>
      </c>
      <c r="O192" s="35" t="str">
        <f>"""jsonBlob"" : ""{\""name\"" : \"""&amp;Table1[[#This Row],[firstName]]&amp;" "&amp;Table1[[#This Row],[lastName]]&amp;"\"", "&amp;"\""imgSrc\"" : \"""&amp;Table1[[#This Row],[profilePic]]&amp;"\""}"","</f>
        <v>"jsonBlob"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2" s="35" t="str">
        <f>"""contacts"" : { ""channels"": [ {""url"" : """&amp;Table1[[#This Row],[contact1]]&amp;""", ""channelType"" : """&amp;Table1[[#This Row],[contact1 type]]&amp;""" } ] },"</f>
        <v>"contacts" : { "channels": [ {"url" : "mailto:lcohen@localhost", "channelType" : "email" } ] },</v>
      </c>
      <c r="Q192" s="1" t="str">
        <f>""</f>
        <v/>
      </c>
      <c r="R192" s="1">
        <v>1</v>
      </c>
      <c r="S192" s="1"/>
      <c r="T192" s="1"/>
      <c r="U192" s="1"/>
      <c r="V192" s="162" t="str">
        <f>"""aliasLabels"" : [ "&amp;IF(NOT(ISBLANK(Table1[[#This Row],[label1]])),"{""label"": ""1"""&amp;"}"&amp;IF(NOT(ISBLANK(Table1[[#This Row],[label2]])),",{""label"": ""2"""&amp;"}"&amp;IF(NOT(ISBLANK(Table1[[#This Row],[label3]])),",{""label"":""3"""&amp;"}"&amp;IF(NOT(ISBLANK(Table1[[#This Row],[label4]])),",{""label"": ""4"""&amp;"}",""),""),""),"")&amp;"],"</f>
        <v>"aliasLabels" : [ {"label": "1"}],</v>
      </c>
      <c r="W192" s="1" t="str">
        <f t="shared" si="11"/>
        <v>"initialPosts" : [  ]</v>
      </c>
      <c r="X192"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"lcohen@localhost", "pwd" : "a", "jsonBlob" : "{\"name\" : \"Leonard Cohen\",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"mailto:lcohen@localhost", "channelType" : "email" } ] },"aliasLabels" : [ {"label": "1"}],"initialPosts" : [  ] }, </v>
      </c>
    </row>
    <row r="193" spans="1:24" x14ac:dyDescent="0.25">
      <c r="A193" s="2">
        <v>291</v>
      </c>
      <c r="B193" t="s">
        <v>2593</v>
      </c>
      <c r="C193" s="35" t="str">
        <f>LOWER(LEFT(Table1[[#This Row],[firstName]],1)&amp;Table1[[#This Row],[lastName]])&amp;"@localhost"</f>
        <v>moliver@localhost</v>
      </c>
      <c r="D193" t="s">
        <v>672</v>
      </c>
      <c r="E193" t="s">
        <v>678</v>
      </c>
      <c r="F193" s="134" t="str">
        <f t="shared" si="10"/>
        <v>a</v>
      </c>
      <c r="G193" s="1" t="str">
        <f>"mailto:"&amp;Table1[[#This Row],[email]]</f>
        <v>mailto:moliver@localhost</v>
      </c>
      <c r="H193" s="1" t="s">
        <v>170</v>
      </c>
      <c r="I193" s="1">
        <v>14</v>
      </c>
      <c r="J193" s="1" t="str">
        <f>VLOOKUP(Table1[[#This Row],[profilePic'#]],Images[],3,FALSE)</f>
        <v>LivelyGig logo medium</v>
      </c>
      <c r="K193"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3" s="35" t="str">
        <f>"""id"" : """&amp;Table1[[#This Row],[UUID]]&amp;""", "</f>
        <v xml:space="preserve">"id" : "98e22eea4bc74ea69196ec995ff038f7", </v>
      </c>
      <c r="M193" s="35" t="str">
        <f>"""email"" : """&amp;Table1[[#This Row],[email]]&amp;""", "</f>
        <v xml:space="preserve">"email" : "moliver@localhost", </v>
      </c>
      <c r="N193" s="35" t="str">
        <f>"""pwd"" : """&amp;Table1[[#This Row],[pwd]]&amp;""", "</f>
        <v xml:space="preserve">"pwd" : "a", </v>
      </c>
      <c r="O193" s="35" t="str">
        <f>"""jsonBlob"" : ""{\""name\"" : \"""&amp;Table1[[#This Row],[firstName]]&amp;" "&amp;Table1[[#This Row],[lastName]]&amp;"\"", "&amp;"\""imgSrc\"" : \"""&amp;Table1[[#This Row],[profilePic]]&amp;"\""}"","</f>
        <v>"jsonBlob"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3" s="35" t="str">
        <f>"""contacts"" : { ""channels"": [ {""url"" : """&amp;Table1[[#This Row],[contact1]]&amp;""", ""channelType"" : """&amp;Table1[[#This Row],[contact1 type]]&amp;""" } ] },"</f>
        <v>"contacts" : { "channels": [ {"url" : "mailto:moliver@localhost", "channelType" : "email" } ] },</v>
      </c>
      <c r="Q193" s="1" t="str">
        <f>""</f>
        <v/>
      </c>
      <c r="R193" s="1">
        <v>1</v>
      </c>
      <c r="S193" s="1"/>
      <c r="T193" s="1"/>
      <c r="U193" s="1"/>
      <c r="V193" s="162" t="str">
        <f>"""aliasLabels"" : [ "&amp;IF(NOT(ISBLANK(Table1[[#This Row],[label1]])),"{""label"": ""1"""&amp;"}"&amp;IF(NOT(ISBLANK(Table1[[#This Row],[label2]])),",{""label"": ""2"""&amp;"}"&amp;IF(NOT(ISBLANK(Table1[[#This Row],[label3]])),",{""label"":""3"""&amp;"}"&amp;IF(NOT(ISBLANK(Table1[[#This Row],[label4]])),",{""label"": ""4"""&amp;"}",""),""),""),"")&amp;"],"</f>
        <v>"aliasLabels" : [ {"label": "1"}],</v>
      </c>
      <c r="W193" s="1" t="str">
        <f t="shared" si="11"/>
        <v>"initialPosts" : [  ]</v>
      </c>
      <c r="X193"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"moliver@localhost", "pwd" : "a", "jsonBlob" : "{\"name\" : \"Mary Oliver\",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"mailto:moliver@localhost", "channelType" : "email" } ] },"aliasLabels" : [ {"label": "1"}],"initialPosts" : [  ] }, </v>
      </c>
    </row>
    <row r="194" spans="1:24" x14ac:dyDescent="0.25">
      <c r="A194" s="2">
        <v>292</v>
      </c>
      <c r="B194" t="s">
        <v>2594</v>
      </c>
      <c r="C194" s="35" t="str">
        <f>LOWER(LEFT(Table1[[#This Row],[firstName]],1)&amp;Table1[[#This Row],[lastName]])&amp;"@localhost"</f>
        <v>psmith@localhost</v>
      </c>
      <c r="D194" t="s">
        <v>673</v>
      </c>
      <c r="E194" t="s">
        <v>679</v>
      </c>
      <c r="F194" s="134" t="str">
        <f t="shared" si="10"/>
        <v>a</v>
      </c>
      <c r="G194" s="3" t="str">
        <f>"mailto:"&amp;Table1[[#This Row],[email]]</f>
        <v>mailto:psmith@localhost</v>
      </c>
      <c r="H194" s="3" t="s">
        <v>170</v>
      </c>
      <c r="I194" s="3">
        <v>14</v>
      </c>
      <c r="J194" s="3" t="str">
        <f>VLOOKUP(Table1[[#This Row],[profilePic'#]],Images[],3,FALSE)</f>
        <v>LivelyGig logo medium</v>
      </c>
      <c r="K194"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4" s="34" t="str">
        <f>"""id"" : """&amp;Table1[[#This Row],[UUID]]&amp;""", "</f>
        <v xml:space="preserve">"id" : "a2a73d30274a4173b40550a99eac3e2f", </v>
      </c>
      <c r="M194" s="34" t="str">
        <f>"""email"" : """&amp;Table1[[#This Row],[email]]&amp;""", "</f>
        <v xml:space="preserve">"email" : "psmith@localhost", </v>
      </c>
      <c r="N194" s="34" t="str">
        <f>"""pwd"" : """&amp;Table1[[#This Row],[pwd]]&amp;""", "</f>
        <v xml:space="preserve">"pwd" : "a", </v>
      </c>
      <c r="O194" s="35" t="str">
        <f>"""jsonBlob"" : ""{\""name\"" : \"""&amp;Table1[[#This Row],[firstName]]&amp;" "&amp;Table1[[#This Row],[lastName]]&amp;"\"", "&amp;"\""imgSrc\"" : \"""&amp;Table1[[#This Row],[profilePic]]&amp;"\""}"","</f>
        <v>"jsonBlob"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4" s="34" t="str">
        <f>"""contacts"" : { ""channels"": [ {""url"" : """&amp;Table1[[#This Row],[contact1]]&amp;""", ""channelType"" : """&amp;Table1[[#This Row],[contact1 type]]&amp;""" } ] },"</f>
        <v>"contacts" : { "channels": [ {"url" : "mailto:psmith@localhost", "channelType" : "email" } ] },</v>
      </c>
      <c r="Q194" s="1" t="str">
        <f>""</f>
        <v/>
      </c>
      <c r="R194" s="1">
        <v>1</v>
      </c>
      <c r="S194" s="1"/>
      <c r="T194" s="1"/>
      <c r="U194" s="1"/>
      <c r="V194" s="162" t="str">
        <f>"""aliasLabels"" : [ "&amp;IF(NOT(ISBLANK(Table1[[#This Row],[label1]])),"{""label"": ""1"""&amp;"}"&amp;IF(NOT(ISBLANK(Table1[[#This Row],[label2]])),",{""label"": ""2"""&amp;"}"&amp;IF(NOT(ISBLANK(Table1[[#This Row],[label3]])),",{""label"":""3"""&amp;"}"&amp;IF(NOT(ISBLANK(Table1[[#This Row],[label4]])),",{""label"": ""4"""&amp;"}",""),""),""),"")&amp;"],"</f>
        <v>"aliasLabels" : [ {"label": "1"}],</v>
      </c>
      <c r="W194" s="3" t="str">
        <f t="shared" si="11"/>
        <v>"initialPosts" : [  ]</v>
      </c>
      <c r="X1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"psmith@localhost", "pwd" : "a", "jsonBlob" : "{\"name\" : \"Patti Smith\",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"mailto:psmith@localhost", "channelType" : "email" } ] },"aliasLabels" : [ {"label": "1"}],"initialPosts" : [  ] }, </v>
      </c>
    </row>
    <row r="195" spans="1:24" x14ac:dyDescent="0.25">
      <c r="A195" s="2">
        <v>293</v>
      </c>
      <c r="B195" t="s">
        <v>2595</v>
      </c>
      <c r="C195" s="35" t="str">
        <f>LOWER(LEFT(Table1[[#This Row],[firstName]],1)&amp;Table1[[#This Row],[lastName]])&amp;"@localhost"</f>
        <v>slee@localhost</v>
      </c>
      <c r="D195" t="s">
        <v>674</v>
      </c>
      <c r="E195" t="s">
        <v>680</v>
      </c>
      <c r="F195" s="134" t="str">
        <f t="shared" si="10"/>
        <v>a</v>
      </c>
      <c r="G195" s="1" t="str">
        <f>"mailto:"&amp;Table1[[#This Row],[email]]</f>
        <v>mailto:slee@localhost</v>
      </c>
      <c r="H195" s="1" t="s">
        <v>170</v>
      </c>
      <c r="I195" s="1">
        <v>14</v>
      </c>
      <c r="J195" s="1" t="str">
        <f>VLOOKUP(Table1[[#This Row],[profilePic'#]],Images[],3,FALSE)</f>
        <v>LivelyGig logo medium</v>
      </c>
      <c r="K195"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5" s="35" t="str">
        <f>"""id"" : """&amp;Table1[[#This Row],[UUID]]&amp;""", "</f>
        <v xml:space="preserve">"id" : "09f536f299d54c6dbee86209e4fa650b", </v>
      </c>
      <c r="M195" s="35" t="str">
        <f>"""email"" : """&amp;Table1[[#This Row],[email]]&amp;""", "</f>
        <v xml:space="preserve">"email" : "slee@localhost", </v>
      </c>
      <c r="N195" s="35" t="str">
        <f>"""pwd"" : """&amp;Table1[[#This Row],[pwd]]&amp;""", "</f>
        <v xml:space="preserve">"pwd" : "a", </v>
      </c>
      <c r="O195" s="35" t="str">
        <f>"""jsonBlob"" : ""{\""name\"" : \"""&amp;Table1[[#This Row],[firstName]]&amp;" "&amp;Table1[[#This Row],[lastName]]&amp;"\"", "&amp;"\""imgSrc\"" : \"""&amp;Table1[[#This Row],[profilePic]]&amp;"\""}"","</f>
        <v>"jsonBlob"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5" s="35" t="str">
        <f>"""contacts"" : { ""channels"": [ {""url"" : """&amp;Table1[[#This Row],[contact1]]&amp;""", ""channelType"" : """&amp;Table1[[#This Row],[contact1 type]]&amp;""" } ] },"</f>
        <v>"contacts" : { "channels": [ {"url" : "mailto:slee@localhost", "channelType" : "email" } ] },</v>
      </c>
      <c r="Q195" s="1" t="str">
        <f>""</f>
        <v/>
      </c>
      <c r="R195" s="1">
        <v>1</v>
      </c>
      <c r="S195" s="1"/>
      <c r="T195" s="1"/>
      <c r="U195" s="1"/>
      <c r="V195" s="162" t="str">
        <f>"""aliasLabels"" : [ "&amp;IF(NOT(ISBLANK(Table1[[#This Row],[label1]])),"{""label"": ""1"""&amp;"}"&amp;IF(NOT(ISBLANK(Table1[[#This Row],[label2]])),",{""label"": ""2"""&amp;"}"&amp;IF(NOT(ISBLANK(Table1[[#This Row],[label3]])),",{""label"":""3"""&amp;"}"&amp;IF(NOT(ISBLANK(Table1[[#This Row],[label4]])),",{""label"": ""4"""&amp;"}",""),""),""),"")&amp;"],"</f>
        <v>"aliasLabels" : [ {"label": "1"}],</v>
      </c>
      <c r="W195" s="1" t="str">
        <f t="shared" si="11"/>
        <v>"initialPosts" : [  ]</v>
      </c>
      <c r="X195"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"slee@localhost", "pwd" : "a", "jsonBlob" : "{\"name\" : \"Stan Lee\",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"mailto:slee@localhost", "channelType" : "email" } ] },"aliasLabels" : [ {"label": "1"}],"initialPosts" : [  ] }, </v>
      </c>
    </row>
    <row r="196" spans="1:24" x14ac:dyDescent="0.25">
      <c r="A196" s="161">
        <v>294</v>
      </c>
      <c r="B196" t="s">
        <v>2596</v>
      </c>
      <c r="C196" s="35" t="str">
        <f>LOWER(LEFT(Table1[[#This Row],[firstName]],1)&amp;Table1[[#This Row],[lastName]])&amp;"@localhost"</f>
        <v>rbrooks@localhost</v>
      </c>
      <c r="D196" t="s">
        <v>675</v>
      </c>
      <c r="E196" t="s">
        <v>681</v>
      </c>
      <c r="F196" s="134" t="str">
        <f t="shared" si="10"/>
        <v>a</v>
      </c>
      <c r="G196" s="3" t="str">
        <f>"mailto:"&amp;Table1[[#This Row],[email]]</f>
        <v>mailto:rbrooks@localhost</v>
      </c>
      <c r="H196" s="3" t="s">
        <v>170</v>
      </c>
      <c r="I196" s="3">
        <v>14</v>
      </c>
      <c r="J196" s="3" t="str">
        <f>VLOOKUP(Table1[[#This Row],[profilePic'#]],Images[],3,FALSE)</f>
        <v>LivelyGig logo medium</v>
      </c>
      <c r="K196"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6" s="34" t="str">
        <f>"""id"" : """&amp;Table1[[#This Row],[UUID]]&amp;""", "</f>
        <v xml:space="preserve">"id" : "727f1d78d9e64d17b36bd30485942d02", </v>
      </c>
      <c r="M196" s="34" t="str">
        <f>"""email"" : """&amp;Table1[[#This Row],[email]]&amp;""", "</f>
        <v xml:space="preserve">"email" : "rbrooks@localhost", </v>
      </c>
      <c r="N196" s="34" t="str">
        <f>"""pwd"" : """&amp;Table1[[#This Row],[pwd]]&amp;""", "</f>
        <v xml:space="preserve">"pwd" : "a", </v>
      </c>
      <c r="O196" s="35" t="str">
        <f>"""jsonBlob"" : ""{\""name\"" : \"""&amp;Table1[[#This Row],[firstName]]&amp;" "&amp;Table1[[#This Row],[lastName]]&amp;"\"", "&amp;"\""imgSrc\"" : \"""&amp;Table1[[#This Row],[profilePic]]&amp;"\""}"","</f>
        <v>"jsonBlob"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6" s="34" t="str">
        <f>"""contacts"" : { ""channels"": [ {""url"" : """&amp;Table1[[#This Row],[contact1]]&amp;""", ""channelType"" : """&amp;Table1[[#This Row],[contact1 type]]&amp;""" } ] },"</f>
        <v>"contacts" : { "channels": [ {"url" : "mailto:rbrooks@localhost", "channelType" : "email" } ] },</v>
      </c>
      <c r="Q196" s="1" t="str">
        <f>""</f>
        <v/>
      </c>
      <c r="R196" s="1">
        <v>1</v>
      </c>
      <c r="S196" s="1"/>
      <c r="T196" s="1"/>
      <c r="U196" s="1"/>
      <c r="V196" s="162" t="str">
        <f>"""aliasLabels"" : [ "&amp;IF(NOT(ISBLANK(Table1[[#This Row],[label1]])),"{""label"": ""1"""&amp;"}"&amp;IF(NOT(ISBLANK(Table1[[#This Row],[label2]])),",{""label"": ""2"""&amp;"}"&amp;IF(NOT(ISBLANK(Table1[[#This Row],[label3]])),",{""label"":""3"""&amp;"}"&amp;IF(NOT(ISBLANK(Table1[[#This Row],[label4]])),",{""label"": ""4"""&amp;"}",""),""),""),"")&amp;"],"</f>
        <v>"aliasLabels" : [ {"label": "1"}],</v>
      </c>
      <c r="W196" s="3" t="str">
        <f t="shared" si="11"/>
        <v>"initialPosts" : [  ]</v>
      </c>
      <c r="X1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"rbrooks@localhost", "pwd" : "a", "jsonBlob" : "{\"name\" : \"Rebekah Brooks\",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"mailto:rbrooks@localhost", "channelType" : "email" } ] },"aliasLabels" : [ {"label": "1"}],"initialPosts" : [  ] }, </v>
      </c>
    </row>
    <row r="197" spans="1:24" x14ac:dyDescent="0.25">
      <c r="A197" s="2">
        <v>295</v>
      </c>
      <c r="B197" t="s">
        <v>2597</v>
      </c>
      <c r="C197" s="35" t="str">
        <f>LOWER(LEFT(Table1[[#This Row],[firstName]],1)&amp;Table1[[#This Row],[lastName]])&amp;"@localhost"</f>
        <v>sphan@localhost</v>
      </c>
      <c r="D197" t="s">
        <v>676</v>
      </c>
      <c r="E197" t="s">
        <v>682</v>
      </c>
      <c r="F197" s="134" t="str">
        <f t="shared" si="10"/>
        <v>a</v>
      </c>
      <c r="G197" s="1" t="str">
        <f>"mailto:"&amp;Table1[[#This Row],[email]]</f>
        <v>mailto:sphan@localhost</v>
      </c>
      <c r="H197" s="1" t="s">
        <v>170</v>
      </c>
      <c r="I197" s="1">
        <v>14</v>
      </c>
      <c r="J197" s="1" t="str">
        <f>VLOOKUP(Table1[[#This Row],[profilePic'#]],Images[],3,FALSE)</f>
        <v>LivelyGig logo medium</v>
      </c>
      <c r="K197" s="1"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7" s="35" t="str">
        <f>"""id"" : """&amp;Table1[[#This Row],[UUID]]&amp;""", "</f>
        <v xml:space="preserve">"id" : "aedaead9fba34e87a628646e0064ca54", </v>
      </c>
      <c r="M197" s="35" t="str">
        <f>"""email"" : """&amp;Table1[[#This Row],[email]]&amp;""", "</f>
        <v xml:space="preserve">"email" : "sphan@localhost", </v>
      </c>
      <c r="N197" s="35" t="str">
        <f>"""pwd"" : """&amp;Table1[[#This Row],[pwd]]&amp;""", "</f>
        <v xml:space="preserve">"pwd" : "a", </v>
      </c>
      <c r="O197" s="35" t="str">
        <f>"""jsonBlob"" : ""{\""name\"" : \"""&amp;Table1[[#This Row],[firstName]]&amp;" "&amp;Table1[[#This Row],[lastName]]&amp;"\"", "&amp;"\""imgSrc\"" : \"""&amp;Table1[[#This Row],[profilePic]]&amp;"\""}"","</f>
        <v>"jsonBlob"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7" s="35" t="str">
        <f>"""contacts"" : { ""channels"": [ {""url"" : """&amp;Table1[[#This Row],[contact1]]&amp;""", ""channelType"" : """&amp;Table1[[#This Row],[contact1 type]]&amp;""" } ] },"</f>
        <v>"contacts" : { "channels": [ {"url" : "mailto:sphan@localhost", "channelType" : "email" } ] },</v>
      </c>
      <c r="Q197" s="1" t="str">
        <f>""</f>
        <v/>
      </c>
      <c r="R197" s="1">
        <v>1</v>
      </c>
      <c r="S197" s="1"/>
      <c r="T197" s="1"/>
      <c r="U197" s="1"/>
      <c r="V197" s="162" t="str">
        <f>"""aliasLabels"" : [ "&amp;IF(NOT(ISBLANK(Table1[[#This Row],[label1]])),"{""label"": ""1"""&amp;"}"&amp;IF(NOT(ISBLANK(Table1[[#This Row],[label2]])),",{""label"": ""2"""&amp;"}"&amp;IF(NOT(ISBLANK(Table1[[#This Row],[label3]])),",{""label"":""3"""&amp;"}"&amp;IF(NOT(ISBLANK(Table1[[#This Row],[label4]])),",{""label"": ""4"""&amp;"}",""),""),""),"")&amp;"],"</f>
        <v>"aliasLabels" : [ {"label": "1"}],</v>
      </c>
      <c r="W197" s="1" t="str">
        <f t="shared" si="11"/>
        <v>"initialPosts" : [  ]</v>
      </c>
      <c r="X197" s="1"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"sphan@localhost", "pwd" : "a", "jsonBlob" : "{\"name\" : \"Sum Phan\",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"mailto:sphan@localhost", "channelType" : "email" } ] },"aliasLabels" : [ {"label": "1"}],"initialPosts" : [  ] }, </v>
      </c>
    </row>
    <row r="198" spans="1:24" x14ac:dyDescent="0.25">
      <c r="A198" s="2">
        <v>296</v>
      </c>
      <c r="B198" t="s">
        <v>2598</v>
      </c>
      <c r="C198" s="35" t="str">
        <f>LOWER(LEFT(Table1[[#This Row],[firstName]],1)&amp;Table1[[#This Row],[lastName]])&amp;"@localhost"</f>
        <v>unitedfan@localhost</v>
      </c>
      <c r="E198" t="s">
        <v>685</v>
      </c>
      <c r="F198" s="134" t="str">
        <f t="shared" si="10"/>
        <v>a</v>
      </c>
      <c r="G198" s="3" t="str">
        <f>"mailto:"&amp;Table1[[#This Row],[email]]</f>
        <v>mailto:unitedfan@localhost</v>
      </c>
      <c r="H198" s="3" t="s">
        <v>170</v>
      </c>
      <c r="I198" s="3">
        <v>14</v>
      </c>
      <c r="J198" s="3" t="str">
        <f>VLOOKUP(Table1[[#This Row],[profilePic'#]],Images[],3,FALSE)</f>
        <v>LivelyGig logo medium</v>
      </c>
      <c r="K198" s="3" t="str">
        <f>VLOOKUP(Table1[[#This Row],[profilePic'#]],Images[],4,FALSE)</f>
        <v>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L198" s="34" t="str">
        <f>"""id"" : """&amp;Table1[[#This Row],[UUID]]&amp;""", "</f>
        <v xml:space="preserve">"id" : "179ee405aa434b8a9e94a49dc3b3d07d", </v>
      </c>
      <c r="M198" s="34" t="str">
        <f>"""email"" : """&amp;Table1[[#This Row],[email]]&amp;""", "</f>
        <v xml:space="preserve">"email" : "unitedfan@localhost", </v>
      </c>
      <c r="N198" s="34" t="str">
        <f>"""pwd"" : """&amp;Table1[[#This Row],[pwd]]&amp;""", "</f>
        <v xml:space="preserve">"pwd" : "a", </v>
      </c>
      <c r="O198" s="35" t="str">
        <f>"""jsonBlob"" : ""{\""name\"" : \"""&amp;Table1[[#This Row],[firstName]]&amp;" "&amp;Table1[[#This Row],[lastName]]&amp;"\"", "&amp;"\""imgSrc\"" : \"""&amp;Table1[[#This Row],[profilePic]]&amp;"\""}"","</f>
        <v>"jsonBlob"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v>
      </c>
      <c r="P198" s="34" t="str">
        <f>"""contacts"" : { ""channels"": [ {""url"" : """&amp;Table1[[#This Row],[contact1]]&amp;""", ""channelType"" : """&amp;Table1[[#This Row],[contact1 type]]&amp;""" } ] },"</f>
        <v>"contacts" : { "channels": [ {"url" : "mailto:unitedfan@localhost", "channelType" : "email" } ] },</v>
      </c>
      <c r="Q198" s="1" t="str">
        <f>""</f>
        <v/>
      </c>
      <c r="R198" s="1">
        <v>1</v>
      </c>
      <c r="S198" s="1"/>
      <c r="T198" s="1"/>
      <c r="U198" s="1"/>
      <c r="V198" s="162" t="str">
        <f>"""aliasLabels"" : [ "&amp;IF(NOT(ISBLANK(Table1[[#This Row],[label1]])),"{""label"": ""1"""&amp;"}"&amp;IF(NOT(ISBLANK(Table1[[#This Row],[label2]])),",{""label"": ""2"""&amp;"}"&amp;IF(NOT(ISBLANK(Table1[[#This Row],[label3]])),",{""label"":""3"""&amp;"}"&amp;IF(NOT(ISBLANK(Table1[[#This Row],[label4]])),",{""label"": ""4"""&amp;"}",""),""),""),"")&amp;"],"</f>
        <v>"aliasLabels" : [ {"label": "1"}],</v>
      </c>
      <c r="W198" s="3" t="str">
        <f t="shared" si="11"/>
        <v>"initialPosts" : [  ]</v>
      </c>
      <c r="X1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"unitedfan@localhost", "pwd" : "a", "jsonBlob" : "{\"name\" : \" UnitedFan\", \"imgSrc\" : \"data:image/png;base64,iVBORw0KGgoAAAANSUhEUgAAAMoAAADICAIAAAAmz+n0AAAAAXNSR0IArs4c6QAAAARnQU1BAACxjwv8YQUAAAAJcEhZcwAADsMAAA7DAcdvqGQAACs1SURBVHja7X15fBRV1vb9a4gvCfjN6wI670cQGGVNUBkF5hsyMDjzG0FQR1Z9QRQd33dm2NRxgexbr9Xd1UvSSa/Z97DvZJWwBkgCCRBIAmGPTgREkMF8p3KhaHqtqq7ekj6//gOSTtftuk+d85znnnsu6gnao/avf/2r8lGTyWSxFmY0Gq3eELxpjgz15y8PyCgvLwfELF26NCoq6vHHH0duWHh4OHzIypUr4QPhk48cORKEF+pXbgnABNNvF0mDBw+eNm3akiVLYiysrKyswoEZDAbLd86ZMwf+3BHmMOCC8Opr1tbWhiEVGRlpF0kYQPyCmAafLeYw1GBI8LYgvALVYP4g3oHnoOd12LBhgCeCIHwSswBwcGlAGyCbHhIgHnDft2Non4IXTBWgig58GFLgSMCH+dUgMdRgeHQA7as4Q30DVTA9tK+KiIiA+fMrSDkZ+YoVK2icgT+DLDUgRt734QX0BXgMjSqYJJiqAPUBMGxwtHToBJwZjcY+wM8CEl7wfEMQ7AOosjVINWicQZSH5yegQRZg8AKOPHfuXAwsSMqAV/VVDQW+Gg6aADJ4lgI0YgYMvCBYQFaPgQW8mF81wW8NQEZLGwCygPvWKCCARRMsCBx9ifky99nwRNHKWQCBDPn5bcVyKHCRmJiYfiJFOmGc8HTRIAuIxwz57a2kyXsQWI5A5v/E3x/hBXcNS6MQEfphKGTo1yMiIrAkC+QhCC+maTmmWZA09RPy7ibxxxIGxEr/lGb8BV7gpXBiCPeLIIggdJhLGCtWrKBTS3+LlchPnkIcDYFVBGkWBwPXhfUL8P1+5caQzx8+TOHBaQWjoZsGXh/HSplMFoQX9cxh3QEofNBp8XVLMeUHpuEPt9Rn8IInDAfEINPiPSBg5QJur88DAvLJ98frhpAeBgvSPZeD40AZGxvbj+AFeMLSQ5DFeyEZx4ESGIivbrVX4QW+Gjw2PFV9tdLBDw3LFr7KKL0HL4AUzhCDAdHLhu88PNjev/MoiK3+Q8W8T/a9AS+sbAEPCJIt32oWmOx7k5mgILaCCAtIeNECRDBJ9B+DicDp5MqVKwMYXvA1sCIP2ApOqn8iDAJLoMKL9lvB6fRPhOHq6hUrVgQevDDfCmIrIHyYR3kY//DCOl4QWxzs3r17P/zww7ffftvZ2VnZ0GioqknfsYvcsFFaXEqUlKk2b8nYtcdU882xk6cuXboE+Pjxxx/9HGE8wwvrW8E8kbkBRM6ePUtu3LSQVM8SSscnCZ5OSEWxyShZjERyJNMgVSbKyELpRqTMQFIVEhAoUYiik0YkC8cnpMyTEH/NNGyoqb1w4QKHq7e1teFc0kN6JApiyyfW3d1dUrd/SYYeIIISRRSGTAUop4TLy5gPKBySKolKFnxdWFzddPz27dts1QoPafq8wauiogLr8kFsObErV65sqds3V656Oi6Z8kNaE0dIOXopM8G3DY9J/Gd23v6Ghu+//54VwnjfOMMPvGB8eK06uObjyNrb21frjSMFUiRRIn0uz6iyfUEwFRBTJHKitBzIHMPIw3ttBQ/wggGFh4cHseXImts73kvLCE2RcA9/7rw0+hEporVFpTdu3GCCsKioKP+CF5a4gjU2ttZ64eJSnTE0QYAys30ArEeCZsbTMYmx5Rvv3LnjMuvnsX7YXXjBUHCxfBBMlgakB1h2KCSAaUYfA8vyJdOMi08uqKn9+eefnUsVfAUit+CFKdewYcOCdN7SsnftmZAqppJB/wGW5UtMvi6QHGhodELzge3wMqfc4UWvKgYpF223bt1aqFAiRbqfAsviFSZVkRs3OYlIwHl8CS+88hPc50PbyXPnxyem+oa/cyVk76rT//3vf9t+F7wi6T6f5givsrIy3B8wiCps5m/qQuNTAwZY9EuXMzYm4eyly7ahCTiP+1orF3i1tbVhlStIubBFl61HKVIvASK7GJny+f3MgdGJm4822JIw95UwLvDCvUaCe/axfaI3InmaR5Ckz6VoXLIYrUuAXGFcomCWmJgnlS9Sp88jFItUaVMIRaRMNVBIUANwT6oNTZXmV9dYfbWYmBjcX8178MKLP8GCCLA7d+5EJQuQ1sw7JRqYJJohItaazOYdu06fPt3V1dXd3Q15A82TcG3Fd999d/HiRepgm6rqVTrjDLFsCLUKruZI9hVpX+QVWH3HiIgIdxaLWMMLC/TBsHj79u3pIikVqvijQSiVeCVZ+HVR6YULFzgU2wDgOjo6ttTte0ciCwWXxkHLlad9VVhs6004Z5Hs4OW+t+wzNl0gQeZCfoClNY8QylbrTQcaG52r6i5lkZs3b2IPBz5vjdEcIVEglY4twtRbt9lmkdy4EAt4YUYPCUUQW//MyedHjjcXDhHL4/IKrl27xmEYV69erTl4SFpS+qEmfZ5ENkdGzpSrFsjIBXIyJju3tKKyvr5evn7jKKkSZRWxiJJismz/Qct5h3gFHN+z8MJ9V4KMPnbDZkSo3cdWqFQ5X062t7dz8FIbamo/UKojwTlJlFSxoTHfCrVIl41I7VCRfLZEJjSY3kgRhipY5B+h8ak7m09aRS0OGidTeOEYHBS6NtYfRUkid7FlKnhVTOw9cpTt1SHwbd5bBxQeydNZhOY0w0RCuVwkHQsBnfEgn4tLutj9vZUMxpZzM4UXXv/p532aWy9cHJIocBdbav0ypQZoONurN7aeWShXhnFecUozjItPHvPFWqbrCqYC4JdWQjpbxYARvHAlUD9n9Hfv3n0lyV1dPpRQycs3cLg6uLpRUpKHiExqX13zOdMq2TTDP3Pz6THg9q2sXAwjeAXFCLCPtDpkyHNnal/QZZVxOlHbvGNXGB9sj05UJ65cM8jMyIeFKbX5VdWcJU/X8MJesZ+7ru0HD7o5wb8m0+uOHuVw6fyqmlDg7/wqt1lFYz7+BJwTkzdHiIiuri5uDsw1vPASUH92Xe6HRYiJAFAOl9524ECYTO2hFacXV39GablsQiR2YMz3diMmCWM/XwLS7txNbTDkXFlFpudVVnO4LnD5UYTSkwU5mZM++4KhTtHScQ6PilUKiZhoXf05YYQUD1J0dxYQs3bt4XDdH3/8cY5C5en6i4FJot8kpLh+Z4b5TZWGQ56HnMv0wTr6daXl7lSfzpPKHRW2O7f11TWeKsR4lIS9tjZ2KJOcND71m5aTtAODbM9deAVl+u7ubmq/K9fJGyklz507x+G6169f/wOh8FZVtPIfCtK1VGHInSGWWYr4TGpZHcILgiuE2H4u039ZUITUOo4zR2pN23dyu27J7j3e3AnyF5H0VTHhGohCWf2JZowNvN2DO7yYI7Sv2tWrV0eyWUWxqildIFdyu+69e/deF0m9WRI9VCw3rl8fKte4XICfLyPxIPGOSJeRDTmRUvt5cYS8fD3SciyLCBUrDjQ2crvu+fPnhwoJb8IL8g/j9h0LFWqX5WuhElVLSwvNy11KCvbhheusPd26zp/tfrUgV9f1joT7mWRllVXeIPU2A64+cNC1/qI1fZ6di8eJC1m5wAu7Pj/ZwAjB4ubNm11dXZ2dna2trfBvL1z0aMvJ0FQp10obkptAj225NhOZvb2bLVKuhns7k3CdQr6SIsKVtHg7pHP6hPwtMl67dq2pqUmzdXtScel7aRnThZKxMQnjkwQjUyUoNgV9HZeak+eFYXxV2NvMyLtiBH6W5nkrZ7SiX+3t7URpOdLoXbw5UXS0V6EAgu9St0L+EBlhMo6fbRNt2jJbIqdgJCGp6ADfMzPbunokzSAtKfXCkCZxllIlZN0R7q4LfPMMidwHGx5TiebmZogPTwtc0T5V5j9y7q8R4TppJwo+8mFkvHXrFiS6XxUUgX+iPBNAymUpklfg1dzegWI4wmuqTEkvAHMw+NsIscwH8JIoYcbhOQcS5vLNY6LjLRV8J/ER+SQynjt3Lj6/8FWBmKr8ZCUseQVe4s1bOZY7m/I/UKe7c+mLFy9OVGh8AC9Fes5uSmUgSstcbyOIScKtXF3GR2t4ebr85tKlS5+Zs4cKZVSFOKeSSy/A6w1gP0YHO6Gdl3zJNBtqat25NEzYBKHUB/ASkw0N1EbtxsZGJHJF/mSatAeKsfP4iOwuBHliDfvspctL9SaqEUOGG/tOPQ+vb7/9dkSKyBG2wha+52wVSCQH9+PO1SEpe8MX1B4lS06dOoWf/0iX+aMxf4FCxSQ+Ii9Exhs3bqwtKh0Yneg6K/EDeO2FzMbR45uR9ezct51ojwtJtfsDYMJ+eH+NlJLnz5/v6d0tMovBAtEEsRy3bMXx0ZG+iqw8M7/VXXfu3MneXTEBnIEyg58b4Xl4kRs3OZQkNPqxr/3J4RYdfe4qndH9AXxqzvZ+s8wpMmV3dzcewCq90XXHikTR2bNnaX3V0fojsiVefK0zXr16da5CTTX+5/FGeB5en2fnOiwfUGhnTHrZYYMatZ7bNg0rqz1c75r98F25ukr3cNIlxb2NpZ3/iUBGS8dYarBLqJCtJMEL8ao41kA12eb9RngeXguVGmSw/+z+cm3ckuHDHP0Wks2q/QfcH0BXV9dUmdKr8JKqqg8cZOS/Lb5s+o5dLunXI/CKjIzkhXhBYh8m9Iw2yBO8nDQImRTvUPEa8de/fTAinNoAbfcNKffZsfv2gTrdm10ORwiJK1euPHQNdftc6zLKzK8KS/D7nSxvIyvi5X5t6h+VaYhQe+pe8ASv9vb2HHtb2m/fvj3OcXHw2HeXfDxquCNJZSKpcXSwz71791gND+JOqNRbDkyXvdpgsrx6U1MTdZyRq7Xt/87Q038CXsluEwpkRbzc6ZV68+bN6ali12HbP4Lj7izzdqO1Pwd6i76McXT1GdOn/+3XIxwxs4kKdWdnp11PuTUvl+3wqJVHNn1HOL+GpEqtnoqTJ08il0tDhtxFqjQrPctW/XoIL1w/yHkt6ERb+3PxKSir0LO3gz94gUfRffLRofXllj+8fPkyik50pMjP+n9T//H8SEfbAycqNDi3txJl1J+udnkihq0dOn48VOh5hSLdaHs/GxoamOQW9NIQTb/AQzmE17Rp0wYPHsxtqjqudVHY8oIn55Xanz95UjF65LHND/tvUzQiUWj/0pnZ//vrEaLBj0GG6CA4pllV1sPTnPbuovYTJ7gNLwZyWPf2hbuuwyFI2xXSw4cPM6E3wCLoo9cw/bJd7HkIL86V9ac7L4xIEXuJKPCdOVYZ9Mr/DDvzoLK0ubnZYVxIM/wz/Fn1AOQoq5qoTO/o6Hi4etjaKh896kAZ99H+9NNP0zlXYzPZOK5IO9LcYntd1eYtSKF1rawKJLRURiHJXgMlZPlrDoLqnTt3XkkWei+F5hteMIXZixeYI0af663xhdRv9NqYCali29cLX65NG4DgNfrLdXbfMPrraLoLHHxa5vjni9esdF87jBB7JAcPlakdbe6Vl29w5KEfeZzk6kuXLtF/FRERYcvu78ML78bmsJJN9ZrysAP3tO4Fwcs4/FnDhBcunTnz888/X3dgh2tqdCFIG4KOHz9u9w10Ge3ZpqasiNFZc2fdunXL/eG1Xb4yPCGVb2yptLt2O7pifEERk37EE4SE5VF+uP2EfXjhtNGWmjm3941Z3Pdp+ZOsukMmzQlBhsmTnJyvWWMymENQRgiiF0PsWsOWzTmRY0wTXgBix9fwjp9tm8mf0DpUrs52vHH87t27sySMNpKMSxRYPj84NbTS5JHl71jtmNVVVCIx6SkYmQup/B8YgFCOkiUoRRoqVlCsKDoxJSeXd3jBbTL8YVrJYyj7zdmOXM52QpIbgsCBNdfXO/qc+g3rDU8OMj0ZBv/gd4SA+3dg1t18mA25I6XkwaYmJxeC3DmSYDStY2ISLGu+cem9FYSQpW7B/Ns2nDodmsw36zRRZ0KPFMmnCyXLlBpJUfHOmtqmpqbTp0+fPHmypaUFePeJEyc8tJUD2H3mE2GAMOOc14GQ2b4hd/myIvBwIagu22z3E4DFm58clBeCNsXH9HjGFBs3UbWszBonWT2uQ6XkKp3BZb0QhH7EZMXFlA/T9MgyYC+/stJNEQdVgjr1j8eMBhyVmJwqU67QZlbU7btw4QKrk8Z5tG1SMYADEJazfJndDAB+ZQpBtWY7ZRF7i4tynhrkBJ18WVdXF1FaRlW0EmqHNY+PlsYPJVTz5WRrayuTz2fI61GG+d30zEc4oj1tAnFQJT7UaPlp6W7Mh2/+d412b/0Rd+rT+bIbN26YZ0YBRApDUHnMOqtf6V99CX4F9KvaqLf6wy0JcVm9uDSMf947XwSc0Iaa2hUZuikQyMDZSJQUkQCvlm6idBNAnlA+UkK+LpTot2w9c+YM809eoFAxOgtCrVtqyLIm8jbaBGKrShxobAwTu10uos8dIiHh7kDg6/EnO15TbegNkUCzNsfH0j+/du0apJYUOQtBFfpHntoNcdG5GFtPhMGfe3nAkLsBbThy5Ihq8xbwapD3KDZsqty3H2IcxAG2++HAAw1lOLnyNM3W7VZ/bqtNIHoxm6EqEZUkcF9x+URvdJ5/+dBK1qwq6IULOKTdivubrTs7OzUDEIbd7kwt/iFMXln02nwcT0MQpJ89AW7xBYVMl4xFim0HrKuPbLUJxEr00ldWuV5Ld5q5TBAStsPyK+vu7jZOfhkQQ4HmqUFYdgf/kNkLIwBT2aerMRszL5pf1PtDKmgumse2LMLfDJJTFvJHssQ28rgFr7t37w5fF8fdaSnSlqdlfPfdd/5/oxsqK0xPht3HzZODjmzcAHTe1IskoGX5H39469Yt09xZ+A3w0o1/vg/0nq05eAgx7hE8Uqq0LQ9xC15Ui1GuhVyjCNWWffu8ebO2lpXlEMQWtRKILbAQ4Cg//PCD3YN97RqWITB69E8OMqxZhQkW/NC8bEn2m7NpbGU+Edba0NAT+LaATa9NSBpsiZ2tvPUQXs4le5ib8VwPpBgpkjWc8jaFByR1dHTsyjIrFy8QPP8cOSky/ZUX8z7+sHjNqkqD7mB5WXt7++XLl8Hr2K1cBTjqxz9PYyhnAOW38L/Tngijfw6JZJVB3wewtembvSzO+1BlJpXYQQsW5+3Dy7lkr966jVuL0akyZXN7h2/vHUTkxqrK9bHR5plRwND1Ayh1VBuC0p8IM06ZBK4o56MPNsTFVBsNEBbPnTt39erV69ev1xUXGR9Ayu6rOMSOQkaD+86dOxBDb9y4AWSuq6vrypUrFy9ePH/+PMAaHOrhXTu3pWmKJKKamhqfY4t1r80kkd1SC9uSQeRIzrfWUUVcStv+pMnwB0HLUr6CQLaDkJrnztI+EWa2QA9wdkgV9SFUTYQxYrRh8ss57y4gx4xyAi/VyxE1BfnfmE2Aywp9JmSUBX9dDg4SwAr8LPe9hZmvvqSf/DIg2Dz1N5nDn5X9Agl+gUS/epr800z9Jx/vNJuOHz9uuSrsK+uVUlksNw2PSbS7dGa7tIh6GCw4bt5bh9gfDBEhJf22Y/nt27fBl0Bcg4wvI/wZ8FLFTh2V3VdW7xqRqReXOSEoLwQVhKAii88p7P0thdfJL8OFANbN9fXgGjmcNOs5A4YwUcamw7nW/KaDPhoc4fVReibbk8CHyjWcuz96maLBfAMVK1y1AhLAzBCUzx5nli+87K0DyP5hWtHqlTUmAwREiI/+KVtw6eMqkJXstZ+l2YZB1/CCWzMiiWXBIKk1bt8RcPQWOEBTddWGuGjTzKj0AShvACM8gYuCIAvvN/W6qO2EBHgeMC1eir08bTE5eWx7yTyXJHSkwnCBV0ndftf7Rh5Z8MlZpTf2BLLdvHmzdtNG+UsRzoGVPwCpp00tWr0CXBQkBHDTmQsf/mDZuysGsW3OYMhdnqZ1CFa7wdE5tX9Lo2V6/N+DA7T8ga66Q8uAk+mGP+vSbwFd0776YoCKXnv21o3OYL9lUKbZ9M1edvByIkwACYU0gdU58mWVVYGLrbNNTZDxZbGhX/onB1UadIH1NYEWP6/m0lRmhkTu5Bxd+8KEE1n1aMtJlMji6OjZEtmdO3cCNCACbdI9OcgqN0y3x8CsMsRsyBw/+sBy24w/W2HtN8+rtVwUckKt3bnbGZNzIqvaXRRKLi1nfvqImw23fWgnamtMr/0+1wIxkP1B6rdVo9LN+J0tvNS/QGnvLsqwkO+pgpzJk874fbKcW1HJ+YDIsXFJzislnS0K2YXX6wLGGxhNBYs16QEHLODjxWtWGR44rXygU0+E5S5fBtkfRIHTDQ3aB5jL+M/Q9HH3VVZjCDpYXtZ2/HjO8mWZFiAD5+e3a0TXr1+Pyc4N49xoTaTQu6I97Ja0IbuOZC64icnaw/WBha1jFXtMUybh6i5zCFX4sDEuxrIKb1N8TN4DeAHm1seuy39QlrM+Nhq/BzwW/MrwAGRZvYHSyY4jn9j+hobJIoJjP1ubLf/s4OWonLCjoyM0man3+gOh4NBJwVd27do1AIG+FyuZIShr7qwak8GqWOjWrVvZD6pucFkEuCs6IJrnzqL3BAAcTx07Znjjz5khdKB8+azTDTleM5iUuLyCMDdP406Rlu0/yBFePQ6KoalOKSlShtsPidIyzrfg3r17P/Qa58MsmNvdu3f3lZQYJ7wATEsf/gxEt+M11XZXac6fP5/5IGhmf/g+Hqd50bz7sXL4s1evXrVaAGiqrjLOeR2jFgIlQNaHwIKnpWT3ntdINStdyS7tmc3siKTIyEj7tfaDBw+23cqRuaeCOiCDSROf3iNDWH15iEHrq2tEBUULFcr5hGImQc6RK+dL5fBfSVFx5b79lhvM+bKO5ubsdxeoehcBN8fHOr/ETjmRHXLfddGcHeIp7fNa7HUTgsS5obIC3KGhV83P/egD7zt18M0F23f8kdTw0tI2NFV6tIXRlmCHWzngp7anWzE/53e2VM7wm3/77bem7TvnSWSjJArqGA6dzbEupnyUmQU58EgR8b5CmbVrD3BS9+84+Kc9mRmS/xpimvP6/tISlyICpEjgh2yrbmAweMsQVVxPSJ1c7sju3caZUcYByPza7yGqegFVXV1dQH/XGEy/lat42z2vy47Ny2dydWcb0exuo12iNzFqFW6vR5RdEmDcviMCCKaa8VFQ2cWIzJgpU4Kfc2fzY8P+/bK5s/RL3wOGxPBzwLHpe4V7IFtW4MAdA5jU10O4rzUbAY7q8GcA07zjCT4f0q8zZ85sqK39Smf4rUxJ7Zvntat0VIqQ4WK8s220dpcdF2u0jMYqIWsPHXZ+7b31R6jD3Dj7annaDBFRb6+EzaXl6HT5QsHly5dZ/RXwM3Ovdpr30QdWv4KP0oU/Q22pnfwykxJ7cHjVRr1qUqT5b//DbYt5w+nWJJMZOIOkuERaXEqUlH1mygYisViVFiklQwUEIjQO+1W78XouWdR2+QrDQTprAmC3hcl8Oclku+xIicJu00fajNu2h8p46Lb6a2V6zp5KtnNjRcAZphqYwmufCLPb/C13+bLiXkGf+UnsEI4rdBmqD94/cegQ2/EoN21BqQR1monWTG0USzNSEoOHW2OGpko2H2WxnOqshYmt9MXwdAZqHUpEOKmPW6Uzcj4Y0c5p4cqMuPwCL1BjSAypTUE2rgsbBNmMEPs7tl1mcwWk4sjevaz+iurn5uXzaSXKuE1bWA3SWQMmW20C3Ph4Jn3hDHkfZzpMv1dm6CmezvfZXV/keQRh8OQd77VyvQ7yvoxfPVVZWXncntXX16tnTIPQqX7nLfwTVtVdbB2qt+Gl0XO4w5GRkREREQ7hZaVNMIVXRpaooNB+MKaObjN44vsPUuvMD3r282Uw5aPXxlL9GoTyqb+bVjAAvfTaH/F/7b5GLFgM3uv9F0ZSvVi/jpOVlXvOm3oVXjatbxiai+aXVtoE0+DoQFDNq6wO47SziOHrGblmP6+FVg/bTGpNnw17JuHpX7pYy083fj7sWcngx6jQL1FmOG7IFljwmpaYymErgOvWvbbFOoyovTKT3LjJVu8eRXi863+kRMHjNiTgW/gY2F+uiwfO/tJf3nE5gJf+Mi9jAPrV6i/wScEBDy9D7nSBhFvBrevG47bHJjASJuRp66utd+qt1pscnozCK0UgSnkLSdQpwyKiFzTvxD71f5jIko8JZaLBAwBkKEHAdtHC7+Cl1kGKxrkzmetjE2wPfWEkq0pVDY8GKRZNfNx+TSRItoKWk+WECUICHqcl48dQiGEygKzCWb+dMu/ll9BXsXwNwzfwEpNfFhS5M8Lw8HBbXt9jdWSV1cF8jBaFFFrVlq3WSoS50Es8NCMrobCIN+8lJR9LlX76xGBG7fnwGWlfx37+5OP/sfpzj5aqehReA5PFCVu2uZlxuz6yqsfmwD1GS9qPRqgrV67AJHlToZlJkLwsSmKnO/Gtt198820WA8jMXvrcsPGf/N2jDTs9B6/nkoRbGtytsGV64J7VcaGMCnIys2OyH7Zqrj5wEEm8ehZhmFjR0tLi/hRSR5Qni6dOncpWTBm9cPFbf/6zR2Vej8Arw/y6UMJL3yimx4VaHXbc0dExMFnkUiZZoFA+EhlZ7ud2u9O9kZf4aNq+E61LGDX3bdYDkGnemTzZo5uweYaXPneIkIgvKOKrus7JMaDWKr4l/WJYDL2QVNFrt1MI7x6j2vtarNbevXvXzXskLix6av5iJGM/i1rTknf+4tH2cbzBCzhxkmiROq3pDG+dR1kc1U5nmLSjY7KVI0Isw2fpUMqkROF9eE0WEe6X7M2XKzmKKSJFRlr6sWPH/B1eqcTYuKSqRp5LtJ0QLzvwwvSLll+pjWguF6QF90VFCKajfOG9IsRyDmURlnbx4sWRYo6HJ45IkXi6yZS78BKTUUmC0n0eaWk7Z84cu4qXfXj19B5cS8dHRtto1TrF+o0PUgGJ9+E1SkrantPJyjbWfsOxr6cpn2Edug/gpTUjoWy6ULJ1/34PDczlAdnIUSKAV4cg33bdBCCrcBmp7sFnMIt9EBwB0262MV+RoWN0woW9RQsRy8IVj8NLrQOCNS5R8FlWTt3Rox7dNO88MtqHFwAL/gZAhv9LtTBx1et8iozs7u5ubW1FyWLvwwvyD0dnpDPU66cQXLW62OQTbe2+hxdwdnhDbMrYmIS/Z+dVNjR6p/2T88hoH15W8RFitusGTFLV5r11nZ2dkXK19+FldbAgW9tStw9JOVLGSfFJXtg89xBe4GIzzJR/kmmoAwaSxUME0giCnC8nNVu3A0PwZpM6LNY7iYwO4WUZH7///vvnGPSEfkcio9ZVxDLvw2uGWOakbYtz++mnnxgeX2i3QfJXhcVemMj86poX18XCHV5Iqt/T6t43ZkFELt5bB+ECHmlfda/FxfVOIqNDeFnFR6r5pS7HRbdLKQn54xy5ytvwyir6UM29t0Xt4fow8AQe3gDopoFP8sNeh5GRkS5P0XN4hqNlfKTCh8ulnoysT03UAjO10cCb8FJoOVeuwrTNk3I/w2a6SOpXTXi9aU6WsRnBC1cXYtcHtJ0qVnFZHiNT1dXVhXo3eRwilHV0cOybv+/YsVCpinNkJDds6umvhumTy+OLkRNJA1xfVFQU/i+jYxMMuf+rSefx1Gcmr1ligtuKEDieN2TcizsmpIoDpV+cJ+Suxx9/3NE6IyN40QtEGKEQ+8cxIPhhUuVKOclobzcvL3laeRXHIxSlJaVMD5ezt1sJnrd+67osIxt3eFllntSRVQxCye9SROMSBd6BF2f2c7Cp6Rk3NJSn1sUHRF9xDxmQciauywW8eh5d4YYYFM7kwD2VbrlUhkitp7EVqkiDnIPD3bl58+ZkoZT7paWq2A2b+y22sFLP8HBZF/DCu7fpBEFfVc3kuNBQmeY362I9Da+FSjU3SfNTc7ZLncV5i1H3638C2nUBKWdYgIRcvgNv7qY/juFhx88R5H99Ee05bE2RKriVWH2enetWOzWRvHhvXb/FFnY3tCDKA7ysSnQONDaGihlpRb9KSH3s6zhPYGuklOR2QKR+y9ZBWrM7l35dIO7pxxYVFeWo7pkjvLDECoko7S0+1GgZ7gV6MVXy2Fc8+7CnkkX7TrdyuDXpZesHuddULVRCHmho7Oeuy6WUyhpeVmwOcDZBwLSua0xiyv+NTuQLWyMExCFOnf4kxaWDjO51wFLr5OUbgq6L1SGKiOH7IiIiLD8aYtNAxrU3w0Sy8V+spZb63dqyYZghJq5cucL2pnR3d7+vULq7VGXIe0NG9mdsYY7EynWxgBd2jLSID6arqKRaLTINK8q3E1OHCGXIwH4fUUZWJKEkSss57CVsPN06RSJ3v9NaeHRCgB5mw5dMzyphZA0vKxEf2/vGLBYtYuVpsxNTlglEQyQkpYplF7ve1qJIHyJWfGrK4tAl+rvvvpOWlA7lY2vJwNjkQ56vGfR/md6qbyrP8ILICPi17BIANkNEQOBgcUqtWBGdqU9fvwEC1gghgcCfEWqq56rWRMUvgJ1UhYTyCLF8Gakuq6xi3l2Stp9++qm8qjoCPpyP2o1QoWz9wcP9GVsw75DY2W0hwSe8aBRbKrYQMl5JFrJlUTMJEqCD+/pV7T9AbtwkLS4FZ6PctLm+vr65uZnbzp8bN27UHT06WyLjbdOpTOOFUno/t7lz5zIpjuABXrYiBdjpzgvPJYs4rEZHimVxuflu7sLA1tHR8UVuPrXUI+avw0Wa/rOsnH6OLcy5nVc88wkvu+JHx7Wu4XEp3DodDJWQcwhSsX7jiRMnWDktSAnPnDkj3rz196ki6uwjfss00gxrjOaefm+4JJWVGOEWvHoeLBNZecsTbe3D45JRFtfWS2o9EsgixfJ5Epliw8ayisqjR49ClIQvdvny5QsXLrS3t586dWrHwUO6iqov8wsXyMi3VOlUS3eIg1l893uSqv6Zmx/Eli0X8ga8MMe3CpE9vZUI4Eh4INQaA1W6KFE+I9e8pNJOlCknylShKRKULAEIUmXZgMUsT7UQC02VerRRaqAY3m8BjN6d9hmI259hkc1SBqPtNVLDccezH7wGRiduOnIsiC1a6Dpi71guj8OLlsHsaiHiLdtChUSAYUuXMzY28eyly0Fs0dkik3pUT8ELAI5XiuwCvLKhcUSqJGCwpcxYrE7n1hS57xnewMg5W+QHXjg8Y6HVbni+du3aHIXK3wOlIXeIUKbs9+KW5ZzibRq8dCxDvCAdfKnd3969eze3ooo63cPztdHs998WQgRfpEprbD0TRBUdkSIjIx1FJB/Aq+dBHwsncRoyyrXFZQOjE5h3XPb4S0D8JjG1sh8Xb9m1pUuXcltb9CC8APJYyncO+bbLV5YazAPjkpF79aJun/VFjolJMFbXBsFkZbiqz/ZcIB/DiyZhLhHW09uv9bOsnCFCwt3yL/ahEMnSpoukmXsqvNDTJkCx5abK5Sl49TxYLLLVWu3a+fPn4wuKXkkVUa0PVZkeRJU+F0mUTycJZ4mJjbW1Hu0+H+h03p3FH4/Di34CgBsyfAKo88ybW74qLB4THY9ik6nlHatj2zm/0o3Arv5jbdwMiTy/usbNzqv9BFt80XlPwYsDwrBBtDrR1i7atGW2RDYiRUIdBQJQ0+ipA7OYAM7Qu7dMmYkIdaiAeCVF9D8Gc+m+A/22BwRzw7VcPKaKnoVXzwM1H3IQbn9+7dq1pqYm9dZticUl76ZlTBdIxsYkjE8SPJ0oQLEpVHNNoRwlCFB04gSBZFxCCni+N+Qk4IncuGlj7Tdnz54NRkC2MoT76rz34OU+wqzs3r17N2/e7Orq6uzsbG1tbWlpwWUU4JyCSPJnbHkKXrQYxhfCgsY7tvCqIvP91v4FL3pFMogwv/VbbHeV+RG88NegfZhHj9wJmn9iy7PwsuRhbHPJoHlOg/A03/IqvIII67fY8hK8eh7oYUxWjYLmCSsrK8PaKbf9ZP4OryDCfGj4zntIl/cXePX0rkvilW9v+ud+bitXrgRsDRs2zCdPNfLy9eBLwlcNppNesLa2Npwk8l4H4b/wshQswsPDg4HSo2TLzV2KAQkvbLiKGkwmkwXRwO/Ti4tOvU/k/QheOFBiZX/u3LnBQMnXLcUBcdq0af5wS5HPHzWsioEn9/mj1gcyRBwQeSyWD2x40fcFPHmQ77vjtHDjU19liH4NL5zm4M4o8PwF2Rgr94+lB7yM6G8PJ/Kr0UC+g2ULSCqDsdKlGY1GHA3hyfTPHBz54Zggl8axEig/75sL+obBs4cpPDyN/qxRI/8cFqAKU36w2NjYICGzvDNYd8Calp/fGeTnzyhWLiAEBEFmCSyIhgHh15H/DxGcPyZkOLXsh+ESHjNcu4yBFUCsFAXKQAFkOLXEnKyfEH8g71hxwIlhwH1rFHDPMV6vxL0R4e73VbkBvhqkzzSwAtRno0ActCXxhzlYuXJln1kaLy8vBwKA5QZIn/2fvPdBeNGPONx9mpYFNM5g2DSqcAkNkIE+kMqgPvDEw9ysWLGCxllkZKRMJguIaAIjh0eCDoKAKoIg+lLugnr6kMFsQdDEkiz2Z+ASgMT41YTBIAH9kJ3QqIIHAx6PPln6hnr6opWVlQHOaH9GQw3m1SezWFlZiSFFhz/sq/oqqvo4vCyTAIAazCKWZ7HBHEPWCWiLjY0FKg1zzy8jhA8ElwkfDniiZQVatQK+CEPqJxIx6uk3BjOKoQZzTAdQu5ijDYPPrmEA0WaLJGxwIQyp/rlCj3r6scGUA+Bg7iGS2sUcK4NYDB8C8MVgClZ89Hd4OXJyFY9azKMGyZ3VG4I3LQivoAXhFbS+Zf8f9l3ArzOLH1QAAAAASUVORK5CYII=\"}","contacts" : { "channels": [ {"url" : "mailto:unitedfan@localhost", "channelType" : "email" } ] },"aliasLabels" : [ {"label": "1"}],"initialPosts" : [  ] } </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3"/>
  <sheetViews>
    <sheetView topLeftCell="G1" workbookViewId="0">
      <selection activeCell="K16" sqref="K2:K16"/>
    </sheetView>
  </sheetViews>
  <sheetFormatPr defaultRowHeight="15" x14ac:dyDescent="0.25"/>
  <cols>
    <col min="1" max="1" width="13.57031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1" s="7" customFormat="1" x14ac:dyDescent="0.25">
      <c r="A1" s="10" t="s">
        <v>2599</v>
      </c>
      <c r="B1" s="10" t="s">
        <v>643</v>
      </c>
      <c r="C1" s="10" t="s">
        <v>647</v>
      </c>
      <c r="D1" s="10" t="s">
        <v>648</v>
      </c>
      <c r="E1" s="10" t="s">
        <v>644</v>
      </c>
      <c r="F1" s="10" t="s">
        <v>649</v>
      </c>
      <c r="G1" s="10" t="s">
        <v>2432</v>
      </c>
      <c r="H1" s="10" t="s">
        <v>1083</v>
      </c>
      <c r="I1" s="10" t="s">
        <v>650</v>
      </c>
      <c r="J1" s="10" t="s">
        <v>646</v>
      </c>
      <c r="K1" s="10" t="s">
        <v>645</v>
      </c>
    </row>
    <row r="2" spans="1:11" s="135" customFormat="1" x14ac:dyDescent="0.25">
      <c r="A2" s="163">
        <v>1</v>
      </c>
      <c r="B2" s="127" t="s">
        <v>2484</v>
      </c>
      <c r="C2" s="144" t="str">
        <f>VLOOKUP(Table134[[#This Row],[src]],Table1[[UUID]:[email]],2,FALSE)</f>
        <v>1@localhost</v>
      </c>
      <c r="D2" s="145" t="s">
        <v>637</v>
      </c>
      <c r="E2" s="145" t="s">
        <v>2487</v>
      </c>
      <c r="F2" s="146" t="str">
        <f>VLOOKUP(Table134[[#This Row],[trgt]],Table1[[UUID]:[email]],2,FALSE)</f>
        <v>0@localhost</v>
      </c>
      <c r="G2" s="146" t="str">
        <f>IF(Table134[[#This Row],[src]]&lt;Table134[[#This Row],[trgt]],Table134[[#This Row],[src]]&amp;Table134[[#This Row],[trgt]],Table134[[#This Row],[trgt]]&amp;Table134[[#This Row],[src]])</f>
        <v>0001b786be604980af3bd2a9e55d6daeeeeeeeeeeeeeeeeeeeeeeeeeeeeeeeee</v>
      </c>
      <c r="H2" s="146">
        <f>COUNTIF(Table134[DuplicateCheckId],Table134[[#This Row],[DuplicateCheckId]])-1</f>
        <v>0</v>
      </c>
      <c r="I2" s="146"/>
      <c r="J2" s="146" t="str">
        <f>IF(LEN(Table134[[#This Row],[Label]])&gt;0,"""label"" : { ""id"" : ""a7311ed09ba64a6e8066caa2a2247991"" , ""functor"" : ""tag list"" , ""components"" : [ { value"" : """ &amp; Table134[[#This Row],[Label]] &amp; """, ""type"" : ""string"" } ] },","")</f>
        <v/>
      </c>
      <c r="K2" s="147" t="str">
        <f ca="1">"{ ""src"" : ""agent://" &amp; Table134[[#This Row],[src]] &amp; """,  ""trgt"" : ""agent://" &amp; Table134[[#This Row],[trgt]] &amp; """ } " &amp; IF(LEN(OFFSET(Table134[[#This Row],[src]],1,0))&gt;0,", ","")</f>
        <v xml:space="preserve">{ "src" : "agent://0001b786be604980af3bd2a9e55d6dae",  "trgt" : "agent://eeeeeeeeeeeeeeeeeeeeeeeeeeeeeeee" } , </v>
      </c>
    </row>
    <row r="3" spans="1:11" s="135" customFormat="1" x14ac:dyDescent="0.25">
      <c r="A3" s="123">
        <v>2</v>
      </c>
      <c r="B3" s="135" t="s">
        <v>2485</v>
      </c>
      <c r="C3" s="144" t="str">
        <f>VLOOKUP(Table134[[#This Row],[src]],Table1[[UUID]:[email]],2,FALSE)</f>
        <v>2@localhost</v>
      </c>
      <c r="D3" s="145" t="s">
        <v>637</v>
      </c>
      <c r="E3" s="145" t="s">
        <v>2487</v>
      </c>
      <c r="F3" s="146" t="str">
        <f>VLOOKUP(Table134[[#This Row],[trgt]],Table1[[UUID]:[email]],2,FALSE)</f>
        <v>0@localhost</v>
      </c>
      <c r="G3" s="146" t="str">
        <f>IF(Table134[[#This Row],[src]]&lt;Table134[[#This Row],[trgt]],Table134[[#This Row],[src]]&amp;Table134[[#This Row],[trgt]],Table134[[#This Row],[trgt]]&amp;Table134[[#This Row],[src]])</f>
        <v>0002223c1a99453096fa3ccb8dca5418eeeeeeeeeeeeeeeeeeeeeeeeeeeeeeee</v>
      </c>
      <c r="H3" s="146">
        <f>COUNTIF(Table134[DuplicateCheckId],Table134[[#This Row],[DuplicateCheckId]])-1</f>
        <v>0</v>
      </c>
      <c r="I3" s="146"/>
      <c r="J3" s="146" t="str">
        <f>IF(LEN(Table134[[#This Row],[Label]])&gt;0,"""label"" : { ""id"" : ""a7311ed09ba64a6e8066caa2a2247991"" , ""functor"" : ""tag list"" , ""components"" : [ { value"" : """ &amp; Table134[[#This Row],[Label]] &amp; """, ""type"" : ""string"" } ] },","")</f>
        <v/>
      </c>
      <c r="K3" s="147" t="str">
        <f ca="1">"{ ""src"" : ""agent://" &amp; Table134[[#This Row],[src]] &amp; """,  ""trgt"" : ""agent://" &amp; Table134[[#This Row],[trgt]] &amp; """ } " &amp; IF(LEN(OFFSET(Table134[[#This Row],[src]],1,0))&gt;0,", ","")</f>
        <v xml:space="preserve">{ "src" : "agent://0002223c1a99453096fa3ccb8dca5418",  "trgt" : "agent://eeeeeeeeeeeeeeeeeeeeeeeeeeeeeeee" } , </v>
      </c>
    </row>
    <row r="4" spans="1:11" s="135" customFormat="1" x14ac:dyDescent="0.25">
      <c r="A4" s="123">
        <v>3</v>
      </c>
      <c r="B4" s="135" t="s">
        <v>2486</v>
      </c>
      <c r="C4" s="144" t="str">
        <f>VLOOKUP(Table134[[#This Row],[src]],Table1[[UUID]:[email]],2,FALSE)</f>
        <v>3@localhost</v>
      </c>
      <c r="D4" s="145" t="s">
        <v>637</v>
      </c>
      <c r="E4" s="145" t="s">
        <v>2487</v>
      </c>
      <c r="F4" s="146" t="str">
        <f>VLOOKUP(Table134[[#This Row],[trgt]],Table1[[UUID]:[email]],2,FALSE)</f>
        <v>0@localhost</v>
      </c>
      <c r="G4" s="146" t="str">
        <f>IF(Table134[[#This Row],[src]]&lt;Table134[[#This Row],[trgt]],Table134[[#This Row],[src]]&amp;Table134[[#This Row],[trgt]],Table134[[#This Row],[trgt]]&amp;Table134[[#This Row],[src]])</f>
        <v>00038b40479945579050fd7a4b77c23eeeeeeeeeeeeeeeeeeeeeeeeeeeeeeeee</v>
      </c>
      <c r="H4" s="146">
        <f>COUNTIF(Table134[DuplicateCheckId],Table134[[#This Row],[DuplicateCheckId]])-1</f>
        <v>0</v>
      </c>
      <c r="I4" s="146"/>
      <c r="J4" s="146" t="str">
        <f>IF(LEN(Table134[[#This Row],[Label]])&gt;0,"""label"" : { ""id"" : ""a7311ed09ba64a6e8066caa2a2247991"" , ""functor"" : ""tag list"" , ""components"" : [ { value"" : """ &amp; Table134[[#This Row],[Label]] &amp; """, ""type"" : ""string"" } ] },","")</f>
        <v/>
      </c>
      <c r="K4" s="147" t="str">
        <f ca="1">"{ ""src"" : ""agent://" &amp; Table134[[#This Row],[src]] &amp; """,  ""trgt"" : ""agent://" &amp; Table134[[#This Row],[trgt]] &amp; """ } " &amp; IF(LEN(OFFSET(Table134[[#This Row],[src]],1,0))&gt;0,", ","")</f>
        <v xml:space="preserve">{ "src" : "agent://00038b40479945579050fd7a4b77c23e",  "trgt" : "agent://eeeeeeeeeeeeeeeeeeeeeeeeeeeeeeee" } , </v>
      </c>
    </row>
    <row r="5" spans="1:11" s="180" customFormat="1" x14ac:dyDescent="0.25">
      <c r="A5" s="175">
        <v>4</v>
      </c>
      <c r="B5" s="167" t="s">
        <v>1107</v>
      </c>
      <c r="C5" s="176" t="str">
        <f>VLOOKUP(Table134[[#This Row],[src]],Table1[[UUID]:[email]],2,FALSE)</f>
        <v>4@localhost</v>
      </c>
      <c r="D5" s="177"/>
      <c r="E5" s="178" t="s">
        <v>2484</v>
      </c>
      <c r="F5" s="175" t="str">
        <f>VLOOKUP(Table134[[#This Row],[trgt]],Table1[[UUID]:[email]],2,FALSE)</f>
        <v>1@localhost</v>
      </c>
      <c r="G5" s="175" t="str">
        <f>IF(Table134[[#This Row],[src]]&lt;Table134[[#This Row],[trgt]],Table134[[#This Row],[src]]&amp;Table134[[#This Row],[trgt]],Table134[[#This Row],[trgt]]&amp;Table134[[#This Row],[src]])</f>
        <v>0001b786be604980af3bd2a9e55d6dae5e608d080ceb4c0eba10ba78b819fffd</v>
      </c>
      <c r="H5" s="175">
        <f>COUNTIF(Table134[DuplicateCheckId],Table134[[#This Row],[DuplicateCheckId]])-1</f>
        <v>0</v>
      </c>
      <c r="I5" s="175"/>
      <c r="J5" s="175" t="str">
        <f>IF(LEN(Table134[[#This Row],[Label]])&gt;0,"""label"" : { ""id"" : ""a7311ed09ba64a6e8066caa2a2247991"" , ""functor"" : ""tag list"" , ""components"" : [ { value"" : """ &amp; Table134[[#This Row],[Label]] &amp; """, ""type"" : ""string"" } ] },","")</f>
        <v/>
      </c>
      <c r="K5" s="179" t="str">
        <f ca="1">"{ ""src"" : ""agent://" &amp; Table134[[#This Row],[src]] &amp; """,  ""trgt"" : ""agent://" &amp; Table134[[#This Row],[trgt]] &amp; """ } " &amp; IF(LEN(OFFSET(Table134[[#This Row],[src]],1,0))&gt;0,", ","")</f>
        <v xml:space="preserve">{ "src" : "agent://5e608d080ceb4c0eba10ba78b819fffd",  "trgt" : "agent://0001b786be604980af3bd2a9e55d6dae" } , </v>
      </c>
    </row>
    <row r="6" spans="1:11" s="180" customFormat="1" x14ac:dyDescent="0.25">
      <c r="A6" s="181">
        <v>5</v>
      </c>
      <c r="B6" s="167" t="s">
        <v>1107</v>
      </c>
      <c r="C6" s="176" t="str">
        <f>VLOOKUP(Table134[[#This Row],[src]],Table1[[UUID]:[email]],2,FALSE)</f>
        <v>4@localhost</v>
      </c>
      <c r="D6" s="177"/>
      <c r="E6" s="180" t="s">
        <v>2485</v>
      </c>
      <c r="F6" s="175" t="str">
        <f>VLOOKUP(Table134[[#This Row],[trgt]],Table1[[UUID]:[email]],2,FALSE)</f>
        <v>2@localhost</v>
      </c>
      <c r="G6" s="175" t="str">
        <f>IF(Table134[[#This Row],[src]]&lt;Table134[[#This Row],[trgt]],Table134[[#This Row],[src]]&amp;Table134[[#This Row],[trgt]],Table134[[#This Row],[trgt]]&amp;Table134[[#This Row],[src]])</f>
        <v>0002223c1a99453096fa3ccb8dca54185e608d080ceb4c0eba10ba78b819fffd</v>
      </c>
      <c r="H6" s="175">
        <f>COUNTIF(Table134[DuplicateCheckId],Table134[[#This Row],[DuplicateCheckId]])-1</f>
        <v>0</v>
      </c>
      <c r="I6" s="175"/>
      <c r="J6" s="175" t="str">
        <f>IF(LEN(Table134[[#This Row],[Label]])&gt;0,"""label"" : { ""id"" : ""a7311ed09ba64a6e8066caa2a2247991"" , ""functor"" : ""tag list"" , ""components"" : [ { value"" : """ &amp; Table134[[#This Row],[Label]] &amp; """, ""type"" : ""string"" } ] },","")</f>
        <v/>
      </c>
      <c r="K6" s="179" t="str">
        <f ca="1">"{ ""src"" : ""agent://" &amp; Table134[[#This Row],[src]] &amp; """,  ""trgt"" : ""agent://" &amp; Table134[[#This Row],[trgt]] &amp; """ } " &amp; IF(LEN(OFFSET(Table134[[#This Row],[src]],1,0))&gt;0,", ","")</f>
        <v xml:space="preserve">{ "src" : "agent://5e608d080ceb4c0eba10ba78b819fffd",  "trgt" : "agent://0002223c1a99453096fa3ccb8dca5418" } , </v>
      </c>
    </row>
    <row r="7" spans="1:11" s="180" customFormat="1" x14ac:dyDescent="0.25">
      <c r="A7" s="175">
        <v>7</v>
      </c>
      <c r="B7" s="169" t="s">
        <v>1108</v>
      </c>
      <c r="C7" s="182" t="str">
        <f>VLOOKUP(Table134[[#This Row],[src]],Table1[[UUID]:[email]],2,FALSE)</f>
        <v>5@localhost</v>
      </c>
      <c r="D7" s="177"/>
      <c r="E7" s="177" t="s">
        <v>2487</v>
      </c>
      <c r="F7" s="175" t="str">
        <f>VLOOKUP(Table134[[#This Row],[trgt]],Table1[[UUID]:[email]],2,FALSE)</f>
        <v>0@localhost</v>
      </c>
      <c r="G7" s="175" t="str">
        <f>IF(Table134[[#This Row],[src]]&lt;Table134[[#This Row],[trgt]],Table134[[#This Row],[src]]&amp;Table134[[#This Row],[trgt]],Table134[[#This Row],[trgt]]&amp;Table134[[#This Row],[src]])</f>
        <v>aa92f873e98e4f1ea3e544d8130aab39eeeeeeeeeeeeeeeeeeeeeeeeeeeeeeee</v>
      </c>
      <c r="H7" s="175">
        <f>COUNTIF(Table134[DuplicateCheckId],Table134[[#This Row],[DuplicateCheckId]])-1</f>
        <v>0</v>
      </c>
      <c r="I7" s="175"/>
      <c r="J7" s="175" t="str">
        <f>IF(LEN(Table134[[#This Row],[Label]])&gt;0,"""label"" : { ""id"" : ""a7311ed09ba64a6e8066caa2a2247991"" , ""functor"" : ""tag list"" , ""components"" : [ { value"" : """ &amp; Table134[[#This Row],[Label]] &amp; """, ""type"" : ""string"" } ] },","")</f>
        <v/>
      </c>
      <c r="K7" s="179" t="str">
        <f ca="1">"{ ""src"" : ""agent://" &amp; Table134[[#This Row],[src]] &amp; """,  ""trgt"" : ""agent://" &amp; Table134[[#This Row],[trgt]] &amp; """ } " &amp; IF(LEN(OFFSET(Table134[[#This Row],[src]],1,0))&gt;0,", ","")</f>
        <v xml:space="preserve">{ "src" : "agent://aa92f873e98e4f1ea3e544d8130aab39",  "trgt" : "agent://eeeeeeeeeeeeeeeeeeeeeeeeeeeeeeee" } , </v>
      </c>
    </row>
    <row r="8" spans="1:11" s="180" customFormat="1" x14ac:dyDescent="0.25">
      <c r="A8" s="175">
        <v>8</v>
      </c>
      <c r="B8" s="169" t="s">
        <v>1108</v>
      </c>
      <c r="C8" s="182" t="str">
        <f>VLOOKUP(Table134[[#This Row],[src]],Table1[[UUID]:[email]],2,FALSE)</f>
        <v>5@localhost</v>
      </c>
      <c r="D8" s="177"/>
      <c r="E8" s="178" t="s">
        <v>2484</v>
      </c>
      <c r="F8" s="175" t="str">
        <f>VLOOKUP(Table134[[#This Row],[trgt]],Table1[[UUID]:[email]],2,FALSE)</f>
        <v>1@localhost</v>
      </c>
      <c r="G8" s="175" t="str">
        <f>IF(Table134[[#This Row],[src]]&lt;Table134[[#This Row],[trgt]],Table134[[#This Row],[src]]&amp;Table134[[#This Row],[trgt]],Table134[[#This Row],[trgt]]&amp;Table134[[#This Row],[src]])</f>
        <v>0001b786be604980af3bd2a9e55d6daeaa92f873e98e4f1ea3e544d8130aab39</v>
      </c>
      <c r="H8" s="175">
        <f>COUNTIF(Table134[DuplicateCheckId],Table134[[#This Row],[DuplicateCheckId]])-1</f>
        <v>0</v>
      </c>
      <c r="I8" s="175"/>
      <c r="J8" s="175" t="str">
        <f>IF(LEN(Table134[[#This Row],[Label]])&gt;0,"""label"" : { ""id"" : ""a7311ed09ba64a6e8066caa2a2247991"" , ""functor"" : ""tag list"" , ""components"" : [ { value"" : """ &amp; Table134[[#This Row],[Label]] &amp; """, ""type"" : ""string"" } ] },","")</f>
        <v/>
      </c>
      <c r="K8" s="179" t="str">
        <f ca="1">"{ ""src"" : ""agent://" &amp; Table134[[#This Row],[src]] &amp; """,  ""trgt"" : ""agent://" &amp; Table134[[#This Row],[trgt]] &amp; """ } " &amp; IF(LEN(OFFSET(Table134[[#This Row],[src]],1,0))&gt;0,", ","")</f>
        <v xml:space="preserve">{ "src" : "agent://aa92f873e98e4f1ea3e544d8130aab39",  "trgt" : "agent://0001b786be604980af3bd2a9e55d6dae" } , </v>
      </c>
    </row>
    <row r="9" spans="1:11" s="180" customFormat="1" x14ac:dyDescent="0.25">
      <c r="A9" s="175">
        <v>12</v>
      </c>
      <c r="B9" s="167" t="s">
        <v>1109</v>
      </c>
      <c r="C9" s="182" t="str">
        <f>VLOOKUP(Table134[[#This Row],[src]],Table1[[UUID]:[email]],2,FALSE)</f>
        <v>6@localhost</v>
      </c>
      <c r="D9" s="177"/>
      <c r="E9" s="177" t="s">
        <v>2487</v>
      </c>
      <c r="F9" s="175" t="str">
        <f>VLOOKUP(Table134[[#This Row],[trgt]],Table1[[UUID]:[email]],2,FALSE)</f>
        <v>0@localhost</v>
      </c>
      <c r="G9" s="175" t="str">
        <f>IF(Table134[[#This Row],[src]]&lt;Table134[[#This Row],[trgt]],Table134[[#This Row],[src]]&amp;Table134[[#This Row],[trgt]],Table134[[#This Row],[trgt]]&amp;Table134[[#This Row],[src]])</f>
        <v>39422e406152414a8df74d995e4020e9eeeeeeeeeeeeeeeeeeeeeeeeeeeeeeee</v>
      </c>
      <c r="H9" s="175">
        <f>COUNTIF(Table134[DuplicateCheckId],Table134[[#This Row],[DuplicateCheckId]])-1</f>
        <v>0</v>
      </c>
      <c r="I9" s="175"/>
      <c r="J9" s="175" t="str">
        <f>IF(LEN(Table134[[#This Row],[Label]])&gt;0,"""label"" : { ""id"" : ""a7311ed09ba64a6e8066caa2a2247991"" , ""functor"" : ""tag list"" , ""components"" : [ { value"" : """ &amp; Table134[[#This Row],[Label]] &amp; """, ""type"" : ""string"" } ] },","")</f>
        <v/>
      </c>
      <c r="K9" s="179" t="str">
        <f ca="1">"{ ""src"" : ""agent://" &amp; Table134[[#This Row],[src]] &amp; """,  ""trgt"" : ""agent://" &amp; Table134[[#This Row],[trgt]] &amp; """ } " &amp; IF(LEN(OFFSET(Table134[[#This Row],[src]],1,0))&gt;0,", ","")</f>
        <v xml:space="preserve">{ "src" : "agent://39422e406152414a8df74d995e4020e9",  "trgt" : "agent://eeeeeeeeeeeeeeeeeeeeeeeeeeeeeeee" } , </v>
      </c>
    </row>
    <row r="10" spans="1:11" s="180" customFormat="1" x14ac:dyDescent="0.25">
      <c r="A10" s="181">
        <v>13</v>
      </c>
      <c r="B10" s="167" t="s">
        <v>1109</v>
      </c>
      <c r="C10" s="182" t="str">
        <f>VLOOKUP(Table134[[#This Row],[src]],Table1[[UUID]:[email]],2,FALSE)</f>
        <v>6@localhost</v>
      </c>
      <c r="D10" s="177"/>
      <c r="E10" s="178" t="s">
        <v>2484</v>
      </c>
      <c r="F10" s="175" t="str">
        <f>VLOOKUP(Table134[[#This Row],[trgt]],Table1[[UUID]:[email]],2,FALSE)</f>
        <v>1@localhost</v>
      </c>
      <c r="G10" s="175" t="str">
        <f>IF(Table134[[#This Row],[src]]&lt;Table134[[#This Row],[trgt]],Table134[[#This Row],[src]]&amp;Table134[[#This Row],[trgt]],Table134[[#This Row],[trgt]]&amp;Table134[[#This Row],[src]])</f>
        <v>0001b786be604980af3bd2a9e55d6dae39422e406152414a8df74d995e4020e9</v>
      </c>
      <c r="H10" s="175">
        <f>COUNTIF(Table134[DuplicateCheckId],Table134[[#This Row],[DuplicateCheckId]])-1</f>
        <v>0</v>
      </c>
      <c r="I10" s="175"/>
      <c r="J10" s="175" t="str">
        <f>IF(LEN(Table134[[#This Row],[Label]])&gt;0,"""label"" : { ""id"" : ""a7311ed09ba64a6e8066caa2a2247991"" , ""functor"" : ""tag list"" , ""components"" : [ { value"" : """ &amp; Table134[[#This Row],[Label]] &amp; """, ""type"" : ""string"" } ] },","")</f>
        <v/>
      </c>
      <c r="K10" s="179" t="str">
        <f ca="1">"{ ""src"" : ""agent://" &amp; Table134[[#This Row],[src]] &amp; """,  ""trgt"" : ""agent://" &amp; Table134[[#This Row],[trgt]] &amp; """ } " &amp; IF(LEN(OFFSET(Table134[[#This Row],[src]],1,0))&gt;0,", ","")</f>
        <v xml:space="preserve">{ "src" : "agent://39422e406152414a8df74d995e4020e9",  "trgt" : "agent://0001b786be604980af3bd2a9e55d6dae" } , </v>
      </c>
    </row>
    <row r="11" spans="1:11" s="180" customFormat="1" x14ac:dyDescent="0.25">
      <c r="A11" s="175">
        <v>14</v>
      </c>
      <c r="B11" s="167" t="s">
        <v>1109</v>
      </c>
      <c r="C11" s="182" t="str">
        <f>VLOOKUP(Table134[[#This Row],[src]],Table1[[UUID]:[email]],2,FALSE)</f>
        <v>6@localhost</v>
      </c>
      <c r="D11" s="177"/>
      <c r="E11" s="180" t="s">
        <v>2485</v>
      </c>
      <c r="F11" s="175" t="str">
        <f>VLOOKUP(Table134[[#This Row],[trgt]],Table1[[UUID]:[email]],2,FALSE)</f>
        <v>2@localhost</v>
      </c>
      <c r="G11" s="175" t="str">
        <f>IF(Table134[[#This Row],[src]]&lt;Table134[[#This Row],[trgt]],Table134[[#This Row],[src]]&amp;Table134[[#This Row],[trgt]],Table134[[#This Row],[trgt]]&amp;Table134[[#This Row],[src]])</f>
        <v>0002223c1a99453096fa3ccb8dca541839422e406152414a8df74d995e4020e9</v>
      </c>
      <c r="H11" s="175">
        <f>COUNTIF(Table134[DuplicateCheckId],Table134[[#This Row],[DuplicateCheckId]])-1</f>
        <v>0</v>
      </c>
      <c r="I11" s="175"/>
      <c r="J11" s="175" t="str">
        <f>IF(LEN(Table134[[#This Row],[Label]])&gt;0,"""label"" : { ""id"" : ""a7311ed09ba64a6e8066caa2a2247991"" , ""functor"" : ""tag list"" , ""components"" : [ { value"" : """ &amp; Table134[[#This Row],[Label]] &amp; """, ""type"" : ""string"" } ] },","")</f>
        <v/>
      </c>
      <c r="K11" s="179" t="str">
        <f ca="1">"{ ""src"" : ""agent://" &amp; Table134[[#This Row],[src]] &amp; """,  ""trgt"" : ""agent://" &amp; Table134[[#This Row],[trgt]] &amp; """ } " &amp; IF(LEN(OFFSET(Table134[[#This Row],[src]],1,0))&gt;0,", ","")</f>
        <v xml:space="preserve">{ "src" : "agent://39422e406152414a8df74d995e4020e9",  "trgt" : "agent://0002223c1a99453096fa3ccb8dca5418" } , </v>
      </c>
    </row>
    <row r="12" spans="1:11" s="180" customFormat="1" x14ac:dyDescent="0.25">
      <c r="A12" s="175">
        <v>18</v>
      </c>
      <c r="B12" s="169" t="s">
        <v>1110</v>
      </c>
      <c r="C12" s="182" t="str">
        <f>VLOOKUP(Table134[[#This Row],[src]],Table1[[UUID]:[email]],2,FALSE)</f>
        <v>7@localhost</v>
      </c>
      <c r="D12" s="177"/>
      <c r="E12" s="177" t="s">
        <v>2487</v>
      </c>
      <c r="F12" s="175" t="str">
        <f>VLOOKUP(Table134[[#This Row],[trgt]],Table1[[UUID]:[email]],2,FALSE)</f>
        <v>0@localhost</v>
      </c>
      <c r="G12" s="175" t="str">
        <f>IF(Table134[[#This Row],[src]]&lt;Table134[[#This Row],[trgt]],Table134[[#This Row],[src]]&amp;Table134[[#This Row],[trgt]],Table134[[#This Row],[trgt]]&amp;Table134[[#This Row],[src]])</f>
        <v>acb7deed50c0478dadbb89fef1fea056eeeeeeeeeeeeeeeeeeeeeeeeeeeeeeee</v>
      </c>
      <c r="H12" s="175">
        <f>COUNTIF(Table134[DuplicateCheckId],Table134[[#This Row],[DuplicateCheckId]])-1</f>
        <v>0</v>
      </c>
      <c r="I12" s="175"/>
      <c r="J12" s="175" t="str">
        <f>IF(LEN(Table134[[#This Row],[Label]])&gt;0,"""label"" : { ""id"" : ""a7311ed09ba64a6e8066caa2a2247991"" , ""functor"" : ""tag list"" , ""components"" : [ { value"" : """ &amp; Table134[[#This Row],[Label]] &amp; """, ""type"" : ""string"" } ] },","")</f>
        <v/>
      </c>
      <c r="K12" s="179" t="str">
        <f ca="1">"{ ""src"" : ""agent://" &amp; Table134[[#This Row],[src]] &amp; """,  ""trgt"" : ""agent://" &amp; Table134[[#This Row],[trgt]] &amp; """ } " &amp; IF(LEN(OFFSET(Table134[[#This Row],[src]],1,0))&gt;0,", ","")</f>
        <v xml:space="preserve">{ "src" : "agent://acb7deed50c0478dadbb89fef1fea056",  "trgt" : "agent://eeeeeeeeeeeeeeeeeeeeeeeeeeeeeeee" } , </v>
      </c>
    </row>
    <row r="13" spans="1:11" s="180" customFormat="1" x14ac:dyDescent="0.25">
      <c r="A13" s="175">
        <v>19</v>
      </c>
      <c r="B13" s="169" t="s">
        <v>1110</v>
      </c>
      <c r="C13" s="182" t="str">
        <f>VLOOKUP(Table134[[#This Row],[src]],Table1[[UUID]:[email]],2,FALSE)</f>
        <v>7@localhost</v>
      </c>
      <c r="D13" s="177"/>
      <c r="E13" s="178" t="s">
        <v>2484</v>
      </c>
      <c r="F13" s="175" t="str">
        <f>VLOOKUP(Table134[[#This Row],[trgt]],Table1[[UUID]:[email]],2,FALSE)</f>
        <v>1@localhost</v>
      </c>
      <c r="G13" s="175" t="str">
        <f>IF(Table134[[#This Row],[src]]&lt;Table134[[#This Row],[trgt]],Table134[[#This Row],[src]]&amp;Table134[[#This Row],[trgt]],Table134[[#This Row],[trgt]]&amp;Table134[[#This Row],[src]])</f>
        <v>0001b786be604980af3bd2a9e55d6daeacb7deed50c0478dadbb89fef1fea056</v>
      </c>
      <c r="H13" s="175">
        <f>COUNTIF(Table134[DuplicateCheckId],Table134[[#This Row],[DuplicateCheckId]])-1</f>
        <v>0</v>
      </c>
      <c r="I13" s="175"/>
      <c r="J13" s="175" t="str">
        <f>IF(LEN(Table134[[#This Row],[Label]])&gt;0,"""label"" : { ""id"" : ""a7311ed09ba64a6e8066caa2a2247991"" , ""functor"" : ""tag list"" , ""components"" : [ { value"" : """ &amp; Table134[[#This Row],[Label]] &amp; """, ""type"" : ""string"" } ] },","")</f>
        <v/>
      </c>
      <c r="K13" s="179" t="str">
        <f ca="1">"{ ""src"" : ""agent://" &amp; Table134[[#This Row],[src]] &amp; """,  ""trgt"" : ""agent://" &amp; Table134[[#This Row],[trgt]] &amp; """ } " &amp; IF(LEN(OFFSET(Table134[[#This Row],[src]],1,0))&gt;0,", ","")</f>
        <v xml:space="preserve">{ "src" : "agent://acb7deed50c0478dadbb89fef1fea056",  "trgt" : "agent://0001b786be604980af3bd2a9e55d6dae" } , </v>
      </c>
    </row>
    <row r="14" spans="1:11" s="180" customFormat="1" x14ac:dyDescent="0.25">
      <c r="A14" s="181">
        <v>25</v>
      </c>
      <c r="B14" s="169" t="s">
        <v>1111</v>
      </c>
      <c r="C14" s="182" t="str">
        <f>VLOOKUP(Table134[[#This Row],[src]],Table1[[UUID]:[email]],2,FALSE)</f>
        <v>8@localhost</v>
      </c>
      <c r="D14" s="177"/>
      <c r="E14" s="177" t="s">
        <v>2487</v>
      </c>
      <c r="F14" s="175" t="str">
        <f>VLOOKUP(Table134[[#This Row],[trgt]],Table1[[UUID]:[email]],2,FALSE)</f>
        <v>0@localhost</v>
      </c>
      <c r="G14" s="175" t="str">
        <f>IF(Table134[[#This Row],[src]]&lt;Table134[[#This Row],[trgt]],Table134[[#This Row],[src]]&amp;Table134[[#This Row],[trgt]],Table134[[#This Row],[trgt]]&amp;Table134[[#This Row],[src]])</f>
        <v>239ec972d8bd4e1c8a08efe1d998e38eeeeeeeeeeeeeeeeeeeeeeeeeeeeeeeee</v>
      </c>
      <c r="H14" s="175">
        <f>COUNTIF(Table134[DuplicateCheckId],Table134[[#This Row],[DuplicateCheckId]])-1</f>
        <v>0</v>
      </c>
      <c r="I14" s="175"/>
      <c r="J14" s="175" t="str">
        <f>IF(LEN(Table134[[#This Row],[Label]])&gt;0,"""label"" : { ""id"" : ""a7311ed09ba64a6e8066caa2a2247991"" , ""functor"" : ""tag list"" , ""components"" : [ { value"" : """ &amp; Table134[[#This Row],[Label]] &amp; """, ""type"" : ""string"" } ] },","")</f>
        <v/>
      </c>
      <c r="K14" s="179" t="str">
        <f ca="1">"{ ""src"" : ""agent://" &amp; Table134[[#This Row],[src]] &amp; """,  ""trgt"" : ""agent://" &amp; Table134[[#This Row],[trgt]] &amp; """ } " &amp; IF(LEN(OFFSET(Table134[[#This Row],[src]],1,0))&gt;0,", ","")</f>
        <v xml:space="preserve">{ "src" : "agent://239ec972d8bd4e1c8a08efe1d998e38e",  "trgt" : "agent://eeeeeeeeeeeeeeeeeeeeeeeeeeeeeeee" } , </v>
      </c>
    </row>
    <row r="15" spans="1:11" s="180" customFormat="1" x14ac:dyDescent="0.25">
      <c r="A15" s="175">
        <v>26</v>
      </c>
      <c r="B15" s="169" t="s">
        <v>1112</v>
      </c>
      <c r="C15" s="182" t="str">
        <f>VLOOKUP(Table134[[#This Row],[src]],Table1[[UUID]:[email]],2,FALSE)</f>
        <v>9@localhost</v>
      </c>
      <c r="D15" s="177"/>
      <c r="E15" s="177" t="s">
        <v>2487</v>
      </c>
      <c r="F15" s="175" t="str">
        <f>VLOOKUP(Table134[[#This Row],[trgt]],Table1[[UUID]:[email]],2,FALSE)</f>
        <v>0@localhost</v>
      </c>
      <c r="G15" s="175" t="str">
        <f>IF(Table134[[#This Row],[src]]&lt;Table134[[#This Row],[trgt]],Table134[[#This Row],[src]]&amp;Table134[[#This Row],[trgt]],Table134[[#This Row],[trgt]]&amp;Table134[[#This Row],[src]])</f>
        <v>8f0a838e36b0484cb1091eeec09a85f7eeeeeeeeeeeeeeeeeeeeeeeeeeeeeeee</v>
      </c>
      <c r="H15" s="175">
        <f>COUNTIF(Table134[DuplicateCheckId],Table134[[#This Row],[DuplicateCheckId]])-1</f>
        <v>0</v>
      </c>
      <c r="I15" s="175"/>
      <c r="J15" s="175" t="str">
        <f>IF(LEN(Table134[[#This Row],[Label]])&gt;0,"""label"" : { ""id"" : ""a7311ed09ba64a6e8066caa2a2247991"" , ""functor"" : ""tag list"" , ""components"" : [ { value"" : """ &amp; Table134[[#This Row],[Label]] &amp; """, ""type"" : ""string"" } ] },","")</f>
        <v/>
      </c>
      <c r="K15" s="179" t="str">
        <f ca="1">"{ ""src"" : ""agent://" &amp; Table134[[#This Row],[src]] &amp; """,  ""trgt"" : ""agent://" &amp; Table134[[#This Row],[trgt]] &amp; """ } " &amp; IF(LEN(OFFSET(Table134[[#This Row],[src]],1,0))&gt;0,", ","")</f>
        <v xml:space="preserve">{ "src" : "agent://8f0a838e36b0484cb1091eeec09a85f7",  "trgt" : "agent://eeeeeeeeeeeeeeeeeeeeeeeeeeeeeeee" } , </v>
      </c>
    </row>
    <row r="16" spans="1:11" s="180" customFormat="1" x14ac:dyDescent="0.25">
      <c r="A16" s="175">
        <v>27</v>
      </c>
      <c r="B16" s="169" t="s">
        <v>1113</v>
      </c>
      <c r="C16" s="182" t="str">
        <f>VLOOKUP(Table134[[#This Row],[src]],Table1[[UUID]:[email]],2,FALSE)</f>
        <v>10@localhost</v>
      </c>
      <c r="D16" s="177"/>
      <c r="E16" s="177" t="s">
        <v>2487</v>
      </c>
      <c r="F16" s="175" t="str">
        <f>VLOOKUP(Table134[[#This Row],[trgt]],Table1[[UUID]:[email]],2,FALSE)</f>
        <v>0@localhost</v>
      </c>
      <c r="G16" s="175" t="str">
        <f>IF(Table134[[#This Row],[src]]&lt;Table134[[#This Row],[trgt]],Table134[[#This Row],[src]]&amp;Table134[[#This Row],[trgt]],Table134[[#This Row],[trgt]]&amp;Table134[[#This Row],[src]])</f>
        <v>47d49a9cbc384b628d1caaa7376a2e22eeeeeeeeeeeeeeeeeeeeeeeeeeeeeeee</v>
      </c>
      <c r="H16" s="175">
        <f>COUNTIF(Table134[DuplicateCheckId],Table134[[#This Row],[DuplicateCheckId]])-1</f>
        <v>0</v>
      </c>
      <c r="I16" s="175"/>
      <c r="J16" s="175" t="str">
        <f>IF(LEN(Table134[[#This Row],[Label]])&gt;0,"""label"" : { ""id"" : ""a7311ed09ba64a6e8066caa2a2247991"" , ""functor"" : ""tag list"" , ""components"" : [ { value"" : """ &amp; Table134[[#This Row],[Label]] &amp; """, ""type"" : ""string"" } ] },","")</f>
        <v/>
      </c>
      <c r="K16" s="179" t="str">
        <f ca="1">"{ ""src"" : ""agent://" &amp; Table134[[#This Row],[src]] &amp; """,  ""trgt"" : ""agent://" &amp; Table134[[#This Row],[trgt]] &amp; """ } " &amp; IF(LEN(OFFSET(Table134[[#This Row],[src]],1,0))&gt;0,", ","")</f>
        <v xml:space="preserve">{ "src" : "agent://47d49a9cbc384b628d1caaa7376a2e22",  "trgt" : "agent://eeeeeeeeeeeeeeeeeeeeeeeeeeeeeeee" } , </v>
      </c>
    </row>
    <row r="17" spans="1:11" s="200" customFormat="1" x14ac:dyDescent="0.25">
      <c r="A17" s="196">
        <v>28</v>
      </c>
      <c r="B17" s="185" t="s">
        <v>1114</v>
      </c>
      <c r="C17" s="197" t="str">
        <f>VLOOKUP(Table134[[#This Row],[src]],Table1[[UUID]:[email]],2,FALSE)</f>
        <v>11@localhost</v>
      </c>
      <c r="D17" s="198"/>
      <c r="E17" s="198" t="s">
        <v>2487</v>
      </c>
      <c r="F17" s="196" t="str">
        <f>VLOOKUP(Table134[[#This Row],[trgt]],Table1[[UUID]:[email]],2,FALSE)</f>
        <v>0@localhost</v>
      </c>
      <c r="G17" s="196" t="str">
        <f>IF(Table134[[#This Row],[src]]&lt;Table134[[#This Row],[trgt]],Table134[[#This Row],[src]]&amp;Table134[[#This Row],[trgt]],Table134[[#This Row],[trgt]]&amp;Table134[[#This Row],[src]])</f>
        <v>eeeeeeeeeeeeeeeeeeeeeeeeeeeeeeeefdbf0577e4f44449b6c0114d0bf7b343</v>
      </c>
      <c r="H17" s="196">
        <f>COUNTIF(Table134[DuplicateCheckId],Table134[[#This Row],[DuplicateCheckId]])-1</f>
        <v>0</v>
      </c>
      <c r="I17" s="196"/>
      <c r="J17" s="196" t="str">
        <f>IF(LEN(Table134[[#This Row],[Label]])&gt;0,"""label"" : { ""id"" : ""a7311ed09ba64a6e8066caa2a2247991"" , ""functor"" : ""tag list"" , ""components"" : [ { value"" : """ &amp; Table134[[#This Row],[Label]] &amp; """, ""type"" : ""string"" } ] },","")</f>
        <v/>
      </c>
      <c r="K17" s="199" t="str">
        <f ca="1">"{ ""src"" : ""agent://" &amp; Table134[[#This Row],[src]] &amp; """,  ""trgt"" : ""agent://" &amp; Table134[[#This Row],[trgt]] &amp; """ } " &amp; IF(LEN(OFFSET(Table134[[#This Row],[src]],1,0))&gt;0,", ","")</f>
        <v xml:space="preserve">{ "src" : "agent://fdbf0577e4f44449b6c0114d0bf7b343",  "trgt" : "agent://eeeeeeeeeeeeeeeeeeeeeeeeeeeeeeee" } , </v>
      </c>
    </row>
    <row r="18" spans="1:11" s="200" customFormat="1" x14ac:dyDescent="0.25">
      <c r="A18" s="201">
        <v>29</v>
      </c>
      <c r="B18" s="185" t="s">
        <v>1115</v>
      </c>
      <c r="C18" s="197" t="str">
        <f>VLOOKUP(Table134[[#This Row],[src]],Table1[[UUID]:[email]],2,FALSE)</f>
        <v>12@localhost</v>
      </c>
      <c r="D18" s="198"/>
      <c r="E18" s="198" t="s">
        <v>2487</v>
      </c>
      <c r="F18" s="196" t="str">
        <f>VLOOKUP(Table134[[#This Row],[trgt]],Table1[[UUID]:[email]],2,FALSE)</f>
        <v>0@localhost</v>
      </c>
      <c r="G18" s="196" t="str">
        <f>IF(Table134[[#This Row],[src]]&lt;Table134[[#This Row],[trgt]],Table134[[#This Row],[src]]&amp;Table134[[#This Row],[trgt]],Table134[[#This Row],[trgt]]&amp;Table134[[#This Row],[src]])</f>
        <v>5bf7266ca0934d65b4e3347d40350d5ceeeeeeeeeeeeeeeeeeeeeeeeeeeeeeee</v>
      </c>
      <c r="H18" s="196">
        <f>COUNTIF(Table134[DuplicateCheckId],Table134[[#This Row],[DuplicateCheckId]])-1</f>
        <v>0</v>
      </c>
      <c r="I18" s="196"/>
      <c r="J18" s="196" t="str">
        <f>IF(LEN(Table134[[#This Row],[Label]])&gt;0,"""label"" : { ""id"" : ""a7311ed09ba64a6e8066caa2a2247991"" , ""functor"" : ""tag list"" , ""components"" : [ { value"" : """ &amp; Table134[[#This Row],[Label]] &amp; """, ""type"" : ""string"" } ] },","")</f>
        <v/>
      </c>
      <c r="K18" s="199" t="str">
        <f ca="1">"{ ""src"" : ""agent://" &amp; Table134[[#This Row],[src]] &amp; """,  ""trgt"" : ""agent://" &amp; Table134[[#This Row],[trgt]] &amp; """ } " &amp; IF(LEN(OFFSET(Table134[[#This Row],[src]],1,0))&gt;0,", ","")</f>
        <v xml:space="preserve">{ "src" : "agent://5bf7266ca0934d65b4e3347d40350d5c",  "trgt" : "agent://eeeeeeeeeeeeeeeeeeeeeeeeeeeeeeee" } , </v>
      </c>
    </row>
    <row r="19" spans="1:11" s="200" customFormat="1" x14ac:dyDescent="0.25">
      <c r="A19" s="196">
        <v>30</v>
      </c>
      <c r="B19" s="185" t="s">
        <v>1116</v>
      </c>
      <c r="C19" s="197" t="str">
        <f>VLOOKUP(Table134[[#This Row],[src]],Table1[[UUID]:[email]],2,FALSE)</f>
        <v>13@localhost</v>
      </c>
      <c r="D19" s="198"/>
      <c r="E19" s="198" t="s">
        <v>2487</v>
      </c>
      <c r="F19" s="196" t="str">
        <f>VLOOKUP(Table134[[#This Row],[trgt]],Table1[[UUID]:[email]],2,FALSE)</f>
        <v>0@localhost</v>
      </c>
      <c r="G19" s="196" t="str">
        <f>IF(Table134[[#This Row],[src]]&lt;Table134[[#This Row],[trgt]],Table134[[#This Row],[src]]&amp;Table134[[#This Row],[trgt]],Table134[[#This Row],[trgt]]&amp;Table134[[#This Row],[src]])</f>
        <v>170ae4a1ad35463a9248de3c81fce33feeeeeeeeeeeeeeeeeeeeeeeeeeeeeeee</v>
      </c>
      <c r="H19" s="196">
        <f>COUNTIF(Table134[DuplicateCheckId],Table134[[#This Row],[DuplicateCheckId]])-1</f>
        <v>0</v>
      </c>
      <c r="I19" s="196"/>
      <c r="J19" s="196" t="str">
        <f>IF(LEN(Table134[[#This Row],[Label]])&gt;0,"""label"" : { ""id"" : ""a7311ed09ba64a6e8066caa2a2247991"" , ""functor"" : ""tag list"" , ""components"" : [ { value"" : """ &amp; Table134[[#This Row],[Label]] &amp; """, ""type"" : ""string"" } ] },","")</f>
        <v/>
      </c>
      <c r="K19" s="199" t="str">
        <f ca="1">"{ ""src"" : ""agent://" &amp; Table134[[#This Row],[src]] &amp; """,  ""trgt"" : ""agent://" &amp; Table134[[#This Row],[trgt]] &amp; """ } " &amp; IF(LEN(OFFSET(Table134[[#This Row],[src]],1,0))&gt;0,", ","")</f>
        <v xml:space="preserve">{ "src" : "agent://170ae4a1ad35463a9248de3c81fce33f",  "trgt" : "agent://eeeeeeeeeeeeeeeeeeeeeeeeeeeeeeee" } , </v>
      </c>
    </row>
    <row r="20" spans="1:11" s="200" customFormat="1" x14ac:dyDescent="0.25">
      <c r="A20" s="196">
        <v>31</v>
      </c>
      <c r="B20" s="185" t="s">
        <v>1117</v>
      </c>
      <c r="C20" s="197" t="str">
        <f>VLOOKUP(Table134[[#This Row],[src]],Table1[[UUID]:[email]],2,FALSE)</f>
        <v>14@localhost</v>
      </c>
      <c r="D20" s="198"/>
      <c r="E20" s="198" t="s">
        <v>2487</v>
      </c>
      <c r="F20" s="196" t="str">
        <f>VLOOKUP(Table134[[#This Row],[trgt]],Table1[[UUID]:[email]],2,FALSE)</f>
        <v>0@localhost</v>
      </c>
      <c r="G20" s="196" t="str">
        <f>IF(Table134[[#This Row],[src]]&lt;Table134[[#This Row],[trgt]],Table134[[#This Row],[src]]&amp;Table134[[#This Row],[trgt]],Table134[[#This Row],[trgt]]&amp;Table134[[#This Row],[src]])</f>
        <v>8a53341460ad4f529e5810e90ee9fbadeeeeeeeeeeeeeeeeeeeeeeeeeeeeeeee</v>
      </c>
      <c r="H20" s="196">
        <f>COUNTIF(Table134[DuplicateCheckId],Table134[[#This Row],[DuplicateCheckId]])-1</f>
        <v>0</v>
      </c>
      <c r="I20" s="196"/>
      <c r="J20" s="196" t="str">
        <f>IF(LEN(Table134[[#This Row],[Label]])&gt;0,"""label"" : { ""id"" : ""a7311ed09ba64a6e8066caa2a2247991"" , ""functor"" : ""tag list"" , ""components"" : [ { value"" : """ &amp; Table134[[#This Row],[Label]] &amp; """, ""type"" : ""string"" } ] },","")</f>
        <v/>
      </c>
      <c r="K20" s="199" t="str">
        <f ca="1">"{ ""src"" : ""agent://" &amp; Table134[[#This Row],[src]] &amp; """,  ""trgt"" : ""agent://" &amp; Table134[[#This Row],[trgt]] &amp; """ } " &amp; IF(LEN(OFFSET(Table134[[#This Row],[src]],1,0))&gt;0,", ","")</f>
        <v xml:space="preserve">{ "src" : "agent://8a53341460ad4f529e5810e90ee9fbad",  "trgt" : "agent://eeeeeeeeeeeeeeeeeeeeeeeeeeeeeeee" } , </v>
      </c>
    </row>
    <row r="21" spans="1:11" s="200" customFormat="1" x14ac:dyDescent="0.25">
      <c r="A21" s="196">
        <v>32</v>
      </c>
      <c r="B21" s="185" t="s">
        <v>1118</v>
      </c>
      <c r="C21" s="197" t="str">
        <f>VLOOKUP(Table134[[#This Row],[src]],Table1[[UUID]:[email]],2,FALSE)</f>
        <v>15@localhost</v>
      </c>
      <c r="D21" s="198"/>
      <c r="E21" s="198" t="s">
        <v>2487</v>
      </c>
      <c r="F21" s="196" t="str">
        <f>VLOOKUP(Table134[[#This Row],[trgt]],Table1[[UUID]:[email]],2,FALSE)</f>
        <v>0@localhost</v>
      </c>
      <c r="G21" s="196" t="str">
        <f>IF(Table134[[#This Row],[src]]&lt;Table134[[#This Row],[trgt]],Table134[[#This Row],[src]]&amp;Table134[[#This Row],[trgt]],Table134[[#This Row],[trgt]]&amp;Table134[[#This Row],[src]])</f>
        <v>546c49960d844dc997bf2d2a61f0b483eeeeeeeeeeeeeeeeeeeeeeeeeeeeeeee</v>
      </c>
      <c r="H21" s="196">
        <f>COUNTIF(Table134[DuplicateCheckId],Table134[[#This Row],[DuplicateCheckId]])-1</f>
        <v>0</v>
      </c>
      <c r="I21" s="196"/>
      <c r="J21" s="196" t="str">
        <f>IF(LEN(Table134[[#This Row],[Label]])&gt;0,"""label"" : { ""id"" : ""a7311ed09ba64a6e8066caa2a2247991"" , ""functor"" : ""tag list"" , ""components"" : [ { value"" : """ &amp; Table134[[#This Row],[Label]] &amp; """, ""type"" : ""string"" } ] },","")</f>
        <v/>
      </c>
      <c r="K21" s="199" t="str">
        <f ca="1">"{ ""src"" : ""agent://" &amp; Table134[[#This Row],[src]] &amp; """,  ""trgt"" : ""agent://" &amp; Table134[[#This Row],[trgt]] &amp; """ } " &amp; IF(LEN(OFFSET(Table134[[#This Row],[src]],1,0))&gt;0,", ","")</f>
        <v xml:space="preserve">{ "src" : "agent://546c49960d844dc997bf2d2a61f0b483",  "trgt" : "agent://eeeeeeeeeeeeeeeeeeeeeeeeeeeeeeee" } , </v>
      </c>
    </row>
    <row r="22" spans="1:11" s="200" customFormat="1" x14ac:dyDescent="0.25">
      <c r="A22" s="201">
        <v>33</v>
      </c>
      <c r="B22" s="185" t="s">
        <v>1119</v>
      </c>
      <c r="C22" s="197" t="str">
        <f>VLOOKUP(Table134[[#This Row],[src]],Table1[[UUID]:[email]],2,FALSE)</f>
        <v>16@localhost</v>
      </c>
      <c r="D22" s="198"/>
      <c r="E22" s="198" t="s">
        <v>2487</v>
      </c>
      <c r="F22" s="196" t="str">
        <f>VLOOKUP(Table134[[#This Row],[trgt]],Table1[[UUID]:[email]],2,FALSE)</f>
        <v>0@localhost</v>
      </c>
      <c r="G22" s="196" t="str">
        <f>IF(Table134[[#This Row],[src]]&lt;Table134[[#This Row],[trgt]],Table134[[#This Row],[src]]&amp;Table134[[#This Row],[trgt]],Table134[[#This Row],[trgt]]&amp;Table134[[#This Row],[src]])</f>
        <v>4d084f31f250483f9f323c35e297f367eeeeeeeeeeeeeeeeeeeeeeeeeeeeeeee</v>
      </c>
      <c r="H22" s="196">
        <f>COUNTIF(Table134[DuplicateCheckId],Table134[[#This Row],[DuplicateCheckId]])-1</f>
        <v>0</v>
      </c>
      <c r="I22" s="196"/>
      <c r="J22" s="196" t="str">
        <f>IF(LEN(Table134[[#This Row],[Label]])&gt;0,"""label"" : { ""id"" : ""a7311ed09ba64a6e8066caa2a2247991"" , ""functor"" : ""tag list"" , ""components"" : [ { value"" : """ &amp; Table134[[#This Row],[Label]] &amp; """, ""type"" : ""string"" } ] },","")</f>
        <v/>
      </c>
      <c r="K22" s="199" t="str">
        <f ca="1">"{ ""src"" : ""agent://" &amp; Table134[[#This Row],[src]] &amp; """,  ""trgt"" : ""agent://" &amp; Table134[[#This Row],[trgt]] &amp; """ } " &amp; IF(LEN(OFFSET(Table134[[#This Row],[src]],1,0))&gt;0,", ","")</f>
        <v xml:space="preserve">{ "src" : "agent://4d084f31f250483f9f323c35e297f367",  "trgt" : "agent://eeeeeeeeeeeeeeeeeeeeeeeeeeeeeeee" } , </v>
      </c>
    </row>
    <row r="23" spans="1:11" s="200" customFormat="1" x14ac:dyDescent="0.25">
      <c r="A23" s="196">
        <v>34</v>
      </c>
      <c r="B23" s="185" t="s">
        <v>1120</v>
      </c>
      <c r="C23" s="197" t="str">
        <f>VLOOKUP(Table134[[#This Row],[src]],Table1[[UUID]:[email]],2,FALSE)</f>
        <v>17@localhost</v>
      </c>
      <c r="D23" s="198"/>
      <c r="E23" s="198" t="s">
        <v>2487</v>
      </c>
      <c r="F23" s="196" t="str">
        <f>VLOOKUP(Table134[[#This Row],[trgt]],Table1[[UUID]:[email]],2,FALSE)</f>
        <v>0@localhost</v>
      </c>
      <c r="G23" s="196" t="str">
        <f>IF(Table134[[#This Row],[src]]&lt;Table134[[#This Row],[trgt]],Table134[[#This Row],[src]]&amp;Table134[[#This Row],[trgt]],Table134[[#This Row],[trgt]]&amp;Table134[[#This Row],[src]])</f>
        <v>892728593dcc4795a8aee1fe47fc3088eeeeeeeeeeeeeeeeeeeeeeeeeeeeeeee</v>
      </c>
      <c r="H23" s="196">
        <f>COUNTIF(Table134[DuplicateCheckId],Table134[[#This Row],[DuplicateCheckId]])-1</f>
        <v>0</v>
      </c>
      <c r="I23" s="196"/>
      <c r="J23" s="196" t="str">
        <f>IF(LEN(Table134[[#This Row],[Label]])&gt;0,"""label"" : { ""id"" : ""a7311ed09ba64a6e8066caa2a2247991"" , ""functor"" : ""tag list"" , ""components"" : [ { value"" : """ &amp; Table134[[#This Row],[Label]] &amp; """, ""type"" : ""string"" } ] },","")</f>
        <v/>
      </c>
      <c r="K23" s="199" t="str">
        <f ca="1">"{ ""src"" : ""agent://" &amp; Table134[[#This Row],[src]] &amp; """,  ""trgt"" : ""agent://" &amp; Table134[[#This Row],[trgt]] &amp; """ } " &amp; IF(LEN(OFFSET(Table134[[#This Row],[src]],1,0))&gt;0,", ","")</f>
        <v xml:space="preserve">{ "src" : "agent://892728593dcc4795a8aee1fe47fc3088",  "trgt" : "agent://eeeeeeeeeeeeeeeeeeeeeeeeeeeeeeee" } , </v>
      </c>
    </row>
    <row r="24" spans="1:11" s="200" customFormat="1" x14ac:dyDescent="0.25">
      <c r="A24" s="196">
        <v>35</v>
      </c>
      <c r="B24" s="185" t="s">
        <v>1121</v>
      </c>
      <c r="C24" s="197" t="str">
        <f>VLOOKUP(Table134[[#This Row],[src]],Table1[[UUID]:[email]],2,FALSE)</f>
        <v>18@localhost</v>
      </c>
      <c r="D24" s="198"/>
      <c r="E24" s="198" t="s">
        <v>2487</v>
      </c>
      <c r="F24" s="196" t="str">
        <f>VLOOKUP(Table134[[#This Row],[trgt]],Table1[[UUID]:[email]],2,FALSE)</f>
        <v>0@localhost</v>
      </c>
      <c r="G24" s="196" t="str">
        <f>IF(Table134[[#This Row],[src]]&lt;Table134[[#This Row],[trgt]],Table134[[#This Row],[src]]&amp;Table134[[#This Row],[trgt]],Table134[[#This Row],[trgt]]&amp;Table134[[#This Row],[src]])</f>
        <v>0a045c28209a4667a3416d2032829f74eeeeeeeeeeeeeeeeeeeeeeeeeeeeeeee</v>
      </c>
      <c r="H24" s="196">
        <f>COUNTIF(Table134[DuplicateCheckId],Table134[[#This Row],[DuplicateCheckId]])-1</f>
        <v>0</v>
      </c>
      <c r="I24" s="196"/>
      <c r="J24" s="196" t="str">
        <f>IF(LEN(Table134[[#This Row],[Label]])&gt;0,"""label"" : { ""id"" : ""a7311ed09ba64a6e8066caa2a2247991"" , ""functor"" : ""tag list"" , ""components"" : [ { value"" : """ &amp; Table134[[#This Row],[Label]] &amp; """, ""type"" : ""string"" } ] },","")</f>
        <v/>
      </c>
      <c r="K24" s="199" t="str">
        <f ca="1">"{ ""src"" : ""agent://" &amp; Table134[[#This Row],[src]] &amp; """,  ""trgt"" : ""agent://" &amp; Table134[[#This Row],[trgt]] &amp; """ } " &amp; IF(LEN(OFFSET(Table134[[#This Row],[src]],1,0))&gt;0,", ","")</f>
        <v xml:space="preserve">{ "src" : "agent://0a045c28209a4667a3416d2032829f74",  "trgt" : "agent://eeeeeeeeeeeeeeeeeeeeeeeeeeeeeeee" } , </v>
      </c>
    </row>
    <row r="25" spans="1:11" s="200" customFormat="1" x14ac:dyDescent="0.25">
      <c r="A25" s="196">
        <v>36</v>
      </c>
      <c r="B25" s="185" t="s">
        <v>1122</v>
      </c>
      <c r="C25" s="197" t="str">
        <f>VLOOKUP(Table134[[#This Row],[src]],Table1[[UUID]:[email]],2,FALSE)</f>
        <v>19@localhost</v>
      </c>
      <c r="D25" s="198"/>
      <c r="E25" s="198" t="s">
        <v>2487</v>
      </c>
      <c r="F25" s="196" t="str">
        <f>VLOOKUP(Table134[[#This Row],[trgt]],Table1[[UUID]:[email]],2,FALSE)</f>
        <v>0@localhost</v>
      </c>
      <c r="G25" s="196" t="str">
        <f>IF(Table134[[#This Row],[src]]&lt;Table134[[#This Row],[trgt]],Table134[[#This Row],[src]]&amp;Table134[[#This Row],[trgt]],Table134[[#This Row],[trgt]]&amp;Table134[[#This Row],[src]])</f>
        <v>bf687aa5bcc84e5188ed3e55473d88dceeeeeeeeeeeeeeeeeeeeeeeeeeeeeeee</v>
      </c>
      <c r="H25" s="196">
        <f>COUNTIF(Table134[DuplicateCheckId],Table134[[#This Row],[DuplicateCheckId]])-1</f>
        <v>0</v>
      </c>
      <c r="I25" s="196"/>
      <c r="J25" s="196" t="str">
        <f>IF(LEN(Table134[[#This Row],[Label]])&gt;0,"""label"" : { ""id"" : ""a7311ed09ba64a6e8066caa2a2247991"" , ""functor"" : ""tag list"" , ""components"" : [ { value"" : """ &amp; Table134[[#This Row],[Label]] &amp; """, ""type"" : ""string"" } ] },","")</f>
        <v/>
      </c>
      <c r="K25" s="199" t="str">
        <f ca="1">"{ ""src"" : ""agent://" &amp; Table134[[#This Row],[src]] &amp; """,  ""trgt"" : ""agent://" &amp; Table134[[#This Row],[trgt]] &amp; """ } " &amp; IF(LEN(OFFSET(Table134[[#This Row],[src]],1,0))&gt;0,", ","")</f>
        <v xml:space="preserve">{ "src" : "agent://bf687aa5bcc84e5188ed3e55473d88dc",  "trgt" : "agent://eeeeeeeeeeeeeeeeeeeeeeeeeeeeeeee" } , </v>
      </c>
    </row>
    <row r="26" spans="1:11" s="200" customFormat="1" x14ac:dyDescent="0.25">
      <c r="A26" s="201">
        <v>37</v>
      </c>
      <c r="B26" s="185" t="s">
        <v>1123</v>
      </c>
      <c r="C26" s="197" t="str">
        <f>VLOOKUP(Table134[[#This Row],[src]],Table1[[UUID]:[email]],2,FALSE)</f>
        <v>20@localhost</v>
      </c>
      <c r="D26" s="198"/>
      <c r="E26" s="198" t="s">
        <v>2487</v>
      </c>
      <c r="F26" s="196" t="str">
        <f>VLOOKUP(Table134[[#This Row],[trgt]],Table1[[UUID]:[email]],2,FALSE)</f>
        <v>0@localhost</v>
      </c>
      <c r="G26" s="196" t="str">
        <f>IF(Table134[[#This Row],[src]]&lt;Table134[[#This Row],[trgt]],Table134[[#This Row],[src]]&amp;Table134[[#This Row],[trgt]],Table134[[#This Row],[trgt]]&amp;Table134[[#This Row],[src]])</f>
        <v>897c7cd4f7874a0d949ce04164859b46eeeeeeeeeeeeeeeeeeeeeeeeeeeeeeee</v>
      </c>
      <c r="H26" s="196">
        <f>COUNTIF(Table134[DuplicateCheckId],Table134[[#This Row],[DuplicateCheckId]])-1</f>
        <v>0</v>
      </c>
      <c r="I26" s="196"/>
      <c r="J26" s="196" t="str">
        <f>IF(LEN(Table134[[#This Row],[Label]])&gt;0,"""label"" : { ""id"" : ""a7311ed09ba64a6e8066caa2a2247991"" , ""functor"" : ""tag list"" , ""components"" : [ { value"" : """ &amp; Table134[[#This Row],[Label]] &amp; """, ""type"" : ""string"" } ] },","")</f>
        <v/>
      </c>
      <c r="K26" s="199" t="str">
        <f ca="1">"{ ""src"" : ""agent://" &amp; Table134[[#This Row],[src]] &amp; """,  ""trgt"" : ""agent://" &amp; Table134[[#This Row],[trgt]] &amp; """ } " &amp; IF(LEN(OFFSET(Table134[[#This Row],[src]],1,0))&gt;0,", ","")</f>
        <v xml:space="preserve">{ "src" : "agent://897c7cd4f7874a0d949ce04164859b46",  "trgt" : "agent://eeeeeeeeeeeeeeeeeeeeeeeeeeeeeeee" } , </v>
      </c>
    </row>
    <row r="27" spans="1:11" s="200" customFormat="1" x14ac:dyDescent="0.25">
      <c r="A27" s="196">
        <v>38</v>
      </c>
      <c r="B27" s="185" t="s">
        <v>1124</v>
      </c>
      <c r="C27" s="197" t="str">
        <f>VLOOKUP(Table134[[#This Row],[src]],Table1[[UUID]:[email]],2,FALSE)</f>
        <v>21@localhost</v>
      </c>
      <c r="D27" s="198"/>
      <c r="E27" s="198" t="s">
        <v>2487</v>
      </c>
      <c r="F27" s="196" t="str">
        <f>VLOOKUP(Table134[[#This Row],[trgt]],Table1[[UUID]:[email]],2,FALSE)</f>
        <v>0@localhost</v>
      </c>
      <c r="G27" s="196" t="str">
        <f>IF(Table134[[#This Row],[src]]&lt;Table134[[#This Row],[trgt]],Table134[[#This Row],[src]]&amp;Table134[[#This Row],[trgt]],Table134[[#This Row],[trgt]]&amp;Table134[[#This Row],[src]])</f>
        <v>39e96eef3b78410fa1e2cdee8b977963eeeeeeeeeeeeeeeeeeeeeeeeeeeeeeee</v>
      </c>
      <c r="H27" s="196">
        <f>COUNTIF(Table134[DuplicateCheckId],Table134[[#This Row],[DuplicateCheckId]])-1</f>
        <v>0</v>
      </c>
      <c r="I27" s="196"/>
      <c r="J27" s="196" t="str">
        <f>IF(LEN(Table134[[#This Row],[Label]])&gt;0,"""label"" : { ""id"" : ""a7311ed09ba64a6e8066caa2a2247991"" , ""functor"" : ""tag list"" , ""components"" : [ { value"" : """ &amp; Table134[[#This Row],[Label]] &amp; """, ""type"" : ""string"" } ] },","")</f>
        <v/>
      </c>
      <c r="K27" s="199" t="str">
        <f ca="1">"{ ""src"" : ""agent://" &amp; Table134[[#This Row],[src]] &amp; """,  ""trgt"" : ""agent://" &amp; Table134[[#This Row],[trgt]] &amp; """ } " &amp; IF(LEN(OFFSET(Table134[[#This Row],[src]],1,0))&gt;0,", ","")</f>
        <v xml:space="preserve">{ "src" : "agent://39e96eef3b78410fa1e2cdee8b977963",  "trgt" : "agent://eeeeeeeeeeeeeeeeeeeeeeeeeeeeeeee" } , </v>
      </c>
    </row>
    <row r="28" spans="1:11" s="200" customFormat="1" x14ac:dyDescent="0.25">
      <c r="A28" s="196">
        <v>39</v>
      </c>
      <c r="B28" s="185" t="s">
        <v>1125</v>
      </c>
      <c r="C28" s="197" t="str">
        <f>VLOOKUP(Table134[[#This Row],[src]],Table1[[UUID]:[email]],2,FALSE)</f>
        <v>22@localhost</v>
      </c>
      <c r="D28" s="198"/>
      <c r="E28" s="198" t="s">
        <v>2487</v>
      </c>
      <c r="F28" s="196" t="str">
        <f>VLOOKUP(Table134[[#This Row],[trgt]],Table1[[UUID]:[email]],2,FALSE)</f>
        <v>0@localhost</v>
      </c>
      <c r="G28" s="196" t="str">
        <f>IF(Table134[[#This Row],[src]]&lt;Table134[[#This Row],[trgt]],Table134[[#This Row],[src]]&amp;Table134[[#This Row],[trgt]],Table134[[#This Row],[trgt]]&amp;Table134[[#This Row],[src]])</f>
        <v>d0df453339e9412b9ee6b0e83cd8aa68eeeeeeeeeeeeeeeeeeeeeeeeeeeeeeee</v>
      </c>
      <c r="H28" s="196">
        <f>COUNTIF(Table134[DuplicateCheckId],Table134[[#This Row],[DuplicateCheckId]])-1</f>
        <v>0</v>
      </c>
      <c r="I28" s="196"/>
      <c r="J28" s="196" t="str">
        <f>IF(LEN(Table134[[#This Row],[Label]])&gt;0,"""label"" : { ""id"" : ""a7311ed09ba64a6e8066caa2a2247991"" , ""functor"" : ""tag list"" , ""components"" : [ { value"" : """ &amp; Table134[[#This Row],[Label]] &amp; """, ""type"" : ""string"" } ] },","")</f>
        <v/>
      </c>
      <c r="K28" s="199" t="str">
        <f ca="1">"{ ""src"" : ""agent://" &amp; Table134[[#This Row],[src]] &amp; """,  ""trgt"" : ""agent://" &amp; Table134[[#This Row],[trgt]] &amp; """ } " &amp; IF(LEN(OFFSET(Table134[[#This Row],[src]],1,0))&gt;0,", ","")</f>
        <v xml:space="preserve">{ "src" : "agent://d0df453339e9412b9ee6b0e83cd8aa68",  "trgt" : "agent://eeeeeeeeeeeeeeeeeeeeeeeeeeeeeeee" } , </v>
      </c>
    </row>
    <row r="29" spans="1:11" s="200" customFormat="1" x14ac:dyDescent="0.25">
      <c r="A29" s="196">
        <v>40</v>
      </c>
      <c r="B29" s="185" t="s">
        <v>1126</v>
      </c>
      <c r="C29" s="197" t="str">
        <f>VLOOKUP(Table134[[#This Row],[src]],Table1[[UUID]:[email]],2,FALSE)</f>
        <v>23@localhost</v>
      </c>
      <c r="D29" s="198"/>
      <c r="E29" s="198" t="s">
        <v>2487</v>
      </c>
      <c r="F29" s="196" t="str">
        <f>VLOOKUP(Table134[[#This Row],[trgt]],Table1[[UUID]:[email]],2,FALSE)</f>
        <v>0@localhost</v>
      </c>
      <c r="G29" s="196" t="str">
        <f>IF(Table134[[#This Row],[src]]&lt;Table134[[#This Row],[trgt]],Table134[[#This Row],[src]]&amp;Table134[[#This Row],[trgt]],Table134[[#This Row],[trgt]]&amp;Table134[[#This Row],[src]])</f>
        <v>3323510a4d5542aab14b1ce5f1c8faadeeeeeeeeeeeeeeeeeeeeeeeeeeeeeeee</v>
      </c>
      <c r="H29" s="196">
        <f>COUNTIF(Table134[DuplicateCheckId],Table134[[#This Row],[DuplicateCheckId]])-1</f>
        <v>0</v>
      </c>
      <c r="I29" s="196"/>
      <c r="J29" s="196" t="str">
        <f>IF(LEN(Table134[[#This Row],[Label]])&gt;0,"""label"" : { ""id"" : ""a7311ed09ba64a6e8066caa2a2247991"" , ""functor"" : ""tag list"" , ""components"" : [ { value"" : """ &amp; Table134[[#This Row],[Label]] &amp; """, ""type"" : ""string"" } ] },","")</f>
        <v/>
      </c>
      <c r="K29" s="199" t="str">
        <f ca="1">"{ ""src"" : ""agent://" &amp; Table134[[#This Row],[src]] &amp; """,  ""trgt"" : ""agent://" &amp; Table134[[#This Row],[trgt]] &amp; """ } " &amp; IF(LEN(OFFSET(Table134[[#This Row],[src]],1,0))&gt;0,", ","")</f>
        <v xml:space="preserve">{ "src" : "agent://3323510a4d5542aab14b1ce5f1c8faad",  "trgt" : "agent://eeeeeeeeeeeeeeeeeeeeeeeeeeeeeeee" } , </v>
      </c>
    </row>
    <row r="30" spans="1:11" s="200" customFormat="1" x14ac:dyDescent="0.25">
      <c r="A30" s="201">
        <v>41</v>
      </c>
      <c r="B30" s="185" t="s">
        <v>1127</v>
      </c>
      <c r="C30" s="197" t="str">
        <f>VLOOKUP(Table134[[#This Row],[src]],Table1[[UUID]:[email]],2,FALSE)</f>
        <v>24@localhost</v>
      </c>
      <c r="D30" s="198"/>
      <c r="E30" s="198" t="s">
        <v>2487</v>
      </c>
      <c r="F30" s="196" t="str">
        <f>VLOOKUP(Table134[[#This Row],[trgt]],Table1[[UUID]:[email]],2,FALSE)</f>
        <v>0@localhost</v>
      </c>
      <c r="G30" s="196" t="str">
        <f>IF(Table134[[#This Row],[src]]&lt;Table134[[#This Row],[trgt]],Table134[[#This Row],[src]]&amp;Table134[[#This Row],[trgt]],Table134[[#This Row],[trgt]]&amp;Table134[[#This Row],[src]])</f>
        <v>9780d7c6bd2845e58dc7db759a19701beeeeeeeeeeeeeeeeeeeeeeeeeeeeeeee</v>
      </c>
      <c r="H30" s="196">
        <f>COUNTIF(Table134[DuplicateCheckId],Table134[[#This Row],[DuplicateCheckId]])-1</f>
        <v>0</v>
      </c>
      <c r="I30" s="196"/>
      <c r="J30" s="196" t="str">
        <f>IF(LEN(Table134[[#This Row],[Label]])&gt;0,"""label"" : { ""id"" : ""a7311ed09ba64a6e8066caa2a2247991"" , ""functor"" : ""tag list"" , ""components"" : [ { value"" : """ &amp; Table134[[#This Row],[Label]] &amp; """, ""type"" : ""string"" } ] },","")</f>
        <v/>
      </c>
      <c r="K30" s="199" t="str">
        <f ca="1">"{ ""src"" : ""agent://" &amp; Table134[[#This Row],[src]] &amp; """,  ""trgt"" : ""agent://" &amp; Table134[[#This Row],[trgt]] &amp; """ } " &amp; IF(LEN(OFFSET(Table134[[#This Row],[src]],1,0))&gt;0,", ","")</f>
        <v xml:space="preserve">{ "src" : "agent://9780d7c6bd2845e58dc7db759a19701b",  "trgt" : "agent://eeeeeeeeeeeeeeeeeeeeeeeeeeeeeeee" } , </v>
      </c>
    </row>
    <row r="31" spans="1:11" s="200" customFormat="1" x14ac:dyDescent="0.25">
      <c r="A31" s="196">
        <v>42</v>
      </c>
      <c r="B31" s="185" t="s">
        <v>1128</v>
      </c>
      <c r="C31" s="197" t="str">
        <f>VLOOKUP(Table134[[#This Row],[src]],Table1[[UUID]:[email]],2,FALSE)</f>
        <v>25@localhost</v>
      </c>
      <c r="D31" s="198"/>
      <c r="E31" s="198" t="s">
        <v>2487</v>
      </c>
      <c r="F31" s="196" t="str">
        <f>VLOOKUP(Table134[[#This Row],[trgt]],Table1[[UUID]:[email]],2,FALSE)</f>
        <v>0@localhost</v>
      </c>
      <c r="G31" s="196" t="str">
        <f>IF(Table134[[#This Row],[src]]&lt;Table134[[#This Row],[trgt]],Table134[[#This Row],[src]]&amp;Table134[[#This Row],[trgt]],Table134[[#This Row],[trgt]]&amp;Table134[[#This Row],[src]])</f>
        <v>d6f8e29354b445af8ed22e38445d072deeeeeeeeeeeeeeeeeeeeeeeeeeeeeeee</v>
      </c>
      <c r="H31" s="196">
        <f>COUNTIF(Table134[DuplicateCheckId],Table134[[#This Row],[DuplicateCheckId]])-1</f>
        <v>0</v>
      </c>
      <c r="I31" s="196"/>
      <c r="J31" s="196" t="str">
        <f>IF(LEN(Table134[[#This Row],[Label]])&gt;0,"""label"" : { ""id"" : ""a7311ed09ba64a6e8066caa2a2247991"" , ""functor"" : ""tag list"" , ""components"" : [ { value"" : """ &amp; Table134[[#This Row],[Label]] &amp; """, ""type"" : ""string"" } ] },","")</f>
        <v/>
      </c>
      <c r="K31" s="199" t="str">
        <f ca="1">"{ ""src"" : ""agent://" &amp; Table134[[#This Row],[src]] &amp; """,  ""trgt"" : ""agent://" &amp; Table134[[#This Row],[trgt]] &amp; """ } " &amp; IF(LEN(OFFSET(Table134[[#This Row],[src]],1,0))&gt;0,", ","")</f>
        <v xml:space="preserve">{ "src" : "agent://d6f8e29354b445af8ed22e38445d072d",  "trgt" : "agent://eeeeeeeeeeeeeeeeeeeeeeeeeeeeeeee" } , </v>
      </c>
    </row>
    <row r="32" spans="1:11" s="200" customFormat="1" x14ac:dyDescent="0.25">
      <c r="A32" s="196">
        <v>43</v>
      </c>
      <c r="B32" s="185" t="s">
        <v>1129</v>
      </c>
      <c r="C32" s="197" t="str">
        <f>VLOOKUP(Table134[[#This Row],[src]],Table1[[UUID]:[email]],2,FALSE)</f>
        <v>26@localhost</v>
      </c>
      <c r="D32" s="198"/>
      <c r="E32" s="198" t="s">
        <v>2487</v>
      </c>
      <c r="F32" s="196" t="str">
        <f>VLOOKUP(Table134[[#This Row],[trgt]],Table1[[UUID]:[email]],2,FALSE)</f>
        <v>0@localhost</v>
      </c>
      <c r="G32" s="196" t="str">
        <f>IF(Table134[[#This Row],[src]]&lt;Table134[[#This Row],[trgt]],Table134[[#This Row],[src]]&amp;Table134[[#This Row],[trgt]],Table134[[#This Row],[trgt]]&amp;Table134[[#This Row],[src]])</f>
        <v>cc2a9a154948488b9ecb0837e4d6e25feeeeeeeeeeeeeeeeeeeeeeeeeeeeeeee</v>
      </c>
      <c r="H32" s="196">
        <f>COUNTIF(Table134[DuplicateCheckId],Table134[[#This Row],[DuplicateCheckId]])-1</f>
        <v>0</v>
      </c>
      <c r="I32" s="196"/>
      <c r="J32" s="196" t="str">
        <f>IF(LEN(Table134[[#This Row],[Label]])&gt;0,"""label"" : { ""id"" : ""a7311ed09ba64a6e8066caa2a2247991"" , ""functor"" : ""tag list"" , ""components"" : [ { value"" : """ &amp; Table134[[#This Row],[Label]] &amp; """, ""type"" : ""string"" } ] },","")</f>
        <v/>
      </c>
      <c r="K32" s="199" t="str">
        <f ca="1">"{ ""src"" : ""agent://" &amp; Table134[[#This Row],[src]] &amp; """,  ""trgt"" : ""agent://" &amp; Table134[[#This Row],[trgt]] &amp; """ } " &amp; IF(LEN(OFFSET(Table134[[#This Row],[src]],1,0))&gt;0,", ","")</f>
        <v xml:space="preserve">{ "src" : "agent://cc2a9a154948488b9ecb0837e4d6e25f",  "trgt" : "agent://eeeeeeeeeeeeeeeeeeeeeeeeeeeeeeee" } , </v>
      </c>
    </row>
    <row r="33" spans="1:11" s="200" customFormat="1" x14ac:dyDescent="0.25">
      <c r="A33" s="196">
        <v>44</v>
      </c>
      <c r="B33" s="185" t="s">
        <v>1130</v>
      </c>
      <c r="C33" s="197" t="str">
        <f>VLOOKUP(Table134[[#This Row],[src]],Table1[[UUID]:[email]],2,FALSE)</f>
        <v>27@localhost</v>
      </c>
      <c r="D33" s="198"/>
      <c r="E33" s="198" t="s">
        <v>2487</v>
      </c>
      <c r="F33" s="196" t="str">
        <f>VLOOKUP(Table134[[#This Row],[trgt]],Table1[[UUID]:[email]],2,FALSE)</f>
        <v>0@localhost</v>
      </c>
      <c r="G33" s="196" t="str">
        <f>IF(Table134[[#This Row],[src]]&lt;Table134[[#This Row],[trgt]],Table134[[#This Row],[src]]&amp;Table134[[#This Row],[trgt]],Table134[[#This Row],[trgt]]&amp;Table134[[#This Row],[src]])</f>
        <v>ca8f4c9459a840f79ccced3810a91f77eeeeeeeeeeeeeeeeeeeeeeeeeeeeeeee</v>
      </c>
      <c r="H33" s="196">
        <f>COUNTIF(Table134[DuplicateCheckId],Table134[[#This Row],[DuplicateCheckId]])-1</f>
        <v>0</v>
      </c>
      <c r="I33" s="196"/>
      <c r="J33" s="196" t="str">
        <f>IF(LEN(Table134[[#This Row],[Label]])&gt;0,"""label"" : { ""id"" : ""a7311ed09ba64a6e8066caa2a2247991"" , ""functor"" : ""tag list"" , ""components"" : [ { value"" : """ &amp; Table134[[#This Row],[Label]] &amp; """, ""type"" : ""string"" } ] },","")</f>
        <v/>
      </c>
      <c r="K33" s="199" t="str">
        <f ca="1">"{ ""src"" : ""agent://" &amp; Table134[[#This Row],[src]] &amp; """,  ""trgt"" : ""agent://" &amp; Table134[[#This Row],[trgt]] &amp; """ } " &amp; IF(LEN(OFFSET(Table134[[#This Row],[src]],1,0))&gt;0,", ","")</f>
        <v xml:space="preserve">{ "src" : "agent://ca8f4c9459a840f79ccced3810a91f77",  "trgt" : "agent://eeeeeeeeeeeeeeeeeeeeeeeeeeeeeeee" } , </v>
      </c>
    </row>
    <row r="34" spans="1:11" s="200" customFormat="1" x14ac:dyDescent="0.25">
      <c r="A34" s="201">
        <v>45</v>
      </c>
      <c r="B34" s="185" t="s">
        <v>1131</v>
      </c>
      <c r="C34" s="197" t="str">
        <f>VLOOKUP(Table134[[#This Row],[src]],Table1[[UUID]:[email]],2,FALSE)</f>
        <v>28@localhost</v>
      </c>
      <c r="D34" s="198"/>
      <c r="E34" s="198" t="s">
        <v>2487</v>
      </c>
      <c r="F34" s="196" t="str">
        <f>VLOOKUP(Table134[[#This Row],[trgt]],Table1[[UUID]:[email]],2,FALSE)</f>
        <v>0@localhost</v>
      </c>
      <c r="G34" s="196" t="str">
        <f>IF(Table134[[#This Row],[src]]&lt;Table134[[#This Row],[trgt]],Table134[[#This Row],[src]]&amp;Table134[[#This Row],[trgt]],Table134[[#This Row],[trgt]]&amp;Table134[[#This Row],[src]])</f>
        <v>1d3b17257dd342d19702a1ce6567c5b5eeeeeeeeeeeeeeeeeeeeeeeeeeeeeeee</v>
      </c>
      <c r="H34" s="196">
        <f>COUNTIF(Table134[DuplicateCheckId],Table134[[#This Row],[DuplicateCheckId]])-1</f>
        <v>0</v>
      </c>
      <c r="I34" s="196"/>
      <c r="J34" s="196" t="str">
        <f>IF(LEN(Table134[[#This Row],[Label]])&gt;0,"""label"" : { ""id"" : ""a7311ed09ba64a6e8066caa2a2247991"" , ""functor"" : ""tag list"" , ""components"" : [ { value"" : """ &amp; Table134[[#This Row],[Label]] &amp; """, ""type"" : ""string"" } ] },","")</f>
        <v/>
      </c>
      <c r="K34" s="199" t="str">
        <f ca="1">"{ ""src"" : ""agent://" &amp; Table134[[#This Row],[src]] &amp; """,  ""trgt"" : ""agent://" &amp; Table134[[#This Row],[trgt]] &amp; """ } " &amp; IF(LEN(OFFSET(Table134[[#This Row],[src]],1,0))&gt;0,", ","")</f>
        <v xml:space="preserve">{ "src" : "agent://1d3b17257dd342d19702a1ce6567c5b5",  "trgt" : "agent://eeeeeeeeeeeeeeeeeeeeeeeeeeeeeeee" } , </v>
      </c>
    </row>
    <row r="35" spans="1:11" s="200" customFormat="1" x14ac:dyDescent="0.25">
      <c r="A35" s="196">
        <v>46</v>
      </c>
      <c r="B35" s="185" t="s">
        <v>1132</v>
      </c>
      <c r="C35" s="197" t="str">
        <f>VLOOKUP(Table134[[#This Row],[src]],Table1[[UUID]:[email]],2,FALSE)</f>
        <v>29@localhost</v>
      </c>
      <c r="D35" s="198"/>
      <c r="E35" s="198" t="s">
        <v>2487</v>
      </c>
      <c r="F35" s="196" t="str">
        <f>VLOOKUP(Table134[[#This Row],[trgt]],Table1[[UUID]:[email]],2,FALSE)</f>
        <v>0@localhost</v>
      </c>
      <c r="G35" s="196" t="str">
        <f>IF(Table134[[#This Row],[src]]&lt;Table134[[#This Row],[trgt]],Table134[[#This Row],[src]]&amp;Table134[[#This Row],[trgt]],Table134[[#This Row],[trgt]]&amp;Table134[[#This Row],[src]])</f>
        <v>e3acbd180ae04bbdb4d1c772a8e95f64eeeeeeeeeeeeeeeeeeeeeeeeeeeeeeee</v>
      </c>
      <c r="H35" s="196">
        <f>COUNTIF(Table134[DuplicateCheckId],Table134[[#This Row],[DuplicateCheckId]])-1</f>
        <v>0</v>
      </c>
      <c r="I35" s="196"/>
      <c r="J35" s="196" t="str">
        <f>IF(LEN(Table134[[#This Row],[Label]])&gt;0,"""label"" : { ""id"" : ""a7311ed09ba64a6e8066caa2a2247991"" , ""functor"" : ""tag list"" , ""components"" : [ { value"" : """ &amp; Table134[[#This Row],[Label]] &amp; """, ""type"" : ""string"" } ] },","")</f>
        <v/>
      </c>
      <c r="K35" s="199" t="str">
        <f ca="1">"{ ""src"" : ""agent://" &amp; Table134[[#This Row],[src]] &amp; """,  ""trgt"" : ""agent://" &amp; Table134[[#This Row],[trgt]] &amp; """ } " &amp; IF(LEN(OFFSET(Table134[[#This Row],[src]],1,0))&gt;0,", ","")</f>
        <v xml:space="preserve">{ "src" : "agent://e3acbd180ae04bbdb4d1c772a8e95f64",  "trgt" : "agent://eeeeeeeeeeeeeeeeeeeeeeeeeeeeeeee" } , </v>
      </c>
    </row>
    <row r="36" spans="1:11" s="200" customFormat="1" x14ac:dyDescent="0.25">
      <c r="A36" s="196">
        <v>47</v>
      </c>
      <c r="B36" s="185" t="s">
        <v>1133</v>
      </c>
      <c r="C36" s="197" t="str">
        <f>VLOOKUP(Table134[[#This Row],[src]],Table1[[UUID]:[email]],2,FALSE)</f>
        <v>30@localhost</v>
      </c>
      <c r="D36" s="198"/>
      <c r="E36" s="198" t="s">
        <v>2487</v>
      </c>
      <c r="F36" s="196" t="str">
        <f>VLOOKUP(Table134[[#This Row],[trgt]],Table1[[UUID]:[email]],2,FALSE)</f>
        <v>0@localhost</v>
      </c>
      <c r="G36" s="196" t="str">
        <f>IF(Table134[[#This Row],[src]]&lt;Table134[[#This Row],[trgt]],Table134[[#This Row],[src]]&amp;Table134[[#This Row],[trgt]],Table134[[#This Row],[trgt]]&amp;Table134[[#This Row],[src]])</f>
        <v>70919e54ad114b9ebfcd6600cc78cf04eeeeeeeeeeeeeeeeeeeeeeeeeeeeeeee</v>
      </c>
      <c r="H36" s="196">
        <f>COUNTIF(Table134[DuplicateCheckId],Table134[[#This Row],[DuplicateCheckId]])-1</f>
        <v>0</v>
      </c>
      <c r="I36" s="196"/>
      <c r="J36" s="196" t="str">
        <f>IF(LEN(Table134[[#This Row],[Label]])&gt;0,"""label"" : { ""id"" : ""a7311ed09ba64a6e8066caa2a2247991"" , ""functor"" : ""tag list"" , ""components"" : [ { value"" : """ &amp; Table134[[#This Row],[Label]] &amp; """, ""type"" : ""string"" } ] },","")</f>
        <v/>
      </c>
      <c r="K36" s="199" t="str">
        <f ca="1">"{ ""src"" : ""agent://" &amp; Table134[[#This Row],[src]] &amp; """,  ""trgt"" : ""agent://" &amp; Table134[[#This Row],[trgt]] &amp; """ } " &amp; IF(LEN(OFFSET(Table134[[#This Row],[src]],1,0))&gt;0,", ","")</f>
        <v xml:space="preserve">{ "src" : "agent://70919e54ad114b9ebfcd6600cc78cf04",  "trgt" : "agent://eeeeeeeeeeeeeeeeeeeeeeeeeeeeeeee" } , </v>
      </c>
    </row>
    <row r="37" spans="1:11" s="200" customFormat="1" x14ac:dyDescent="0.25">
      <c r="A37" s="196">
        <v>48</v>
      </c>
      <c r="B37" s="185" t="s">
        <v>1134</v>
      </c>
      <c r="C37" s="197" t="str">
        <f>VLOOKUP(Table134[[#This Row],[src]],Table1[[UUID]:[email]],2,FALSE)</f>
        <v>31@localhost</v>
      </c>
      <c r="D37" s="198"/>
      <c r="E37" s="198" t="s">
        <v>2487</v>
      </c>
      <c r="F37" s="196" t="str">
        <f>VLOOKUP(Table134[[#This Row],[trgt]],Table1[[UUID]:[email]],2,FALSE)</f>
        <v>0@localhost</v>
      </c>
      <c r="G37" s="196" t="str">
        <f>IF(Table134[[#This Row],[src]]&lt;Table134[[#This Row],[trgt]],Table134[[#This Row],[src]]&amp;Table134[[#This Row],[trgt]],Table134[[#This Row],[trgt]]&amp;Table134[[#This Row],[src]])</f>
        <v>a1068bc52b2f45b39e9642e45124edeceeeeeeeeeeeeeeeeeeeeeeeeeeeeeeee</v>
      </c>
      <c r="H37" s="196">
        <f>COUNTIF(Table134[DuplicateCheckId],Table134[[#This Row],[DuplicateCheckId]])-1</f>
        <v>0</v>
      </c>
      <c r="I37" s="196"/>
      <c r="J37" s="196" t="str">
        <f>IF(LEN(Table134[[#This Row],[Label]])&gt;0,"""label"" : { ""id"" : ""a7311ed09ba64a6e8066caa2a2247991"" , ""functor"" : ""tag list"" , ""components"" : [ { value"" : """ &amp; Table134[[#This Row],[Label]] &amp; """, ""type"" : ""string"" } ] },","")</f>
        <v/>
      </c>
      <c r="K37" s="199" t="str">
        <f ca="1">"{ ""src"" : ""agent://" &amp; Table134[[#This Row],[src]] &amp; """,  ""trgt"" : ""agent://" &amp; Table134[[#This Row],[trgt]] &amp; """ } " &amp; IF(LEN(OFFSET(Table134[[#This Row],[src]],1,0))&gt;0,", ","")</f>
        <v xml:space="preserve">{ "src" : "agent://a1068bc52b2f45b39e9642e45124edec",  "trgt" : "agent://eeeeeeeeeeeeeeeeeeeeeeeeeeeeeeee" } , </v>
      </c>
    </row>
    <row r="38" spans="1:11" s="200" customFormat="1" x14ac:dyDescent="0.25">
      <c r="A38" s="201">
        <v>49</v>
      </c>
      <c r="B38" s="185" t="s">
        <v>1135</v>
      </c>
      <c r="C38" s="197" t="str">
        <f>VLOOKUP(Table134[[#This Row],[src]],Table1[[UUID]:[email]],2,FALSE)</f>
        <v>32@localhost</v>
      </c>
      <c r="D38" s="198"/>
      <c r="E38" s="198" t="s">
        <v>2487</v>
      </c>
      <c r="F38" s="196" t="str">
        <f>VLOOKUP(Table134[[#This Row],[trgt]],Table1[[UUID]:[email]],2,FALSE)</f>
        <v>0@localhost</v>
      </c>
      <c r="G38" s="196" t="str">
        <f>IF(Table134[[#This Row],[src]]&lt;Table134[[#This Row],[trgt]],Table134[[#This Row],[src]]&amp;Table134[[#This Row],[trgt]],Table134[[#This Row],[trgt]]&amp;Table134[[#This Row],[src]])</f>
        <v>d5746f9cd7a3462ba65eef9ba9aa89aeeeeeeeeeeeeeeeeeeeeeeeeeeeeeeeee</v>
      </c>
      <c r="H38" s="196">
        <f>COUNTIF(Table134[DuplicateCheckId],Table134[[#This Row],[DuplicateCheckId]])-1</f>
        <v>0</v>
      </c>
      <c r="I38" s="196"/>
      <c r="J38" s="196" t="str">
        <f>IF(LEN(Table134[[#This Row],[Label]])&gt;0,"""label"" : { ""id"" : ""a7311ed09ba64a6e8066caa2a2247991"" , ""functor"" : ""tag list"" , ""components"" : [ { value"" : """ &amp; Table134[[#This Row],[Label]] &amp; """, ""type"" : ""string"" } ] },","")</f>
        <v/>
      </c>
      <c r="K38" s="199" t="str">
        <f ca="1">"{ ""src"" : ""agent://" &amp; Table134[[#This Row],[src]] &amp; """,  ""trgt"" : ""agent://" &amp; Table134[[#This Row],[trgt]] &amp; """ } " &amp; IF(LEN(OFFSET(Table134[[#This Row],[src]],1,0))&gt;0,", ","")</f>
        <v xml:space="preserve">{ "src" : "agent://d5746f9cd7a3462ba65eef9ba9aa89ae",  "trgt" : "agent://eeeeeeeeeeeeeeeeeeeeeeeeeeeeeeee" } , </v>
      </c>
    </row>
    <row r="39" spans="1:11" s="200" customFormat="1" x14ac:dyDescent="0.25">
      <c r="A39" s="196">
        <v>50</v>
      </c>
      <c r="B39" s="185" t="s">
        <v>1136</v>
      </c>
      <c r="C39" s="197" t="str">
        <f>VLOOKUP(Table134[[#This Row],[src]],Table1[[UUID]:[email]],2,FALSE)</f>
        <v>33@localhost</v>
      </c>
      <c r="D39" s="198"/>
      <c r="E39" s="198" t="s">
        <v>2487</v>
      </c>
      <c r="F39" s="196" t="str">
        <f>VLOOKUP(Table134[[#This Row],[trgt]],Table1[[UUID]:[email]],2,FALSE)</f>
        <v>0@localhost</v>
      </c>
      <c r="G39" s="196" t="str">
        <f>IF(Table134[[#This Row],[src]]&lt;Table134[[#This Row],[trgt]],Table134[[#This Row],[src]]&amp;Table134[[#This Row],[trgt]],Table134[[#This Row],[trgt]]&amp;Table134[[#This Row],[src]])</f>
        <v>956a148aa94f47b78aa88b07ebb0819beeeeeeeeeeeeeeeeeeeeeeeeeeeeeeee</v>
      </c>
      <c r="H39" s="196">
        <f>COUNTIF(Table134[DuplicateCheckId],Table134[[#This Row],[DuplicateCheckId]])-1</f>
        <v>0</v>
      </c>
      <c r="I39" s="196"/>
      <c r="J39" s="196" t="str">
        <f>IF(LEN(Table134[[#This Row],[Label]])&gt;0,"""label"" : { ""id"" : ""a7311ed09ba64a6e8066caa2a2247991"" , ""functor"" : ""tag list"" , ""components"" : [ { value"" : """ &amp; Table134[[#This Row],[Label]] &amp; """, ""type"" : ""string"" } ] },","")</f>
        <v/>
      </c>
      <c r="K39" s="199" t="str">
        <f ca="1">"{ ""src"" : ""agent://" &amp; Table134[[#This Row],[src]] &amp; """,  ""trgt"" : ""agent://" &amp; Table134[[#This Row],[trgt]] &amp; """ } " &amp; IF(LEN(OFFSET(Table134[[#This Row],[src]],1,0))&gt;0,", ","")</f>
        <v xml:space="preserve">{ "src" : "agent://956a148aa94f47b78aa88b07ebb0819b",  "trgt" : "agent://eeeeeeeeeeeeeeeeeeeeeeeeeeeeeeee" } , </v>
      </c>
    </row>
    <row r="40" spans="1:11" s="200" customFormat="1" x14ac:dyDescent="0.25">
      <c r="A40" s="196">
        <v>51</v>
      </c>
      <c r="B40" s="185" t="s">
        <v>1137</v>
      </c>
      <c r="C40" s="197" t="str">
        <f>VLOOKUP(Table134[[#This Row],[src]],Table1[[UUID]:[email]],2,FALSE)</f>
        <v>34@localhost</v>
      </c>
      <c r="D40" s="198"/>
      <c r="E40" s="198" t="s">
        <v>2487</v>
      </c>
      <c r="F40" s="196" t="str">
        <f>VLOOKUP(Table134[[#This Row],[trgt]],Table1[[UUID]:[email]],2,FALSE)</f>
        <v>0@localhost</v>
      </c>
      <c r="G40" s="196" t="str">
        <f>IF(Table134[[#This Row],[src]]&lt;Table134[[#This Row],[trgt]],Table134[[#This Row],[src]]&amp;Table134[[#This Row],[trgt]],Table134[[#This Row],[trgt]]&amp;Table134[[#This Row],[src]])</f>
        <v>1d9266f44d094333b7c380099180bf7ceeeeeeeeeeeeeeeeeeeeeeeeeeeeeeee</v>
      </c>
      <c r="H40" s="196">
        <f>COUNTIF(Table134[DuplicateCheckId],Table134[[#This Row],[DuplicateCheckId]])-1</f>
        <v>0</v>
      </c>
      <c r="I40" s="196"/>
      <c r="J40" s="196" t="str">
        <f>IF(LEN(Table134[[#This Row],[Label]])&gt;0,"""label"" : { ""id"" : ""a7311ed09ba64a6e8066caa2a2247991"" , ""functor"" : ""tag list"" , ""components"" : [ { value"" : """ &amp; Table134[[#This Row],[Label]] &amp; """, ""type"" : ""string"" } ] },","")</f>
        <v/>
      </c>
      <c r="K40" s="199" t="str">
        <f ca="1">"{ ""src"" : ""agent://" &amp; Table134[[#This Row],[src]] &amp; """,  ""trgt"" : ""agent://" &amp; Table134[[#This Row],[trgt]] &amp; """ } " &amp; IF(LEN(OFFSET(Table134[[#This Row],[src]],1,0))&gt;0,", ","")</f>
        <v xml:space="preserve">{ "src" : "agent://1d9266f44d094333b7c380099180bf7c",  "trgt" : "agent://eeeeeeeeeeeeeeeeeeeeeeeeeeeeeeee" } , </v>
      </c>
    </row>
    <row r="41" spans="1:11" s="200" customFormat="1" x14ac:dyDescent="0.25">
      <c r="A41" s="196">
        <v>52</v>
      </c>
      <c r="B41" s="185" t="s">
        <v>1138</v>
      </c>
      <c r="C41" s="197" t="str">
        <f>VLOOKUP(Table134[[#This Row],[src]],Table1[[UUID]:[email]],2,FALSE)</f>
        <v>35@localhost</v>
      </c>
      <c r="D41" s="198"/>
      <c r="E41" s="198" t="s">
        <v>2487</v>
      </c>
      <c r="F41" s="196" t="str">
        <f>VLOOKUP(Table134[[#This Row],[trgt]],Table1[[UUID]:[email]],2,FALSE)</f>
        <v>0@localhost</v>
      </c>
      <c r="G41" s="196" t="str">
        <f>IF(Table134[[#This Row],[src]]&lt;Table134[[#This Row],[trgt]],Table134[[#This Row],[src]]&amp;Table134[[#This Row],[trgt]],Table134[[#This Row],[trgt]]&amp;Table134[[#This Row],[src]])</f>
        <v>eeeeeeeeeeeeeeeeeeeeeeeeeeeeeeeeff235fc133f54453907939c5b2f1f1c8</v>
      </c>
      <c r="H41" s="196">
        <f>COUNTIF(Table134[DuplicateCheckId],Table134[[#This Row],[DuplicateCheckId]])-1</f>
        <v>0</v>
      </c>
      <c r="I41" s="196"/>
      <c r="J41" s="196" t="str">
        <f>IF(LEN(Table134[[#This Row],[Label]])&gt;0,"""label"" : { ""id"" : ""a7311ed09ba64a6e8066caa2a2247991"" , ""functor"" : ""tag list"" , ""components"" : [ { value"" : """ &amp; Table134[[#This Row],[Label]] &amp; """, ""type"" : ""string"" } ] },","")</f>
        <v/>
      </c>
      <c r="K41" s="199" t="str">
        <f ca="1">"{ ""src"" : ""agent://" &amp; Table134[[#This Row],[src]] &amp; """,  ""trgt"" : ""agent://" &amp; Table134[[#This Row],[trgt]] &amp; """ } " &amp; IF(LEN(OFFSET(Table134[[#This Row],[src]],1,0))&gt;0,", ","")</f>
        <v xml:space="preserve">{ "src" : "agent://ff235fc133f54453907939c5b2f1f1c8",  "trgt" : "agent://eeeeeeeeeeeeeeeeeeeeeeeeeeeeeeee" } , </v>
      </c>
    </row>
    <row r="42" spans="1:11" s="200" customFormat="1" x14ac:dyDescent="0.25">
      <c r="A42" s="201">
        <v>53</v>
      </c>
      <c r="B42" s="185" t="s">
        <v>1139</v>
      </c>
      <c r="C42" s="197" t="str">
        <f>VLOOKUP(Table134[[#This Row],[src]],Table1[[UUID]:[email]],2,FALSE)</f>
        <v>36@localhost</v>
      </c>
      <c r="D42" s="198"/>
      <c r="E42" s="198" t="s">
        <v>2487</v>
      </c>
      <c r="F42" s="196" t="str">
        <f>VLOOKUP(Table134[[#This Row],[trgt]],Table1[[UUID]:[email]],2,FALSE)</f>
        <v>0@localhost</v>
      </c>
      <c r="G42" s="196" t="str">
        <f>IF(Table134[[#This Row],[src]]&lt;Table134[[#This Row],[trgt]],Table134[[#This Row],[src]]&amp;Table134[[#This Row],[trgt]],Table134[[#This Row],[trgt]]&amp;Table134[[#This Row],[src]])</f>
        <v>9f837567c50d4f00877b1170a8105711eeeeeeeeeeeeeeeeeeeeeeeeeeeeeeee</v>
      </c>
      <c r="H42" s="196">
        <f>COUNTIF(Table134[DuplicateCheckId],Table134[[#This Row],[DuplicateCheckId]])-1</f>
        <v>0</v>
      </c>
      <c r="I42" s="196"/>
      <c r="J42" s="196" t="str">
        <f>IF(LEN(Table134[[#This Row],[Label]])&gt;0,"""label"" : { ""id"" : ""a7311ed09ba64a6e8066caa2a2247991"" , ""functor"" : ""tag list"" , ""components"" : [ { value"" : """ &amp; Table134[[#This Row],[Label]] &amp; """, ""type"" : ""string"" } ] },","")</f>
        <v/>
      </c>
      <c r="K42" s="199" t="str">
        <f ca="1">"{ ""src"" : ""agent://" &amp; Table134[[#This Row],[src]] &amp; """,  ""trgt"" : ""agent://" &amp; Table134[[#This Row],[trgt]] &amp; """ } " &amp; IF(LEN(OFFSET(Table134[[#This Row],[src]],1,0))&gt;0,", ","")</f>
        <v xml:space="preserve">{ "src" : "agent://9f837567c50d4f00877b1170a8105711",  "trgt" : "agent://eeeeeeeeeeeeeeeeeeeeeeeeeeeeeeee" } , </v>
      </c>
    </row>
    <row r="43" spans="1:11" s="200" customFormat="1" x14ac:dyDescent="0.25">
      <c r="A43" s="196">
        <v>54</v>
      </c>
      <c r="B43" s="185" t="s">
        <v>1140</v>
      </c>
      <c r="C43" s="197" t="str">
        <f>VLOOKUP(Table134[[#This Row],[src]],Table1[[UUID]:[email]],2,FALSE)</f>
        <v>37@localhost</v>
      </c>
      <c r="D43" s="198"/>
      <c r="E43" s="198" t="s">
        <v>2487</v>
      </c>
      <c r="F43" s="196" t="str">
        <f>VLOOKUP(Table134[[#This Row],[trgt]],Table1[[UUID]:[email]],2,FALSE)</f>
        <v>0@localhost</v>
      </c>
      <c r="G43" s="196" t="str">
        <f>IF(Table134[[#This Row],[src]]&lt;Table134[[#This Row],[trgt]],Table134[[#This Row],[src]]&amp;Table134[[#This Row],[trgt]],Table134[[#This Row],[trgt]]&amp;Table134[[#This Row],[src]])</f>
        <v>d6ac3e2f2e464ecf81d12d696bb8f6aeeeeeeeeeeeeeeeeeeeeeeeeeeeeeeeee</v>
      </c>
      <c r="H43" s="196">
        <f>COUNTIF(Table134[DuplicateCheckId],Table134[[#This Row],[DuplicateCheckId]])-1</f>
        <v>0</v>
      </c>
      <c r="I43" s="196"/>
      <c r="J43" s="196" t="str">
        <f>IF(LEN(Table134[[#This Row],[Label]])&gt;0,"""label"" : { ""id"" : ""a7311ed09ba64a6e8066caa2a2247991"" , ""functor"" : ""tag list"" , ""components"" : [ { value"" : """ &amp; Table134[[#This Row],[Label]] &amp; """, ""type"" : ""string"" } ] },","")</f>
        <v/>
      </c>
      <c r="K43" s="199" t="str">
        <f ca="1">"{ ""src"" : ""agent://" &amp; Table134[[#This Row],[src]] &amp; """,  ""trgt"" : ""agent://" &amp; Table134[[#This Row],[trgt]] &amp; """ } " &amp; IF(LEN(OFFSET(Table134[[#This Row],[src]],1,0))&gt;0,", ","")</f>
        <v xml:space="preserve">{ "src" : "agent://d6ac3e2f2e464ecf81d12d696bb8f6ae",  "trgt" : "agent://eeeeeeeeeeeeeeeeeeeeeeeeeeeeeeee" } , </v>
      </c>
    </row>
    <row r="44" spans="1:11" s="200" customFormat="1" x14ac:dyDescent="0.25">
      <c r="A44" s="196">
        <v>55</v>
      </c>
      <c r="B44" s="185" t="s">
        <v>1141</v>
      </c>
      <c r="C44" s="197" t="str">
        <f>VLOOKUP(Table134[[#This Row],[src]],Table1[[UUID]:[email]],2,FALSE)</f>
        <v>38@localhost</v>
      </c>
      <c r="D44" s="198"/>
      <c r="E44" s="198" t="s">
        <v>2487</v>
      </c>
      <c r="F44" s="196" t="str">
        <f>VLOOKUP(Table134[[#This Row],[trgt]],Table1[[UUID]:[email]],2,FALSE)</f>
        <v>0@localhost</v>
      </c>
      <c r="G44" s="196" t="str">
        <f>IF(Table134[[#This Row],[src]]&lt;Table134[[#This Row],[trgt]],Table134[[#This Row],[src]]&amp;Table134[[#This Row],[trgt]],Table134[[#This Row],[trgt]]&amp;Table134[[#This Row],[src]])</f>
        <v>7705c9f6e67243f8a65cef45872ba455eeeeeeeeeeeeeeeeeeeeeeeeeeeeeeee</v>
      </c>
      <c r="H44" s="196">
        <f>COUNTIF(Table134[DuplicateCheckId],Table134[[#This Row],[DuplicateCheckId]])-1</f>
        <v>0</v>
      </c>
      <c r="I44" s="196"/>
      <c r="J44" s="196" t="str">
        <f>IF(LEN(Table134[[#This Row],[Label]])&gt;0,"""label"" : { ""id"" : ""a7311ed09ba64a6e8066caa2a2247991"" , ""functor"" : ""tag list"" , ""components"" : [ { value"" : """ &amp; Table134[[#This Row],[Label]] &amp; """, ""type"" : ""string"" } ] },","")</f>
        <v/>
      </c>
      <c r="K44" s="199" t="str">
        <f ca="1">"{ ""src"" : ""agent://" &amp; Table134[[#This Row],[src]] &amp; """,  ""trgt"" : ""agent://" &amp; Table134[[#This Row],[trgt]] &amp; """ } " &amp; IF(LEN(OFFSET(Table134[[#This Row],[src]],1,0))&gt;0,", ","")</f>
        <v xml:space="preserve">{ "src" : "agent://7705c9f6e67243f8a65cef45872ba455",  "trgt" : "agent://eeeeeeeeeeeeeeeeeeeeeeeeeeeeeeee" } , </v>
      </c>
    </row>
    <row r="45" spans="1:11" s="200" customFormat="1" x14ac:dyDescent="0.25">
      <c r="A45" s="196">
        <v>56</v>
      </c>
      <c r="B45" s="185" t="s">
        <v>1142</v>
      </c>
      <c r="C45" s="197" t="str">
        <f>VLOOKUP(Table134[[#This Row],[src]],Table1[[UUID]:[email]],2,FALSE)</f>
        <v>39@localhost</v>
      </c>
      <c r="D45" s="198"/>
      <c r="E45" s="198" t="s">
        <v>2487</v>
      </c>
      <c r="F45" s="196" t="str">
        <f>VLOOKUP(Table134[[#This Row],[trgt]],Table1[[UUID]:[email]],2,FALSE)</f>
        <v>0@localhost</v>
      </c>
      <c r="G45" s="196" t="str">
        <f>IF(Table134[[#This Row],[src]]&lt;Table134[[#This Row],[trgt]],Table134[[#This Row],[src]]&amp;Table134[[#This Row],[trgt]],Table134[[#This Row],[trgt]]&amp;Table134[[#This Row],[src]])</f>
        <v>1639a21e75c04247b6be92fbefc62bbbeeeeeeeeeeeeeeeeeeeeeeeeeeeeeeee</v>
      </c>
      <c r="H45" s="196">
        <f>COUNTIF(Table134[DuplicateCheckId],Table134[[#This Row],[DuplicateCheckId]])-1</f>
        <v>0</v>
      </c>
      <c r="I45" s="196"/>
      <c r="J45" s="196" t="str">
        <f>IF(LEN(Table134[[#This Row],[Label]])&gt;0,"""label"" : { ""id"" : ""a7311ed09ba64a6e8066caa2a2247991"" , ""functor"" : ""tag list"" , ""components"" : [ { value"" : """ &amp; Table134[[#This Row],[Label]] &amp; """, ""type"" : ""string"" } ] },","")</f>
        <v/>
      </c>
      <c r="K45" s="199" t="str">
        <f ca="1">"{ ""src"" : ""agent://" &amp; Table134[[#This Row],[src]] &amp; """,  ""trgt"" : ""agent://" &amp; Table134[[#This Row],[trgt]] &amp; """ } " &amp; IF(LEN(OFFSET(Table134[[#This Row],[src]],1,0))&gt;0,", ","")</f>
        <v xml:space="preserve">{ "src" : "agent://1639a21e75c04247b6be92fbefc62bbb",  "trgt" : "agent://eeeeeeeeeeeeeeeeeeeeeeeeeeeeeeee" } , </v>
      </c>
    </row>
    <row r="46" spans="1:11" s="200" customFormat="1" x14ac:dyDescent="0.25">
      <c r="A46" s="201">
        <v>57</v>
      </c>
      <c r="B46" s="185" t="s">
        <v>1143</v>
      </c>
      <c r="C46" s="197" t="str">
        <f>VLOOKUP(Table134[[#This Row],[src]],Table1[[UUID]:[email]],2,FALSE)</f>
        <v>40@localhost</v>
      </c>
      <c r="D46" s="198"/>
      <c r="E46" s="198" t="s">
        <v>2487</v>
      </c>
      <c r="F46" s="196" t="str">
        <f>VLOOKUP(Table134[[#This Row],[trgt]],Table1[[UUID]:[email]],2,FALSE)</f>
        <v>0@localhost</v>
      </c>
      <c r="G46" s="196" t="str">
        <f>IF(Table134[[#This Row],[src]]&lt;Table134[[#This Row],[trgt]],Table134[[#This Row],[src]]&amp;Table134[[#This Row],[trgt]],Table134[[#This Row],[trgt]]&amp;Table134[[#This Row],[src]])</f>
        <v>eeeeeeeeeeeeeeeeeeeeeeeeeeeeeeeef6ae1ae5d0454be583b2160f8f7b593c</v>
      </c>
      <c r="H46" s="196">
        <f>COUNTIF(Table134[DuplicateCheckId],Table134[[#This Row],[DuplicateCheckId]])-1</f>
        <v>0</v>
      </c>
      <c r="I46" s="196"/>
      <c r="J46" s="196" t="str">
        <f>IF(LEN(Table134[[#This Row],[Label]])&gt;0,"""label"" : { ""id"" : ""a7311ed09ba64a6e8066caa2a2247991"" , ""functor"" : ""tag list"" , ""components"" : [ { value"" : """ &amp; Table134[[#This Row],[Label]] &amp; """, ""type"" : ""string"" } ] },","")</f>
        <v/>
      </c>
      <c r="K46" s="199" t="str">
        <f ca="1">"{ ""src"" : ""agent://" &amp; Table134[[#This Row],[src]] &amp; """,  ""trgt"" : ""agent://" &amp; Table134[[#This Row],[trgt]] &amp; """ } " &amp; IF(LEN(OFFSET(Table134[[#This Row],[src]],1,0))&gt;0,", ","")</f>
        <v xml:space="preserve">{ "src" : "agent://f6ae1ae5d0454be583b2160f8f7b593c",  "trgt" : "agent://eeeeeeeeeeeeeeeeeeeeeeeeeeeeeeee" } , </v>
      </c>
    </row>
    <row r="47" spans="1:11" s="200" customFormat="1" x14ac:dyDescent="0.25">
      <c r="A47" s="196">
        <v>58</v>
      </c>
      <c r="B47" s="185" t="s">
        <v>1144</v>
      </c>
      <c r="C47" s="197" t="str">
        <f>VLOOKUP(Table134[[#This Row],[src]],Table1[[UUID]:[email]],2,FALSE)</f>
        <v>41@localhost</v>
      </c>
      <c r="D47" s="198"/>
      <c r="E47" s="198" t="s">
        <v>2487</v>
      </c>
      <c r="F47" s="196" t="str">
        <f>VLOOKUP(Table134[[#This Row],[trgt]],Table1[[UUID]:[email]],2,FALSE)</f>
        <v>0@localhost</v>
      </c>
      <c r="G47" s="196" t="str">
        <f>IF(Table134[[#This Row],[src]]&lt;Table134[[#This Row],[trgt]],Table134[[#This Row],[src]]&amp;Table134[[#This Row],[trgt]],Table134[[#This Row],[trgt]]&amp;Table134[[#This Row],[src]])</f>
        <v>b48ec06462bf41c8a2361635f349506ceeeeeeeeeeeeeeeeeeeeeeeeeeeeeeee</v>
      </c>
      <c r="H47" s="196">
        <f>COUNTIF(Table134[DuplicateCheckId],Table134[[#This Row],[DuplicateCheckId]])-1</f>
        <v>0</v>
      </c>
      <c r="I47" s="196"/>
      <c r="J47" s="196" t="str">
        <f>IF(LEN(Table134[[#This Row],[Label]])&gt;0,"""label"" : { ""id"" : ""a7311ed09ba64a6e8066caa2a2247991"" , ""functor"" : ""tag list"" , ""components"" : [ { value"" : """ &amp; Table134[[#This Row],[Label]] &amp; """, ""type"" : ""string"" } ] },","")</f>
        <v/>
      </c>
      <c r="K47" s="199" t="str">
        <f ca="1">"{ ""src"" : ""agent://" &amp; Table134[[#This Row],[src]] &amp; """,  ""trgt"" : ""agent://" &amp; Table134[[#This Row],[trgt]] &amp; """ } " &amp; IF(LEN(OFFSET(Table134[[#This Row],[src]],1,0))&gt;0,", ","")</f>
        <v xml:space="preserve">{ "src" : "agent://b48ec06462bf41c8a2361635f349506c",  "trgt" : "agent://eeeeeeeeeeeeeeeeeeeeeeeeeeeeeeee" } , </v>
      </c>
    </row>
    <row r="48" spans="1:11" s="200" customFormat="1" x14ac:dyDescent="0.25">
      <c r="A48" s="196">
        <v>59</v>
      </c>
      <c r="B48" s="185" t="s">
        <v>1145</v>
      </c>
      <c r="C48" s="197" t="str">
        <f>VLOOKUP(Table134[[#This Row],[src]],Table1[[UUID]:[email]],2,FALSE)</f>
        <v>42@localhost</v>
      </c>
      <c r="D48" s="198"/>
      <c r="E48" s="198" t="s">
        <v>2487</v>
      </c>
      <c r="F48" s="196" t="str">
        <f>VLOOKUP(Table134[[#This Row],[trgt]],Table1[[UUID]:[email]],2,FALSE)</f>
        <v>0@localhost</v>
      </c>
      <c r="G48" s="196" t="str">
        <f>IF(Table134[[#This Row],[src]]&lt;Table134[[#This Row],[trgt]],Table134[[#This Row],[src]]&amp;Table134[[#This Row],[trgt]],Table134[[#This Row],[trgt]]&amp;Table134[[#This Row],[src]])</f>
        <v>478408215108400485522963e1bde719eeeeeeeeeeeeeeeeeeeeeeeeeeeeeeee</v>
      </c>
      <c r="H48" s="196">
        <f>COUNTIF(Table134[DuplicateCheckId],Table134[[#This Row],[DuplicateCheckId]])-1</f>
        <v>0</v>
      </c>
      <c r="I48" s="196"/>
      <c r="J48" s="196" t="str">
        <f>IF(LEN(Table134[[#This Row],[Label]])&gt;0,"""label"" : { ""id"" : ""a7311ed09ba64a6e8066caa2a2247991"" , ""functor"" : ""tag list"" , ""components"" : [ { value"" : """ &amp; Table134[[#This Row],[Label]] &amp; """, ""type"" : ""string"" } ] },","")</f>
        <v/>
      </c>
      <c r="K48" s="199" t="str">
        <f ca="1">"{ ""src"" : ""agent://" &amp; Table134[[#This Row],[src]] &amp; """,  ""trgt"" : ""agent://" &amp; Table134[[#This Row],[trgt]] &amp; """ } " &amp; IF(LEN(OFFSET(Table134[[#This Row],[src]],1,0))&gt;0,", ","")</f>
        <v xml:space="preserve">{ "src" : "agent://478408215108400485522963e1bde719",  "trgt" : "agent://eeeeeeeeeeeeeeeeeeeeeeeeeeeeeeee" } , </v>
      </c>
    </row>
    <row r="49" spans="1:11" s="200" customFormat="1" x14ac:dyDescent="0.25">
      <c r="A49" s="196">
        <v>60</v>
      </c>
      <c r="B49" s="185" t="s">
        <v>1146</v>
      </c>
      <c r="C49" s="197" t="str">
        <f>VLOOKUP(Table134[[#This Row],[src]],Table1[[UUID]:[email]],2,FALSE)</f>
        <v>43@localhost</v>
      </c>
      <c r="D49" s="198"/>
      <c r="E49" s="198" t="s">
        <v>2487</v>
      </c>
      <c r="F49" s="196" t="str">
        <f>VLOOKUP(Table134[[#This Row],[trgt]],Table1[[UUID]:[email]],2,FALSE)</f>
        <v>0@localhost</v>
      </c>
      <c r="G49" s="196" t="str">
        <f>IF(Table134[[#This Row],[src]]&lt;Table134[[#This Row],[trgt]],Table134[[#This Row],[src]]&amp;Table134[[#This Row],[trgt]],Table134[[#This Row],[trgt]]&amp;Table134[[#This Row],[src]])</f>
        <v>9e91ea59e73f424cbe99cf8bfca4203deeeeeeeeeeeeeeeeeeeeeeeeeeeeeeee</v>
      </c>
      <c r="H49" s="196">
        <f>COUNTIF(Table134[DuplicateCheckId],Table134[[#This Row],[DuplicateCheckId]])-1</f>
        <v>0</v>
      </c>
      <c r="I49" s="196"/>
      <c r="J49" s="196" t="str">
        <f>IF(LEN(Table134[[#This Row],[Label]])&gt;0,"""label"" : { ""id"" : ""a7311ed09ba64a6e8066caa2a2247991"" , ""functor"" : ""tag list"" , ""components"" : [ { value"" : """ &amp; Table134[[#This Row],[Label]] &amp; """, ""type"" : ""string"" } ] },","")</f>
        <v/>
      </c>
      <c r="K49" s="199" t="str">
        <f ca="1">"{ ""src"" : ""agent://" &amp; Table134[[#This Row],[src]] &amp; """,  ""trgt"" : ""agent://" &amp; Table134[[#This Row],[trgt]] &amp; """ } " &amp; IF(LEN(OFFSET(Table134[[#This Row],[src]],1,0))&gt;0,", ","")</f>
        <v xml:space="preserve">{ "src" : "agent://9e91ea59e73f424cbe99cf8bfca4203d",  "trgt" : "agent://eeeeeeeeeeeeeeeeeeeeeeeeeeeeeeee" } , </v>
      </c>
    </row>
    <row r="50" spans="1:11" s="200" customFormat="1" x14ac:dyDescent="0.25">
      <c r="A50" s="201">
        <v>61</v>
      </c>
      <c r="B50" s="185" t="s">
        <v>1147</v>
      </c>
      <c r="C50" s="197" t="str">
        <f>VLOOKUP(Table134[[#This Row],[src]],Table1[[UUID]:[email]],2,FALSE)</f>
        <v>44@localhost</v>
      </c>
      <c r="D50" s="198"/>
      <c r="E50" s="198" t="s">
        <v>2487</v>
      </c>
      <c r="F50" s="196" t="str">
        <f>VLOOKUP(Table134[[#This Row],[trgt]],Table1[[UUID]:[email]],2,FALSE)</f>
        <v>0@localhost</v>
      </c>
      <c r="G50" s="196" t="str">
        <f>IF(Table134[[#This Row],[src]]&lt;Table134[[#This Row],[trgt]],Table134[[#This Row],[src]]&amp;Table134[[#This Row],[trgt]],Table134[[#This Row],[trgt]]&amp;Table134[[#This Row],[src]])</f>
        <v>dc2d5be1c29b4041ac40b1478e08b6aaeeeeeeeeeeeeeeeeeeeeeeeeeeeeeeee</v>
      </c>
      <c r="H50" s="196">
        <f>COUNTIF(Table134[DuplicateCheckId],Table134[[#This Row],[DuplicateCheckId]])-1</f>
        <v>0</v>
      </c>
      <c r="I50" s="196"/>
      <c r="J50" s="196" t="str">
        <f>IF(LEN(Table134[[#This Row],[Label]])&gt;0,"""label"" : { ""id"" : ""a7311ed09ba64a6e8066caa2a2247991"" , ""functor"" : ""tag list"" , ""components"" : [ { value"" : """ &amp; Table134[[#This Row],[Label]] &amp; """, ""type"" : ""string"" } ] },","")</f>
        <v/>
      </c>
      <c r="K50" s="199" t="str">
        <f ca="1">"{ ""src"" : ""agent://" &amp; Table134[[#This Row],[src]] &amp; """,  ""trgt"" : ""agent://" &amp; Table134[[#This Row],[trgt]] &amp; """ } " &amp; IF(LEN(OFFSET(Table134[[#This Row],[src]],1,0))&gt;0,", ","")</f>
        <v xml:space="preserve">{ "src" : "agent://dc2d5be1c29b4041ac40b1478e08b6aa",  "trgt" : "agent://eeeeeeeeeeeeeeeeeeeeeeeeeeeeeeee" } , </v>
      </c>
    </row>
    <row r="51" spans="1:11" s="200" customFormat="1" x14ac:dyDescent="0.25">
      <c r="A51" s="196">
        <v>62</v>
      </c>
      <c r="B51" s="185" t="s">
        <v>1148</v>
      </c>
      <c r="C51" s="197" t="str">
        <f>VLOOKUP(Table134[[#This Row],[src]],Table1[[UUID]:[email]],2,FALSE)</f>
        <v>45@localhost</v>
      </c>
      <c r="D51" s="198"/>
      <c r="E51" s="198" t="s">
        <v>2487</v>
      </c>
      <c r="F51" s="196" t="str">
        <f>VLOOKUP(Table134[[#This Row],[trgt]],Table1[[UUID]:[email]],2,FALSE)</f>
        <v>0@localhost</v>
      </c>
      <c r="G51" s="196" t="str">
        <f>IF(Table134[[#This Row],[src]]&lt;Table134[[#This Row],[trgt]],Table134[[#This Row],[src]]&amp;Table134[[#This Row],[trgt]],Table134[[#This Row],[trgt]]&amp;Table134[[#This Row],[src]])</f>
        <v>bd73e89b58714f999dba7f8f6274d613eeeeeeeeeeeeeeeeeeeeeeeeeeeeeeee</v>
      </c>
      <c r="H51" s="196">
        <f>COUNTIF(Table134[DuplicateCheckId],Table134[[#This Row],[DuplicateCheckId]])-1</f>
        <v>0</v>
      </c>
      <c r="I51" s="196"/>
      <c r="J51" s="196" t="str">
        <f>IF(LEN(Table134[[#This Row],[Label]])&gt;0,"""label"" : { ""id"" : ""a7311ed09ba64a6e8066caa2a2247991"" , ""functor"" : ""tag list"" , ""components"" : [ { value"" : """ &amp; Table134[[#This Row],[Label]] &amp; """, ""type"" : ""string"" } ] },","")</f>
        <v/>
      </c>
      <c r="K51" s="199" t="str">
        <f ca="1">"{ ""src"" : ""agent://" &amp; Table134[[#This Row],[src]] &amp; """,  ""trgt"" : ""agent://" &amp; Table134[[#This Row],[trgt]] &amp; """ } " &amp; IF(LEN(OFFSET(Table134[[#This Row],[src]],1,0))&gt;0,", ","")</f>
        <v xml:space="preserve">{ "src" : "agent://bd73e89b58714f999dba7f8f6274d613",  "trgt" : "agent://eeeeeeeeeeeeeeeeeeeeeeeeeeeeeeee" } , </v>
      </c>
    </row>
    <row r="52" spans="1:11" s="200" customFormat="1" x14ac:dyDescent="0.25">
      <c r="A52" s="196">
        <v>63</v>
      </c>
      <c r="B52" s="185" t="s">
        <v>1149</v>
      </c>
      <c r="C52" s="197" t="str">
        <f>VLOOKUP(Table134[[#This Row],[src]],Table1[[UUID]:[email]],2,FALSE)</f>
        <v>46@localhost</v>
      </c>
      <c r="D52" s="198"/>
      <c r="E52" s="198" t="s">
        <v>2487</v>
      </c>
      <c r="F52" s="196" t="str">
        <f>VLOOKUP(Table134[[#This Row],[trgt]],Table1[[UUID]:[email]],2,FALSE)</f>
        <v>0@localhost</v>
      </c>
      <c r="G52" s="196" t="str">
        <f>IF(Table134[[#This Row],[src]]&lt;Table134[[#This Row],[trgt]],Table134[[#This Row],[src]]&amp;Table134[[#This Row],[trgt]],Table134[[#This Row],[trgt]]&amp;Table134[[#This Row],[src]])</f>
        <v>d31f5bf7838d4643bad66f0236fef1deeeeeeeeeeeeeeeeeeeeeeeeeeeeeeeee</v>
      </c>
      <c r="H52" s="196">
        <f>COUNTIF(Table134[DuplicateCheckId],Table134[[#This Row],[DuplicateCheckId]])-1</f>
        <v>0</v>
      </c>
      <c r="I52" s="196"/>
      <c r="J52" s="196" t="str">
        <f>IF(LEN(Table134[[#This Row],[Label]])&gt;0,"""label"" : { ""id"" : ""a7311ed09ba64a6e8066caa2a2247991"" , ""functor"" : ""tag list"" , ""components"" : [ { value"" : """ &amp; Table134[[#This Row],[Label]] &amp; """, ""type"" : ""string"" } ] },","")</f>
        <v/>
      </c>
      <c r="K52" s="199" t="str">
        <f ca="1">"{ ""src"" : ""agent://" &amp; Table134[[#This Row],[src]] &amp; """,  ""trgt"" : ""agent://" &amp; Table134[[#This Row],[trgt]] &amp; """ } " &amp; IF(LEN(OFFSET(Table134[[#This Row],[src]],1,0))&gt;0,", ","")</f>
        <v xml:space="preserve">{ "src" : "agent://d31f5bf7838d4643bad66f0236fef1de",  "trgt" : "agent://eeeeeeeeeeeeeeeeeeeeeeeeeeeeeeee" } , </v>
      </c>
    </row>
    <row r="53" spans="1:11" s="200" customFormat="1" x14ac:dyDescent="0.25">
      <c r="A53" s="196">
        <v>64</v>
      </c>
      <c r="B53" s="185" t="s">
        <v>1150</v>
      </c>
      <c r="C53" s="197" t="str">
        <f>VLOOKUP(Table134[[#This Row],[src]],Table1[[UUID]:[email]],2,FALSE)</f>
        <v>47@localhost</v>
      </c>
      <c r="D53" s="198"/>
      <c r="E53" s="198" t="s">
        <v>2487</v>
      </c>
      <c r="F53" s="196" t="str">
        <f>VLOOKUP(Table134[[#This Row],[trgt]],Table1[[UUID]:[email]],2,FALSE)</f>
        <v>0@localhost</v>
      </c>
      <c r="G53" s="196" t="str">
        <f>IF(Table134[[#This Row],[src]]&lt;Table134[[#This Row],[trgt]],Table134[[#This Row],[src]]&amp;Table134[[#This Row],[trgt]],Table134[[#This Row],[trgt]]&amp;Table134[[#This Row],[src]])</f>
        <v>153c99fe6d67469b87319e49a260a9f5eeeeeeeeeeeeeeeeeeeeeeeeeeeeeeee</v>
      </c>
      <c r="H53" s="196">
        <f>COUNTIF(Table134[DuplicateCheckId],Table134[[#This Row],[DuplicateCheckId]])-1</f>
        <v>0</v>
      </c>
      <c r="I53" s="196"/>
      <c r="J53" s="196" t="str">
        <f>IF(LEN(Table134[[#This Row],[Label]])&gt;0,"""label"" : { ""id"" : ""a7311ed09ba64a6e8066caa2a2247991"" , ""functor"" : ""tag list"" , ""components"" : [ { value"" : """ &amp; Table134[[#This Row],[Label]] &amp; """, ""type"" : ""string"" } ] },","")</f>
        <v/>
      </c>
      <c r="K53" s="199" t="str">
        <f ca="1">"{ ""src"" : ""agent://" &amp; Table134[[#This Row],[src]] &amp; """,  ""trgt"" : ""agent://" &amp; Table134[[#This Row],[trgt]] &amp; """ } " &amp; IF(LEN(OFFSET(Table134[[#This Row],[src]],1,0))&gt;0,", ","")</f>
        <v xml:space="preserve">{ "src" : "agent://153c99fe6d67469b87319e49a260a9f5",  "trgt" : "agent://eeeeeeeeeeeeeeeeeeeeeeeeeeeeeeee" } , </v>
      </c>
    </row>
    <row r="54" spans="1:11" s="200" customFormat="1" x14ac:dyDescent="0.25">
      <c r="A54" s="201">
        <v>65</v>
      </c>
      <c r="B54" s="185" t="s">
        <v>1151</v>
      </c>
      <c r="C54" s="197" t="str">
        <f>VLOOKUP(Table134[[#This Row],[src]],Table1[[UUID]:[email]],2,FALSE)</f>
        <v>48@localhost</v>
      </c>
      <c r="D54" s="198"/>
      <c r="E54" s="198" t="s">
        <v>2487</v>
      </c>
      <c r="F54" s="196" t="str">
        <f>VLOOKUP(Table134[[#This Row],[trgt]],Table1[[UUID]:[email]],2,FALSE)</f>
        <v>0@localhost</v>
      </c>
      <c r="G54" s="196" t="str">
        <f>IF(Table134[[#This Row],[src]]&lt;Table134[[#This Row],[trgt]],Table134[[#This Row],[src]]&amp;Table134[[#This Row],[trgt]],Table134[[#This Row],[trgt]]&amp;Table134[[#This Row],[src]])</f>
        <v>20965448c304409991f4c3e2a1d770b0eeeeeeeeeeeeeeeeeeeeeeeeeeeeeeee</v>
      </c>
      <c r="H54" s="196">
        <f>COUNTIF(Table134[DuplicateCheckId],Table134[[#This Row],[DuplicateCheckId]])-1</f>
        <v>0</v>
      </c>
      <c r="I54" s="196"/>
      <c r="J54" s="196" t="str">
        <f>IF(LEN(Table134[[#This Row],[Label]])&gt;0,"""label"" : { ""id"" : ""a7311ed09ba64a6e8066caa2a2247991"" , ""functor"" : ""tag list"" , ""components"" : [ { value"" : """ &amp; Table134[[#This Row],[Label]] &amp; """, ""type"" : ""string"" } ] },","")</f>
        <v/>
      </c>
      <c r="K54" s="199" t="str">
        <f ca="1">"{ ""src"" : ""agent://" &amp; Table134[[#This Row],[src]] &amp; """,  ""trgt"" : ""agent://" &amp; Table134[[#This Row],[trgt]] &amp; """ } " &amp; IF(LEN(OFFSET(Table134[[#This Row],[src]],1,0))&gt;0,", ","")</f>
        <v xml:space="preserve">{ "src" : "agent://20965448c304409991f4c3e2a1d770b0",  "trgt" : "agent://eeeeeeeeeeeeeeeeeeeeeeeeeeeeeeee" } , </v>
      </c>
    </row>
    <row r="55" spans="1:11" s="200" customFormat="1" x14ac:dyDescent="0.25">
      <c r="A55" s="196">
        <v>66</v>
      </c>
      <c r="B55" s="185" t="s">
        <v>1152</v>
      </c>
      <c r="C55" s="197" t="str">
        <f>VLOOKUP(Table134[[#This Row],[src]],Table1[[UUID]:[email]],2,FALSE)</f>
        <v>49@localhost</v>
      </c>
      <c r="D55" s="198"/>
      <c r="E55" s="198" t="s">
        <v>2487</v>
      </c>
      <c r="F55" s="196" t="str">
        <f>VLOOKUP(Table134[[#This Row],[trgt]],Table1[[UUID]:[email]],2,FALSE)</f>
        <v>0@localhost</v>
      </c>
      <c r="G55" s="196" t="str">
        <f>IF(Table134[[#This Row],[src]]&lt;Table134[[#This Row],[trgt]],Table134[[#This Row],[src]]&amp;Table134[[#This Row],[trgt]],Table134[[#This Row],[trgt]]&amp;Table134[[#This Row],[src]])</f>
        <v>c96b75de3c6c45f797a89e89f9784070eeeeeeeeeeeeeeeeeeeeeeeeeeeeeeee</v>
      </c>
      <c r="H55" s="196">
        <f>COUNTIF(Table134[DuplicateCheckId],Table134[[#This Row],[DuplicateCheckId]])-1</f>
        <v>0</v>
      </c>
      <c r="I55" s="196"/>
      <c r="J55" s="196" t="str">
        <f>IF(LEN(Table134[[#This Row],[Label]])&gt;0,"""label"" : { ""id"" : ""a7311ed09ba64a6e8066caa2a2247991"" , ""functor"" : ""tag list"" , ""components"" : [ { value"" : """ &amp; Table134[[#This Row],[Label]] &amp; """, ""type"" : ""string"" } ] },","")</f>
        <v/>
      </c>
      <c r="K55" s="199" t="str">
        <f ca="1">"{ ""src"" : ""agent://" &amp; Table134[[#This Row],[src]] &amp; """,  ""trgt"" : ""agent://" &amp; Table134[[#This Row],[trgt]] &amp; """ } " &amp; IF(LEN(OFFSET(Table134[[#This Row],[src]],1,0))&gt;0,", ","")</f>
        <v xml:space="preserve">{ "src" : "agent://c96b75de3c6c45f797a89e89f9784070",  "trgt" : "agent://eeeeeeeeeeeeeeeeeeeeeeeeeeeeeeee" } , </v>
      </c>
    </row>
    <row r="56" spans="1:11" s="200" customFormat="1" x14ac:dyDescent="0.25">
      <c r="A56" s="196">
        <v>67</v>
      </c>
      <c r="B56" s="185" t="s">
        <v>1153</v>
      </c>
      <c r="C56" s="197" t="str">
        <f>VLOOKUP(Table134[[#This Row],[src]],Table1[[UUID]:[email]],2,FALSE)</f>
        <v>50@localhost</v>
      </c>
      <c r="D56" s="198"/>
      <c r="E56" s="198" t="s">
        <v>2487</v>
      </c>
      <c r="F56" s="196" t="str">
        <f>VLOOKUP(Table134[[#This Row],[trgt]],Table1[[UUID]:[email]],2,FALSE)</f>
        <v>0@localhost</v>
      </c>
      <c r="G56" s="196" t="str">
        <f>IF(Table134[[#This Row],[src]]&lt;Table134[[#This Row],[trgt]],Table134[[#This Row],[src]]&amp;Table134[[#This Row],[trgt]],Table134[[#This Row],[trgt]]&amp;Table134[[#This Row],[src]])</f>
        <v>e5316114aefd4a20944ba23be399d574eeeeeeeeeeeeeeeeeeeeeeeeeeeeeeee</v>
      </c>
      <c r="H56" s="196">
        <f>COUNTIF(Table134[DuplicateCheckId],Table134[[#This Row],[DuplicateCheckId]])-1</f>
        <v>0</v>
      </c>
      <c r="I56" s="196"/>
      <c r="J56" s="196" t="str">
        <f>IF(LEN(Table134[[#This Row],[Label]])&gt;0,"""label"" : { ""id"" : ""a7311ed09ba64a6e8066caa2a2247991"" , ""functor"" : ""tag list"" , ""components"" : [ { value"" : """ &amp; Table134[[#This Row],[Label]] &amp; """, ""type"" : ""string"" } ] },","")</f>
        <v/>
      </c>
      <c r="K56" s="199" t="str">
        <f ca="1">"{ ""src"" : ""agent://" &amp; Table134[[#This Row],[src]] &amp; """,  ""trgt"" : ""agent://" &amp; Table134[[#This Row],[trgt]] &amp; """ } " &amp; IF(LEN(OFFSET(Table134[[#This Row],[src]],1,0))&gt;0,", ","")</f>
        <v xml:space="preserve">{ "src" : "agent://e5316114aefd4a20944ba23be399d574",  "trgt" : "agent://eeeeeeeeeeeeeeeeeeeeeeeeeeeeeeee" } , </v>
      </c>
    </row>
    <row r="57" spans="1:11" s="200" customFormat="1" x14ac:dyDescent="0.25">
      <c r="A57" s="196">
        <v>68</v>
      </c>
      <c r="B57" s="185" t="s">
        <v>1154</v>
      </c>
      <c r="C57" s="197" t="str">
        <f>VLOOKUP(Table134[[#This Row],[src]],Table1[[UUID]:[email]],2,FALSE)</f>
        <v>51@localhost</v>
      </c>
      <c r="D57" s="198"/>
      <c r="E57" s="198" t="s">
        <v>2487</v>
      </c>
      <c r="F57" s="196" t="str">
        <f>VLOOKUP(Table134[[#This Row],[trgt]],Table1[[UUID]:[email]],2,FALSE)</f>
        <v>0@localhost</v>
      </c>
      <c r="G57" s="196" t="str">
        <f>IF(Table134[[#This Row],[src]]&lt;Table134[[#This Row],[trgt]],Table134[[#This Row],[src]]&amp;Table134[[#This Row],[trgt]],Table134[[#This Row],[trgt]]&amp;Table134[[#This Row],[src]])</f>
        <v>c706d79539194091961331e600b2e321eeeeeeeeeeeeeeeeeeeeeeeeeeeeeeee</v>
      </c>
      <c r="H57" s="196">
        <f>COUNTIF(Table134[DuplicateCheckId],Table134[[#This Row],[DuplicateCheckId]])-1</f>
        <v>0</v>
      </c>
      <c r="I57" s="196"/>
      <c r="J57" s="196" t="str">
        <f>IF(LEN(Table134[[#This Row],[Label]])&gt;0,"""label"" : { ""id"" : ""a7311ed09ba64a6e8066caa2a2247991"" , ""functor"" : ""tag list"" , ""components"" : [ { value"" : """ &amp; Table134[[#This Row],[Label]] &amp; """, ""type"" : ""string"" } ] },","")</f>
        <v/>
      </c>
      <c r="K57" s="199" t="str">
        <f ca="1">"{ ""src"" : ""agent://" &amp; Table134[[#This Row],[src]] &amp; """,  ""trgt"" : ""agent://" &amp; Table134[[#This Row],[trgt]] &amp; """ } " &amp; IF(LEN(OFFSET(Table134[[#This Row],[src]],1,0))&gt;0,", ","")</f>
        <v xml:space="preserve">{ "src" : "agent://c706d79539194091961331e600b2e321",  "trgt" : "agent://eeeeeeeeeeeeeeeeeeeeeeeeeeeeeeee" } , </v>
      </c>
    </row>
    <row r="58" spans="1:11" s="200" customFormat="1" x14ac:dyDescent="0.25">
      <c r="A58" s="201">
        <v>69</v>
      </c>
      <c r="B58" s="185" t="s">
        <v>1155</v>
      </c>
      <c r="C58" s="197" t="str">
        <f>VLOOKUP(Table134[[#This Row],[src]],Table1[[UUID]:[email]],2,FALSE)</f>
        <v>52@localhost</v>
      </c>
      <c r="D58" s="198"/>
      <c r="E58" s="198" t="s">
        <v>2487</v>
      </c>
      <c r="F58" s="196" t="str">
        <f>VLOOKUP(Table134[[#This Row],[trgt]],Table1[[UUID]:[email]],2,FALSE)</f>
        <v>0@localhost</v>
      </c>
      <c r="G58" s="196" t="str">
        <f>IF(Table134[[#This Row],[src]]&lt;Table134[[#This Row],[trgt]],Table134[[#This Row],[src]]&amp;Table134[[#This Row],[trgt]],Table134[[#This Row],[trgt]]&amp;Table134[[#This Row],[src]])</f>
        <v>d594d33734b744579da227feb95e392beeeeeeeeeeeeeeeeeeeeeeeeeeeeeeee</v>
      </c>
      <c r="H58" s="196">
        <f>COUNTIF(Table134[DuplicateCheckId],Table134[[#This Row],[DuplicateCheckId]])-1</f>
        <v>0</v>
      </c>
      <c r="I58" s="196"/>
      <c r="J58" s="196" t="str">
        <f>IF(LEN(Table134[[#This Row],[Label]])&gt;0,"""label"" : { ""id"" : ""a7311ed09ba64a6e8066caa2a2247991"" , ""functor"" : ""tag list"" , ""components"" : [ { value"" : """ &amp; Table134[[#This Row],[Label]] &amp; """, ""type"" : ""string"" } ] },","")</f>
        <v/>
      </c>
      <c r="K58" s="199" t="str">
        <f ca="1">"{ ""src"" : ""agent://" &amp; Table134[[#This Row],[src]] &amp; """,  ""trgt"" : ""agent://" &amp; Table134[[#This Row],[trgt]] &amp; """ } " &amp; IF(LEN(OFFSET(Table134[[#This Row],[src]],1,0))&gt;0,", ","")</f>
        <v xml:space="preserve">{ "src" : "agent://d594d33734b744579da227feb95e392b",  "trgt" : "agent://eeeeeeeeeeeeeeeeeeeeeeeeeeeeeeee" } , </v>
      </c>
    </row>
    <row r="59" spans="1:11" s="200" customFormat="1" x14ac:dyDescent="0.25">
      <c r="A59" s="196">
        <v>70</v>
      </c>
      <c r="B59" s="192" t="s">
        <v>1156</v>
      </c>
      <c r="C59" s="197" t="str">
        <f>VLOOKUP(Table134[[#This Row],[src]],Table1[[UUID]:[email]],2,FALSE)</f>
        <v>53@localhost</v>
      </c>
      <c r="D59" s="198"/>
      <c r="E59" s="198" t="s">
        <v>2487</v>
      </c>
      <c r="F59" s="196" t="str">
        <f>VLOOKUP(Table134[[#This Row],[trgt]],Table1[[UUID]:[email]],2,FALSE)</f>
        <v>0@localhost</v>
      </c>
      <c r="G59" s="196" t="str">
        <f>IF(Table134[[#This Row],[src]]&lt;Table134[[#This Row],[trgt]],Table134[[#This Row],[src]]&amp;Table134[[#This Row],[trgt]],Table134[[#This Row],[trgt]]&amp;Table134[[#This Row],[src]])</f>
        <v>23e381f8f99544e3917640007ffaccc3eeeeeeeeeeeeeeeeeeeeeeeeeeeeeeee</v>
      </c>
      <c r="H59" s="196">
        <f>COUNTIF(Table134[DuplicateCheckId],Table134[[#This Row],[DuplicateCheckId]])-1</f>
        <v>0</v>
      </c>
      <c r="I59" s="196"/>
      <c r="J59" s="196" t="str">
        <f>IF(LEN(Table134[[#This Row],[Label]])&gt;0,"""label"" : { ""id"" : ""a7311ed09ba64a6e8066caa2a2247991"" , ""functor"" : ""tag list"" , ""components"" : [ { value"" : """ &amp; Table134[[#This Row],[Label]] &amp; """, ""type"" : ""string"" } ] },","")</f>
        <v/>
      </c>
      <c r="K59" s="199" t="str">
        <f ca="1">"{ ""src"" : ""agent://" &amp; Table134[[#This Row],[src]] &amp; """,  ""trgt"" : ""agent://" &amp; Table134[[#This Row],[trgt]] &amp; """ } " &amp; IF(LEN(OFFSET(Table134[[#This Row],[src]],1,0))&gt;0,", ","")</f>
        <v xml:space="preserve">{ "src" : "agent://23e381f8f99544e3917640007ffaccc3",  "trgt" : "agent://eeeeeeeeeeeeeeeeeeeeeeeeeeeeeeee" } , </v>
      </c>
    </row>
    <row r="60" spans="1:11" s="200" customFormat="1" x14ac:dyDescent="0.25">
      <c r="A60" s="196">
        <v>71</v>
      </c>
      <c r="B60" s="185" t="s">
        <v>1157</v>
      </c>
      <c r="C60" s="197" t="str">
        <f>VLOOKUP(Table134[[#This Row],[src]],Table1[[UUID]:[email]],2,FALSE)</f>
        <v>54@localhost</v>
      </c>
      <c r="D60" s="198"/>
      <c r="E60" s="198" t="s">
        <v>2487</v>
      </c>
      <c r="F60" s="196" t="str">
        <f>VLOOKUP(Table134[[#This Row],[trgt]],Table1[[UUID]:[email]],2,FALSE)</f>
        <v>0@localhost</v>
      </c>
      <c r="G60" s="196" t="str">
        <f>IF(Table134[[#This Row],[src]]&lt;Table134[[#This Row],[trgt]],Table134[[#This Row],[src]]&amp;Table134[[#This Row],[trgt]],Table134[[#This Row],[trgt]]&amp;Table134[[#This Row],[src]])</f>
        <v>57c5b4f4eb2f4f4798c8c5f724bc7b83eeeeeeeeeeeeeeeeeeeeeeeeeeeeeeee</v>
      </c>
      <c r="H60" s="196">
        <f>COUNTIF(Table134[DuplicateCheckId],Table134[[#This Row],[DuplicateCheckId]])-1</f>
        <v>0</v>
      </c>
      <c r="I60" s="196"/>
      <c r="J60" s="196" t="str">
        <f>IF(LEN(Table134[[#This Row],[Label]])&gt;0,"""label"" : { ""id"" : ""a7311ed09ba64a6e8066caa2a2247991"" , ""functor"" : ""tag list"" , ""components"" : [ { value"" : """ &amp; Table134[[#This Row],[Label]] &amp; """, ""type"" : ""string"" } ] },","")</f>
        <v/>
      </c>
      <c r="K60" s="199" t="str">
        <f ca="1">"{ ""src"" : ""agent://" &amp; Table134[[#This Row],[src]] &amp; """,  ""trgt"" : ""agent://" &amp; Table134[[#This Row],[trgt]] &amp; """ } " &amp; IF(LEN(OFFSET(Table134[[#This Row],[src]],1,0))&gt;0,", ","")</f>
        <v xml:space="preserve">{ "src" : "agent://57c5b4f4eb2f4f4798c8c5f724bc7b83",  "trgt" : "agent://eeeeeeeeeeeeeeeeeeeeeeeeeeeeeeee" } , </v>
      </c>
    </row>
    <row r="61" spans="1:11" s="200" customFormat="1" x14ac:dyDescent="0.25">
      <c r="A61" s="196">
        <v>72</v>
      </c>
      <c r="B61" s="185" t="s">
        <v>1158</v>
      </c>
      <c r="C61" s="197" t="str">
        <f>VLOOKUP(Table134[[#This Row],[src]],Table1[[UUID]:[email]],2,FALSE)</f>
        <v>55@localhost</v>
      </c>
      <c r="D61" s="198"/>
      <c r="E61" s="198" t="s">
        <v>2487</v>
      </c>
      <c r="F61" s="196" t="str">
        <f>VLOOKUP(Table134[[#This Row],[trgt]],Table1[[UUID]:[email]],2,FALSE)</f>
        <v>0@localhost</v>
      </c>
      <c r="G61" s="196" t="str">
        <f>IF(Table134[[#This Row],[src]]&lt;Table134[[#This Row],[trgt]],Table134[[#This Row],[src]]&amp;Table134[[#This Row],[trgt]],Table134[[#This Row],[trgt]]&amp;Table134[[#This Row],[src]])</f>
        <v>5a1ef18b7f174f739058569469a60d36eeeeeeeeeeeeeeeeeeeeeeeeeeeeeeee</v>
      </c>
      <c r="H61" s="196">
        <f>COUNTIF(Table134[DuplicateCheckId],Table134[[#This Row],[DuplicateCheckId]])-1</f>
        <v>0</v>
      </c>
      <c r="I61" s="196"/>
      <c r="J61" s="196" t="str">
        <f>IF(LEN(Table134[[#This Row],[Label]])&gt;0,"""label"" : { ""id"" : ""a7311ed09ba64a6e8066caa2a2247991"" , ""functor"" : ""tag list"" , ""components"" : [ { value"" : """ &amp; Table134[[#This Row],[Label]] &amp; """, ""type"" : ""string"" } ] },","")</f>
        <v/>
      </c>
      <c r="K61" s="199" t="str">
        <f ca="1">"{ ""src"" : ""agent://" &amp; Table134[[#This Row],[src]] &amp; """,  ""trgt"" : ""agent://" &amp; Table134[[#This Row],[trgt]] &amp; """ } " &amp; IF(LEN(OFFSET(Table134[[#This Row],[src]],1,0))&gt;0,", ","")</f>
        <v xml:space="preserve">{ "src" : "agent://5a1ef18b7f174f739058569469a60d36",  "trgt" : "agent://eeeeeeeeeeeeeeeeeeeeeeeeeeeeeeee" } , </v>
      </c>
    </row>
    <row r="62" spans="1:11" s="200" customFormat="1" x14ac:dyDescent="0.25">
      <c r="A62" s="201">
        <v>73</v>
      </c>
      <c r="B62" s="185" t="s">
        <v>1159</v>
      </c>
      <c r="C62" s="197" t="str">
        <f>VLOOKUP(Table134[[#This Row],[src]],Table1[[UUID]:[email]],2,FALSE)</f>
        <v>56@localhost</v>
      </c>
      <c r="D62" s="198"/>
      <c r="E62" s="198" t="s">
        <v>2487</v>
      </c>
      <c r="F62" s="196" t="str">
        <f>VLOOKUP(Table134[[#This Row],[trgt]],Table1[[UUID]:[email]],2,FALSE)</f>
        <v>0@localhost</v>
      </c>
      <c r="G62" s="196" t="str">
        <f>IF(Table134[[#This Row],[src]]&lt;Table134[[#This Row],[trgt]],Table134[[#This Row],[src]]&amp;Table134[[#This Row],[trgt]],Table134[[#This Row],[trgt]]&amp;Table134[[#This Row],[src]])</f>
        <v>a43b7e2465f1447292bb3f0a6fef939aeeeeeeeeeeeeeeeeeeeeeeeeeeeeeeee</v>
      </c>
      <c r="H62" s="196">
        <f>COUNTIF(Table134[DuplicateCheckId],Table134[[#This Row],[DuplicateCheckId]])-1</f>
        <v>0</v>
      </c>
      <c r="I62" s="196"/>
      <c r="J62" s="196" t="str">
        <f>IF(LEN(Table134[[#This Row],[Label]])&gt;0,"""label"" : { ""id"" : ""a7311ed09ba64a6e8066caa2a2247991"" , ""functor"" : ""tag list"" , ""components"" : [ { value"" : """ &amp; Table134[[#This Row],[Label]] &amp; """, ""type"" : ""string"" } ] },","")</f>
        <v/>
      </c>
      <c r="K62" s="199" t="str">
        <f ca="1">"{ ""src"" : ""agent://" &amp; Table134[[#This Row],[src]] &amp; """,  ""trgt"" : ""agent://" &amp; Table134[[#This Row],[trgt]] &amp; """ } " &amp; IF(LEN(OFFSET(Table134[[#This Row],[src]],1,0))&gt;0,", ","")</f>
        <v xml:space="preserve">{ "src" : "agent://a43b7e2465f1447292bb3f0a6fef939a",  "trgt" : "agent://eeeeeeeeeeeeeeeeeeeeeeeeeeeeeeee" } , </v>
      </c>
    </row>
    <row r="63" spans="1:11" s="200" customFormat="1" x14ac:dyDescent="0.25">
      <c r="A63" s="196">
        <v>74</v>
      </c>
      <c r="B63" s="202" t="s">
        <v>1160</v>
      </c>
      <c r="C63" s="199" t="str">
        <f>VLOOKUP(Table134[[#This Row],[src]],Table1[[UUID]:[email]],2,FALSE)</f>
        <v>57@localhost</v>
      </c>
      <c r="D63" s="198"/>
      <c r="E63" s="203" t="s">
        <v>2487</v>
      </c>
      <c r="F63" s="196" t="str">
        <f>VLOOKUP(Table134[[#This Row],[trgt]],Table1[[UUID]:[email]],2,FALSE)</f>
        <v>0@localhost</v>
      </c>
      <c r="G63" s="199" t="str">
        <f>IF(Table134[[#This Row],[src]]&lt;Table134[[#This Row],[trgt]],Table134[[#This Row],[src]]&amp;Table134[[#This Row],[trgt]],Table134[[#This Row],[trgt]]&amp;Table134[[#This Row],[src]])</f>
        <v>cfe1e0783a7a45fba933e7106cfe2f7feeeeeeeeeeeeeeeeeeeeeeeeeeeeeeee</v>
      </c>
      <c r="H63" s="196">
        <f>COUNTIF(Table134[DuplicateCheckId],Table134[[#This Row],[DuplicateCheckId]])-1</f>
        <v>0</v>
      </c>
      <c r="I63" s="199"/>
      <c r="J63" s="196" t="str">
        <f>IF(LEN(Table134[[#This Row],[Label]])&gt;0,"""label"" : { ""id"" : ""a7311ed09ba64a6e8066caa2a2247991"" , ""functor"" : ""tag list"" , ""components"" : [ { value"" : """ &amp; Table134[[#This Row],[Label]] &amp; """, ""type"" : ""string"" } ] },","")</f>
        <v/>
      </c>
      <c r="K63" s="199" t="str">
        <f ca="1">"{ ""src"" : ""agent://" &amp; Table134[[#This Row],[src]] &amp; """,  ""trgt"" : ""agent://" &amp; Table134[[#This Row],[trgt]] &amp; """ } " &amp; IF(LEN(OFFSET(Table134[[#This Row],[src]],1,0))&gt;0,", ","")</f>
        <v xml:space="preserve">{ "src" : "agent://cfe1e0783a7a45fba933e7106cfe2f7f",  "trgt" : "agent://eeeeeeeeeeeeeeeeeeeeeeeeeeeeeeee" } , </v>
      </c>
    </row>
    <row r="64" spans="1:11" s="200" customFormat="1" x14ac:dyDescent="0.25">
      <c r="A64" s="196">
        <v>75</v>
      </c>
      <c r="B64" s="185" t="s">
        <v>1161</v>
      </c>
      <c r="C64" s="197" t="str">
        <f>VLOOKUP(Table134[[#This Row],[src]],Table1[[UUID]:[email]],2,FALSE)</f>
        <v>58@localhost</v>
      </c>
      <c r="D64" s="198"/>
      <c r="E64" s="203" t="s">
        <v>2487</v>
      </c>
      <c r="F64" s="196" t="str">
        <f>VLOOKUP(Table134[[#This Row],[trgt]],Table1[[UUID]:[email]],2,FALSE)</f>
        <v>0@localhost</v>
      </c>
      <c r="G64" s="199" t="str">
        <f>IF(Table134[[#This Row],[src]]&lt;Table134[[#This Row],[trgt]],Table134[[#This Row],[src]]&amp;Table134[[#This Row],[trgt]],Table134[[#This Row],[trgt]]&amp;Table134[[#This Row],[src]])</f>
        <v>21444771ce084829a77d54ece3ebe46eeeeeeeeeeeeeeeeeeeeeeeeeeeeeeeee</v>
      </c>
      <c r="H64" s="196">
        <f>COUNTIF(Table134[DuplicateCheckId],Table134[[#This Row],[DuplicateCheckId]])-1</f>
        <v>0</v>
      </c>
      <c r="I64" s="199"/>
      <c r="J64" s="196" t="str">
        <f>IF(LEN(Table134[[#This Row],[Label]])&gt;0,"""label"" : { ""id"" : ""a7311ed09ba64a6e8066caa2a2247991"" , ""functor"" : ""tag list"" , ""components"" : [ { value"" : """ &amp; Table134[[#This Row],[Label]] &amp; """, ""type"" : ""string"" } ] },","")</f>
        <v/>
      </c>
      <c r="K64" s="199" t="str">
        <f ca="1">"{ ""src"" : ""agent://" &amp; Table134[[#This Row],[src]] &amp; """,  ""trgt"" : ""agent://" &amp; Table134[[#This Row],[trgt]] &amp; """ } " &amp; IF(LEN(OFFSET(Table134[[#This Row],[src]],1,0))&gt;0,", ","")</f>
        <v xml:space="preserve">{ "src" : "agent://21444771ce084829a77d54ece3ebe46e",  "trgt" : "agent://eeeeeeeeeeeeeeeeeeeeeeeeeeeeeeee" } , </v>
      </c>
    </row>
    <row r="65" spans="1:11" s="200" customFormat="1" x14ac:dyDescent="0.25">
      <c r="A65" s="196">
        <v>76</v>
      </c>
      <c r="B65" s="185" t="s">
        <v>1162</v>
      </c>
      <c r="C65" s="197" t="str">
        <f>VLOOKUP(Table134[[#This Row],[src]],Table1[[UUID]:[email]],2,FALSE)</f>
        <v>59@localhost</v>
      </c>
      <c r="D65" s="198"/>
      <c r="E65" s="203" t="s">
        <v>2487</v>
      </c>
      <c r="F65" s="196" t="str">
        <f>VLOOKUP(Table134[[#This Row],[trgt]],Table1[[UUID]:[email]],2,FALSE)</f>
        <v>0@localhost</v>
      </c>
      <c r="G65" s="199" t="str">
        <f>IF(Table134[[#This Row],[src]]&lt;Table134[[#This Row],[trgt]],Table134[[#This Row],[src]]&amp;Table134[[#This Row],[trgt]],Table134[[#This Row],[trgt]]&amp;Table134[[#This Row],[src]])</f>
        <v>be5a9efc0499453e809e20c680c5d8caeeeeeeeeeeeeeeeeeeeeeeeeeeeeeeee</v>
      </c>
      <c r="H65" s="196">
        <f>COUNTIF(Table134[DuplicateCheckId],Table134[[#This Row],[DuplicateCheckId]])-1</f>
        <v>0</v>
      </c>
      <c r="I65" s="199"/>
      <c r="J65" s="196" t="str">
        <f>IF(LEN(Table134[[#This Row],[Label]])&gt;0,"""label"" : { ""id"" : ""a7311ed09ba64a6e8066caa2a2247991"" , ""functor"" : ""tag list"" , ""components"" : [ { value"" : """ &amp; Table134[[#This Row],[Label]] &amp; """, ""type"" : ""string"" } ] },","")</f>
        <v/>
      </c>
      <c r="K65" s="199" t="str">
        <f ca="1">"{ ""src"" : ""agent://" &amp; Table134[[#This Row],[src]] &amp; """,  ""trgt"" : ""agent://" &amp; Table134[[#This Row],[trgt]] &amp; """ } " &amp; IF(LEN(OFFSET(Table134[[#This Row],[src]],1,0))&gt;0,", ","")</f>
        <v xml:space="preserve">{ "src" : "agent://be5a9efc0499453e809e20c680c5d8ca",  "trgt" : "agent://eeeeeeeeeeeeeeeeeeeeeeeeeeeeeeee" } , </v>
      </c>
    </row>
    <row r="66" spans="1:11" s="200" customFormat="1" x14ac:dyDescent="0.25">
      <c r="A66" s="201">
        <v>77</v>
      </c>
      <c r="B66" s="204" t="s">
        <v>1163</v>
      </c>
      <c r="C66" s="205" t="str">
        <f>VLOOKUP(Table134[[#This Row],[src]],Table1[[UUID]:[email]],2,FALSE)</f>
        <v>60@localhost</v>
      </c>
      <c r="D66" s="198"/>
      <c r="E66" s="203" t="s">
        <v>2487</v>
      </c>
      <c r="F66" s="196" t="str">
        <f>VLOOKUP(Table134[[#This Row],[trgt]],Table1[[UUID]:[email]],2,FALSE)</f>
        <v>0@localhost</v>
      </c>
      <c r="G66" s="199" t="str">
        <f>IF(Table134[[#This Row],[src]]&lt;Table134[[#This Row],[trgt]],Table134[[#This Row],[src]]&amp;Table134[[#This Row],[trgt]],Table134[[#This Row],[trgt]]&amp;Table134[[#This Row],[src]])</f>
        <v>01dcb6c72b254a229647b5103fe83ffceeeeeeeeeeeeeeeeeeeeeeeeeeeeeeee</v>
      </c>
      <c r="H66" s="196">
        <f>COUNTIF(Table134[DuplicateCheckId],Table134[[#This Row],[DuplicateCheckId]])-1</f>
        <v>0</v>
      </c>
      <c r="I66" s="199"/>
      <c r="J66" s="196" t="str">
        <f>IF(LEN(Table134[[#This Row],[Label]])&gt;0,"""label"" : { ""id"" : ""a7311ed09ba64a6e8066caa2a2247991"" , ""functor"" : ""tag list"" , ""components"" : [ { value"" : """ &amp; Table134[[#This Row],[Label]] &amp; """, ""type"" : ""string"" } ] },","")</f>
        <v/>
      </c>
      <c r="K66" s="199" t="str">
        <f ca="1">"{ ""src"" : ""agent://" &amp; Table134[[#This Row],[src]] &amp; """,  ""trgt"" : ""agent://" &amp; Table134[[#This Row],[trgt]] &amp; """ } " &amp; IF(LEN(OFFSET(Table134[[#This Row],[src]],1,0))&gt;0,", ","")</f>
        <v xml:space="preserve">{ "src" : "agent://01dcb6c72b254a229647b5103fe83ffc",  "trgt" : "agent://eeeeeeeeeeeeeeeeeeeeeeeeeeeeeeee" } , </v>
      </c>
    </row>
    <row r="67" spans="1:11" s="200" customFormat="1" x14ac:dyDescent="0.25">
      <c r="A67" s="196">
        <v>78</v>
      </c>
      <c r="B67" s="185" t="s">
        <v>1164</v>
      </c>
      <c r="C67" s="197" t="str">
        <f>VLOOKUP(Table134[[#This Row],[src]],Table1[[UUID]:[email]],2,FALSE)</f>
        <v>61@localhost</v>
      </c>
      <c r="D67" s="198"/>
      <c r="E67" s="203" t="s">
        <v>2487</v>
      </c>
      <c r="F67" s="196" t="str">
        <f>VLOOKUP(Table134[[#This Row],[trgt]],Table1[[UUID]:[email]],2,FALSE)</f>
        <v>0@localhost</v>
      </c>
      <c r="G67" s="199" t="str">
        <f>IF(Table134[[#This Row],[src]]&lt;Table134[[#This Row],[trgt]],Table134[[#This Row],[src]]&amp;Table134[[#This Row],[trgt]],Table134[[#This Row],[trgt]]&amp;Table134[[#This Row],[src]])</f>
        <v>341cf16da25a4190aeae39a08f5535cfeeeeeeeeeeeeeeeeeeeeeeeeeeeeeeee</v>
      </c>
      <c r="H67" s="196">
        <f>COUNTIF(Table134[DuplicateCheckId],Table134[[#This Row],[DuplicateCheckId]])-1</f>
        <v>0</v>
      </c>
      <c r="I67" s="199"/>
      <c r="J67" s="196" t="str">
        <f>IF(LEN(Table134[[#This Row],[Label]])&gt;0,"""label"" : { ""id"" : ""a7311ed09ba64a6e8066caa2a2247991"" , ""functor"" : ""tag list"" , ""components"" : [ { value"" : """ &amp; Table134[[#This Row],[Label]] &amp; """, ""type"" : ""string"" } ] },","")</f>
        <v/>
      </c>
      <c r="K67" s="199" t="str">
        <f ca="1">"{ ""src"" : ""agent://" &amp; Table134[[#This Row],[src]] &amp; """,  ""trgt"" : ""agent://" &amp; Table134[[#This Row],[trgt]] &amp; """ } " &amp; IF(LEN(OFFSET(Table134[[#This Row],[src]],1,0))&gt;0,", ","")</f>
        <v xml:space="preserve">{ "src" : "agent://341cf16da25a4190aeae39a08f5535cf",  "trgt" : "agent://eeeeeeeeeeeeeeeeeeeeeeeeeeeeeeee" } , </v>
      </c>
    </row>
    <row r="68" spans="1:11" s="200" customFormat="1" x14ac:dyDescent="0.25">
      <c r="A68" s="196">
        <v>79</v>
      </c>
      <c r="B68" s="185" t="s">
        <v>1165</v>
      </c>
      <c r="C68" s="197" t="str">
        <f>VLOOKUP(Table134[[#This Row],[src]],Table1[[UUID]:[email]],2,FALSE)</f>
        <v>62@localhost</v>
      </c>
      <c r="D68" s="198"/>
      <c r="E68" s="203" t="s">
        <v>2487</v>
      </c>
      <c r="F68" s="196" t="str">
        <f>VLOOKUP(Table134[[#This Row],[trgt]],Table1[[UUID]:[email]],2,FALSE)</f>
        <v>0@localhost</v>
      </c>
      <c r="G68" s="199" t="str">
        <f>IF(Table134[[#This Row],[src]]&lt;Table134[[#This Row],[trgt]],Table134[[#This Row],[src]]&amp;Table134[[#This Row],[trgt]],Table134[[#This Row],[trgt]]&amp;Table134[[#This Row],[src]])</f>
        <v>382f66ebac0e453a8a17d647a09ea511eeeeeeeeeeeeeeeeeeeeeeeeeeeeeeee</v>
      </c>
      <c r="H68" s="196">
        <f>COUNTIF(Table134[DuplicateCheckId],Table134[[#This Row],[DuplicateCheckId]])-1</f>
        <v>0</v>
      </c>
      <c r="I68" s="199"/>
      <c r="J68" s="196" t="str">
        <f>IF(LEN(Table134[[#This Row],[Label]])&gt;0,"""label"" : { ""id"" : ""a7311ed09ba64a6e8066caa2a2247991"" , ""functor"" : ""tag list"" , ""components"" : [ { value"" : """ &amp; Table134[[#This Row],[Label]] &amp; """, ""type"" : ""string"" } ] },","")</f>
        <v/>
      </c>
      <c r="K68" s="199" t="str">
        <f ca="1">"{ ""src"" : ""agent://" &amp; Table134[[#This Row],[src]] &amp; """,  ""trgt"" : ""agent://" &amp; Table134[[#This Row],[trgt]] &amp; """ } " &amp; IF(LEN(OFFSET(Table134[[#This Row],[src]],1,0))&gt;0,", ","")</f>
        <v xml:space="preserve">{ "src" : "agent://382f66ebac0e453a8a17d647a09ea511",  "trgt" : "agent://eeeeeeeeeeeeeeeeeeeeeeeeeeeeeeee" } , </v>
      </c>
    </row>
    <row r="69" spans="1:11" s="200" customFormat="1" x14ac:dyDescent="0.25">
      <c r="A69" s="196">
        <v>80</v>
      </c>
      <c r="B69" s="185" t="s">
        <v>1166</v>
      </c>
      <c r="C69" s="197" t="str">
        <f>VLOOKUP(Table134[[#This Row],[src]],Table1[[UUID]:[email]],2,FALSE)</f>
        <v>63@localhost</v>
      </c>
      <c r="D69" s="198"/>
      <c r="E69" s="203" t="s">
        <v>2487</v>
      </c>
      <c r="F69" s="196" t="str">
        <f>VLOOKUP(Table134[[#This Row],[trgt]],Table1[[UUID]:[email]],2,FALSE)</f>
        <v>0@localhost</v>
      </c>
      <c r="G69" s="199" t="str">
        <f>IF(Table134[[#This Row],[src]]&lt;Table134[[#This Row],[trgt]],Table134[[#This Row],[src]]&amp;Table134[[#This Row],[trgt]],Table134[[#This Row],[trgt]]&amp;Table134[[#This Row],[src]])</f>
        <v>5c1c336ae3b9434390cb9c4ca7945219eeeeeeeeeeeeeeeeeeeeeeeeeeeeeeee</v>
      </c>
      <c r="H69" s="196">
        <f>COUNTIF(Table134[DuplicateCheckId],Table134[[#This Row],[DuplicateCheckId]])-1</f>
        <v>0</v>
      </c>
      <c r="I69" s="199"/>
      <c r="J69" s="196" t="str">
        <f>IF(LEN(Table134[[#This Row],[Label]])&gt;0,"""label"" : { ""id"" : ""a7311ed09ba64a6e8066caa2a2247991"" , ""functor"" : ""tag list"" , ""components"" : [ { value"" : """ &amp; Table134[[#This Row],[Label]] &amp; """, ""type"" : ""string"" } ] },","")</f>
        <v/>
      </c>
      <c r="K69" s="199" t="str">
        <f ca="1">"{ ""src"" : ""agent://" &amp; Table134[[#This Row],[src]] &amp; """,  ""trgt"" : ""agent://" &amp; Table134[[#This Row],[trgt]] &amp; """ } " &amp; IF(LEN(OFFSET(Table134[[#This Row],[src]],1,0))&gt;0,", ","")</f>
        <v xml:space="preserve">{ "src" : "agent://5c1c336ae3b9434390cb9c4ca7945219",  "trgt" : "agent://eeeeeeeeeeeeeeeeeeeeeeeeeeeeeeee" } , </v>
      </c>
    </row>
    <row r="70" spans="1:11" s="200" customFormat="1" x14ac:dyDescent="0.25">
      <c r="A70" s="201">
        <v>81</v>
      </c>
      <c r="B70" s="185" t="s">
        <v>1167</v>
      </c>
      <c r="C70" s="197" t="str">
        <f>VLOOKUP(Table134[[#This Row],[src]],Table1[[UUID]:[email]],2,FALSE)</f>
        <v>64@localhost</v>
      </c>
      <c r="D70" s="198"/>
      <c r="E70" s="203" t="s">
        <v>2487</v>
      </c>
      <c r="F70" s="196" t="str">
        <f>VLOOKUP(Table134[[#This Row],[trgt]],Table1[[UUID]:[email]],2,FALSE)</f>
        <v>0@localhost</v>
      </c>
      <c r="G70" s="199" t="str">
        <f>IF(Table134[[#This Row],[src]]&lt;Table134[[#This Row],[trgt]],Table134[[#This Row],[src]]&amp;Table134[[#This Row],[trgt]],Table134[[#This Row],[trgt]]&amp;Table134[[#This Row],[src]])</f>
        <v>eeeeeeeeeeeeeeeeeeeeeeeeeeeeeeeef70277a190c14791a54094be6deaf506</v>
      </c>
      <c r="H70" s="196">
        <f>COUNTIF(Table134[DuplicateCheckId],Table134[[#This Row],[DuplicateCheckId]])-1</f>
        <v>0</v>
      </c>
      <c r="I70" s="199"/>
      <c r="J70" s="196" t="str">
        <f>IF(LEN(Table134[[#This Row],[Label]])&gt;0,"""label"" : { ""id"" : ""a7311ed09ba64a6e8066caa2a2247991"" , ""functor"" : ""tag list"" , ""components"" : [ { value"" : """ &amp; Table134[[#This Row],[Label]] &amp; """, ""type"" : ""string"" } ] },","")</f>
        <v/>
      </c>
      <c r="K70" s="199" t="str">
        <f ca="1">"{ ""src"" : ""agent://" &amp; Table134[[#This Row],[src]] &amp; """,  ""trgt"" : ""agent://" &amp; Table134[[#This Row],[trgt]] &amp; """ } " &amp; IF(LEN(OFFSET(Table134[[#This Row],[src]],1,0))&gt;0,", ","")</f>
        <v xml:space="preserve">{ "src" : "agent://f70277a190c14791a54094be6deaf506",  "trgt" : "agent://eeeeeeeeeeeeeeeeeeeeeeeeeeeeeeee" } , </v>
      </c>
    </row>
    <row r="71" spans="1:11" s="200" customFormat="1" x14ac:dyDescent="0.25">
      <c r="A71" s="196">
        <v>82</v>
      </c>
      <c r="B71" s="185" t="s">
        <v>1168</v>
      </c>
      <c r="C71" s="197" t="str">
        <f>VLOOKUP(Table134[[#This Row],[src]],Table1[[UUID]:[email]],2,FALSE)</f>
        <v>65@localhost</v>
      </c>
      <c r="D71" s="198"/>
      <c r="E71" s="203" t="s">
        <v>2487</v>
      </c>
      <c r="F71" s="196" t="str">
        <f>VLOOKUP(Table134[[#This Row],[trgt]],Table1[[UUID]:[email]],2,FALSE)</f>
        <v>0@localhost</v>
      </c>
      <c r="G71" s="199" t="str">
        <f>IF(Table134[[#This Row],[src]]&lt;Table134[[#This Row],[trgt]],Table134[[#This Row],[src]]&amp;Table134[[#This Row],[trgt]],Table134[[#This Row],[trgt]]&amp;Table134[[#This Row],[src]])</f>
        <v>29b8c0bab60e402baa2e83c29592859eeeeeeeeeeeeeeeeeeeeeeeeeeeeeeeee</v>
      </c>
      <c r="H71" s="196">
        <f>COUNTIF(Table134[DuplicateCheckId],Table134[[#This Row],[DuplicateCheckId]])-1</f>
        <v>0</v>
      </c>
      <c r="I71" s="199"/>
      <c r="J71" s="196" t="str">
        <f>IF(LEN(Table134[[#This Row],[Label]])&gt;0,"""label"" : { ""id"" : ""a7311ed09ba64a6e8066caa2a2247991"" , ""functor"" : ""tag list"" , ""components"" : [ { value"" : """ &amp; Table134[[#This Row],[Label]] &amp; """, ""type"" : ""string"" } ] },","")</f>
        <v/>
      </c>
      <c r="K71" s="199" t="str">
        <f ca="1">"{ ""src"" : ""agent://" &amp; Table134[[#This Row],[src]] &amp; """,  ""trgt"" : ""agent://" &amp; Table134[[#This Row],[trgt]] &amp; """ } " &amp; IF(LEN(OFFSET(Table134[[#This Row],[src]],1,0))&gt;0,", ","")</f>
        <v xml:space="preserve">{ "src" : "agent://29b8c0bab60e402baa2e83c29592859e",  "trgt" : "agent://eeeeeeeeeeeeeeeeeeeeeeeeeeeeeeee" } , </v>
      </c>
    </row>
    <row r="72" spans="1:11" s="200" customFormat="1" x14ac:dyDescent="0.25">
      <c r="A72" s="196">
        <v>83</v>
      </c>
      <c r="B72" s="185" t="s">
        <v>1169</v>
      </c>
      <c r="C72" s="197" t="str">
        <f>VLOOKUP(Table134[[#This Row],[src]],Table1[[UUID]:[email]],2,FALSE)</f>
        <v>66@localhost</v>
      </c>
      <c r="D72" s="198"/>
      <c r="E72" s="203" t="s">
        <v>2487</v>
      </c>
      <c r="F72" s="196" t="str">
        <f>VLOOKUP(Table134[[#This Row],[trgt]],Table1[[UUID]:[email]],2,FALSE)</f>
        <v>0@localhost</v>
      </c>
      <c r="G72" s="199" t="str">
        <f>IF(Table134[[#This Row],[src]]&lt;Table134[[#This Row],[trgt]],Table134[[#This Row],[src]]&amp;Table134[[#This Row],[trgt]],Table134[[#This Row],[trgt]]&amp;Table134[[#This Row],[src]])</f>
        <v>17d34b9a04e1495497dd4f31bb52da56eeeeeeeeeeeeeeeeeeeeeeeeeeeeeeee</v>
      </c>
      <c r="H72" s="196">
        <f>COUNTIF(Table134[DuplicateCheckId],Table134[[#This Row],[DuplicateCheckId]])-1</f>
        <v>0</v>
      </c>
      <c r="I72" s="199"/>
      <c r="J72" s="196" t="str">
        <f>IF(LEN(Table134[[#This Row],[Label]])&gt;0,"""label"" : { ""id"" : ""a7311ed09ba64a6e8066caa2a2247991"" , ""functor"" : ""tag list"" , ""components"" : [ { value"" : """ &amp; Table134[[#This Row],[Label]] &amp; """, ""type"" : ""string"" } ] },","")</f>
        <v/>
      </c>
      <c r="K72" s="199" t="str">
        <f ca="1">"{ ""src"" : ""agent://" &amp; Table134[[#This Row],[src]] &amp; """,  ""trgt"" : ""agent://" &amp; Table134[[#This Row],[trgt]] &amp; """ } " &amp; IF(LEN(OFFSET(Table134[[#This Row],[src]],1,0))&gt;0,", ","")</f>
        <v xml:space="preserve">{ "src" : "agent://17d34b9a04e1495497dd4f31bb52da56",  "trgt" : "agent://eeeeeeeeeeeeeeeeeeeeeeeeeeeeeeee" } , </v>
      </c>
    </row>
    <row r="73" spans="1:11" s="200" customFormat="1" x14ac:dyDescent="0.25">
      <c r="A73" s="196">
        <v>84</v>
      </c>
      <c r="B73" s="185" t="s">
        <v>1170</v>
      </c>
      <c r="C73" s="197" t="str">
        <f>VLOOKUP(Table134[[#This Row],[src]],Table1[[UUID]:[email]],2,FALSE)</f>
        <v>67@localhost</v>
      </c>
      <c r="D73" s="198"/>
      <c r="E73" s="203" t="s">
        <v>2487</v>
      </c>
      <c r="F73" s="196" t="str">
        <f>VLOOKUP(Table134[[#This Row],[trgt]],Table1[[UUID]:[email]],2,FALSE)</f>
        <v>0@localhost</v>
      </c>
      <c r="G73" s="199" t="str">
        <f>IF(Table134[[#This Row],[src]]&lt;Table134[[#This Row],[trgt]],Table134[[#This Row],[src]]&amp;Table134[[#This Row],[trgt]],Table134[[#This Row],[trgt]]&amp;Table134[[#This Row],[src]])</f>
        <v>30c66810d8c74853b294c793892d5f1beeeeeeeeeeeeeeeeeeeeeeeeeeeeeeee</v>
      </c>
      <c r="H73" s="196">
        <f>COUNTIF(Table134[DuplicateCheckId],Table134[[#This Row],[DuplicateCheckId]])-1</f>
        <v>0</v>
      </c>
      <c r="I73" s="199"/>
      <c r="J73" s="196" t="str">
        <f>IF(LEN(Table134[[#This Row],[Label]])&gt;0,"""label"" : { ""id"" : ""a7311ed09ba64a6e8066caa2a2247991"" , ""functor"" : ""tag list"" , ""components"" : [ { value"" : """ &amp; Table134[[#This Row],[Label]] &amp; """, ""type"" : ""string"" } ] },","")</f>
        <v/>
      </c>
      <c r="K73" s="199" t="str">
        <f ca="1">"{ ""src"" : ""agent://" &amp; Table134[[#This Row],[src]] &amp; """,  ""trgt"" : ""agent://" &amp; Table134[[#This Row],[trgt]] &amp; """ } " &amp; IF(LEN(OFFSET(Table134[[#This Row],[src]],1,0))&gt;0,", ","")</f>
        <v xml:space="preserve">{ "src" : "agent://30c66810d8c74853b294c793892d5f1b",  "trgt" : "agent://eeeeeeeeeeeeeeeeeeeeeeeeeeeeeeee" } , </v>
      </c>
    </row>
    <row r="74" spans="1:11" s="200" customFormat="1" x14ac:dyDescent="0.25">
      <c r="A74" s="201">
        <v>85</v>
      </c>
      <c r="B74" s="185" t="s">
        <v>1171</v>
      </c>
      <c r="C74" s="197" t="str">
        <f>VLOOKUP(Table134[[#This Row],[src]],Table1[[UUID]:[email]],2,FALSE)</f>
        <v>68@localhost</v>
      </c>
      <c r="D74" s="198"/>
      <c r="E74" s="203" t="s">
        <v>2487</v>
      </c>
      <c r="F74" s="196" t="str">
        <f>VLOOKUP(Table134[[#This Row],[trgt]],Table1[[UUID]:[email]],2,FALSE)</f>
        <v>0@localhost</v>
      </c>
      <c r="G74" s="196" t="str">
        <f>IF(Table134[[#This Row],[src]]&lt;Table134[[#This Row],[trgt]],Table134[[#This Row],[src]]&amp;Table134[[#This Row],[trgt]],Table134[[#This Row],[trgt]]&amp;Table134[[#This Row],[src]])</f>
        <v>cd717a97270f48cc9e286ab9d12fd15deeeeeeeeeeeeeeeeeeeeeeeeeeeeeeee</v>
      </c>
      <c r="H74" s="196">
        <f>COUNTIF(Table134[DuplicateCheckId],Table134[[#This Row],[DuplicateCheckId]])-1</f>
        <v>0</v>
      </c>
      <c r="I74" s="196"/>
      <c r="J74" s="196" t="str">
        <f>IF(LEN(Table134[[#This Row],[Label]])&gt;0,"""label"" : { ""id"" : ""a7311ed09ba64a6e8066caa2a2247991"" , ""functor"" : ""tag list"" , ""components"" : [ { value"" : """ &amp; Table134[[#This Row],[Label]] &amp; """, ""type"" : ""string"" } ] },","")</f>
        <v/>
      </c>
      <c r="K74" s="199" t="str">
        <f ca="1">"{ ""src"" : ""agent://" &amp; Table134[[#This Row],[src]] &amp; """,  ""trgt"" : ""agent://" &amp; Table134[[#This Row],[trgt]] &amp; """ } " &amp; IF(LEN(OFFSET(Table134[[#This Row],[src]],1,0))&gt;0,", ","")</f>
        <v xml:space="preserve">{ "src" : "agent://cd717a97270f48cc9e286ab9d12fd15d",  "trgt" : "agent://eeeeeeeeeeeeeeeeeeeeeeeeeeeeeeee" } , </v>
      </c>
    </row>
    <row r="75" spans="1:11" s="200" customFormat="1" x14ac:dyDescent="0.25">
      <c r="A75" s="196">
        <v>86</v>
      </c>
      <c r="B75" s="192" t="s">
        <v>1172</v>
      </c>
      <c r="C75" s="197" t="str">
        <f>VLOOKUP(Table134[[#This Row],[src]],Table1[[UUID]:[email]],2,FALSE)</f>
        <v>69@localhost</v>
      </c>
      <c r="D75" s="198"/>
      <c r="E75" s="203" t="s">
        <v>2487</v>
      </c>
      <c r="F75" s="196" t="str">
        <f>VLOOKUP(Table134[[#This Row],[trgt]],Table1[[UUID]:[email]],2,FALSE)</f>
        <v>0@localhost</v>
      </c>
      <c r="G75" s="196" t="str">
        <f>IF(Table134[[#This Row],[src]]&lt;Table134[[#This Row],[trgt]],Table134[[#This Row],[src]]&amp;Table134[[#This Row],[trgt]],Table134[[#This Row],[trgt]]&amp;Table134[[#This Row],[src]])</f>
        <v>21283e50234e4fd09ecb7a2db5a1bd35eeeeeeeeeeeeeeeeeeeeeeeeeeeeeeee</v>
      </c>
      <c r="H75" s="196">
        <f>COUNTIF(Table134[DuplicateCheckId],Table134[[#This Row],[DuplicateCheckId]])-1</f>
        <v>0</v>
      </c>
      <c r="I75" s="196"/>
      <c r="J75" s="196" t="str">
        <f>IF(LEN(Table134[[#This Row],[Label]])&gt;0,"""label"" : { ""id"" : ""a7311ed09ba64a6e8066caa2a2247991"" , ""functor"" : ""tag list"" , ""components"" : [ { value"" : """ &amp; Table134[[#This Row],[Label]] &amp; """, ""type"" : ""string"" } ] },","")</f>
        <v/>
      </c>
      <c r="K75" s="199" t="str">
        <f ca="1">"{ ""src"" : ""agent://" &amp; Table134[[#This Row],[src]] &amp; """,  ""trgt"" : ""agent://" &amp; Table134[[#This Row],[trgt]] &amp; """ } " &amp; IF(LEN(OFFSET(Table134[[#This Row],[src]],1,0))&gt;0,", ","")</f>
        <v xml:space="preserve">{ "src" : "agent://21283e50234e4fd09ecb7a2db5a1bd35",  "trgt" : "agent://eeeeeeeeeeeeeeeeeeeeeeeeeeeeeeee" } , </v>
      </c>
    </row>
    <row r="76" spans="1:11" s="200" customFormat="1" x14ac:dyDescent="0.25">
      <c r="A76" s="196">
        <v>87</v>
      </c>
      <c r="B76" s="185" t="s">
        <v>1173</v>
      </c>
      <c r="C76" s="197" t="str">
        <f>VLOOKUP(Table134[[#This Row],[src]],Table1[[UUID]:[email]],2,FALSE)</f>
        <v>70@localhost</v>
      </c>
      <c r="D76" s="198"/>
      <c r="E76" s="203" t="s">
        <v>2487</v>
      </c>
      <c r="F76" s="196" t="str">
        <f>VLOOKUP(Table134[[#This Row],[trgt]],Table1[[UUID]:[email]],2,FALSE)</f>
        <v>0@localhost</v>
      </c>
      <c r="G76" s="196" t="str">
        <f>IF(Table134[[#This Row],[src]]&lt;Table134[[#This Row],[trgt]],Table134[[#This Row],[src]]&amp;Table134[[#This Row],[trgt]],Table134[[#This Row],[trgt]]&amp;Table134[[#This Row],[src]])</f>
        <v>c34ab67893c74967b7a900a775c7c0aaeeeeeeeeeeeeeeeeeeeeeeeeeeeeeeee</v>
      </c>
      <c r="H76" s="196">
        <f>COUNTIF(Table134[DuplicateCheckId],Table134[[#This Row],[DuplicateCheckId]])-1</f>
        <v>0</v>
      </c>
      <c r="I76" s="196"/>
      <c r="J76" s="196" t="str">
        <f>IF(LEN(Table134[[#This Row],[Label]])&gt;0,"""label"" : { ""id"" : ""a7311ed09ba64a6e8066caa2a2247991"" , ""functor"" : ""tag list"" , ""components"" : [ { value"" : """ &amp; Table134[[#This Row],[Label]] &amp; """, ""type"" : ""string"" } ] },","")</f>
        <v/>
      </c>
      <c r="K76" s="199" t="str">
        <f ca="1">"{ ""src"" : ""agent://" &amp; Table134[[#This Row],[src]] &amp; """,  ""trgt"" : ""agent://" &amp; Table134[[#This Row],[trgt]] &amp; """ } " &amp; IF(LEN(OFFSET(Table134[[#This Row],[src]],1,0))&gt;0,", ","")</f>
        <v xml:space="preserve">{ "src" : "agent://c34ab67893c74967b7a900a775c7c0aa",  "trgt" : "agent://eeeeeeeeeeeeeeeeeeeeeeeeeeeeeeee" } , </v>
      </c>
    </row>
    <row r="77" spans="1:11" s="200" customFormat="1" x14ac:dyDescent="0.25">
      <c r="A77" s="196">
        <v>88</v>
      </c>
      <c r="B77" s="185" t="s">
        <v>1174</v>
      </c>
      <c r="C77" s="197" t="str">
        <f>VLOOKUP(Table134[[#This Row],[src]],Table1[[UUID]:[email]],2,FALSE)</f>
        <v>71@localhost</v>
      </c>
      <c r="D77" s="198"/>
      <c r="E77" s="203" t="s">
        <v>2487</v>
      </c>
      <c r="F77" s="196" t="str">
        <f>VLOOKUP(Table134[[#This Row],[trgt]],Table1[[UUID]:[email]],2,FALSE)</f>
        <v>0@localhost</v>
      </c>
      <c r="G77" s="196" t="str">
        <f>IF(Table134[[#This Row],[src]]&lt;Table134[[#This Row],[trgt]],Table134[[#This Row],[src]]&amp;Table134[[#This Row],[trgt]],Table134[[#This Row],[trgt]]&amp;Table134[[#This Row],[src]])</f>
        <v>84ad3eac5e5a4f56aed70a9bff217165eeeeeeeeeeeeeeeeeeeeeeeeeeeeeeee</v>
      </c>
      <c r="H77" s="196">
        <f>COUNTIF(Table134[DuplicateCheckId],Table134[[#This Row],[DuplicateCheckId]])-1</f>
        <v>0</v>
      </c>
      <c r="I77" s="196"/>
      <c r="J77" s="196" t="str">
        <f>IF(LEN(Table134[[#This Row],[Label]])&gt;0,"""label"" : { ""id"" : ""a7311ed09ba64a6e8066caa2a2247991"" , ""functor"" : ""tag list"" , ""components"" : [ { value"" : """ &amp; Table134[[#This Row],[Label]] &amp; """, ""type"" : ""string"" } ] },","")</f>
        <v/>
      </c>
      <c r="K77" s="199" t="str">
        <f ca="1">"{ ""src"" : ""agent://" &amp; Table134[[#This Row],[src]] &amp; """,  ""trgt"" : ""agent://" &amp; Table134[[#This Row],[trgt]] &amp; """ } " &amp; IF(LEN(OFFSET(Table134[[#This Row],[src]],1,0))&gt;0,", ","")</f>
        <v xml:space="preserve">{ "src" : "agent://84ad3eac5e5a4f56aed70a9bff217165",  "trgt" : "agent://eeeeeeeeeeeeeeeeeeeeeeeeeeeeeeee" } , </v>
      </c>
    </row>
    <row r="78" spans="1:11" s="200" customFormat="1" x14ac:dyDescent="0.25">
      <c r="A78" s="201">
        <v>89</v>
      </c>
      <c r="B78" s="185" t="s">
        <v>1175</v>
      </c>
      <c r="C78" s="197" t="str">
        <f>VLOOKUP(Table134[[#This Row],[src]],Table1[[UUID]:[email]],2,FALSE)</f>
        <v>72@localhost</v>
      </c>
      <c r="D78" s="198"/>
      <c r="E78" s="203" t="s">
        <v>2487</v>
      </c>
      <c r="F78" s="196" t="str">
        <f>VLOOKUP(Table134[[#This Row],[trgt]],Table1[[UUID]:[email]],2,FALSE)</f>
        <v>0@localhost</v>
      </c>
      <c r="G78" s="196" t="str">
        <f>IF(Table134[[#This Row],[src]]&lt;Table134[[#This Row],[trgt]],Table134[[#This Row],[src]]&amp;Table134[[#This Row],[trgt]],Table134[[#This Row],[trgt]]&amp;Table134[[#This Row],[src]])</f>
        <v>7757491fa251478fa31520a3c5b4f0fdeeeeeeeeeeeeeeeeeeeeeeeeeeeeeeee</v>
      </c>
      <c r="H78" s="196">
        <f>COUNTIF(Table134[DuplicateCheckId],Table134[[#This Row],[DuplicateCheckId]])-1</f>
        <v>0</v>
      </c>
      <c r="I78" s="196"/>
      <c r="J78" s="196" t="str">
        <f>IF(LEN(Table134[[#This Row],[Label]])&gt;0,"""label"" : { ""id"" : ""a7311ed09ba64a6e8066caa2a2247991"" , ""functor"" : ""tag list"" , ""components"" : [ { value"" : """ &amp; Table134[[#This Row],[Label]] &amp; """, ""type"" : ""string"" } ] },","")</f>
        <v/>
      </c>
      <c r="K78" s="199" t="str">
        <f ca="1">"{ ""src"" : ""agent://" &amp; Table134[[#This Row],[src]] &amp; """,  ""trgt"" : ""agent://" &amp; Table134[[#This Row],[trgt]] &amp; """ } " &amp; IF(LEN(OFFSET(Table134[[#This Row],[src]],1,0))&gt;0,", ","")</f>
        <v xml:space="preserve">{ "src" : "agent://7757491fa251478fa31520a3c5b4f0fd",  "trgt" : "agent://eeeeeeeeeeeeeeeeeeeeeeeeeeeeeeee" } , </v>
      </c>
    </row>
    <row r="79" spans="1:11" s="200" customFormat="1" x14ac:dyDescent="0.25">
      <c r="A79" s="196">
        <v>90</v>
      </c>
      <c r="B79" s="185" t="s">
        <v>1176</v>
      </c>
      <c r="C79" s="197" t="str">
        <f>VLOOKUP(Table134[[#This Row],[src]],Table1[[UUID]:[email]],2,FALSE)</f>
        <v>73@localhost</v>
      </c>
      <c r="D79" s="198"/>
      <c r="E79" s="203" t="s">
        <v>2487</v>
      </c>
      <c r="F79" s="196" t="str">
        <f>VLOOKUP(Table134[[#This Row],[trgt]],Table1[[UUID]:[email]],2,FALSE)</f>
        <v>0@localhost</v>
      </c>
      <c r="G79" s="196" t="str">
        <f>IF(Table134[[#This Row],[src]]&lt;Table134[[#This Row],[trgt]],Table134[[#This Row],[src]]&amp;Table134[[#This Row],[trgt]],Table134[[#This Row],[trgt]]&amp;Table134[[#This Row],[src]])</f>
        <v>eeeeeeeeeeeeeeeeeeeeeeeeeeeeeeeef61e40ad604f4c168d4e72e4f25e4fb2</v>
      </c>
      <c r="H79" s="196">
        <f>COUNTIF(Table134[DuplicateCheckId],Table134[[#This Row],[DuplicateCheckId]])-1</f>
        <v>0</v>
      </c>
      <c r="I79" s="196"/>
      <c r="J79" s="196" t="str">
        <f>IF(LEN(Table134[[#This Row],[Label]])&gt;0,"""label"" : { ""id"" : ""a7311ed09ba64a6e8066caa2a2247991"" , ""functor"" : ""tag list"" , ""components"" : [ { value"" : """ &amp; Table134[[#This Row],[Label]] &amp; """, ""type"" : ""string"" } ] },","")</f>
        <v/>
      </c>
      <c r="K79" s="199" t="str">
        <f ca="1">"{ ""src"" : ""agent://" &amp; Table134[[#This Row],[src]] &amp; """,  ""trgt"" : ""agent://" &amp; Table134[[#This Row],[trgt]] &amp; """ } " &amp; IF(LEN(OFFSET(Table134[[#This Row],[src]],1,0))&gt;0,", ","")</f>
        <v xml:space="preserve">{ "src" : "agent://f61e40ad604f4c168d4e72e4f25e4fb2",  "trgt" : "agent://eeeeeeeeeeeeeeeeeeeeeeeeeeeeeeee" } , </v>
      </c>
    </row>
    <row r="80" spans="1:11" s="200" customFormat="1" x14ac:dyDescent="0.25">
      <c r="A80" s="196">
        <v>91</v>
      </c>
      <c r="B80" s="185" t="s">
        <v>1177</v>
      </c>
      <c r="C80" s="197" t="str">
        <f>VLOOKUP(Table134[[#This Row],[src]],Table1[[UUID]:[email]],2,FALSE)</f>
        <v>74@localhost</v>
      </c>
      <c r="D80" s="198"/>
      <c r="E80" s="203" t="s">
        <v>2487</v>
      </c>
      <c r="F80" s="196" t="str">
        <f>VLOOKUP(Table134[[#This Row],[trgt]],Table1[[UUID]:[email]],2,FALSE)</f>
        <v>0@localhost</v>
      </c>
      <c r="G80" s="196" t="str">
        <f>IF(Table134[[#This Row],[src]]&lt;Table134[[#This Row],[trgt]],Table134[[#This Row],[src]]&amp;Table134[[#This Row],[trgt]],Table134[[#This Row],[trgt]]&amp;Table134[[#This Row],[src]])</f>
        <v>d1444189811346d0a4ca4ad901098795eeeeeeeeeeeeeeeeeeeeeeeeeeeeeeee</v>
      </c>
      <c r="H80" s="196">
        <f>COUNTIF(Table134[DuplicateCheckId],Table134[[#This Row],[DuplicateCheckId]])-1</f>
        <v>0</v>
      </c>
      <c r="I80" s="196"/>
      <c r="J80" s="196" t="str">
        <f>IF(LEN(Table134[[#This Row],[Label]])&gt;0,"""label"" : { ""id"" : ""a7311ed09ba64a6e8066caa2a2247991"" , ""functor"" : ""tag list"" , ""components"" : [ { value"" : """ &amp; Table134[[#This Row],[Label]] &amp; """, ""type"" : ""string"" } ] },","")</f>
        <v/>
      </c>
      <c r="K80" s="199" t="str">
        <f ca="1">"{ ""src"" : ""agent://" &amp; Table134[[#This Row],[src]] &amp; """,  ""trgt"" : ""agent://" &amp; Table134[[#This Row],[trgt]] &amp; """ } " &amp; IF(LEN(OFFSET(Table134[[#This Row],[src]],1,0))&gt;0,", ","")</f>
        <v xml:space="preserve">{ "src" : "agent://d1444189811346d0a4ca4ad901098795",  "trgt" : "agent://eeeeeeeeeeeeeeeeeeeeeeeeeeeeeeee" } , </v>
      </c>
    </row>
    <row r="81" spans="1:11" s="200" customFormat="1" x14ac:dyDescent="0.25">
      <c r="A81" s="196">
        <v>92</v>
      </c>
      <c r="B81" s="185" t="s">
        <v>1178</v>
      </c>
      <c r="C81" s="197" t="str">
        <f>VLOOKUP(Table134[[#This Row],[src]],Table1[[UUID]:[email]],2,FALSE)</f>
        <v>75@localhost</v>
      </c>
      <c r="D81" s="198"/>
      <c r="E81" s="203" t="s">
        <v>2487</v>
      </c>
      <c r="F81" s="196" t="str">
        <f>VLOOKUP(Table134[[#This Row],[trgt]],Table1[[UUID]:[email]],2,FALSE)</f>
        <v>0@localhost</v>
      </c>
      <c r="G81" s="196" t="str">
        <f>IF(Table134[[#This Row],[src]]&lt;Table134[[#This Row],[trgt]],Table134[[#This Row],[src]]&amp;Table134[[#This Row],[trgt]],Table134[[#This Row],[trgt]]&amp;Table134[[#This Row],[src]])</f>
        <v>eeeeeeeeeeeeeeeeeeeeeeeeeeeeeeeef46898d4055a47639981de523cb91459</v>
      </c>
      <c r="H81" s="196">
        <f>COUNTIF(Table134[DuplicateCheckId],Table134[[#This Row],[DuplicateCheckId]])-1</f>
        <v>0</v>
      </c>
      <c r="I81" s="196"/>
      <c r="J81" s="196" t="str">
        <f>IF(LEN(Table134[[#This Row],[Label]])&gt;0,"""label"" : { ""id"" : ""a7311ed09ba64a6e8066caa2a2247991"" , ""functor"" : ""tag list"" , ""components"" : [ { value"" : """ &amp; Table134[[#This Row],[Label]] &amp; """, ""type"" : ""string"" } ] },","")</f>
        <v/>
      </c>
      <c r="K81" s="199" t="str">
        <f ca="1">"{ ""src"" : ""agent://" &amp; Table134[[#This Row],[src]] &amp; """,  ""trgt"" : ""agent://" &amp; Table134[[#This Row],[trgt]] &amp; """ } " &amp; IF(LEN(OFFSET(Table134[[#This Row],[src]],1,0))&gt;0,", ","")</f>
        <v xml:space="preserve">{ "src" : "agent://f46898d4055a47639981de523cb91459",  "trgt" : "agent://eeeeeeeeeeeeeeeeeeeeeeeeeeeeeeee" } , </v>
      </c>
    </row>
    <row r="82" spans="1:11" s="200" customFormat="1" x14ac:dyDescent="0.25">
      <c r="A82" s="201">
        <v>93</v>
      </c>
      <c r="B82" s="185" t="s">
        <v>1179</v>
      </c>
      <c r="C82" s="197" t="str">
        <f>VLOOKUP(Table134[[#This Row],[src]],Table1[[UUID]:[email]],2,FALSE)</f>
        <v>76@localhost</v>
      </c>
      <c r="D82" s="198"/>
      <c r="E82" s="203" t="s">
        <v>2487</v>
      </c>
      <c r="F82" s="196" t="str">
        <f>VLOOKUP(Table134[[#This Row],[trgt]],Table1[[UUID]:[email]],2,FALSE)</f>
        <v>0@localhost</v>
      </c>
      <c r="G82" s="196" t="str">
        <f>IF(Table134[[#This Row],[src]]&lt;Table134[[#This Row],[trgt]],Table134[[#This Row],[src]]&amp;Table134[[#This Row],[trgt]],Table134[[#This Row],[trgt]]&amp;Table134[[#This Row],[src]])</f>
        <v>be29499252884fd68fc8e1bb72b24484eeeeeeeeeeeeeeeeeeeeeeeeeeeeeeee</v>
      </c>
      <c r="H82" s="196">
        <f>COUNTIF(Table134[DuplicateCheckId],Table134[[#This Row],[DuplicateCheckId]])-1</f>
        <v>0</v>
      </c>
      <c r="I82" s="196"/>
      <c r="J82" s="196" t="str">
        <f>IF(LEN(Table134[[#This Row],[Label]])&gt;0,"""label"" : { ""id"" : ""a7311ed09ba64a6e8066caa2a2247991"" , ""functor"" : ""tag list"" , ""components"" : [ { value"" : """ &amp; Table134[[#This Row],[Label]] &amp; """, ""type"" : ""string"" } ] },","")</f>
        <v/>
      </c>
      <c r="K82" s="199" t="str">
        <f ca="1">"{ ""src"" : ""agent://" &amp; Table134[[#This Row],[src]] &amp; """,  ""trgt"" : ""agent://" &amp; Table134[[#This Row],[trgt]] &amp; """ } " &amp; IF(LEN(OFFSET(Table134[[#This Row],[src]],1,0))&gt;0,", ","")</f>
        <v xml:space="preserve">{ "src" : "agent://be29499252884fd68fc8e1bb72b24484",  "trgt" : "agent://eeeeeeeeeeeeeeeeeeeeeeeeeeeeeeee" } , </v>
      </c>
    </row>
    <row r="83" spans="1:11" s="200" customFormat="1" x14ac:dyDescent="0.25">
      <c r="A83" s="196">
        <v>94</v>
      </c>
      <c r="B83" s="185" t="s">
        <v>1180</v>
      </c>
      <c r="C83" s="197" t="str">
        <f>VLOOKUP(Table134[[#This Row],[src]],Table1[[UUID]:[email]],2,FALSE)</f>
        <v>77@localhost</v>
      </c>
      <c r="D83" s="198"/>
      <c r="E83" s="203" t="s">
        <v>2487</v>
      </c>
      <c r="F83" s="196" t="str">
        <f>VLOOKUP(Table134[[#This Row],[trgt]],Table1[[UUID]:[email]],2,FALSE)</f>
        <v>0@localhost</v>
      </c>
      <c r="G83" s="196" t="str">
        <f>IF(Table134[[#This Row],[src]]&lt;Table134[[#This Row],[trgt]],Table134[[#This Row],[src]]&amp;Table134[[#This Row],[trgt]],Table134[[#This Row],[trgt]]&amp;Table134[[#This Row],[src]])</f>
        <v>aec475c3a7754299b162dd018606fc2ceeeeeeeeeeeeeeeeeeeeeeeeeeeeeeee</v>
      </c>
      <c r="H83" s="196">
        <f>COUNTIF(Table134[DuplicateCheckId],Table134[[#This Row],[DuplicateCheckId]])-1</f>
        <v>0</v>
      </c>
      <c r="I83" s="196"/>
      <c r="J83" s="196" t="str">
        <f>IF(LEN(Table134[[#This Row],[Label]])&gt;0,"""label"" : { ""id"" : ""a7311ed09ba64a6e8066caa2a2247991"" , ""functor"" : ""tag list"" , ""components"" : [ { value"" : """ &amp; Table134[[#This Row],[Label]] &amp; """, ""type"" : ""string"" } ] },","")</f>
        <v/>
      </c>
      <c r="K83" s="199" t="str">
        <f ca="1">"{ ""src"" : ""agent://" &amp; Table134[[#This Row],[src]] &amp; """,  ""trgt"" : ""agent://" &amp; Table134[[#This Row],[trgt]] &amp; """ } " &amp; IF(LEN(OFFSET(Table134[[#This Row],[src]],1,0))&gt;0,", ","")</f>
        <v xml:space="preserve">{ "src" : "agent://aec475c3a7754299b162dd018606fc2c",  "trgt" : "agent://eeeeeeeeeeeeeeeeeeeeeeeeeeeeeeee" } , </v>
      </c>
    </row>
    <row r="84" spans="1:11" s="200" customFormat="1" x14ac:dyDescent="0.25">
      <c r="A84" s="196">
        <v>95</v>
      </c>
      <c r="B84" s="185" t="s">
        <v>1181</v>
      </c>
      <c r="C84" s="197" t="str">
        <f>VLOOKUP(Table134[[#This Row],[src]],Table1[[UUID]:[email]],2,FALSE)</f>
        <v>78@localhost</v>
      </c>
      <c r="D84" s="198"/>
      <c r="E84" s="203" t="s">
        <v>2487</v>
      </c>
      <c r="F84" s="196" t="str">
        <f>VLOOKUP(Table134[[#This Row],[trgt]],Table1[[UUID]:[email]],2,FALSE)</f>
        <v>0@localhost</v>
      </c>
      <c r="G84" s="196" t="str">
        <f>IF(Table134[[#This Row],[src]]&lt;Table134[[#This Row],[trgt]],Table134[[#This Row],[src]]&amp;Table134[[#This Row],[trgt]],Table134[[#This Row],[trgt]]&amp;Table134[[#This Row],[src]])</f>
        <v>cf6adb1412944f65b4b748e7eaf07803eeeeeeeeeeeeeeeeeeeeeeeeeeeeeeee</v>
      </c>
      <c r="H84" s="196">
        <f>COUNTIF(Table134[DuplicateCheckId],Table134[[#This Row],[DuplicateCheckId]])-1</f>
        <v>0</v>
      </c>
      <c r="I84" s="196"/>
      <c r="J84" s="196" t="str">
        <f>IF(LEN(Table134[[#This Row],[Label]])&gt;0,"""label"" : { ""id"" : ""a7311ed09ba64a6e8066caa2a2247991"" , ""functor"" : ""tag list"" , ""components"" : [ { value"" : """ &amp; Table134[[#This Row],[Label]] &amp; """, ""type"" : ""string"" } ] },","")</f>
        <v/>
      </c>
      <c r="K84" s="199" t="str">
        <f ca="1">"{ ""src"" : ""agent://" &amp; Table134[[#This Row],[src]] &amp; """,  ""trgt"" : ""agent://" &amp; Table134[[#This Row],[trgt]] &amp; """ } " &amp; IF(LEN(OFFSET(Table134[[#This Row],[src]],1,0))&gt;0,", ","")</f>
        <v xml:space="preserve">{ "src" : "agent://cf6adb1412944f65b4b748e7eaf07803",  "trgt" : "agent://eeeeeeeeeeeeeeeeeeeeeeeeeeeeeeee" } , </v>
      </c>
    </row>
    <row r="85" spans="1:11" s="200" customFormat="1" x14ac:dyDescent="0.25">
      <c r="A85" s="196">
        <v>96</v>
      </c>
      <c r="B85" s="185" t="s">
        <v>1182</v>
      </c>
      <c r="C85" s="197" t="str">
        <f>VLOOKUP(Table134[[#This Row],[src]],Table1[[UUID]:[email]],2,FALSE)</f>
        <v>79@localhost</v>
      </c>
      <c r="D85" s="198"/>
      <c r="E85" s="203" t="s">
        <v>2487</v>
      </c>
      <c r="F85" s="196" t="str">
        <f>VLOOKUP(Table134[[#This Row],[trgt]],Table1[[UUID]:[email]],2,FALSE)</f>
        <v>0@localhost</v>
      </c>
      <c r="G85" s="196" t="str">
        <f>IF(Table134[[#This Row],[src]]&lt;Table134[[#This Row],[trgt]],Table134[[#This Row],[src]]&amp;Table134[[#This Row],[trgt]],Table134[[#This Row],[trgt]]&amp;Table134[[#This Row],[src]])</f>
        <v>bb51ab6536e2409386835f36f4bf1e1beeeeeeeeeeeeeeeeeeeeeeeeeeeeeeee</v>
      </c>
      <c r="H85" s="196">
        <f>COUNTIF(Table134[DuplicateCheckId],Table134[[#This Row],[DuplicateCheckId]])-1</f>
        <v>0</v>
      </c>
      <c r="I85" s="196"/>
      <c r="J85" s="196" t="str">
        <f>IF(LEN(Table134[[#This Row],[Label]])&gt;0,"""label"" : { ""id"" : ""a7311ed09ba64a6e8066caa2a2247991"" , ""functor"" : ""tag list"" , ""components"" : [ { value"" : """ &amp; Table134[[#This Row],[Label]] &amp; """, ""type"" : ""string"" } ] },","")</f>
        <v/>
      </c>
      <c r="K85" s="199" t="str">
        <f ca="1">"{ ""src"" : ""agent://" &amp; Table134[[#This Row],[src]] &amp; """,  ""trgt"" : ""agent://" &amp; Table134[[#This Row],[trgt]] &amp; """ } " &amp; IF(LEN(OFFSET(Table134[[#This Row],[src]],1,0))&gt;0,", ","")</f>
        <v xml:space="preserve">{ "src" : "agent://bb51ab6536e2409386835f36f4bf1e1b",  "trgt" : "agent://eeeeeeeeeeeeeeeeeeeeeeeeeeeeeeee" } , </v>
      </c>
    </row>
    <row r="86" spans="1:11" s="200" customFormat="1" x14ac:dyDescent="0.25">
      <c r="A86" s="201">
        <v>97</v>
      </c>
      <c r="B86" s="185" t="s">
        <v>1183</v>
      </c>
      <c r="C86" s="197" t="str">
        <f>VLOOKUP(Table134[[#This Row],[src]],Table1[[UUID]:[email]],2,FALSE)</f>
        <v>80@localhost</v>
      </c>
      <c r="D86" s="198"/>
      <c r="E86" s="203" t="s">
        <v>2487</v>
      </c>
      <c r="F86" s="196" t="str">
        <f>VLOOKUP(Table134[[#This Row],[trgt]],Table1[[UUID]:[email]],2,FALSE)</f>
        <v>0@localhost</v>
      </c>
      <c r="G86" s="196" t="str">
        <f>IF(Table134[[#This Row],[src]]&lt;Table134[[#This Row],[trgt]],Table134[[#This Row],[src]]&amp;Table134[[#This Row],[trgt]],Table134[[#This Row],[trgt]]&amp;Table134[[#This Row],[src]])</f>
        <v>eeeeeeeeeeeeeeeeeeeeeeeeeeeeeeeefbffeff50e37456cab8ffbc446a2c2cd</v>
      </c>
      <c r="H86" s="196">
        <f>COUNTIF(Table134[DuplicateCheckId],Table134[[#This Row],[DuplicateCheckId]])-1</f>
        <v>0</v>
      </c>
      <c r="I86" s="196"/>
      <c r="J86" s="196" t="str">
        <f>IF(LEN(Table134[[#This Row],[Label]])&gt;0,"""label"" : { ""id"" : ""a7311ed09ba64a6e8066caa2a2247991"" , ""functor"" : ""tag list"" , ""components"" : [ { value"" : """ &amp; Table134[[#This Row],[Label]] &amp; """, ""type"" : ""string"" } ] },","")</f>
        <v/>
      </c>
      <c r="K86" s="199" t="str">
        <f ca="1">"{ ""src"" : ""agent://" &amp; Table134[[#This Row],[src]] &amp; """,  ""trgt"" : ""agent://" &amp; Table134[[#This Row],[trgt]] &amp; """ } " &amp; IF(LEN(OFFSET(Table134[[#This Row],[src]],1,0))&gt;0,", ","")</f>
        <v xml:space="preserve">{ "src" : "agent://fbffeff50e37456cab8ffbc446a2c2cd",  "trgt" : "agent://eeeeeeeeeeeeeeeeeeeeeeeeeeeeeeee" } , </v>
      </c>
    </row>
    <row r="87" spans="1:11" s="200" customFormat="1" x14ac:dyDescent="0.25">
      <c r="A87" s="196">
        <v>98</v>
      </c>
      <c r="B87" s="185" t="s">
        <v>1184</v>
      </c>
      <c r="C87" s="197" t="str">
        <f>VLOOKUP(Table134[[#This Row],[src]],Table1[[UUID]:[email]],2,FALSE)</f>
        <v>81@localhost</v>
      </c>
      <c r="D87" s="198"/>
      <c r="E87" s="203" t="s">
        <v>2487</v>
      </c>
      <c r="F87" s="196" t="str">
        <f>VLOOKUP(Table134[[#This Row],[trgt]],Table1[[UUID]:[email]],2,FALSE)</f>
        <v>0@localhost</v>
      </c>
      <c r="G87" s="196" t="str">
        <f>IF(Table134[[#This Row],[src]]&lt;Table134[[#This Row],[trgt]],Table134[[#This Row],[src]]&amp;Table134[[#This Row],[trgt]],Table134[[#This Row],[trgt]]&amp;Table134[[#This Row],[src]])</f>
        <v>b4c297dec5844f468a5909de5e8298c6eeeeeeeeeeeeeeeeeeeeeeeeeeeeeeee</v>
      </c>
      <c r="H87" s="196">
        <f>COUNTIF(Table134[DuplicateCheckId],Table134[[#This Row],[DuplicateCheckId]])-1</f>
        <v>0</v>
      </c>
      <c r="I87" s="196"/>
      <c r="J87" s="196" t="str">
        <f>IF(LEN(Table134[[#This Row],[Label]])&gt;0,"""label"" : { ""id"" : ""a7311ed09ba64a6e8066caa2a2247991"" , ""functor"" : ""tag list"" , ""components"" : [ { value"" : """ &amp; Table134[[#This Row],[Label]] &amp; """, ""type"" : ""string"" } ] },","")</f>
        <v/>
      </c>
      <c r="K87" s="199" t="str">
        <f ca="1">"{ ""src"" : ""agent://" &amp; Table134[[#This Row],[src]] &amp; """,  ""trgt"" : ""agent://" &amp; Table134[[#This Row],[trgt]] &amp; """ } " &amp; IF(LEN(OFFSET(Table134[[#This Row],[src]],1,0))&gt;0,", ","")</f>
        <v xml:space="preserve">{ "src" : "agent://b4c297dec5844f468a5909de5e8298c6",  "trgt" : "agent://eeeeeeeeeeeeeeeeeeeeeeeeeeeeeeee" } , </v>
      </c>
    </row>
    <row r="88" spans="1:11" s="200" customFormat="1" x14ac:dyDescent="0.25">
      <c r="A88" s="196">
        <v>99</v>
      </c>
      <c r="B88" s="185" t="s">
        <v>1185</v>
      </c>
      <c r="C88" s="197" t="str">
        <f>VLOOKUP(Table134[[#This Row],[src]],Table1[[UUID]:[email]],2,FALSE)</f>
        <v>82@localhost</v>
      </c>
      <c r="D88" s="198"/>
      <c r="E88" s="203" t="s">
        <v>2487</v>
      </c>
      <c r="F88" s="196" t="str">
        <f>VLOOKUP(Table134[[#This Row],[trgt]],Table1[[UUID]:[email]],2,FALSE)</f>
        <v>0@localhost</v>
      </c>
      <c r="G88" s="196" t="str">
        <f>IF(Table134[[#This Row],[src]]&lt;Table134[[#This Row],[trgt]],Table134[[#This Row],[src]]&amp;Table134[[#This Row],[trgt]],Table134[[#This Row],[trgt]]&amp;Table134[[#This Row],[src]])</f>
        <v>9ed76e8fca2f44998cb19911376d2a69eeeeeeeeeeeeeeeeeeeeeeeeeeeeeeee</v>
      </c>
      <c r="H88" s="196">
        <f>COUNTIF(Table134[DuplicateCheckId],Table134[[#This Row],[DuplicateCheckId]])-1</f>
        <v>0</v>
      </c>
      <c r="I88" s="196"/>
      <c r="J88" s="196" t="str">
        <f>IF(LEN(Table134[[#This Row],[Label]])&gt;0,"""label"" : { ""id"" : ""a7311ed09ba64a6e8066caa2a2247991"" , ""functor"" : ""tag list"" , ""components"" : [ { value"" : """ &amp; Table134[[#This Row],[Label]] &amp; """, ""type"" : ""string"" } ] },","")</f>
        <v/>
      </c>
      <c r="K88" s="199" t="str">
        <f ca="1">"{ ""src"" : ""agent://" &amp; Table134[[#This Row],[src]] &amp; """,  ""trgt"" : ""agent://" &amp; Table134[[#This Row],[trgt]] &amp; """ } " &amp; IF(LEN(OFFSET(Table134[[#This Row],[src]],1,0))&gt;0,", ","")</f>
        <v xml:space="preserve">{ "src" : "agent://9ed76e8fca2f44998cb19911376d2a69",  "trgt" : "agent://eeeeeeeeeeeeeeeeeeeeeeeeeeeeeeee" } , </v>
      </c>
    </row>
    <row r="89" spans="1:11" s="200" customFormat="1" x14ac:dyDescent="0.25">
      <c r="A89" s="196">
        <v>100</v>
      </c>
      <c r="B89" s="185" t="s">
        <v>1186</v>
      </c>
      <c r="C89" s="197" t="str">
        <f>VLOOKUP(Table134[[#This Row],[src]],Table1[[UUID]:[email]],2,FALSE)</f>
        <v>83@localhost</v>
      </c>
      <c r="D89" s="198"/>
      <c r="E89" s="203" t="s">
        <v>2487</v>
      </c>
      <c r="F89" s="196" t="str">
        <f>VLOOKUP(Table134[[#This Row],[trgt]],Table1[[UUID]:[email]],2,FALSE)</f>
        <v>0@localhost</v>
      </c>
      <c r="G89" s="196" t="str">
        <f>IF(Table134[[#This Row],[src]]&lt;Table134[[#This Row],[trgt]],Table134[[#This Row],[src]]&amp;Table134[[#This Row],[trgt]],Table134[[#This Row],[trgt]]&amp;Table134[[#This Row],[src]])</f>
        <v>54f62ba4295d4bcebcd09cba2339fc68eeeeeeeeeeeeeeeeeeeeeeeeeeeeeeee</v>
      </c>
      <c r="H89" s="196">
        <f>COUNTIF(Table134[DuplicateCheckId],Table134[[#This Row],[DuplicateCheckId]])-1</f>
        <v>0</v>
      </c>
      <c r="I89" s="196"/>
      <c r="J89" s="196" t="str">
        <f>IF(LEN(Table134[[#This Row],[Label]])&gt;0,"""label"" : { ""id"" : ""a7311ed09ba64a6e8066caa2a2247991"" , ""functor"" : ""tag list"" , ""components"" : [ { value"" : """ &amp; Table134[[#This Row],[Label]] &amp; """, ""type"" : ""string"" } ] },","")</f>
        <v/>
      </c>
      <c r="K89" s="199" t="str">
        <f ca="1">"{ ""src"" : ""agent://" &amp; Table134[[#This Row],[src]] &amp; """,  ""trgt"" : ""agent://" &amp; Table134[[#This Row],[trgt]] &amp; """ } " &amp; IF(LEN(OFFSET(Table134[[#This Row],[src]],1,0))&gt;0,", ","")</f>
        <v xml:space="preserve">{ "src" : "agent://54f62ba4295d4bcebcd09cba2339fc68",  "trgt" : "agent://eeeeeeeeeeeeeeeeeeeeeeeeeeeeeeee" } , </v>
      </c>
    </row>
    <row r="90" spans="1:11" s="200" customFormat="1" x14ac:dyDescent="0.25">
      <c r="A90" s="201">
        <v>101</v>
      </c>
      <c r="B90" s="185" t="s">
        <v>1187</v>
      </c>
      <c r="C90" s="197" t="str">
        <f>VLOOKUP(Table134[[#This Row],[src]],Table1[[UUID]:[email]],2,FALSE)</f>
        <v>84@localhost</v>
      </c>
      <c r="D90" s="198"/>
      <c r="E90" s="203" t="s">
        <v>2487</v>
      </c>
      <c r="F90" s="196" t="str">
        <f>VLOOKUP(Table134[[#This Row],[trgt]],Table1[[UUID]:[email]],2,FALSE)</f>
        <v>0@localhost</v>
      </c>
      <c r="G90" s="196" t="str">
        <f>IF(Table134[[#This Row],[src]]&lt;Table134[[#This Row],[trgt]],Table134[[#This Row],[src]]&amp;Table134[[#This Row],[trgt]],Table134[[#This Row],[trgt]]&amp;Table134[[#This Row],[src]])</f>
        <v>b15411de734e4a2f8d0c7a430233008beeeeeeeeeeeeeeeeeeeeeeeeeeeeeeee</v>
      </c>
      <c r="H90" s="196">
        <f>COUNTIF(Table134[DuplicateCheckId],Table134[[#This Row],[DuplicateCheckId]])-1</f>
        <v>0</v>
      </c>
      <c r="I90" s="196"/>
      <c r="J90" s="196" t="str">
        <f>IF(LEN(Table134[[#This Row],[Label]])&gt;0,"""label"" : { ""id"" : ""a7311ed09ba64a6e8066caa2a2247991"" , ""functor"" : ""tag list"" , ""components"" : [ { value"" : """ &amp; Table134[[#This Row],[Label]] &amp; """, ""type"" : ""string"" } ] },","")</f>
        <v/>
      </c>
      <c r="K90" s="199" t="str">
        <f ca="1">"{ ""src"" : ""agent://" &amp; Table134[[#This Row],[src]] &amp; """,  ""trgt"" : ""agent://" &amp; Table134[[#This Row],[trgt]] &amp; """ } " &amp; IF(LEN(OFFSET(Table134[[#This Row],[src]],1,0))&gt;0,", ","")</f>
        <v xml:space="preserve">{ "src" : "agent://b15411de734e4a2f8d0c7a430233008b",  "trgt" : "agent://eeeeeeeeeeeeeeeeeeeeeeeeeeeeeeee" } , </v>
      </c>
    </row>
    <row r="91" spans="1:11" s="200" customFormat="1" x14ac:dyDescent="0.25">
      <c r="A91" s="196">
        <v>102</v>
      </c>
      <c r="B91" s="185" t="s">
        <v>1188</v>
      </c>
      <c r="C91" s="197" t="str">
        <f>VLOOKUP(Table134[[#This Row],[src]],Table1[[UUID]:[email]],2,FALSE)</f>
        <v>85@localhost</v>
      </c>
      <c r="D91" s="198"/>
      <c r="E91" s="203" t="s">
        <v>2487</v>
      </c>
      <c r="F91" s="196" t="str">
        <f>VLOOKUP(Table134[[#This Row],[trgt]],Table1[[UUID]:[email]],2,FALSE)</f>
        <v>0@localhost</v>
      </c>
      <c r="G91" s="196" t="str">
        <f>IF(Table134[[#This Row],[src]]&lt;Table134[[#This Row],[trgt]],Table134[[#This Row],[src]]&amp;Table134[[#This Row],[trgt]],Table134[[#This Row],[trgt]]&amp;Table134[[#This Row],[src]])</f>
        <v>244eedce45a84faf9cf8c18fb35aa6e1eeeeeeeeeeeeeeeeeeeeeeeeeeeeeeee</v>
      </c>
      <c r="H91" s="196">
        <f>COUNTIF(Table134[DuplicateCheckId],Table134[[#This Row],[DuplicateCheckId]])-1</f>
        <v>0</v>
      </c>
      <c r="I91" s="196"/>
      <c r="J91" s="196" t="str">
        <f>IF(LEN(Table134[[#This Row],[Label]])&gt;0,"""label"" : { ""id"" : ""a7311ed09ba64a6e8066caa2a2247991"" , ""functor"" : ""tag list"" , ""components"" : [ { value"" : """ &amp; Table134[[#This Row],[Label]] &amp; """, ""type"" : ""string"" } ] },","")</f>
        <v/>
      </c>
      <c r="K91" s="199" t="str">
        <f ca="1">"{ ""src"" : ""agent://" &amp; Table134[[#This Row],[src]] &amp; """,  ""trgt"" : ""agent://" &amp; Table134[[#This Row],[trgt]] &amp; """ } " &amp; IF(LEN(OFFSET(Table134[[#This Row],[src]],1,0))&gt;0,", ","")</f>
        <v xml:space="preserve">{ "src" : "agent://244eedce45a84faf9cf8c18fb35aa6e1",  "trgt" : "agent://eeeeeeeeeeeeeeeeeeeeeeeeeeeeeeee" } , </v>
      </c>
    </row>
    <row r="92" spans="1:11" s="200" customFormat="1" x14ac:dyDescent="0.25">
      <c r="A92" s="196">
        <v>103</v>
      </c>
      <c r="B92" s="185" t="s">
        <v>1189</v>
      </c>
      <c r="C92" s="197" t="str">
        <f>VLOOKUP(Table134[[#This Row],[src]],Table1[[UUID]:[email]],2,FALSE)</f>
        <v>86@localhost</v>
      </c>
      <c r="D92" s="198"/>
      <c r="E92" s="203" t="s">
        <v>2487</v>
      </c>
      <c r="F92" s="196" t="str">
        <f>VLOOKUP(Table134[[#This Row],[trgt]],Table1[[UUID]:[email]],2,FALSE)</f>
        <v>0@localhost</v>
      </c>
      <c r="G92" s="196" t="str">
        <f>IF(Table134[[#This Row],[src]]&lt;Table134[[#This Row],[trgt]],Table134[[#This Row],[src]]&amp;Table134[[#This Row],[trgt]],Table134[[#This Row],[trgt]]&amp;Table134[[#This Row],[src]])</f>
        <v>1fdc30beabfa499f95b75eb29435e8c8eeeeeeeeeeeeeeeeeeeeeeeeeeeeeeee</v>
      </c>
      <c r="H92" s="196">
        <f>COUNTIF(Table134[DuplicateCheckId],Table134[[#This Row],[DuplicateCheckId]])-1</f>
        <v>0</v>
      </c>
      <c r="I92" s="196"/>
      <c r="J92" s="196" t="str">
        <f>IF(LEN(Table134[[#This Row],[Label]])&gt;0,"""label"" : { ""id"" : ""a7311ed09ba64a6e8066caa2a2247991"" , ""functor"" : ""tag list"" , ""components"" : [ { value"" : """ &amp; Table134[[#This Row],[Label]] &amp; """, ""type"" : ""string"" } ] },","")</f>
        <v/>
      </c>
      <c r="K92" s="199" t="str">
        <f ca="1">"{ ""src"" : ""agent://" &amp; Table134[[#This Row],[src]] &amp; """,  ""trgt"" : ""agent://" &amp; Table134[[#This Row],[trgt]] &amp; """ } " &amp; IF(LEN(OFFSET(Table134[[#This Row],[src]],1,0))&gt;0,", ","")</f>
        <v xml:space="preserve">{ "src" : "agent://1fdc30beabfa499f95b75eb29435e8c8",  "trgt" : "agent://eeeeeeeeeeeeeeeeeeeeeeeeeeeeeeee" } , </v>
      </c>
    </row>
    <row r="93" spans="1:11" s="200" customFormat="1" x14ac:dyDescent="0.25">
      <c r="A93" s="196">
        <v>104</v>
      </c>
      <c r="B93" s="185" t="s">
        <v>1190</v>
      </c>
      <c r="C93" s="197" t="str">
        <f>VLOOKUP(Table134[[#This Row],[src]],Table1[[UUID]:[email]],2,FALSE)</f>
        <v>87@localhost</v>
      </c>
      <c r="D93" s="198"/>
      <c r="E93" s="203" t="s">
        <v>2487</v>
      </c>
      <c r="F93" s="196" t="str">
        <f>VLOOKUP(Table134[[#This Row],[trgt]],Table1[[UUID]:[email]],2,FALSE)</f>
        <v>0@localhost</v>
      </c>
      <c r="G93" s="196" t="str">
        <f>IF(Table134[[#This Row],[src]]&lt;Table134[[#This Row],[trgt]],Table134[[#This Row],[src]]&amp;Table134[[#This Row],[trgt]],Table134[[#This Row],[trgt]]&amp;Table134[[#This Row],[src]])</f>
        <v>e1c10fc796714f95840bfb96ebbdd778eeeeeeeeeeeeeeeeeeeeeeeeeeeeeeee</v>
      </c>
      <c r="H93" s="196">
        <f>COUNTIF(Table134[DuplicateCheckId],Table134[[#This Row],[DuplicateCheckId]])-1</f>
        <v>0</v>
      </c>
      <c r="I93" s="196"/>
      <c r="J93" s="196" t="str">
        <f>IF(LEN(Table134[[#This Row],[Label]])&gt;0,"""label"" : { ""id"" : ""a7311ed09ba64a6e8066caa2a2247991"" , ""functor"" : ""tag list"" , ""components"" : [ { value"" : """ &amp; Table134[[#This Row],[Label]] &amp; """, ""type"" : ""string"" } ] },","")</f>
        <v/>
      </c>
      <c r="K93" s="199" t="str">
        <f ca="1">"{ ""src"" : ""agent://" &amp; Table134[[#This Row],[src]] &amp; """,  ""trgt"" : ""agent://" &amp; Table134[[#This Row],[trgt]] &amp; """ } " &amp; IF(LEN(OFFSET(Table134[[#This Row],[src]],1,0))&gt;0,", ","")</f>
        <v xml:space="preserve">{ "src" : "agent://e1c10fc796714f95840bfb96ebbdd778",  "trgt" : "agent://eeeeeeeeeeeeeeeeeeeeeeeeeeeeeeee" } , </v>
      </c>
    </row>
    <row r="94" spans="1:11" s="200" customFormat="1" x14ac:dyDescent="0.25">
      <c r="A94" s="201">
        <v>105</v>
      </c>
      <c r="B94" s="185" t="s">
        <v>1191</v>
      </c>
      <c r="C94" s="197" t="str">
        <f>VLOOKUP(Table134[[#This Row],[src]],Table1[[UUID]:[email]],2,FALSE)</f>
        <v>88@localhost</v>
      </c>
      <c r="D94" s="198"/>
      <c r="E94" s="203" t="s">
        <v>2487</v>
      </c>
      <c r="F94" s="196" t="str">
        <f>VLOOKUP(Table134[[#This Row],[trgt]],Table1[[UUID]:[email]],2,FALSE)</f>
        <v>0@localhost</v>
      </c>
      <c r="G94" s="196" t="str">
        <f>IF(Table134[[#This Row],[src]]&lt;Table134[[#This Row],[trgt]],Table134[[#This Row],[src]]&amp;Table134[[#This Row],[trgt]],Table134[[#This Row],[trgt]]&amp;Table134[[#This Row],[src]])</f>
        <v>1ecb74ba3f094b6a94ad6628919aff6beeeeeeeeeeeeeeeeeeeeeeeeeeeeeeee</v>
      </c>
      <c r="H94" s="196">
        <f>COUNTIF(Table134[DuplicateCheckId],Table134[[#This Row],[DuplicateCheckId]])-1</f>
        <v>0</v>
      </c>
      <c r="I94" s="196"/>
      <c r="J94" s="196" t="str">
        <f>IF(LEN(Table134[[#This Row],[Label]])&gt;0,"""label"" : { ""id"" : ""a7311ed09ba64a6e8066caa2a2247991"" , ""functor"" : ""tag list"" , ""components"" : [ { value"" : """ &amp; Table134[[#This Row],[Label]] &amp; """, ""type"" : ""string"" } ] },","")</f>
        <v/>
      </c>
      <c r="K94" s="199" t="str">
        <f ca="1">"{ ""src"" : ""agent://" &amp; Table134[[#This Row],[src]] &amp; """,  ""trgt"" : ""agent://" &amp; Table134[[#This Row],[trgt]] &amp; """ } " &amp; IF(LEN(OFFSET(Table134[[#This Row],[src]],1,0))&gt;0,", ","")</f>
        <v xml:space="preserve">{ "src" : "agent://1ecb74ba3f094b6a94ad6628919aff6b",  "trgt" : "agent://eeeeeeeeeeeeeeeeeeeeeeeeeeeeeeee" } , </v>
      </c>
    </row>
    <row r="95" spans="1:11" s="200" customFormat="1" x14ac:dyDescent="0.25">
      <c r="A95" s="196">
        <v>106</v>
      </c>
      <c r="B95" s="185" t="s">
        <v>1192</v>
      </c>
      <c r="C95" s="197" t="str">
        <f>VLOOKUP(Table134[[#This Row],[src]],Table1[[UUID]:[email]],2,FALSE)</f>
        <v>89@localhost</v>
      </c>
      <c r="D95" s="198"/>
      <c r="E95" s="203" t="s">
        <v>2487</v>
      </c>
      <c r="F95" s="196" t="str">
        <f>VLOOKUP(Table134[[#This Row],[trgt]],Table1[[UUID]:[email]],2,FALSE)</f>
        <v>0@localhost</v>
      </c>
      <c r="G95" s="196" t="str">
        <f>IF(Table134[[#This Row],[src]]&lt;Table134[[#This Row],[trgt]],Table134[[#This Row],[src]]&amp;Table134[[#This Row],[trgt]],Table134[[#This Row],[trgt]]&amp;Table134[[#This Row],[src]])</f>
        <v>23ecc3b14aa449a58697f851d7053ce0eeeeeeeeeeeeeeeeeeeeeeeeeeeeeeee</v>
      </c>
      <c r="H95" s="196">
        <f>COUNTIF(Table134[DuplicateCheckId],Table134[[#This Row],[DuplicateCheckId]])-1</f>
        <v>0</v>
      </c>
      <c r="I95" s="196"/>
      <c r="J95" s="196" t="str">
        <f>IF(LEN(Table134[[#This Row],[Label]])&gt;0,"""label"" : { ""id"" : ""a7311ed09ba64a6e8066caa2a2247991"" , ""functor"" : ""tag list"" , ""components"" : [ { value"" : """ &amp; Table134[[#This Row],[Label]] &amp; """, ""type"" : ""string"" } ] },","")</f>
        <v/>
      </c>
      <c r="K95" s="199" t="str">
        <f ca="1">"{ ""src"" : ""agent://" &amp; Table134[[#This Row],[src]] &amp; """,  ""trgt"" : ""agent://" &amp; Table134[[#This Row],[trgt]] &amp; """ } " &amp; IF(LEN(OFFSET(Table134[[#This Row],[src]],1,0))&gt;0,", ","")</f>
        <v xml:space="preserve">{ "src" : "agent://23ecc3b14aa449a58697f851d7053ce0",  "trgt" : "agent://eeeeeeeeeeeeeeeeeeeeeeeeeeeeeeee" } , </v>
      </c>
    </row>
    <row r="96" spans="1:11" s="200" customFormat="1" x14ac:dyDescent="0.25">
      <c r="A96" s="196">
        <v>107</v>
      </c>
      <c r="B96" s="185" t="s">
        <v>1193</v>
      </c>
      <c r="C96" s="197" t="str">
        <f>VLOOKUP(Table134[[#This Row],[src]],Table1[[UUID]:[email]],2,FALSE)</f>
        <v>90@localhost</v>
      </c>
      <c r="D96" s="198"/>
      <c r="E96" s="203" t="s">
        <v>2487</v>
      </c>
      <c r="F96" s="196" t="str">
        <f>VLOOKUP(Table134[[#This Row],[trgt]],Table1[[UUID]:[email]],2,FALSE)</f>
        <v>0@localhost</v>
      </c>
      <c r="G96" s="196" t="str">
        <f>IF(Table134[[#This Row],[src]]&lt;Table134[[#This Row],[trgt]],Table134[[#This Row],[src]]&amp;Table134[[#This Row],[trgt]],Table134[[#This Row],[trgt]]&amp;Table134[[#This Row],[src]])</f>
        <v>dc894a34be9147debe7e58fc5a9dace1eeeeeeeeeeeeeeeeeeeeeeeeeeeeeeee</v>
      </c>
      <c r="H96" s="196">
        <f>COUNTIF(Table134[DuplicateCheckId],Table134[[#This Row],[DuplicateCheckId]])-1</f>
        <v>0</v>
      </c>
      <c r="I96" s="196"/>
      <c r="J96" s="196" t="str">
        <f>IF(LEN(Table134[[#This Row],[Label]])&gt;0,"""label"" : { ""id"" : ""a7311ed09ba64a6e8066caa2a2247991"" , ""functor"" : ""tag list"" , ""components"" : [ { value"" : """ &amp; Table134[[#This Row],[Label]] &amp; """, ""type"" : ""string"" } ] },","")</f>
        <v/>
      </c>
      <c r="K96" s="199" t="str">
        <f ca="1">"{ ""src"" : ""agent://" &amp; Table134[[#This Row],[src]] &amp; """,  ""trgt"" : ""agent://" &amp; Table134[[#This Row],[trgt]] &amp; """ } " &amp; IF(LEN(OFFSET(Table134[[#This Row],[src]],1,0))&gt;0,", ","")</f>
        <v xml:space="preserve">{ "src" : "agent://dc894a34be9147debe7e58fc5a9dace1",  "trgt" : "agent://eeeeeeeeeeeeeeeeeeeeeeeeeeeeeeee" } , </v>
      </c>
    </row>
    <row r="97" spans="1:11" s="200" customFormat="1" x14ac:dyDescent="0.25">
      <c r="A97" s="196">
        <v>108</v>
      </c>
      <c r="B97" s="192" t="s">
        <v>1194</v>
      </c>
      <c r="C97" s="197" t="str">
        <f>VLOOKUP(Table134[[#This Row],[src]],Table1[[UUID]:[email]],2,FALSE)</f>
        <v>91@localhost</v>
      </c>
      <c r="D97" s="198"/>
      <c r="E97" s="203" t="s">
        <v>2487</v>
      </c>
      <c r="F97" s="196" t="str">
        <f>VLOOKUP(Table134[[#This Row],[trgt]],Table1[[UUID]:[email]],2,FALSE)</f>
        <v>0@localhost</v>
      </c>
      <c r="G97" s="196" t="str">
        <f>IF(Table134[[#This Row],[src]]&lt;Table134[[#This Row],[trgt]],Table134[[#This Row],[src]]&amp;Table134[[#This Row],[trgt]],Table134[[#This Row],[trgt]]&amp;Table134[[#This Row],[src]])</f>
        <v>418e866371414f2393331bd7e7bcf2bfeeeeeeeeeeeeeeeeeeeeeeeeeeeeeeee</v>
      </c>
      <c r="H97" s="196">
        <f>COUNTIF(Table134[DuplicateCheckId],Table134[[#This Row],[DuplicateCheckId]])-1</f>
        <v>0</v>
      </c>
      <c r="I97" s="196"/>
      <c r="J97" s="196" t="str">
        <f>IF(LEN(Table134[[#This Row],[Label]])&gt;0,"""label"" : { ""id"" : ""a7311ed09ba64a6e8066caa2a2247991"" , ""functor"" : ""tag list"" , ""components"" : [ { value"" : """ &amp; Table134[[#This Row],[Label]] &amp; """, ""type"" : ""string"" } ] },","")</f>
        <v/>
      </c>
      <c r="K97" s="199" t="str">
        <f ca="1">"{ ""src"" : ""agent://" &amp; Table134[[#This Row],[src]] &amp; """,  ""trgt"" : ""agent://" &amp; Table134[[#This Row],[trgt]] &amp; """ } " &amp; IF(LEN(OFFSET(Table134[[#This Row],[src]],1,0))&gt;0,", ","")</f>
        <v xml:space="preserve">{ "src" : "agent://418e866371414f2393331bd7e7bcf2bf",  "trgt" : "agent://eeeeeeeeeeeeeeeeeeeeeeeeeeeeeeee" } , </v>
      </c>
    </row>
    <row r="98" spans="1:11" s="200" customFormat="1" x14ac:dyDescent="0.25">
      <c r="A98" s="201">
        <v>109</v>
      </c>
      <c r="B98" s="185" t="s">
        <v>1195</v>
      </c>
      <c r="C98" s="197" t="str">
        <f>VLOOKUP(Table134[[#This Row],[src]],Table1[[UUID]:[email]],2,FALSE)</f>
        <v>92@localhost</v>
      </c>
      <c r="D98" s="198"/>
      <c r="E98" s="203" t="s">
        <v>2487</v>
      </c>
      <c r="F98" s="196" t="str">
        <f>VLOOKUP(Table134[[#This Row],[trgt]],Table1[[UUID]:[email]],2,FALSE)</f>
        <v>0@localhost</v>
      </c>
      <c r="G98" s="196" t="str">
        <f>IF(Table134[[#This Row],[src]]&lt;Table134[[#This Row],[trgt]],Table134[[#This Row],[src]]&amp;Table134[[#This Row],[trgt]],Table134[[#This Row],[trgt]]&amp;Table134[[#This Row],[src]])</f>
        <v>6a643d9b02224e7b9432e5c092eec0ddeeeeeeeeeeeeeeeeeeeeeeeeeeeeeeee</v>
      </c>
      <c r="H98" s="196">
        <f>COUNTIF(Table134[DuplicateCheckId],Table134[[#This Row],[DuplicateCheckId]])-1</f>
        <v>0</v>
      </c>
      <c r="I98" s="196"/>
      <c r="J98" s="196" t="str">
        <f>IF(LEN(Table134[[#This Row],[Label]])&gt;0,"""label"" : { ""id"" : ""a7311ed09ba64a6e8066caa2a2247991"" , ""functor"" : ""tag list"" , ""components"" : [ { value"" : """ &amp; Table134[[#This Row],[Label]] &amp; """, ""type"" : ""string"" } ] },","")</f>
        <v/>
      </c>
      <c r="K98" s="199" t="str">
        <f ca="1">"{ ""src"" : ""agent://" &amp; Table134[[#This Row],[src]] &amp; """,  ""trgt"" : ""agent://" &amp; Table134[[#This Row],[trgt]] &amp; """ } " &amp; IF(LEN(OFFSET(Table134[[#This Row],[src]],1,0))&gt;0,", ","")</f>
        <v xml:space="preserve">{ "src" : "agent://6a643d9b02224e7b9432e5c092eec0dd",  "trgt" : "agent://eeeeeeeeeeeeeeeeeeeeeeeeeeeeeeee" } , </v>
      </c>
    </row>
    <row r="99" spans="1:11" s="200" customFormat="1" x14ac:dyDescent="0.25">
      <c r="A99" s="196">
        <v>110</v>
      </c>
      <c r="B99" s="185" t="s">
        <v>1196</v>
      </c>
      <c r="C99" s="197" t="str">
        <f>VLOOKUP(Table134[[#This Row],[src]],Table1[[UUID]:[email]],2,FALSE)</f>
        <v>93@localhost</v>
      </c>
      <c r="D99" s="198"/>
      <c r="E99" s="203" t="s">
        <v>2487</v>
      </c>
      <c r="F99" s="196" t="str">
        <f>VLOOKUP(Table134[[#This Row],[trgt]],Table1[[UUID]:[email]],2,FALSE)</f>
        <v>0@localhost</v>
      </c>
      <c r="G99" s="196" t="str">
        <f>IF(Table134[[#This Row],[src]]&lt;Table134[[#This Row],[trgt]],Table134[[#This Row],[src]]&amp;Table134[[#This Row],[trgt]],Table134[[#This Row],[trgt]]&amp;Table134[[#This Row],[src]])</f>
        <v>0c72eb6676734404aa0f8af68a235af6eeeeeeeeeeeeeeeeeeeeeeeeeeeeeeee</v>
      </c>
      <c r="H99" s="196">
        <f>COUNTIF(Table134[DuplicateCheckId],Table134[[#This Row],[DuplicateCheckId]])-1</f>
        <v>0</v>
      </c>
      <c r="I99" s="196"/>
      <c r="J99" s="196" t="str">
        <f>IF(LEN(Table134[[#This Row],[Label]])&gt;0,"""label"" : { ""id"" : ""a7311ed09ba64a6e8066caa2a2247991"" , ""functor"" : ""tag list"" , ""components"" : [ { value"" : """ &amp; Table134[[#This Row],[Label]] &amp; """, ""type"" : ""string"" } ] },","")</f>
        <v/>
      </c>
      <c r="K99" s="199" t="str">
        <f ca="1">"{ ""src"" : ""agent://" &amp; Table134[[#This Row],[src]] &amp; """,  ""trgt"" : ""agent://" &amp; Table134[[#This Row],[trgt]] &amp; """ } " &amp; IF(LEN(OFFSET(Table134[[#This Row],[src]],1,0))&gt;0,", ","")</f>
        <v xml:space="preserve">{ "src" : "agent://0c72eb6676734404aa0f8af68a235af6",  "trgt" : "agent://eeeeeeeeeeeeeeeeeeeeeeeeeeeeeeee" } , </v>
      </c>
    </row>
    <row r="100" spans="1:11" s="200" customFormat="1" x14ac:dyDescent="0.25">
      <c r="A100" s="196">
        <v>111</v>
      </c>
      <c r="B100" s="185" t="s">
        <v>1197</v>
      </c>
      <c r="C100" s="197" t="str">
        <f>VLOOKUP(Table134[[#This Row],[src]],Table1[[UUID]:[email]],2,FALSE)</f>
        <v>94@localhost</v>
      </c>
      <c r="D100" s="198"/>
      <c r="E100" s="203" t="s">
        <v>2487</v>
      </c>
      <c r="F100" s="196" t="str">
        <f>VLOOKUP(Table134[[#This Row],[trgt]],Table1[[UUID]:[email]],2,FALSE)</f>
        <v>0@localhost</v>
      </c>
      <c r="G100" s="196" t="str">
        <f>IF(Table134[[#This Row],[src]]&lt;Table134[[#This Row],[trgt]],Table134[[#This Row],[src]]&amp;Table134[[#This Row],[trgt]],Table134[[#This Row],[trgt]]&amp;Table134[[#This Row],[src]])</f>
        <v>b5776eb1d7a54191830eecb2c0d2ed1feeeeeeeeeeeeeeeeeeeeeeeeeeeeeeee</v>
      </c>
      <c r="H100" s="196">
        <f>COUNTIF(Table134[DuplicateCheckId],Table134[[#This Row],[DuplicateCheckId]])-1</f>
        <v>0</v>
      </c>
      <c r="I100" s="196"/>
      <c r="J100" s="196" t="str">
        <f>IF(LEN(Table134[[#This Row],[Label]])&gt;0,"""label"" : { ""id"" : ""a7311ed09ba64a6e8066caa2a2247991"" , ""functor"" : ""tag list"" , ""components"" : [ { value"" : """ &amp; Table134[[#This Row],[Label]] &amp; """, ""type"" : ""string"" } ] },","")</f>
        <v/>
      </c>
      <c r="K100" s="199" t="str">
        <f ca="1">"{ ""src"" : ""agent://" &amp; Table134[[#This Row],[src]] &amp; """,  ""trgt"" : ""agent://" &amp; Table134[[#This Row],[trgt]] &amp; """ } " &amp; IF(LEN(OFFSET(Table134[[#This Row],[src]],1,0))&gt;0,", ","")</f>
        <v xml:space="preserve">{ "src" : "agent://b5776eb1d7a54191830eecb2c0d2ed1f",  "trgt" : "agent://eeeeeeeeeeeeeeeeeeeeeeeeeeeeeeee" } , </v>
      </c>
    </row>
    <row r="101" spans="1:11" s="200" customFormat="1" x14ac:dyDescent="0.25">
      <c r="A101" s="196">
        <v>112</v>
      </c>
      <c r="B101" s="185" t="s">
        <v>1198</v>
      </c>
      <c r="C101" s="197" t="str">
        <f>VLOOKUP(Table134[[#This Row],[src]],Table1[[UUID]:[email]],2,FALSE)</f>
        <v>95@localhost</v>
      </c>
      <c r="D101" s="198"/>
      <c r="E101" s="203" t="s">
        <v>2487</v>
      </c>
      <c r="F101" s="196" t="str">
        <f>VLOOKUP(Table134[[#This Row],[trgt]],Table1[[UUID]:[email]],2,FALSE)</f>
        <v>0@localhost</v>
      </c>
      <c r="G101" s="196" t="str">
        <f>IF(Table134[[#This Row],[src]]&lt;Table134[[#This Row],[trgt]],Table134[[#This Row],[src]]&amp;Table134[[#This Row],[trgt]],Table134[[#This Row],[trgt]]&amp;Table134[[#This Row],[src]])</f>
        <v>ee1a7ac309df43459cdd6092b9a7a87ceeeeeeeeeeeeeeeeeeeeeeeeeeeeeeee</v>
      </c>
      <c r="H101" s="196">
        <f>COUNTIF(Table134[DuplicateCheckId],Table134[[#This Row],[DuplicateCheckId]])-1</f>
        <v>0</v>
      </c>
      <c r="I101" s="196"/>
      <c r="J101" s="196" t="str">
        <f>IF(LEN(Table134[[#This Row],[Label]])&gt;0,"""label"" : { ""id"" : ""a7311ed09ba64a6e8066caa2a2247991"" , ""functor"" : ""tag list"" , ""components"" : [ { value"" : """ &amp; Table134[[#This Row],[Label]] &amp; """, ""type"" : ""string"" } ] },","")</f>
        <v/>
      </c>
      <c r="K101" s="199" t="str">
        <f ca="1">"{ ""src"" : ""agent://" &amp; Table134[[#This Row],[src]] &amp; """,  ""trgt"" : ""agent://" &amp; Table134[[#This Row],[trgt]] &amp; """ } " &amp; IF(LEN(OFFSET(Table134[[#This Row],[src]],1,0))&gt;0,", ","")</f>
        <v xml:space="preserve">{ "src" : "agent://ee1a7ac309df43459cdd6092b9a7a87c",  "trgt" : "agent://eeeeeeeeeeeeeeeeeeeeeeeeeeeeeeee" } , </v>
      </c>
    </row>
    <row r="102" spans="1:11" s="200" customFormat="1" x14ac:dyDescent="0.25">
      <c r="A102" s="201">
        <v>113</v>
      </c>
      <c r="B102" s="185" t="s">
        <v>1199</v>
      </c>
      <c r="C102" s="197" t="str">
        <f>VLOOKUP(Table134[[#This Row],[src]],Table1[[UUID]:[email]],2,FALSE)</f>
        <v>96@localhost</v>
      </c>
      <c r="D102" s="198"/>
      <c r="E102" s="203" t="s">
        <v>2487</v>
      </c>
      <c r="F102" s="196" t="str">
        <f>VLOOKUP(Table134[[#This Row],[trgt]],Table1[[UUID]:[email]],2,FALSE)</f>
        <v>0@localhost</v>
      </c>
      <c r="G102" s="196" t="str">
        <f>IF(Table134[[#This Row],[src]]&lt;Table134[[#This Row],[trgt]],Table134[[#This Row],[src]]&amp;Table134[[#This Row],[trgt]],Table134[[#This Row],[trgt]]&amp;Table134[[#This Row],[src]])</f>
        <v>cf213e4dd76e4cf191a36f8b022dbb31eeeeeeeeeeeeeeeeeeeeeeeeeeeeeeee</v>
      </c>
      <c r="H102" s="196">
        <f>COUNTIF(Table134[DuplicateCheckId],Table134[[#This Row],[DuplicateCheckId]])-1</f>
        <v>0</v>
      </c>
      <c r="I102" s="196"/>
      <c r="J102" s="196" t="str">
        <f>IF(LEN(Table134[[#This Row],[Label]])&gt;0,"""label"" : { ""id"" : ""a7311ed09ba64a6e8066caa2a2247991"" , ""functor"" : ""tag list"" , ""components"" : [ { value"" : """ &amp; Table134[[#This Row],[Label]] &amp; """, ""type"" : ""string"" } ] },","")</f>
        <v/>
      </c>
      <c r="K102" s="199" t="str">
        <f ca="1">"{ ""src"" : ""agent://" &amp; Table134[[#This Row],[src]] &amp; """,  ""trgt"" : ""agent://" &amp; Table134[[#This Row],[trgt]] &amp; """ } " &amp; IF(LEN(OFFSET(Table134[[#This Row],[src]],1,0))&gt;0,", ","")</f>
        <v xml:space="preserve">{ "src" : "agent://cf213e4dd76e4cf191a36f8b022dbb31",  "trgt" : "agent://eeeeeeeeeeeeeeeeeeeeeeeeeeeeeeee" } , </v>
      </c>
    </row>
    <row r="103" spans="1:11" s="200" customFormat="1" x14ac:dyDescent="0.25">
      <c r="A103" s="196">
        <v>114</v>
      </c>
      <c r="B103" s="185" t="s">
        <v>1200</v>
      </c>
      <c r="C103" s="197" t="str">
        <f>VLOOKUP(Table134[[#This Row],[src]],Table1[[UUID]:[email]],2,FALSE)</f>
        <v>97@localhost</v>
      </c>
      <c r="D103" s="198"/>
      <c r="E103" s="203" t="s">
        <v>2487</v>
      </c>
      <c r="F103" s="196" t="str">
        <f>VLOOKUP(Table134[[#This Row],[trgt]],Table1[[UUID]:[email]],2,FALSE)</f>
        <v>0@localhost</v>
      </c>
      <c r="G103" s="196" t="str">
        <f>IF(Table134[[#This Row],[src]]&lt;Table134[[#This Row],[trgt]],Table134[[#This Row],[src]]&amp;Table134[[#This Row],[trgt]],Table134[[#This Row],[trgt]]&amp;Table134[[#This Row],[src]])</f>
        <v>d77deea5180a410192b4102179328e74eeeeeeeeeeeeeeeeeeeeeeeeeeeeeeee</v>
      </c>
      <c r="H103" s="196">
        <f>COUNTIF(Table134[DuplicateCheckId],Table134[[#This Row],[DuplicateCheckId]])-1</f>
        <v>0</v>
      </c>
      <c r="I103" s="196"/>
      <c r="J103" s="196" t="str">
        <f>IF(LEN(Table134[[#This Row],[Label]])&gt;0,"""label"" : { ""id"" : ""a7311ed09ba64a6e8066caa2a2247991"" , ""functor"" : ""tag list"" , ""components"" : [ { value"" : """ &amp; Table134[[#This Row],[Label]] &amp; """, ""type"" : ""string"" } ] },","")</f>
        <v/>
      </c>
      <c r="K103" s="199" t="str">
        <f ca="1">"{ ""src"" : ""agent://" &amp; Table134[[#This Row],[src]] &amp; """,  ""trgt"" : ""agent://" &amp; Table134[[#This Row],[trgt]] &amp; """ } " &amp; IF(LEN(OFFSET(Table134[[#This Row],[src]],1,0))&gt;0,", ","")</f>
        <v xml:space="preserve">{ "src" : "agent://d77deea5180a410192b4102179328e74",  "trgt" : "agent://eeeeeeeeeeeeeeeeeeeeeeeeeeeeeeee" } , </v>
      </c>
    </row>
    <row r="104" spans="1:11" s="200" customFormat="1" x14ac:dyDescent="0.25">
      <c r="A104" s="196">
        <v>115</v>
      </c>
      <c r="B104" s="185" t="s">
        <v>1201</v>
      </c>
      <c r="C104" s="197" t="str">
        <f>VLOOKUP(Table134[[#This Row],[src]],Table1[[UUID]:[email]],2,FALSE)</f>
        <v>98@localhost</v>
      </c>
      <c r="D104" s="198"/>
      <c r="E104" s="203" t="s">
        <v>2487</v>
      </c>
      <c r="F104" s="196" t="str">
        <f>VLOOKUP(Table134[[#This Row],[trgt]],Table1[[UUID]:[email]],2,FALSE)</f>
        <v>0@localhost</v>
      </c>
      <c r="G104" s="196" t="str">
        <f>IF(Table134[[#This Row],[src]]&lt;Table134[[#This Row],[trgt]],Table134[[#This Row],[src]]&amp;Table134[[#This Row],[trgt]],Table134[[#This Row],[trgt]]&amp;Table134[[#This Row],[src]])</f>
        <v>c4d5583df60544209d787951ec6cf961eeeeeeeeeeeeeeeeeeeeeeeeeeeeeeee</v>
      </c>
      <c r="H104" s="196">
        <f>COUNTIF(Table134[DuplicateCheckId],Table134[[#This Row],[DuplicateCheckId]])-1</f>
        <v>0</v>
      </c>
      <c r="I104" s="196"/>
      <c r="J104" s="196" t="str">
        <f>IF(LEN(Table134[[#This Row],[Label]])&gt;0,"""label"" : { ""id"" : ""a7311ed09ba64a6e8066caa2a2247991"" , ""functor"" : ""tag list"" , ""components"" : [ { value"" : """ &amp; Table134[[#This Row],[Label]] &amp; """, ""type"" : ""string"" } ] },","")</f>
        <v/>
      </c>
      <c r="K104" s="199" t="str">
        <f ca="1">"{ ""src"" : ""agent://" &amp; Table134[[#This Row],[src]] &amp; """,  ""trgt"" : ""agent://" &amp; Table134[[#This Row],[trgt]] &amp; """ } " &amp; IF(LEN(OFFSET(Table134[[#This Row],[src]],1,0))&gt;0,", ","")</f>
        <v xml:space="preserve">{ "src" : "agent://c4d5583df60544209d787951ec6cf961",  "trgt" : "agent://eeeeeeeeeeeeeeeeeeeeeeeeeeeeeeee" } , </v>
      </c>
    </row>
    <row r="105" spans="1:11" s="200" customFormat="1" x14ac:dyDescent="0.25">
      <c r="A105" s="196">
        <v>116</v>
      </c>
      <c r="B105" s="185" t="s">
        <v>1202</v>
      </c>
      <c r="C105" s="197" t="str">
        <f>VLOOKUP(Table134[[#This Row],[src]],Table1[[UUID]:[email]],2,FALSE)</f>
        <v>99@localhost</v>
      </c>
      <c r="D105" s="198"/>
      <c r="E105" s="203" t="s">
        <v>2487</v>
      </c>
      <c r="F105" s="196" t="str">
        <f>VLOOKUP(Table134[[#This Row],[trgt]],Table1[[UUID]:[email]],2,FALSE)</f>
        <v>0@localhost</v>
      </c>
      <c r="G105" s="196" t="str">
        <f>IF(Table134[[#This Row],[src]]&lt;Table134[[#This Row],[trgt]],Table134[[#This Row],[src]]&amp;Table134[[#This Row],[trgt]],Table134[[#This Row],[trgt]]&amp;Table134[[#This Row],[src]])</f>
        <v>a6f234472aba4e2d943f4ba499071f0feeeeeeeeeeeeeeeeeeeeeeeeeeeeeeee</v>
      </c>
      <c r="H105" s="196">
        <f>COUNTIF(Table134[DuplicateCheckId],Table134[[#This Row],[DuplicateCheckId]])-1</f>
        <v>0</v>
      </c>
      <c r="I105" s="196"/>
      <c r="J105" s="196" t="str">
        <f>IF(LEN(Table134[[#This Row],[Label]])&gt;0,"""label"" : { ""id"" : ""a7311ed09ba64a6e8066caa2a2247991"" , ""functor"" : ""tag list"" , ""components"" : [ { value"" : """ &amp; Table134[[#This Row],[Label]] &amp; """, ""type"" : ""string"" } ] },","")</f>
        <v/>
      </c>
      <c r="K105" s="199" t="str">
        <f ca="1">"{ ""src"" : ""agent://" &amp; Table134[[#This Row],[src]] &amp; """,  ""trgt"" : ""agent://" &amp; Table134[[#This Row],[trgt]] &amp; """ } " &amp; IF(LEN(OFFSET(Table134[[#This Row],[src]],1,0))&gt;0,", ","")</f>
        <v xml:space="preserve">{ "src" : "agent://a6f234472aba4e2d943f4ba499071f0f",  "trgt" : "agent://eeeeeeeeeeeeeeeeeeeeeeeeeeeeeeee" } , </v>
      </c>
    </row>
    <row r="106" spans="1:11" s="7" customFormat="1" x14ac:dyDescent="0.25">
      <c r="A106" s="163">
        <v>117</v>
      </c>
      <c r="B106" s="124" t="s">
        <v>2575</v>
      </c>
      <c r="C106" s="121" t="str">
        <f>VLOOKUP(Table134[[#This Row],[src]],Table1[[UUID]:[email]],2,FALSE)</f>
        <v>aamirmoez@localhost</v>
      </c>
      <c r="D106" s="122" t="s">
        <v>637</v>
      </c>
      <c r="E106" s="125" t="s">
        <v>2525</v>
      </c>
      <c r="F106" s="123" t="str">
        <f>VLOOKUP(Table134[[#This Row],[trgt]],Table1[[UUID]:[email]],2,FALSE)</f>
        <v>jhart@localhost</v>
      </c>
      <c r="G106" s="123" t="str">
        <f>IF(Table134[[#This Row],[src]]&lt;Table134[[#This Row],[trgt]],Table134[[#This Row],[src]]&amp;Table134[[#This Row],[trgt]],Table134[[#This Row],[trgt]]&amp;Table134[[#This Row],[src]])</f>
        <v>04171b5ec8924647aba29eed98b15214af4ffdd58e19425f9ff02be6fe96c244</v>
      </c>
      <c r="H106" s="123">
        <f>COUNTIF(Table134[DuplicateCheckId],Table134[[#This Row],[DuplicateCheckId]])-1</f>
        <v>0</v>
      </c>
      <c r="I106" s="123"/>
      <c r="J106" s="125" t="str">
        <f>IF(LEN(Table134[[#This Row],[Label]])&gt;0,"""label"" : { ""id"" : ""a7311ed09ba64a6e8066caa2a2247991"" , ""functor"" : ""tag list"" , ""components"" : [ { value"" : """ &amp; Table134[[#This Row],[Label]] &amp; """, ""type"" : ""string"" } ] },","")</f>
        <v/>
      </c>
      <c r="K106" s="126" t="str">
        <f ca="1">"{ ""src"" : ""agent://" &amp; Table134[[#This Row],[src]] &amp; """,  ""trgt"" : ""agent://" &amp; Table134[[#This Row],[trgt]] &amp; """ } " &amp; IF(LEN(OFFSET(Table134[[#This Row],[src]],1,0))&gt;0,", ","")</f>
        <v xml:space="preserve">{ "src" : "agent://04171b5ec8924647aba29eed98b15214",  "trgt" : "agent://af4ffdd58e19425f9ff02be6fe96c244" } , </v>
      </c>
    </row>
    <row r="107" spans="1:11" s="7" customFormat="1" x14ac:dyDescent="0.25">
      <c r="A107" s="123">
        <v>118</v>
      </c>
      <c r="B107" s="124" t="s">
        <v>2575</v>
      </c>
      <c r="C107" s="124" t="str">
        <f>VLOOKUP(Table134[[#This Row],[src]],Table1[[UUID]:[email]],2,FALSE)</f>
        <v>aamirmoez@localhost</v>
      </c>
      <c r="D107" s="122" t="s">
        <v>637</v>
      </c>
      <c r="E107" s="125" t="s">
        <v>2487</v>
      </c>
      <c r="F107" s="125" t="str">
        <f>VLOOKUP(Table134[[#This Row],[trgt]],Table1[[UUID]:[email]],2,FALSE)</f>
        <v>0@localhost</v>
      </c>
      <c r="G107" s="125" t="str">
        <f>IF(Table134[[#This Row],[src]]&lt;Table134[[#This Row],[trgt]],Table134[[#This Row],[src]]&amp;Table134[[#This Row],[trgt]],Table134[[#This Row],[trgt]]&amp;Table134[[#This Row],[src]])</f>
        <v>04171b5ec8924647aba29eed98b15214eeeeeeeeeeeeeeeeeeeeeeeeeeeeeeee</v>
      </c>
      <c r="H107" s="123">
        <f>COUNTIF(Table134[DuplicateCheckId],Table134[[#This Row],[DuplicateCheckId]])-1</f>
        <v>0</v>
      </c>
      <c r="I107" s="125"/>
      <c r="J107" s="125" t="str">
        <f>IF(LEN(Table134[[#This Row],[Label]])&gt;0,"""label"" : { ""id"" : ""a7311ed09ba64a6e8066caa2a2247991"" , ""functor"" : ""tag list"" , ""components"" : [ { value"" : """ &amp; Table134[[#This Row],[Label]] &amp; """, ""type"" : ""string"" } ] },","")</f>
        <v/>
      </c>
      <c r="K107" s="126" t="str">
        <f ca="1">"{ ""src"" : ""agent://" &amp; Table134[[#This Row],[src]] &amp; """,  ""trgt"" : ""agent://" &amp; Table134[[#This Row],[trgt]] &amp; """ } " &amp; IF(LEN(OFFSET(Table134[[#This Row],[src]],1,0))&gt;0,", ","")</f>
        <v xml:space="preserve">{ "src" : "agent://04171b5ec8924647aba29eed98b15214",  "trgt" : "agent://eeeeeeeeeeeeeeeeeeeeeeeeeeeeeeee" } , </v>
      </c>
    </row>
    <row r="108" spans="1:11" s="7" customFormat="1" x14ac:dyDescent="0.25">
      <c r="A108" s="123">
        <v>119</v>
      </c>
      <c r="B108" s="124" t="s">
        <v>2585</v>
      </c>
      <c r="C108" s="121" t="str">
        <f>VLOOKUP(Table134[[#This Row],[src]],Table1[[UUID]:[email]],2,FALSE)</f>
        <v>aeddison@localhost</v>
      </c>
      <c r="D108" s="122" t="s">
        <v>639</v>
      </c>
      <c r="E108" s="128" t="s">
        <v>2589</v>
      </c>
      <c r="F108" s="123" t="str">
        <f>VLOOKUP(Table134[[#This Row],[trgt]],Table1[[UUID]:[email]],2,FALSE)</f>
        <v>phawthorn@localhost</v>
      </c>
      <c r="G108" s="123" t="str">
        <f>IF(Table134[[#This Row],[src]]&lt;Table134[[#This Row],[trgt]],Table134[[#This Row],[src]]&amp;Table134[[#This Row],[trgt]],Table134[[#This Row],[trgt]]&amp;Table134[[#This Row],[src]])</f>
        <v>0aa85ff5d572400bacd0497c176416015f172d033a604e5994faa4190d416260</v>
      </c>
      <c r="H108" s="123">
        <f>COUNTIF(Table134[DuplicateCheckId],Table134[[#This Row],[DuplicateCheckId]])-1</f>
        <v>0</v>
      </c>
      <c r="I108" s="123"/>
      <c r="J108" s="123" t="str">
        <f>IF(LEN(Table134[[#This Row],[Label]])&gt;0,"""label"" : { ""id"" : ""a7311ed09ba64a6e8066caa2a2247991"" , ""functor"" : ""tag list"" , ""components"" : [ { value"" : """ &amp; Table134[[#This Row],[Label]] &amp; """, ""type"" : ""string"" } ] },","")</f>
        <v/>
      </c>
      <c r="K108" s="126" t="str">
        <f ca="1">"{ ""src"" : ""agent://" &amp; Table134[[#This Row],[src]] &amp; """,  ""trgt"" : ""agent://" &amp; Table134[[#This Row],[trgt]] &amp; """ } " &amp; IF(LEN(OFFSET(Table134[[#This Row],[src]],1,0))&gt;0,", ","")</f>
        <v xml:space="preserve">{ "src" : "agent://0aa85ff5d572400bacd0497c17641601",  "trgt" : "agent://5f172d033a604e5994faa4190d416260" } , </v>
      </c>
    </row>
    <row r="109" spans="1:11" s="7" customFormat="1" x14ac:dyDescent="0.25">
      <c r="A109" s="123">
        <v>120</v>
      </c>
      <c r="B109" s="124" t="s">
        <v>2567</v>
      </c>
      <c r="C109" s="121" t="str">
        <f>VLOOKUP(Table134[[#This Row],[src]],Table1[[UUID]:[email]],2,FALSE)</f>
        <v>alim@localhost</v>
      </c>
      <c r="D109" s="122" t="s">
        <v>637</v>
      </c>
      <c r="E109" s="125" t="s">
        <v>2513</v>
      </c>
      <c r="F109" s="123" t="str">
        <f>VLOOKUP(Table134[[#This Row],[trgt]],Table1[[UUID]:[email]],2,FALSE)</f>
        <v>sraina@localhost</v>
      </c>
      <c r="G109" s="123" t="str">
        <f>IF(Table134[[#This Row],[src]]&lt;Table134[[#This Row],[trgt]],Table134[[#This Row],[src]]&amp;Table134[[#This Row],[trgt]],Table134[[#This Row],[trgt]]&amp;Table134[[#This Row],[src]])</f>
        <v>4588b052b6434addade9803c3607ffbde607566567ee49d28fde61d8fc6ec50e</v>
      </c>
      <c r="H109" s="123">
        <f>COUNTIF(Table134[DuplicateCheckId],Table134[[#This Row],[DuplicateCheckId]])-1</f>
        <v>0</v>
      </c>
      <c r="I109" s="123"/>
      <c r="J109" s="125" t="str">
        <f>IF(LEN(Table134[[#This Row],[Label]])&gt;0,"""label"" : { ""id"" : ""a7311ed09ba64a6e8066caa2a2247991"" , ""functor"" : ""tag list"" , ""components"" : [ { value"" : """ &amp; Table134[[#This Row],[Label]] &amp; """, ""type"" : ""string"" } ] },","")</f>
        <v/>
      </c>
      <c r="K109" s="126" t="str">
        <f ca="1">"{ ""src"" : ""agent://" &amp; Table134[[#This Row],[src]] &amp; """,  ""trgt"" : ""agent://" &amp; Table134[[#This Row],[trgt]] &amp; """ } " &amp; IF(LEN(OFFSET(Table134[[#This Row],[src]],1,0))&gt;0,", ","")</f>
        <v xml:space="preserve">{ "src" : "agent://4588b052b6434addade9803c3607ffbd",  "trgt" : "agent://e607566567ee49d28fde61d8fc6ec50e" } , </v>
      </c>
    </row>
    <row r="110" spans="1:11" s="7" customFormat="1" x14ac:dyDescent="0.25">
      <c r="A110" s="163">
        <v>121</v>
      </c>
      <c r="B110" s="124" t="s">
        <v>2567</v>
      </c>
      <c r="C110" s="124" t="str">
        <f>VLOOKUP(Table134[[#This Row],[src]],Table1[[UUID]:[email]],2,FALSE)</f>
        <v>alim@localhost</v>
      </c>
      <c r="D110" s="122" t="s">
        <v>637</v>
      </c>
      <c r="E110" s="125" t="s">
        <v>2487</v>
      </c>
      <c r="F110" s="125" t="str">
        <f>VLOOKUP(Table134[[#This Row],[trgt]],Table1[[UUID]:[email]],2,FALSE)</f>
        <v>0@localhost</v>
      </c>
      <c r="G110" s="125" t="str">
        <f>IF(Table134[[#This Row],[src]]&lt;Table134[[#This Row],[trgt]],Table134[[#This Row],[src]]&amp;Table134[[#This Row],[trgt]],Table134[[#This Row],[trgt]]&amp;Table134[[#This Row],[src]])</f>
        <v>4588b052b6434addade9803c3607ffbdeeeeeeeeeeeeeeeeeeeeeeeeeeeeeeee</v>
      </c>
      <c r="H110" s="123">
        <f>COUNTIF(Table134[DuplicateCheckId],Table134[[#This Row],[DuplicateCheckId]])-1</f>
        <v>0</v>
      </c>
      <c r="I110" s="125"/>
      <c r="J110" s="125" t="str">
        <f>IF(LEN(Table134[[#This Row],[Label]])&gt;0,"""label"" : { ""id"" : ""a7311ed09ba64a6e8066caa2a2247991"" , ""functor"" : ""tag list"" , ""components"" : [ { value"" : """ &amp; Table134[[#This Row],[Label]] &amp; """, ""type"" : ""string"" } ] },","")</f>
        <v/>
      </c>
      <c r="K110" s="126" t="str">
        <f ca="1">"{ ""src"" : ""agent://" &amp; Table134[[#This Row],[src]] &amp; """,  ""trgt"" : ""agent://" &amp; Table134[[#This Row],[trgt]] &amp; """ } " &amp; IF(LEN(OFFSET(Table134[[#This Row],[src]],1,0))&gt;0,", ","")</f>
        <v xml:space="preserve">{ "src" : "agent://4588b052b6434addade9803c3607ffbd",  "trgt" : "agent://eeeeeeeeeeeeeeeeeeeeeeeeeeeeeeee" } , </v>
      </c>
    </row>
    <row r="111" spans="1:11" s="7" customFormat="1" x14ac:dyDescent="0.25">
      <c r="A111" s="123">
        <v>122</v>
      </c>
      <c r="B111" s="124" t="s">
        <v>2583</v>
      </c>
      <c r="C111" s="121" t="str">
        <f>VLOOKUP(Table134[[#This Row],[src]],Table1[[UUID]:[email]],2,FALSE)</f>
        <v>anadir@localhost</v>
      </c>
      <c r="D111" s="122" t="s">
        <v>639</v>
      </c>
      <c r="E111" s="128" t="s">
        <v>2585</v>
      </c>
      <c r="F111" s="123" t="str">
        <f>VLOOKUP(Table134[[#This Row],[trgt]],Table1[[UUID]:[email]],2,FALSE)</f>
        <v>aeddison@localhost</v>
      </c>
      <c r="G111" s="123" t="str">
        <f>IF(Table134[[#This Row],[src]]&lt;Table134[[#This Row],[trgt]],Table134[[#This Row],[src]]&amp;Table134[[#This Row],[trgt]],Table134[[#This Row],[trgt]]&amp;Table134[[#This Row],[src]])</f>
        <v>0aa85ff5d572400bacd0497c176416018ce7d7d34c8348a5b3b51eb0400f0408</v>
      </c>
      <c r="H111" s="123">
        <f>COUNTIF(Table134[DuplicateCheckId],Table134[[#This Row],[DuplicateCheckId]])-1</f>
        <v>0</v>
      </c>
      <c r="I111" s="123"/>
      <c r="J111" s="123" t="str">
        <f>IF(LEN(Table134[[#This Row],[Label]])&gt;0,"""label"" : { ""id"" : ""a7311ed09ba64a6e8066caa2a2247991"" , ""functor"" : ""tag list"" , ""components"" : [ { value"" : """ &amp; Table134[[#This Row],[Label]] &amp; """, ""type"" : ""string"" } ] },","")</f>
        <v/>
      </c>
      <c r="K111" s="126" t="str">
        <f ca="1">"{ ""src"" : ""agent://" &amp; Table134[[#This Row],[src]] &amp; """,  ""trgt"" : ""agent://" &amp; Table134[[#This Row],[trgt]] &amp; """ } " &amp; IF(LEN(OFFSET(Table134[[#This Row],[src]],1,0))&gt;0,", ","")</f>
        <v xml:space="preserve">{ "src" : "agent://8ce7d7d34c8348a5b3b51eb0400f0408",  "trgt" : "agent://0aa85ff5d572400bacd0497c17641601" } , </v>
      </c>
    </row>
    <row r="112" spans="1:11" s="7" customFormat="1" x14ac:dyDescent="0.25">
      <c r="A112" s="123">
        <v>123</v>
      </c>
      <c r="B112" s="124" t="s">
        <v>2583</v>
      </c>
      <c r="C112" s="121" t="str">
        <f>VLOOKUP(Table134[[#This Row],[src]],Table1[[UUID]:[email]],2,FALSE)</f>
        <v>anadir@localhost</v>
      </c>
      <c r="D112" s="122" t="s">
        <v>639</v>
      </c>
      <c r="E112" s="128" t="s">
        <v>2583</v>
      </c>
      <c r="F112" s="123" t="str">
        <f>VLOOKUP(Table134[[#This Row],[trgt]],Table1[[UUID]:[email]],2,FALSE)</f>
        <v>anadir@localhost</v>
      </c>
      <c r="G112" s="123" t="str">
        <f>IF(Table134[[#This Row],[src]]&lt;Table134[[#This Row],[trgt]],Table134[[#This Row],[src]]&amp;Table134[[#This Row],[trgt]],Table134[[#This Row],[trgt]]&amp;Table134[[#This Row],[src]])</f>
        <v>8ce7d7d34c8348a5b3b51eb0400f04088ce7d7d34c8348a5b3b51eb0400f0408</v>
      </c>
      <c r="H112" s="123">
        <f>COUNTIF(Table134[DuplicateCheckId],Table134[[#This Row],[DuplicateCheckId]])-1</f>
        <v>0</v>
      </c>
      <c r="I112" s="123"/>
      <c r="J112" s="123" t="str">
        <f>IF(LEN(Table134[[#This Row],[Label]])&gt;0,"""label"" : { ""id"" : ""a7311ed09ba64a6e8066caa2a2247991"" , ""functor"" : ""tag list"" , ""components"" : [ { value"" : """ &amp; Table134[[#This Row],[Label]] &amp; """, ""type"" : ""string"" } ] },","")</f>
        <v/>
      </c>
      <c r="K112" s="126" t="str">
        <f ca="1">"{ ""src"" : ""agent://" &amp; Table134[[#This Row],[src]] &amp; """,  ""trgt"" : ""agent://" &amp; Table134[[#This Row],[trgt]] &amp; """ } " &amp; IF(LEN(OFFSET(Table134[[#This Row],[src]],1,0))&gt;0,", ","")</f>
        <v xml:space="preserve">{ "src" : "agent://8ce7d7d34c8348a5b3b51eb0400f0408",  "trgt" : "agent://8ce7d7d34c8348a5b3b51eb0400f0408" } , </v>
      </c>
    </row>
    <row r="113" spans="1:11" s="7" customFormat="1" x14ac:dyDescent="0.25">
      <c r="A113" s="123">
        <v>124</v>
      </c>
      <c r="B113" s="127" t="s">
        <v>2583</v>
      </c>
      <c r="C113" s="121" t="str">
        <f>VLOOKUP(Table134[[#This Row],[src]],Table1[[UUID]:[email]],2,FALSE)</f>
        <v>anadir@localhost</v>
      </c>
      <c r="D113" s="122" t="s">
        <v>637</v>
      </c>
      <c r="E113" s="125" t="s">
        <v>2487</v>
      </c>
      <c r="F113" s="123" t="str">
        <f>VLOOKUP(Table134[[#This Row],[trgt]],Table1[[UUID]:[email]],2,FALSE)</f>
        <v>0@localhost</v>
      </c>
      <c r="G113" s="123" t="str">
        <f>IF(Table134[[#This Row],[src]]&lt;Table134[[#This Row],[trgt]],Table134[[#This Row],[src]]&amp;Table134[[#This Row],[trgt]],Table134[[#This Row],[trgt]]&amp;Table134[[#This Row],[src]])</f>
        <v>8ce7d7d34c8348a5b3b51eb0400f0408eeeeeeeeeeeeeeeeeeeeeeeeeeeeeeee</v>
      </c>
      <c r="H113" s="123">
        <f>COUNTIF(Table134[DuplicateCheckId],Table134[[#This Row],[DuplicateCheckId]])-1</f>
        <v>0</v>
      </c>
      <c r="I113" s="123"/>
      <c r="J113" s="123" t="str">
        <f>IF(LEN(Table134[[#This Row],[Label]])&gt;0,"""label"" : { ""id"" : ""a7311ed09ba64a6e8066caa2a2247991"" , ""functor"" : ""tag list"" , ""components"" : [ { value"" : """ &amp; Table134[[#This Row],[Label]] &amp; """, ""type"" : ""string"" } ] },","")</f>
        <v/>
      </c>
      <c r="K113" s="126" t="str">
        <f ca="1">"{ ""src"" : ""agent://" &amp; Table134[[#This Row],[src]] &amp; """,  ""trgt"" : ""agent://" &amp; Table134[[#This Row],[trgt]] &amp; """ } " &amp; IF(LEN(OFFSET(Table134[[#This Row],[src]],1,0))&gt;0,", ","")</f>
        <v xml:space="preserve">{ "src" : "agent://8ce7d7d34c8348a5b3b51eb0400f0408",  "trgt" : "agent://eeeeeeeeeeeeeeeeeeeeeeeeeeeeeeee" } , </v>
      </c>
    </row>
    <row r="114" spans="1:11" s="7" customFormat="1" x14ac:dyDescent="0.25">
      <c r="A114" s="163">
        <v>125</v>
      </c>
      <c r="B114" s="31" t="s">
        <v>2504</v>
      </c>
      <c r="C114" s="31" t="str">
        <f>VLOOKUP(Table134[[#This Row],[src]],Table1[[UUID]:[email]],2,FALSE)</f>
        <v>anarayan@localhost</v>
      </c>
      <c r="D114" s="122" t="s">
        <v>637</v>
      </c>
      <c r="E114" s="125" t="s">
        <v>2487</v>
      </c>
      <c r="F114" s="125" t="str">
        <f>VLOOKUP(Table134[[#This Row],[trgt]],Table1[[UUID]:[email]],2,FALSE)</f>
        <v>0@localhost</v>
      </c>
      <c r="G114" s="125" t="str">
        <f>IF(Table134[[#This Row],[src]]&lt;Table134[[#This Row],[trgt]],Table134[[#This Row],[src]]&amp;Table134[[#This Row],[trgt]],Table134[[#This Row],[trgt]]&amp;Table134[[#This Row],[src]])</f>
        <v>c6a3c02e57244a35adc7ddc37d3c721beeeeeeeeeeeeeeeeeeeeeeeeeeeeeeee</v>
      </c>
      <c r="H114" s="123">
        <f>COUNTIF(Table134[DuplicateCheckId],Table134[[#This Row],[DuplicateCheckId]])-1</f>
        <v>0</v>
      </c>
      <c r="I114" s="125"/>
      <c r="J114" s="125" t="str">
        <f>IF(LEN(Table134[[#This Row],[Label]])&gt;0,"""label"" : { ""id"" : ""a7311ed09ba64a6e8066caa2a2247991"" , ""functor"" : ""tag list"" , ""components"" : [ { value"" : """ &amp; Table134[[#This Row],[Label]] &amp; """, ""type"" : ""string"" } ] },","")</f>
        <v/>
      </c>
      <c r="K114" s="126" t="str">
        <f ca="1">"{ ""src"" : ""agent://" &amp; Table134[[#This Row],[src]] &amp; """,  ""trgt"" : ""agent://" &amp; Table134[[#This Row],[trgt]] &amp; """ } " &amp; IF(LEN(OFFSET(Table134[[#This Row],[src]],1,0))&gt;0,", ","")</f>
        <v xml:space="preserve">{ "src" : "agent://c6a3c02e57244a35adc7ddc37d3c721b",  "trgt" : "agent://eeeeeeeeeeeeeeeeeeeeeeeeeeeeeeee" } , </v>
      </c>
    </row>
    <row r="115" spans="1:11" s="7" customFormat="1" x14ac:dyDescent="0.25">
      <c r="A115" s="123">
        <v>126</v>
      </c>
      <c r="B115" s="124" t="s">
        <v>2504</v>
      </c>
      <c r="C115" s="121" t="str">
        <f>VLOOKUP(Table134[[#This Row],[src]],Table1[[UUID]:[email]],2,FALSE)</f>
        <v>anarayan@localhost</v>
      </c>
      <c r="D115" s="122" t="s">
        <v>637</v>
      </c>
      <c r="E115" s="125" t="s">
        <v>2517</v>
      </c>
      <c r="F115" s="123" t="str">
        <f>VLOOKUP(Table134[[#This Row],[trgt]],Table1[[UUID]:[email]],2,FALSE)</f>
        <v>dbhardwaj@localhost</v>
      </c>
      <c r="G115" s="123" t="str">
        <f>IF(Table134[[#This Row],[src]]&lt;Table134[[#This Row],[trgt]],Table134[[#This Row],[src]]&amp;Table134[[#This Row],[trgt]],Table134[[#This Row],[trgt]]&amp;Table134[[#This Row],[src]])</f>
        <v>c6a3c02e57244a35adc7ddc37d3c721bfd2a800d5bc84083a2c94618900d5045</v>
      </c>
      <c r="H115" s="123">
        <f>COUNTIF(Table134[DuplicateCheckId],Table134[[#This Row],[DuplicateCheckId]])-1</f>
        <v>0</v>
      </c>
      <c r="I115" s="125" t="s">
        <v>651</v>
      </c>
      <c r="J1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5" s="126" t="str">
        <f ca="1">"{ ""src"" : ""agent://" &amp; Table134[[#This Row],[src]] &amp; """,  ""trgt"" : ""agent://" &amp; Table134[[#This Row],[trgt]] &amp; """ } " &amp; IF(LEN(OFFSET(Table134[[#This Row],[src]],1,0))&gt;0,", ","")</f>
        <v xml:space="preserve">{ "src" : "agent://c6a3c02e57244a35adc7ddc37d3c721b",  "trgt" : "agent://fd2a800d5bc84083a2c94618900d5045" } , </v>
      </c>
    </row>
    <row r="116" spans="1:11" s="7" customFormat="1" x14ac:dyDescent="0.25">
      <c r="A116" s="123">
        <v>127</v>
      </c>
      <c r="B116" s="124" t="s">
        <v>2566</v>
      </c>
      <c r="C116" s="121" t="str">
        <f>VLOOKUP(Table134[[#This Row],[src]],Table1[[UUID]:[email]],2,FALSE)</f>
        <v>apage@localhost</v>
      </c>
      <c r="D116" s="122" t="s">
        <v>637</v>
      </c>
      <c r="E116" s="125" t="s">
        <v>2526</v>
      </c>
      <c r="F116" s="123" t="str">
        <f>VLOOKUP(Table134[[#This Row],[trgt]],Table1[[UUID]:[email]],2,FALSE)</f>
        <v>jlawson@localhost</v>
      </c>
      <c r="G116" s="123" t="str">
        <f>IF(Table134[[#This Row],[src]]&lt;Table134[[#This Row],[trgt]],Table134[[#This Row],[src]]&amp;Table134[[#This Row],[trgt]],Table134[[#This Row],[trgt]]&amp;Table134[[#This Row],[src]])</f>
        <v>2317c0f4c75a41309965c039bc39db62f7fe2ff157564ff9a3fd15961118746b</v>
      </c>
      <c r="H116" s="123">
        <f>COUNTIF(Table134[DuplicateCheckId],Table134[[#This Row],[DuplicateCheckId]])-1</f>
        <v>0</v>
      </c>
      <c r="I116" s="123"/>
      <c r="J116" s="125" t="str">
        <f>IF(LEN(Table134[[#This Row],[Label]])&gt;0,"""label"" : { ""id"" : ""a7311ed09ba64a6e8066caa2a2247991"" , ""functor"" : ""tag list"" , ""components"" : [ { value"" : """ &amp; Table134[[#This Row],[Label]] &amp; """, ""type"" : ""string"" } ] },","")</f>
        <v/>
      </c>
      <c r="K116" s="126" t="str">
        <f ca="1">"{ ""src"" : ""agent://" &amp; Table134[[#This Row],[src]] &amp; """,  ""trgt"" : ""agent://" &amp; Table134[[#This Row],[trgt]] &amp; """ } " &amp; IF(LEN(OFFSET(Table134[[#This Row],[src]],1,0))&gt;0,", ","")</f>
        <v xml:space="preserve">{ "src" : "agent://f7fe2ff157564ff9a3fd15961118746b",  "trgt" : "agent://2317c0f4c75a41309965c039bc39db62" } , </v>
      </c>
    </row>
    <row r="117" spans="1:11" s="7" customFormat="1" x14ac:dyDescent="0.25">
      <c r="A117" s="123">
        <v>128</v>
      </c>
      <c r="B117" s="124" t="s">
        <v>2566</v>
      </c>
      <c r="C117" s="124" t="str">
        <f>VLOOKUP(Table134[[#This Row],[src]],Table1[[UUID]:[email]],2,FALSE)</f>
        <v>apage@localhost</v>
      </c>
      <c r="D117" s="122" t="s">
        <v>637</v>
      </c>
      <c r="E117" s="125" t="s">
        <v>2487</v>
      </c>
      <c r="F117" s="125" t="str">
        <f>VLOOKUP(Table134[[#This Row],[trgt]],Table1[[UUID]:[email]],2,FALSE)</f>
        <v>0@localhost</v>
      </c>
      <c r="G117" s="125" t="str">
        <f>IF(Table134[[#This Row],[src]]&lt;Table134[[#This Row],[trgt]],Table134[[#This Row],[src]]&amp;Table134[[#This Row],[trgt]],Table134[[#This Row],[trgt]]&amp;Table134[[#This Row],[src]])</f>
        <v>eeeeeeeeeeeeeeeeeeeeeeeeeeeeeeeef7fe2ff157564ff9a3fd15961118746b</v>
      </c>
      <c r="H117" s="123">
        <f>COUNTIF(Table134[DuplicateCheckId],Table134[[#This Row],[DuplicateCheckId]])-1</f>
        <v>0</v>
      </c>
      <c r="I117" s="125"/>
      <c r="J117" s="125" t="str">
        <f>IF(LEN(Table134[[#This Row],[Label]])&gt;0,"""label"" : { ""id"" : ""a7311ed09ba64a6e8066caa2a2247991"" , ""functor"" : ""tag list"" , ""components"" : [ { value"" : """ &amp; Table134[[#This Row],[Label]] &amp; """, ""type"" : ""string"" } ] },","")</f>
        <v/>
      </c>
      <c r="K117" s="126" t="str">
        <f ca="1">"{ ""src"" : ""agent://" &amp; Table134[[#This Row],[src]] &amp; """,  ""trgt"" : ""agent://" &amp; Table134[[#This Row],[trgt]] &amp; """ } " &amp; IF(LEN(OFFSET(Table134[[#This Row],[src]],1,0))&gt;0,", ","")</f>
        <v xml:space="preserve">{ "src" : "agent://f7fe2ff157564ff9a3fd15961118746b",  "trgt" : "agent://eeeeeeeeeeeeeeeeeeeeeeeeeeeeeeee" } , </v>
      </c>
    </row>
    <row r="118" spans="1:11" s="7" customFormat="1" x14ac:dyDescent="0.25">
      <c r="A118" s="163">
        <v>129</v>
      </c>
      <c r="B118" s="124" t="s">
        <v>2508</v>
      </c>
      <c r="C118" s="121" t="str">
        <f>VLOOKUP(Table134[[#This Row],[src]],Table1[[UUID]:[email]],2,FALSE)</f>
        <v>ateja@localhost</v>
      </c>
      <c r="D118" s="122" t="s">
        <v>637</v>
      </c>
      <c r="E118" s="125" t="s">
        <v>2541</v>
      </c>
      <c r="F118" s="123" t="str">
        <f>VLOOKUP(Table134[[#This Row],[trgt]],Table1[[UUID]:[email]],2,FALSE)</f>
        <v>ethomas@localhost</v>
      </c>
      <c r="G118" s="123" t="str">
        <f>IF(Table134[[#This Row],[src]]&lt;Table134[[#This Row],[trgt]],Table134[[#This Row],[src]]&amp;Table134[[#This Row],[trgt]],Table134[[#This Row],[trgt]]&amp;Table134[[#This Row],[src]])</f>
        <v>b86162250496417dbcb9be4a8bc54c7df5f1785b48a44078b9f8f2b99f74e608</v>
      </c>
      <c r="H118" s="123">
        <f>COUNTIF(Table134[DuplicateCheckId],Table134[[#This Row],[DuplicateCheckId]])-1</f>
        <v>0</v>
      </c>
      <c r="I118" s="125" t="s">
        <v>651</v>
      </c>
      <c r="J118"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18" s="126" t="str">
        <f ca="1">"{ ""src"" : ""agent://" &amp; Table134[[#This Row],[src]] &amp; """,  ""trgt"" : ""agent://" &amp; Table134[[#This Row],[trgt]] &amp; """ } " &amp; IF(LEN(OFFSET(Table134[[#This Row],[src]],1,0))&gt;0,", ","")</f>
        <v xml:space="preserve">{ "src" : "agent://f5f1785b48a44078b9f8f2b99f74e608",  "trgt" : "agent://b86162250496417dbcb9be4a8bc54c7d" } , </v>
      </c>
    </row>
    <row r="119" spans="1:11" s="7" customFormat="1" x14ac:dyDescent="0.25">
      <c r="A119" s="123">
        <v>130</v>
      </c>
      <c r="B119" s="31" t="s">
        <v>2508</v>
      </c>
      <c r="C119" s="31" t="str">
        <f>VLOOKUP(Table134[[#This Row],[src]],Table1[[UUID]:[email]],2,FALSE)</f>
        <v>ateja@localhost</v>
      </c>
      <c r="D119" s="122" t="s">
        <v>637</v>
      </c>
      <c r="E119" s="125" t="s">
        <v>2487</v>
      </c>
      <c r="F119" s="125" t="str">
        <f>VLOOKUP(Table134[[#This Row],[trgt]],Table1[[UUID]:[email]],2,FALSE)</f>
        <v>0@localhost</v>
      </c>
      <c r="G119" s="125" t="str">
        <f>IF(Table134[[#This Row],[src]]&lt;Table134[[#This Row],[trgt]],Table134[[#This Row],[src]]&amp;Table134[[#This Row],[trgt]],Table134[[#This Row],[trgt]]&amp;Table134[[#This Row],[src]])</f>
        <v>eeeeeeeeeeeeeeeeeeeeeeeeeeeeeeeef5f1785b48a44078b9f8f2b99f74e608</v>
      </c>
      <c r="H119" s="123">
        <f>COUNTIF(Table134[DuplicateCheckId],Table134[[#This Row],[DuplicateCheckId]])-1</f>
        <v>0</v>
      </c>
      <c r="I119" s="125"/>
      <c r="J119" s="125" t="str">
        <f>IF(LEN(Table134[[#This Row],[Label]])&gt;0,"""label"" : { ""id"" : ""a7311ed09ba64a6e8066caa2a2247991"" , ""functor"" : ""tag list"" , ""components"" : [ { value"" : """ &amp; Table134[[#This Row],[Label]] &amp; """, ""type"" : ""string"" } ] },","")</f>
        <v/>
      </c>
      <c r="K119" s="126" t="str">
        <f ca="1">"{ ""src"" : ""agent://" &amp; Table134[[#This Row],[src]] &amp; """,  ""trgt"" : ""agent://" &amp; Table134[[#This Row],[trgt]] &amp; """ } " &amp; IF(LEN(OFFSET(Table134[[#This Row],[src]],1,0))&gt;0,", ","")</f>
        <v xml:space="preserve">{ "src" : "agent://f5f1785b48a44078b9f8f2b99f74e608",  "trgt" : "agent://eeeeeeeeeeeeeeeeeeeeeeeeeeeeeeee" } , </v>
      </c>
    </row>
    <row r="120" spans="1:11" s="7" customFormat="1" x14ac:dyDescent="0.25">
      <c r="A120" s="123">
        <v>131</v>
      </c>
      <c r="B120" s="124" t="s">
        <v>2514</v>
      </c>
      <c r="C120" s="121" t="str">
        <f>VLOOKUP(Table134[[#This Row],[src]],Table1[[UUID]:[email]],2,FALSE)</f>
        <v>atipnis@localhost</v>
      </c>
      <c r="D120" s="122" t="s">
        <v>637</v>
      </c>
      <c r="E120" s="125" t="s">
        <v>2541</v>
      </c>
      <c r="F120" s="123" t="str">
        <f>VLOOKUP(Table134[[#This Row],[trgt]],Table1[[UUID]:[email]],2,FALSE)</f>
        <v>ethomas@localhost</v>
      </c>
      <c r="G120" s="123" t="str">
        <f>IF(Table134[[#This Row],[src]]&lt;Table134[[#This Row],[trgt]],Table134[[#This Row],[src]]&amp;Table134[[#This Row],[trgt]],Table134[[#This Row],[trgt]]&amp;Table134[[#This Row],[src]])</f>
        <v>9d4db68dd5274cb58a3bc8d1c3ad3024b86162250496417dbcb9be4a8bc54c7d</v>
      </c>
      <c r="H120" s="123">
        <f>COUNTIF(Table134[DuplicateCheckId],Table134[[#This Row],[DuplicateCheckId]])-1</f>
        <v>0</v>
      </c>
      <c r="I120" s="123" t="s">
        <v>652</v>
      </c>
      <c r="J120"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120" s="126" t="str">
        <f ca="1">"{ ""src"" : ""agent://" &amp; Table134[[#This Row],[src]] &amp; """,  ""trgt"" : ""agent://" &amp; Table134[[#This Row],[trgt]] &amp; """ } " &amp; IF(LEN(OFFSET(Table134[[#This Row],[src]],1,0))&gt;0,", ","")</f>
        <v xml:space="preserve">{ "src" : "agent://9d4db68dd5274cb58a3bc8d1c3ad3024",  "trgt" : "agent://b86162250496417dbcb9be4a8bc54c7d" } , </v>
      </c>
    </row>
    <row r="121" spans="1:11" s="7" customFormat="1" x14ac:dyDescent="0.25">
      <c r="A121" s="123">
        <v>132</v>
      </c>
      <c r="B121" s="124" t="s">
        <v>2514</v>
      </c>
      <c r="C121" s="124" t="str">
        <f>VLOOKUP(Table134[[#This Row],[src]],Table1[[UUID]:[email]],2,FALSE)</f>
        <v>atipnis@localhost</v>
      </c>
      <c r="D121" s="122" t="s">
        <v>637</v>
      </c>
      <c r="E121" s="125" t="s">
        <v>2487</v>
      </c>
      <c r="F121" s="125" t="str">
        <f>VLOOKUP(Table134[[#This Row],[trgt]],Table1[[UUID]:[email]],2,FALSE)</f>
        <v>0@localhost</v>
      </c>
      <c r="G121" s="125" t="str">
        <f>IF(Table134[[#This Row],[src]]&lt;Table134[[#This Row],[trgt]],Table134[[#This Row],[src]]&amp;Table134[[#This Row],[trgt]],Table134[[#This Row],[trgt]]&amp;Table134[[#This Row],[src]])</f>
        <v>9d4db68dd5274cb58a3bc8d1c3ad3024eeeeeeeeeeeeeeeeeeeeeeeeeeeeeeee</v>
      </c>
      <c r="H121" s="123">
        <f>COUNTIF(Table134[DuplicateCheckId],Table134[[#This Row],[DuplicateCheckId]])-1</f>
        <v>0</v>
      </c>
      <c r="I121" s="125"/>
      <c r="J121" s="125" t="str">
        <f>IF(LEN(Table134[[#This Row],[Label]])&gt;0,"""label"" : { ""id"" : ""a7311ed09ba64a6e8066caa2a2247991"" , ""functor"" : ""tag list"" , ""components"" : [ { value"" : """ &amp; Table134[[#This Row],[Label]] &amp; """, ""type"" : ""string"" } ] },","")</f>
        <v/>
      </c>
      <c r="K121" s="126" t="str">
        <f ca="1">"{ ""src"" : ""agent://" &amp; Table134[[#This Row],[src]] &amp; """,  ""trgt"" : ""agent://" &amp; Table134[[#This Row],[trgt]] &amp; """ } " &amp; IF(LEN(OFFSET(Table134[[#This Row],[src]],1,0))&gt;0,", ","")</f>
        <v xml:space="preserve">{ "src" : "agent://9d4db68dd5274cb58a3bc8d1c3ad3024",  "trgt" : "agent://eeeeeeeeeeeeeeeeeeeeeeeeeeeeeeee" } , </v>
      </c>
    </row>
    <row r="122" spans="1:11" s="7" customFormat="1" x14ac:dyDescent="0.25">
      <c r="A122" s="163">
        <v>133</v>
      </c>
      <c r="B122" s="124" t="s">
        <v>2519</v>
      </c>
      <c r="C122" s="121" t="str">
        <f>VLOOKUP(Table134[[#This Row],[src]],Table1[[UUID]:[email]],2,FALSE)</f>
        <v>aviswanathan@localhost</v>
      </c>
      <c r="D122" s="122" t="s">
        <v>637</v>
      </c>
      <c r="E122" s="125" t="s">
        <v>2533</v>
      </c>
      <c r="F122" s="123" t="str">
        <f>VLOOKUP(Table134[[#This Row],[trgt]],Table1[[UUID]:[email]],2,FALSE)</f>
        <v>jreed@localhost</v>
      </c>
      <c r="G122" s="123" t="str">
        <f>IF(Table134[[#This Row],[src]]&lt;Table134[[#This Row],[trgt]],Table134[[#This Row],[src]]&amp;Table134[[#This Row],[trgt]],Table134[[#This Row],[trgt]]&amp;Table134[[#This Row],[src]])</f>
        <v>5c06cf2d4b1d4ee7b0ce64bc5f1fd429f4b080c775ee40b7848ca1824bfaa483</v>
      </c>
      <c r="H122" s="123">
        <f>COUNTIF(Table134[DuplicateCheckId],Table134[[#This Row],[DuplicateCheckId]])-1</f>
        <v>0</v>
      </c>
      <c r="I122" s="123"/>
      <c r="J122" s="125" t="str">
        <f>IF(LEN(Table134[[#This Row],[Label]])&gt;0,"""label"" : { ""id"" : ""a7311ed09ba64a6e8066caa2a2247991"" , ""functor"" : ""tag list"" , ""components"" : [ { value"" : """ &amp; Table134[[#This Row],[Label]] &amp; """, ""type"" : ""string"" } ] },","")</f>
        <v/>
      </c>
      <c r="K122" s="126" t="str">
        <f ca="1">"{ ""src"" : ""agent://" &amp; Table134[[#This Row],[src]] &amp; """,  ""trgt"" : ""agent://" &amp; Table134[[#This Row],[trgt]] &amp; """ } " &amp; IF(LEN(OFFSET(Table134[[#This Row],[src]],1,0))&gt;0,", ","")</f>
        <v xml:space="preserve">{ "src" : "agent://f4b080c775ee40b7848ca1824bfaa483",  "trgt" : "agent://5c06cf2d4b1d4ee7b0ce64bc5f1fd429" } , </v>
      </c>
    </row>
    <row r="123" spans="1:11" s="7" customFormat="1" x14ac:dyDescent="0.25">
      <c r="A123" s="123">
        <v>134</v>
      </c>
      <c r="B123" s="124" t="s">
        <v>2519</v>
      </c>
      <c r="C123" s="124" t="str">
        <f>VLOOKUP(Table134[[#This Row],[src]],Table1[[UUID]:[email]],2,FALSE)</f>
        <v>aviswanathan@localhost</v>
      </c>
      <c r="D123" s="122" t="s">
        <v>637</v>
      </c>
      <c r="E123" s="125" t="s">
        <v>2487</v>
      </c>
      <c r="F123" s="125" t="str">
        <f>VLOOKUP(Table134[[#This Row],[trgt]],Table1[[UUID]:[email]],2,FALSE)</f>
        <v>0@localhost</v>
      </c>
      <c r="G123" s="125" t="str">
        <f>IF(Table134[[#This Row],[src]]&lt;Table134[[#This Row],[trgt]],Table134[[#This Row],[src]]&amp;Table134[[#This Row],[trgt]],Table134[[#This Row],[trgt]]&amp;Table134[[#This Row],[src]])</f>
        <v>eeeeeeeeeeeeeeeeeeeeeeeeeeeeeeeef4b080c775ee40b7848ca1824bfaa483</v>
      </c>
      <c r="H123" s="123">
        <f>COUNTIF(Table134[DuplicateCheckId],Table134[[#This Row],[DuplicateCheckId]])-1</f>
        <v>0</v>
      </c>
      <c r="I123" s="125"/>
      <c r="J123" s="125" t="str">
        <f>IF(LEN(Table134[[#This Row],[Label]])&gt;0,"""label"" : { ""id"" : ""a7311ed09ba64a6e8066caa2a2247991"" , ""functor"" : ""tag list"" , ""components"" : [ { value"" : """ &amp; Table134[[#This Row],[Label]] &amp; """, ""type"" : ""string"" } ] },","")</f>
        <v/>
      </c>
      <c r="K123" s="126" t="str">
        <f ca="1">"{ ""src"" : ""agent://" &amp; Table134[[#This Row],[src]] &amp; """,  ""trgt"" : ""agent://" &amp; Table134[[#This Row],[trgt]] &amp; """ } " &amp; IF(LEN(OFFSET(Table134[[#This Row],[src]],1,0))&gt;0,", ","")</f>
        <v xml:space="preserve">{ "src" : "agent://f4b080c775ee40b7848ca1824bfaa483",  "trgt" : "agent://eeeeeeeeeeeeeeeeeeeeeeeeeeeeeeee" } , </v>
      </c>
    </row>
    <row r="124" spans="1:11" s="7" customFormat="1" x14ac:dyDescent="0.25">
      <c r="A124" s="123">
        <v>135</v>
      </c>
      <c r="B124" s="124" t="s">
        <v>2510</v>
      </c>
      <c r="C124" s="121" t="str">
        <f>VLOOKUP(Table134[[#This Row],[src]],Table1[[UUID]:[email]],2,FALSE)</f>
        <v>bbhattacharya@localhost</v>
      </c>
      <c r="D124" s="122" t="s">
        <v>637</v>
      </c>
      <c r="E124" s="125" t="s">
        <v>2551</v>
      </c>
      <c r="F124" s="123" t="str">
        <f>VLOOKUP(Table134[[#This Row],[trgt]],Table1[[UUID]:[email]],2,FALSE)</f>
        <v>iungaro@localhost</v>
      </c>
      <c r="G124" s="123" t="str">
        <f>IF(Table134[[#This Row],[src]]&lt;Table134[[#This Row],[trgt]],Table134[[#This Row],[src]]&amp;Table134[[#This Row],[trgt]],Table134[[#This Row],[trgt]]&amp;Table134[[#This Row],[src]])</f>
        <v>4461f860d3674cb0af03332ea72e90534c97d00af9b7407393bc968c29f4e86a</v>
      </c>
      <c r="H124" s="123">
        <f>COUNTIF(Table134[DuplicateCheckId],Table134[[#This Row],[DuplicateCheckId]])-1</f>
        <v>0</v>
      </c>
      <c r="I124" s="125" t="s">
        <v>651</v>
      </c>
      <c r="J12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24" s="126" t="str">
        <f ca="1">"{ ""src"" : ""agent://" &amp; Table134[[#This Row],[src]] &amp; """,  ""trgt"" : ""agent://" &amp; Table134[[#This Row],[trgt]] &amp; """ } " &amp; IF(LEN(OFFSET(Table134[[#This Row],[src]],1,0))&gt;0,", ","")</f>
        <v xml:space="preserve">{ "src" : "agent://4461f860d3674cb0af03332ea72e9053",  "trgt" : "agent://4c97d00af9b7407393bc968c29f4e86a" } , </v>
      </c>
    </row>
    <row r="125" spans="1:11" s="7" customFormat="1" x14ac:dyDescent="0.25">
      <c r="A125" s="123">
        <v>136</v>
      </c>
      <c r="B125" s="124" t="s">
        <v>2510</v>
      </c>
      <c r="C125" s="124" t="str">
        <f>VLOOKUP(Table134[[#This Row],[src]],Table1[[UUID]:[email]],2,FALSE)</f>
        <v>bbhattacharya@localhost</v>
      </c>
      <c r="D125" s="122" t="s">
        <v>637</v>
      </c>
      <c r="E125" s="125" t="s">
        <v>2487</v>
      </c>
      <c r="F125" s="125" t="str">
        <f>VLOOKUP(Table134[[#This Row],[trgt]],Table1[[UUID]:[email]],2,FALSE)</f>
        <v>0@localhost</v>
      </c>
      <c r="G125" s="125" t="str">
        <f>IF(Table134[[#This Row],[src]]&lt;Table134[[#This Row],[trgt]],Table134[[#This Row],[src]]&amp;Table134[[#This Row],[trgt]],Table134[[#This Row],[trgt]]&amp;Table134[[#This Row],[src]])</f>
        <v>4461f860d3674cb0af03332ea72e9053eeeeeeeeeeeeeeeeeeeeeeeeeeeeeeee</v>
      </c>
      <c r="H125" s="123">
        <f>COUNTIF(Table134[DuplicateCheckId],Table134[[#This Row],[DuplicateCheckId]])-1</f>
        <v>0</v>
      </c>
      <c r="I125" s="125"/>
      <c r="J125" s="125" t="str">
        <f>IF(LEN(Table134[[#This Row],[Label]])&gt;0,"""label"" : { ""id"" : ""a7311ed09ba64a6e8066caa2a2247991"" , ""functor"" : ""tag list"" , ""components"" : [ { value"" : """ &amp; Table134[[#This Row],[Label]] &amp; """, ""type"" : ""string"" } ] },","")</f>
        <v/>
      </c>
      <c r="K125" s="126" t="str">
        <f ca="1">"{ ""src"" : ""agent://" &amp; Table134[[#This Row],[src]] &amp; """,  ""trgt"" : ""agent://" &amp; Table134[[#This Row],[trgt]] &amp; """ } " &amp; IF(LEN(OFFSET(Table134[[#This Row],[src]],1,0))&gt;0,", ","")</f>
        <v xml:space="preserve">{ "src" : "agent://4461f860d3674cb0af03332ea72e9053",  "trgt" : "agent://eeeeeeeeeeeeeeeeeeeeeeeeeeeeeeee" } , </v>
      </c>
    </row>
    <row r="126" spans="1:11" s="7" customFormat="1" x14ac:dyDescent="0.25">
      <c r="A126" s="163">
        <v>137</v>
      </c>
      <c r="B126" s="124" t="s">
        <v>2586</v>
      </c>
      <c r="C126" s="121" t="str">
        <f>VLOOKUP(Table134[[#This Row],[src]],Table1[[UUID]:[email]],2,FALSE)</f>
        <v>bperry@localhost</v>
      </c>
      <c r="D126" s="122" t="s">
        <v>639</v>
      </c>
      <c r="E126" s="128" t="s">
        <v>2587</v>
      </c>
      <c r="F126" s="123" t="str">
        <f>VLOOKUP(Table134[[#This Row],[trgt]],Table1[[UUID]:[email]],2,FALSE)</f>
        <v>sbennett@localhost</v>
      </c>
      <c r="G126" s="123" t="str">
        <f>IF(Table134[[#This Row],[src]]&lt;Table134[[#This Row],[trgt]],Table134[[#This Row],[src]]&amp;Table134[[#This Row],[trgt]],Table134[[#This Row],[trgt]]&amp;Table134[[#This Row],[src]])</f>
        <v>2e1b5dfefeb346edabc8f7342f1d5d6196af840908054b6284fef434572e6c9f</v>
      </c>
      <c r="H126" s="123">
        <f>COUNTIF(Table134[DuplicateCheckId],Table134[[#This Row],[DuplicateCheckId]])-1</f>
        <v>0</v>
      </c>
      <c r="I126" s="123"/>
      <c r="J126" s="123" t="str">
        <f>IF(LEN(Table134[[#This Row],[Label]])&gt;0,"""label"" : { ""id"" : ""a7311ed09ba64a6e8066caa2a2247991"" , ""functor"" : ""tag list"" , ""components"" : [ { value"" : """ &amp; Table134[[#This Row],[Label]] &amp; """, ""type"" : ""string"" } ] },","")</f>
        <v/>
      </c>
      <c r="K126" s="126" t="str">
        <f ca="1">"{ ""src"" : ""agent://" &amp; Table134[[#This Row],[src]] &amp; """,  ""trgt"" : ""agent://" &amp; Table134[[#This Row],[trgt]] &amp; """ } " &amp; IF(LEN(OFFSET(Table134[[#This Row],[src]],1,0))&gt;0,", ","")</f>
        <v xml:space="preserve">{ "src" : "agent://2e1b5dfefeb346edabc8f7342f1d5d61",  "trgt" : "agent://96af840908054b6284fef434572e6c9f" } , </v>
      </c>
    </row>
    <row r="127" spans="1:11" s="7" customFormat="1" x14ac:dyDescent="0.25">
      <c r="A127" s="123">
        <v>138</v>
      </c>
      <c r="B127" s="127" t="s">
        <v>2586</v>
      </c>
      <c r="C127" s="121" t="str">
        <f>VLOOKUP(Table134[[#This Row],[src]],Table1[[UUID]:[email]],2,FALSE)</f>
        <v>bperry@localhost</v>
      </c>
      <c r="D127" s="122" t="s">
        <v>637</v>
      </c>
      <c r="E127" s="125" t="s">
        <v>2487</v>
      </c>
      <c r="F127" s="123" t="str">
        <f>VLOOKUP(Table134[[#This Row],[trgt]],Table1[[UUID]:[email]],2,FALSE)</f>
        <v>0@localhost</v>
      </c>
      <c r="G127" s="123" t="str">
        <f>IF(Table134[[#This Row],[src]]&lt;Table134[[#This Row],[trgt]],Table134[[#This Row],[src]]&amp;Table134[[#This Row],[trgt]],Table134[[#This Row],[trgt]]&amp;Table134[[#This Row],[src]])</f>
        <v>2e1b5dfefeb346edabc8f7342f1d5d61eeeeeeeeeeeeeeeeeeeeeeeeeeeeeeee</v>
      </c>
      <c r="H127" s="123">
        <f>COUNTIF(Table134[DuplicateCheckId],Table134[[#This Row],[DuplicateCheckId]])-1</f>
        <v>0</v>
      </c>
      <c r="I127" s="123"/>
      <c r="J127" s="123" t="str">
        <f>IF(LEN(Table134[[#This Row],[Label]])&gt;0,"""label"" : { ""id"" : ""a7311ed09ba64a6e8066caa2a2247991"" , ""functor"" : ""tag list"" , ""components"" : [ { value"" : """ &amp; Table134[[#This Row],[Label]] &amp; """, ""type"" : ""string"" } ] },","")</f>
        <v/>
      </c>
      <c r="K127" s="126" t="str">
        <f ca="1">"{ ""src"" : ""agent://" &amp; Table134[[#This Row],[src]] &amp; """,  ""trgt"" : ""agent://" &amp; Table134[[#This Row],[trgt]] &amp; """ } " &amp; IF(LEN(OFFSET(Table134[[#This Row],[src]],1,0))&gt;0,", ","")</f>
        <v xml:space="preserve">{ "src" : "agent://2e1b5dfefeb346edabc8f7342f1d5d61",  "trgt" : "agent://eeeeeeeeeeeeeeeeeeeeeeeeeeeeeeee" } , </v>
      </c>
    </row>
    <row r="128" spans="1:11" s="7" customFormat="1" x14ac:dyDescent="0.25">
      <c r="A128" s="123">
        <v>139</v>
      </c>
      <c r="B128" s="124" t="s">
        <v>2581</v>
      </c>
      <c r="C128" s="121" t="str">
        <f>VLOOKUP(Table134[[#This Row],[src]],Table1[[UUID]:[email]],2,FALSE)</f>
        <v>bsaqqaf@localhost</v>
      </c>
      <c r="D128" s="122" t="s">
        <v>637</v>
      </c>
      <c r="E128" s="125" t="s">
        <v>2520</v>
      </c>
      <c r="F128" s="123" t="str">
        <f>VLOOKUP(Table134[[#This Row],[trgt]],Table1[[UUID]:[email]],2,FALSE)</f>
        <v>ybadal@localhost</v>
      </c>
      <c r="G128" s="123" t="str">
        <f>IF(Table134[[#This Row],[src]]&lt;Table134[[#This Row],[trgt]],Table134[[#This Row],[src]]&amp;Table134[[#This Row],[trgt]],Table134[[#This Row],[trgt]]&amp;Table134[[#This Row],[src]])</f>
        <v>502a7e2940bb4ebd9666a0651a920b9a5da946b77b4e4e7b8cfd4eb5c020b0c0</v>
      </c>
      <c r="H128" s="123">
        <f>COUNTIF(Table134[DuplicateCheckId],Table134[[#This Row],[DuplicateCheckId]])-1</f>
        <v>0</v>
      </c>
      <c r="I128" s="123"/>
      <c r="J128" s="125" t="str">
        <f>IF(LEN(Table134[[#This Row],[Label]])&gt;0,"""label"" : { ""id"" : ""a7311ed09ba64a6e8066caa2a2247991"" , ""functor"" : ""tag list"" , ""components"" : [ { value"" : """ &amp; Table134[[#This Row],[Label]] &amp; """, ""type"" : ""string"" } ] },","")</f>
        <v/>
      </c>
      <c r="K128" s="126" t="str">
        <f ca="1">"{ ""src"" : ""agent://" &amp; Table134[[#This Row],[src]] &amp; """,  ""trgt"" : ""agent://" &amp; Table134[[#This Row],[trgt]] &amp; """ } " &amp; IF(LEN(OFFSET(Table134[[#This Row],[src]],1,0))&gt;0,", ","")</f>
        <v xml:space="preserve">{ "src" : "agent://5da946b77b4e4e7b8cfd4eb5c020b0c0",  "trgt" : "agent://502a7e2940bb4ebd9666a0651a920b9a" } , </v>
      </c>
    </row>
    <row r="129" spans="1:11" s="7" customFormat="1" x14ac:dyDescent="0.25">
      <c r="A129" s="123">
        <v>140</v>
      </c>
      <c r="B129" s="124" t="s">
        <v>2581</v>
      </c>
      <c r="C129" s="124" t="str">
        <f>VLOOKUP(Table134[[#This Row],[src]],Table1[[UUID]:[email]],2,FALSE)</f>
        <v>bsaqqaf@localhost</v>
      </c>
      <c r="D129" s="122" t="s">
        <v>637</v>
      </c>
      <c r="E129" s="125" t="s">
        <v>2487</v>
      </c>
      <c r="F129" s="125" t="str">
        <f>VLOOKUP(Table134[[#This Row],[trgt]],Table1[[UUID]:[email]],2,FALSE)</f>
        <v>0@localhost</v>
      </c>
      <c r="G129" s="125" t="str">
        <f>IF(Table134[[#This Row],[src]]&lt;Table134[[#This Row],[trgt]],Table134[[#This Row],[src]]&amp;Table134[[#This Row],[trgt]],Table134[[#This Row],[trgt]]&amp;Table134[[#This Row],[src]])</f>
        <v>5da946b77b4e4e7b8cfd4eb5c020b0c0eeeeeeeeeeeeeeeeeeeeeeeeeeeeeeee</v>
      </c>
      <c r="H129" s="123">
        <f>COUNTIF(Table134[DuplicateCheckId],Table134[[#This Row],[DuplicateCheckId]])-1</f>
        <v>0</v>
      </c>
      <c r="I129" s="125"/>
      <c r="J129" s="125" t="str">
        <f>IF(LEN(Table134[[#This Row],[Label]])&gt;0,"""label"" : { ""id"" : ""a7311ed09ba64a6e8066caa2a2247991"" , ""functor"" : ""tag list"" , ""components"" : [ { value"" : """ &amp; Table134[[#This Row],[Label]] &amp; """, ""type"" : ""string"" } ] },","")</f>
        <v/>
      </c>
      <c r="K129" s="126" t="str">
        <f ca="1">"{ ""src"" : ""agent://" &amp; Table134[[#This Row],[src]] &amp; """,  ""trgt"" : ""agent://" &amp; Table134[[#This Row],[trgt]] &amp; """ } " &amp; IF(LEN(OFFSET(Table134[[#This Row],[src]],1,0))&gt;0,", ","")</f>
        <v xml:space="preserve">{ "src" : "agent://5da946b77b4e4e7b8cfd4eb5c020b0c0",  "trgt" : "agent://eeeeeeeeeeeeeeeeeeeeeeeeeeeeeeee" } , </v>
      </c>
    </row>
    <row r="130" spans="1:11" s="7" customFormat="1" x14ac:dyDescent="0.25">
      <c r="A130" s="163">
        <v>141</v>
      </c>
      <c r="B130" s="124" t="s">
        <v>2569</v>
      </c>
      <c r="C130" s="121" t="str">
        <f>VLOOKUP(Table134[[#This Row],[src]],Table1[[UUID]:[email]],2,FALSE)</f>
        <v>cmendel@localhost</v>
      </c>
      <c r="D130" s="122" t="s">
        <v>637</v>
      </c>
      <c r="E130" s="125" t="s">
        <v>2537</v>
      </c>
      <c r="F130" s="123" t="str">
        <f>VLOOKUP(Table134[[#This Row],[trgt]],Table1[[UUID]:[email]],2,FALSE)</f>
        <v>iperry@localhost</v>
      </c>
      <c r="G130" s="123" t="str">
        <f>IF(Table134[[#This Row],[src]]&lt;Table134[[#This Row],[trgt]],Table134[[#This Row],[src]]&amp;Table134[[#This Row],[trgt]],Table134[[#This Row],[trgt]]&amp;Table134[[#This Row],[src]])</f>
        <v>13421f9e1bff4575820d1806c8d3119063653fbb2f014952a455a637f46db7ee</v>
      </c>
      <c r="H130" s="123">
        <f>COUNTIF(Table134[DuplicateCheckId],Table134[[#This Row],[DuplicateCheckId]])-1</f>
        <v>0</v>
      </c>
      <c r="I130" s="123"/>
      <c r="J130" s="125" t="str">
        <f>IF(LEN(Table134[[#This Row],[Label]])&gt;0,"""label"" : { ""id"" : ""a7311ed09ba64a6e8066caa2a2247991"" , ""functor"" : ""tag list"" , ""components"" : [ { value"" : """ &amp; Table134[[#This Row],[Label]] &amp; """, ""type"" : ""string"" } ] },","")</f>
        <v/>
      </c>
      <c r="K130" s="126" t="str">
        <f ca="1">"{ ""src"" : ""agent://" &amp; Table134[[#This Row],[src]] &amp; """,  ""trgt"" : ""agent://" &amp; Table134[[#This Row],[trgt]] &amp; """ } " &amp; IF(LEN(OFFSET(Table134[[#This Row],[src]],1,0))&gt;0,", ","")</f>
        <v xml:space="preserve">{ "src" : "agent://63653fbb2f014952a455a637f46db7ee",  "trgt" : "agent://13421f9e1bff4575820d1806c8d31190" } , </v>
      </c>
    </row>
    <row r="131" spans="1:11" s="7" customFormat="1" x14ac:dyDescent="0.25">
      <c r="A131" s="123">
        <v>142</v>
      </c>
      <c r="B131" s="124" t="s">
        <v>2569</v>
      </c>
      <c r="C131" s="124" t="str">
        <f>VLOOKUP(Table134[[#This Row],[src]],Table1[[UUID]:[email]],2,FALSE)</f>
        <v>cmendel@localhost</v>
      </c>
      <c r="D131" s="122" t="s">
        <v>637</v>
      </c>
      <c r="E131" s="125" t="s">
        <v>2487</v>
      </c>
      <c r="F131" s="125" t="str">
        <f>VLOOKUP(Table134[[#This Row],[trgt]],Table1[[UUID]:[email]],2,FALSE)</f>
        <v>0@localhost</v>
      </c>
      <c r="G131" s="125" t="str">
        <f>IF(Table134[[#This Row],[src]]&lt;Table134[[#This Row],[trgt]],Table134[[#This Row],[src]]&amp;Table134[[#This Row],[trgt]],Table134[[#This Row],[trgt]]&amp;Table134[[#This Row],[src]])</f>
        <v>63653fbb2f014952a455a637f46db7eeeeeeeeeeeeeeeeeeeeeeeeeeeeeeeeee</v>
      </c>
      <c r="H131" s="123">
        <f>COUNTIF(Table134[DuplicateCheckId],Table134[[#This Row],[DuplicateCheckId]])-1</f>
        <v>0</v>
      </c>
      <c r="I131" s="125"/>
      <c r="J131" s="125" t="str">
        <f>IF(LEN(Table134[[#This Row],[Label]])&gt;0,"""label"" : { ""id"" : ""a7311ed09ba64a6e8066caa2a2247991"" , ""functor"" : ""tag list"" , ""components"" : [ { value"" : """ &amp; Table134[[#This Row],[Label]] &amp; """, ""type"" : ""string"" } ] },","")</f>
        <v/>
      </c>
      <c r="K131" s="126" t="str">
        <f ca="1">"{ ""src"" : ""agent://" &amp; Table134[[#This Row],[src]] &amp; """,  ""trgt"" : ""agent://" &amp; Table134[[#This Row],[trgt]] &amp; """ } " &amp; IF(LEN(OFFSET(Table134[[#This Row],[src]],1,0))&gt;0,", ","")</f>
        <v xml:space="preserve">{ "src" : "agent://63653fbb2f014952a455a637f46db7ee",  "trgt" : "agent://eeeeeeeeeeeeeeeeeeeeeeeeeeeeeeee" } , </v>
      </c>
    </row>
    <row r="132" spans="1:11" s="7" customFormat="1" x14ac:dyDescent="0.25">
      <c r="A132" s="123">
        <v>143</v>
      </c>
      <c r="B132" s="124" t="s">
        <v>2534</v>
      </c>
      <c r="C132" s="121" t="str">
        <f>VLOOKUP(Table134[[#This Row],[src]],Table1[[UUID]:[email]],2,FALSE)</f>
        <v>danderson@localhost</v>
      </c>
      <c r="D132" s="122" t="s">
        <v>637</v>
      </c>
      <c r="E132" s="125" t="s">
        <v>2512</v>
      </c>
      <c r="F132" s="123" t="str">
        <f>VLOOKUP(Table134[[#This Row],[trgt]],Table1[[UUID]:[email]],2,FALSE)</f>
        <v>uchauha@localhost</v>
      </c>
      <c r="G132" s="123" t="str">
        <f>IF(Table134[[#This Row],[src]]&lt;Table134[[#This Row],[trgt]],Table134[[#This Row],[src]]&amp;Table134[[#This Row],[trgt]],Table134[[#This Row],[trgt]]&amp;Table134[[#This Row],[src]])</f>
        <v>05a543f80d754a259b0f2ef7c6ac85dc622eae325c484c2f8b93dc655380e0e5</v>
      </c>
      <c r="H132" s="123">
        <f>COUNTIF(Table134[DuplicateCheckId],Table134[[#This Row],[DuplicateCheckId]])-1</f>
        <v>0</v>
      </c>
      <c r="I132" s="123"/>
      <c r="J132" s="125" t="str">
        <f>IF(LEN(Table134[[#This Row],[Label]])&gt;0,"""label"" : { ""id"" : ""a7311ed09ba64a6e8066caa2a2247991"" , ""functor"" : ""tag list"" , ""components"" : [ { value"" : """ &amp; Table134[[#This Row],[Label]] &amp; """, ""type"" : ""string"" } ] },","")</f>
        <v/>
      </c>
      <c r="K132" s="126" t="str">
        <f ca="1">"{ ""src"" : ""agent://" &amp; Table134[[#This Row],[src]] &amp; """,  ""trgt"" : ""agent://" &amp; Table134[[#This Row],[trgt]] &amp; """ } " &amp; IF(LEN(OFFSET(Table134[[#This Row],[src]],1,0))&gt;0,", ","")</f>
        <v xml:space="preserve">{ "src" : "agent://622eae325c484c2f8b93dc655380e0e5",  "trgt" : "agent://05a543f80d754a259b0f2ef7c6ac85dc" } , </v>
      </c>
    </row>
    <row r="133" spans="1:11" s="7" customFormat="1" x14ac:dyDescent="0.25">
      <c r="A133" s="123">
        <v>144</v>
      </c>
      <c r="B133" s="124" t="s">
        <v>2534</v>
      </c>
      <c r="C133" s="124" t="str">
        <f>VLOOKUP(Table134[[#This Row],[src]],Table1[[UUID]:[email]],2,FALSE)</f>
        <v>danderson@localhost</v>
      </c>
      <c r="D133" s="122" t="s">
        <v>637</v>
      </c>
      <c r="E133" s="125" t="s">
        <v>2487</v>
      </c>
      <c r="F133" s="125" t="str">
        <f>VLOOKUP(Table134[[#This Row],[trgt]],Table1[[UUID]:[email]],2,FALSE)</f>
        <v>0@localhost</v>
      </c>
      <c r="G133" s="125" t="str">
        <f>IF(Table134[[#This Row],[src]]&lt;Table134[[#This Row],[trgt]],Table134[[#This Row],[src]]&amp;Table134[[#This Row],[trgt]],Table134[[#This Row],[trgt]]&amp;Table134[[#This Row],[src]])</f>
        <v>622eae325c484c2f8b93dc655380e0e5eeeeeeeeeeeeeeeeeeeeeeeeeeeeeeee</v>
      </c>
      <c r="H133" s="123">
        <f>COUNTIF(Table134[DuplicateCheckId],Table134[[#This Row],[DuplicateCheckId]])-1</f>
        <v>0</v>
      </c>
      <c r="I133" s="125"/>
      <c r="J133" s="125" t="str">
        <f>IF(LEN(Table134[[#This Row],[Label]])&gt;0,"""label"" : { ""id"" : ""a7311ed09ba64a6e8066caa2a2247991"" , ""functor"" : ""tag list"" , ""components"" : [ { value"" : """ &amp; Table134[[#This Row],[Label]] &amp; """, ""type"" : ""string"" } ] },","")</f>
        <v/>
      </c>
      <c r="K133" s="126" t="str">
        <f ca="1">"{ ""src"" : ""agent://" &amp; Table134[[#This Row],[src]] &amp; """,  ""trgt"" : ""agent://" &amp; Table134[[#This Row],[trgt]] &amp; """ } " &amp; IF(LEN(OFFSET(Table134[[#This Row],[src]],1,0))&gt;0,", ","")</f>
        <v xml:space="preserve">{ "src" : "agent://622eae325c484c2f8b93dc655380e0e5",  "trgt" : "agent://eeeeeeeeeeeeeeeeeeeeeeeeeeeeeeee" } , </v>
      </c>
    </row>
    <row r="134" spans="1:11" s="7" customFormat="1" x14ac:dyDescent="0.25">
      <c r="A134" s="163">
        <v>145</v>
      </c>
      <c r="B134" s="124" t="s">
        <v>2565</v>
      </c>
      <c r="C134" s="121" t="str">
        <f>VLOOKUP(Table134[[#This Row],[src]],Table1[[UUID]:[email]],2,FALSE)</f>
        <v>dbenitez@localhost</v>
      </c>
      <c r="D134" s="122" t="s">
        <v>637</v>
      </c>
      <c r="E134" s="125" t="s">
        <v>2582</v>
      </c>
      <c r="F134" s="123" t="str">
        <f>VLOOKUP(Table134[[#This Row],[trgt]],Table1[[UUID]:[email]],2,FALSE)</f>
        <v>ralfarsi@localhost</v>
      </c>
      <c r="G134" s="123" t="str">
        <f>IF(Table134[[#This Row],[src]]&lt;Table134[[#This Row],[trgt]],Table134[[#This Row],[src]]&amp;Table134[[#This Row],[trgt]],Table134[[#This Row],[trgt]]&amp;Table134[[#This Row],[src]])</f>
        <v>955800595628403f81c8a3c5aa4d91ec955f3107fd5f46bca28df18f82cc8cf6</v>
      </c>
      <c r="H134" s="123">
        <f>COUNTIF(Table134[DuplicateCheckId],Table134[[#This Row],[DuplicateCheckId]])-1</f>
        <v>0</v>
      </c>
      <c r="I134" s="123"/>
      <c r="J134" s="125" t="str">
        <f>IF(LEN(Table134[[#This Row],[Label]])&gt;0,"""label"" : { ""id"" : ""a7311ed09ba64a6e8066caa2a2247991"" , ""functor"" : ""tag list"" , ""components"" : [ { value"" : """ &amp; Table134[[#This Row],[Label]] &amp; """, ""type"" : ""string"" } ] },","")</f>
        <v/>
      </c>
      <c r="K134" s="126" t="str">
        <f ca="1">"{ ""src"" : ""agent://" &amp; Table134[[#This Row],[src]] &amp; """,  ""trgt"" : ""agent://" &amp; Table134[[#This Row],[trgt]] &amp; """ } " &amp; IF(LEN(OFFSET(Table134[[#This Row],[src]],1,0))&gt;0,", ","")</f>
        <v xml:space="preserve">{ "src" : "agent://955f3107fd5f46bca28df18f82cc8cf6",  "trgt" : "agent://955800595628403f81c8a3c5aa4d91ec" } , </v>
      </c>
    </row>
    <row r="135" spans="1:11" s="7" customFormat="1" x14ac:dyDescent="0.25">
      <c r="A135" s="123">
        <v>146</v>
      </c>
      <c r="B135" s="124" t="s">
        <v>2565</v>
      </c>
      <c r="C135" s="124" t="str">
        <f>VLOOKUP(Table134[[#This Row],[src]],Table1[[UUID]:[email]],2,FALSE)</f>
        <v>dbenitez@localhost</v>
      </c>
      <c r="D135" s="122" t="s">
        <v>637</v>
      </c>
      <c r="E135" s="125" t="s">
        <v>2487</v>
      </c>
      <c r="F135" s="125" t="str">
        <f>VLOOKUP(Table134[[#This Row],[trgt]],Table1[[UUID]:[email]],2,FALSE)</f>
        <v>0@localhost</v>
      </c>
      <c r="G135" s="125" t="str">
        <f>IF(Table134[[#This Row],[src]]&lt;Table134[[#This Row],[trgt]],Table134[[#This Row],[src]]&amp;Table134[[#This Row],[trgt]],Table134[[#This Row],[trgt]]&amp;Table134[[#This Row],[src]])</f>
        <v>955f3107fd5f46bca28df18f82cc8cf6eeeeeeeeeeeeeeeeeeeeeeeeeeeeeeee</v>
      </c>
      <c r="H135" s="123">
        <f>COUNTIF(Table134[DuplicateCheckId],Table134[[#This Row],[DuplicateCheckId]])-1</f>
        <v>0</v>
      </c>
      <c r="I135" s="125"/>
      <c r="J135" s="125" t="str">
        <f>IF(LEN(Table134[[#This Row],[Label]])&gt;0,"""label"" : { ""id"" : ""a7311ed09ba64a6e8066caa2a2247991"" , ""functor"" : ""tag list"" , ""components"" : [ { value"" : """ &amp; Table134[[#This Row],[Label]] &amp; """, ""type"" : ""string"" } ] },","")</f>
        <v/>
      </c>
      <c r="K135" s="126" t="str">
        <f ca="1">"{ ""src"" : ""agent://" &amp; Table134[[#This Row],[src]] &amp; """,  ""trgt"" : ""agent://" &amp; Table134[[#This Row],[trgt]] &amp; """ } " &amp; IF(LEN(OFFSET(Table134[[#This Row],[src]],1,0))&gt;0,", ","")</f>
        <v xml:space="preserve">{ "src" : "agent://955f3107fd5f46bca28df18f82cc8cf6",  "trgt" : "agent://eeeeeeeeeeeeeeeeeeeeeeeeeeeeeeee" } , </v>
      </c>
    </row>
    <row r="136" spans="1:11" s="7" customFormat="1" x14ac:dyDescent="0.25">
      <c r="A136" s="123">
        <v>147</v>
      </c>
      <c r="B136" s="124" t="s">
        <v>2517</v>
      </c>
      <c r="C136" s="121" t="str">
        <f>VLOOKUP(Table134[[#This Row],[src]],Table1[[UUID]:[email]],2,FALSE)</f>
        <v>dbhardwaj@localhost</v>
      </c>
      <c r="D136" s="122" t="s">
        <v>637</v>
      </c>
      <c r="E136" s="125" t="s">
        <v>2564</v>
      </c>
      <c r="F136" s="123" t="str">
        <f>VLOOKUP(Table134[[#This Row],[trgt]],Table1[[UUID]:[email]],2,FALSE)</f>
        <v>mmachado@localhost</v>
      </c>
      <c r="G136" s="123" t="str">
        <f>IF(Table134[[#This Row],[src]]&lt;Table134[[#This Row],[trgt]],Table134[[#This Row],[src]]&amp;Table134[[#This Row],[trgt]],Table134[[#This Row],[trgt]]&amp;Table134[[#This Row],[src]])</f>
        <v>dfe045e942ad41e5a2a09890b219e4f7fd2a800d5bc84083a2c94618900d5045</v>
      </c>
      <c r="H136" s="123">
        <f>COUNTIF(Table134[DuplicateCheckId],Table134[[#This Row],[DuplicateCheckId]])-1</f>
        <v>0</v>
      </c>
      <c r="I136" s="123"/>
      <c r="J136" s="125" t="str">
        <f>IF(LEN(Table134[[#This Row],[Label]])&gt;0,"""label"" : { ""id"" : ""a7311ed09ba64a6e8066caa2a2247991"" , ""functor"" : ""tag list"" , ""components"" : [ { value"" : """ &amp; Table134[[#This Row],[Label]] &amp; """, ""type"" : ""string"" } ] },","")</f>
        <v/>
      </c>
      <c r="K136" s="126" t="str">
        <f ca="1">"{ ""src"" : ""agent://" &amp; Table134[[#This Row],[src]] &amp; """,  ""trgt"" : ""agent://" &amp; Table134[[#This Row],[trgt]] &amp; """ } " &amp; IF(LEN(OFFSET(Table134[[#This Row],[src]],1,0))&gt;0,", ","")</f>
        <v xml:space="preserve">{ "src" : "agent://fd2a800d5bc84083a2c94618900d5045",  "trgt" : "agent://dfe045e942ad41e5a2a09890b219e4f7" } , </v>
      </c>
    </row>
    <row r="137" spans="1:11" s="7" customFormat="1" x14ac:dyDescent="0.25">
      <c r="A137" s="123">
        <v>148</v>
      </c>
      <c r="B137" s="124" t="s">
        <v>2517</v>
      </c>
      <c r="C137" s="124" t="str">
        <f>VLOOKUP(Table134[[#This Row],[src]],Table1[[UUID]:[email]],2,FALSE)</f>
        <v>dbhardwaj@localhost</v>
      </c>
      <c r="D137" s="122" t="s">
        <v>637</v>
      </c>
      <c r="E137" s="125" t="s">
        <v>2487</v>
      </c>
      <c r="F137" s="125" t="str">
        <f>VLOOKUP(Table134[[#This Row],[trgt]],Table1[[UUID]:[email]],2,FALSE)</f>
        <v>0@localhost</v>
      </c>
      <c r="G137" s="125" t="str">
        <f>IF(Table134[[#This Row],[src]]&lt;Table134[[#This Row],[trgt]],Table134[[#This Row],[src]]&amp;Table134[[#This Row],[trgt]],Table134[[#This Row],[trgt]]&amp;Table134[[#This Row],[src]])</f>
        <v>eeeeeeeeeeeeeeeeeeeeeeeeeeeeeeeefd2a800d5bc84083a2c94618900d5045</v>
      </c>
      <c r="H137" s="123">
        <f>COUNTIF(Table134[DuplicateCheckId],Table134[[#This Row],[DuplicateCheckId]])-1</f>
        <v>0</v>
      </c>
      <c r="I137" s="125"/>
      <c r="J137" s="125" t="str">
        <f>IF(LEN(Table134[[#This Row],[Label]])&gt;0,"""label"" : { ""id"" : ""a7311ed09ba64a6e8066caa2a2247991"" , ""functor"" : ""tag list"" , ""components"" : [ { value"" : """ &amp; Table134[[#This Row],[Label]] &amp; """, ""type"" : ""string"" } ] },","")</f>
        <v/>
      </c>
      <c r="K137" s="126" t="str">
        <f ca="1">"{ ""src"" : ""agent://" &amp; Table134[[#This Row],[src]] &amp; """,  ""trgt"" : ""agent://" &amp; Table134[[#This Row],[trgt]] &amp; """ } " &amp; IF(LEN(OFFSET(Table134[[#This Row],[src]],1,0))&gt;0,", ","")</f>
        <v xml:space="preserve">{ "src" : "agent://fd2a800d5bc84083a2c94618900d5045",  "trgt" : "agent://eeeeeeeeeeeeeeeeeeeeeeeeeeeeeeee" } , </v>
      </c>
    </row>
    <row r="138" spans="1:11" s="7" customFormat="1" x14ac:dyDescent="0.25">
      <c r="A138" s="163">
        <v>149</v>
      </c>
      <c r="B138" s="124" t="s">
        <v>2547</v>
      </c>
      <c r="C138" s="121" t="str">
        <f>VLOOKUP(Table134[[#This Row],[src]],Table1[[UUID]:[email]],2,FALSE)</f>
        <v>dcastro@localhost</v>
      </c>
      <c r="D138" s="122" t="s">
        <v>637</v>
      </c>
      <c r="E138" s="125" t="s">
        <v>2552</v>
      </c>
      <c r="F138" s="123" t="str">
        <f>VLOOKUP(Table134[[#This Row],[trgt]],Table1[[UUID]:[email]],2,FALSE)</f>
        <v>famador@localhost</v>
      </c>
      <c r="G138" s="123" t="str">
        <f>IF(Table134[[#This Row],[src]]&lt;Table134[[#This Row],[trgt]],Table134[[#This Row],[src]]&amp;Table134[[#This Row],[trgt]],Table134[[#This Row],[trgt]]&amp;Table134[[#This Row],[src]])</f>
        <v>4c6642bcdfe445d6807752210d6dff157766a63723b844aaa0433ccba9693d98</v>
      </c>
      <c r="H138" s="123">
        <f>COUNTIF(Table134[DuplicateCheckId],Table134[[#This Row],[DuplicateCheckId]])-1</f>
        <v>0</v>
      </c>
      <c r="I138" s="123"/>
      <c r="J138" s="125" t="str">
        <f>IF(LEN(Table134[[#This Row],[Label]])&gt;0,"""label"" : { ""id"" : ""a7311ed09ba64a6e8066caa2a2247991"" , ""functor"" : ""tag list"" , ""components"" : [ { value"" : """ &amp; Table134[[#This Row],[Label]] &amp; """, ""type"" : ""string"" } ] },","")</f>
        <v/>
      </c>
      <c r="K138" s="126" t="str">
        <f ca="1">"{ ""src"" : ""agent://" &amp; Table134[[#This Row],[src]] &amp; """,  ""trgt"" : ""agent://" &amp; Table134[[#This Row],[trgt]] &amp; """ } " &amp; IF(LEN(OFFSET(Table134[[#This Row],[src]],1,0))&gt;0,", ","")</f>
        <v xml:space="preserve">{ "src" : "agent://4c6642bcdfe445d6807752210d6dff15",  "trgt" : "agent://7766a63723b844aaa0433ccba9693d98" } , </v>
      </c>
    </row>
    <row r="139" spans="1:11" s="7" customFormat="1" x14ac:dyDescent="0.25">
      <c r="A139" s="123">
        <v>150</v>
      </c>
      <c r="B139" s="124" t="s">
        <v>2547</v>
      </c>
      <c r="C139" s="124" t="str">
        <f>VLOOKUP(Table134[[#This Row],[src]],Table1[[UUID]:[email]],2,FALSE)</f>
        <v>dcastro@localhost</v>
      </c>
      <c r="D139" s="122" t="s">
        <v>637</v>
      </c>
      <c r="E139" s="125" t="s">
        <v>2487</v>
      </c>
      <c r="F139" s="125" t="str">
        <f>VLOOKUP(Table134[[#This Row],[trgt]],Table1[[UUID]:[email]],2,FALSE)</f>
        <v>0@localhost</v>
      </c>
      <c r="G139" s="125" t="str">
        <f>IF(Table134[[#This Row],[src]]&lt;Table134[[#This Row],[trgt]],Table134[[#This Row],[src]]&amp;Table134[[#This Row],[trgt]],Table134[[#This Row],[trgt]]&amp;Table134[[#This Row],[src]])</f>
        <v>4c6642bcdfe445d6807752210d6dff15eeeeeeeeeeeeeeeeeeeeeeeeeeeeeeee</v>
      </c>
      <c r="H139" s="123">
        <f>COUNTIF(Table134[DuplicateCheckId],Table134[[#This Row],[DuplicateCheckId]])-1</f>
        <v>0</v>
      </c>
      <c r="I139" s="125"/>
      <c r="J139" s="125" t="str">
        <f>IF(LEN(Table134[[#This Row],[Label]])&gt;0,"""label"" : { ""id"" : ""a7311ed09ba64a6e8066caa2a2247991"" , ""functor"" : ""tag list"" , ""components"" : [ { value"" : """ &amp; Table134[[#This Row],[Label]] &amp; """, ""type"" : ""string"" } ] },","")</f>
        <v/>
      </c>
      <c r="K139" s="126" t="str">
        <f ca="1">"{ ""src"" : ""agent://" &amp; Table134[[#This Row],[src]] &amp; """,  ""trgt"" : ""agent://" &amp; Table134[[#This Row],[trgt]] &amp; """ } " &amp; IF(LEN(OFFSET(Table134[[#This Row],[src]],1,0))&gt;0,", ","")</f>
        <v xml:space="preserve">{ "src" : "agent://4c6642bcdfe445d6807752210d6dff15",  "trgt" : "agent://eeeeeeeeeeeeeeeeeeeeeeeeeeeeeeee" } , </v>
      </c>
    </row>
    <row r="140" spans="1:11" s="7" customFormat="1" x14ac:dyDescent="0.25">
      <c r="A140" s="123">
        <v>151</v>
      </c>
      <c r="B140" s="124" t="s">
        <v>2572</v>
      </c>
      <c r="C140" s="121" t="str">
        <f>VLOOKUP(Table134[[#This Row],[src]],Table1[[UUID]:[email]],2,FALSE)</f>
        <v>ddaniau@localhost</v>
      </c>
      <c r="D140" s="122" t="s">
        <v>637</v>
      </c>
      <c r="E140" s="125" t="s">
        <v>2542</v>
      </c>
      <c r="F140" s="123" t="str">
        <f>VLOOKUP(Table134[[#This Row],[trgt]],Table1[[UUID]:[email]],2,FALSE)</f>
        <v>kmoore@localhost</v>
      </c>
      <c r="G140" s="123" t="str">
        <f>IF(Table134[[#This Row],[src]]&lt;Table134[[#This Row],[trgt]],Table134[[#This Row],[src]]&amp;Table134[[#This Row],[trgt]],Table134[[#This Row],[trgt]]&amp;Table134[[#This Row],[src]])</f>
        <v>bc9721c06db14dd3a5e24e3823ac112bdd8bdf36fdd140469fb7f36848840cdd</v>
      </c>
      <c r="H140" s="123">
        <f>COUNTIF(Table134[DuplicateCheckId],Table134[[#This Row],[DuplicateCheckId]])-1</f>
        <v>0</v>
      </c>
      <c r="I140" s="123"/>
      <c r="J140" s="125" t="str">
        <f>IF(LEN(Table134[[#This Row],[Label]])&gt;0,"""label"" : { ""id"" : ""a7311ed09ba64a6e8066caa2a2247991"" , ""functor"" : ""tag list"" , ""components"" : [ { value"" : """ &amp; Table134[[#This Row],[Label]] &amp; """, ""type"" : ""string"" } ] },","")</f>
        <v/>
      </c>
      <c r="K140" s="126" t="str">
        <f ca="1">"{ ""src"" : ""agent://" &amp; Table134[[#This Row],[src]] &amp; """,  ""trgt"" : ""agent://" &amp; Table134[[#This Row],[trgt]] &amp; """ } " &amp; IF(LEN(OFFSET(Table134[[#This Row],[src]],1,0))&gt;0,", ","")</f>
        <v xml:space="preserve">{ "src" : "agent://dd8bdf36fdd140469fb7f36848840cdd",  "trgt" : "agent://bc9721c06db14dd3a5e24e3823ac112b" } , </v>
      </c>
    </row>
    <row r="141" spans="1:11" s="7" customFormat="1" x14ac:dyDescent="0.25">
      <c r="A141" s="123">
        <v>152</v>
      </c>
      <c r="B141" s="31" t="s">
        <v>2572</v>
      </c>
      <c r="C141" s="31" t="str">
        <f>VLOOKUP(Table134[[#This Row],[src]],Table1[[UUID]:[email]],2,FALSE)</f>
        <v>ddaniau@localhost</v>
      </c>
      <c r="D141" s="122" t="s">
        <v>637</v>
      </c>
      <c r="E141" s="125" t="s">
        <v>2487</v>
      </c>
      <c r="F141" s="125" t="str">
        <f>VLOOKUP(Table134[[#This Row],[trgt]],Table1[[UUID]:[email]],2,FALSE)</f>
        <v>0@localhost</v>
      </c>
      <c r="G141" s="125" t="str">
        <f>IF(Table134[[#This Row],[src]]&lt;Table134[[#This Row],[trgt]],Table134[[#This Row],[src]]&amp;Table134[[#This Row],[trgt]],Table134[[#This Row],[trgt]]&amp;Table134[[#This Row],[src]])</f>
        <v>dd8bdf36fdd140469fb7f36848840cddeeeeeeeeeeeeeeeeeeeeeeeeeeeeeeee</v>
      </c>
      <c r="H141" s="123">
        <f>COUNTIF(Table134[DuplicateCheckId],Table134[[#This Row],[DuplicateCheckId]])-1</f>
        <v>0</v>
      </c>
      <c r="I141" s="125"/>
      <c r="J141" s="125" t="str">
        <f>IF(LEN(Table134[[#This Row],[Label]])&gt;0,"""label"" : { ""id"" : ""a7311ed09ba64a6e8066caa2a2247991"" , ""functor"" : ""tag list"" , ""components"" : [ { value"" : """ &amp; Table134[[#This Row],[Label]] &amp; """, ""type"" : ""string"" } ] },","")</f>
        <v/>
      </c>
      <c r="K141" s="126" t="str">
        <f ca="1">"{ ""src"" : ""agent://" &amp; Table134[[#This Row],[src]] &amp; """,  ""trgt"" : ""agent://" &amp; Table134[[#This Row],[trgt]] &amp; """ } " &amp; IF(LEN(OFFSET(Table134[[#This Row],[src]],1,0))&gt;0,", ","")</f>
        <v xml:space="preserve">{ "src" : "agent://dd8bdf36fdd140469fb7f36848840cdd",  "trgt" : "agent://eeeeeeeeeeeeeeeeeeeeeeeeeeeeeeee" } , </v>
      </c>
    </row>
    <row r="142" spans="1:11" s="7" customFormat="1" x14ac:dyDescent="0.25">
      <c r="A142" s="163">
        <v>153</v>
      </c>
      <c r="B142" s="124" t="s">
        <v>2543</v>
      </c>
      <c r="C142" s="121" t="str">
        <f>VLOOKUP(Table134[[#This Row],[src]],Table1[[UUID]:[email]],2,FALSE)</f>
        <v>dmoore@localhost</v>
      </c>
      <c r="D142" s="122" t="s">
        <v>637</v>
      </c>
      <c r="E142" s="125" t="s">
        <v>2505</v>
      </c>
      <c r="F142" s="123" t="str">
        <f>VLOOKUP(Table134[[#This Row],[trgt]],Table1[[UUID]:[email]],2,FALSE)</f>
        <v>ibabu@localhost</v>
      </c>
      <c r="G142" s="123" t="str">
        <f>IF(Table134[[#This Row],[src]]&lt;Table134[[#This Row],[trgt]],Table134[[#This Row],[src]]&amp;Table134[[#This Row],[trgt]],Table134[[#This Row],[trgt]]&amp;Table134[[#This Row],[src]])</f>
        <v>11252d6b4da44fbd8fe8d7f36ffbd4c723c3669cde784a5d8c154a3792a96f10</v>
      </c>
      <c r="H142" s="123">
        <f>COUNTIF(Table134[DuplicateCheckId],Table134[[#This Row],[DuplicateCheckId]])-1</f>
        <v>0</v>
      </c>
      <c r="I142" s="123"/>
      <c r="J142" s="125" t="str">
        <f>IF(LEN(Table134[[#This Row],[Label]])&gt;0,"""label"" : { ""id"" : ""a7311ed09ba64a6e8066caa2a2247991"" , ""functor"" : ""tag list"" , ""components"" : [ { value"" : """ &amp; Table134[[#This Row],[Label]] &amp; """, ""type"" : ""string"" } ] },","")</f>
        <v/>
      </c>
      <c r="K142" s="126" t="str">
        <f ca="1">"{ ""src"" : ""agent://" &amp; Table134[[#This Row],[src]] &amp; """,  ""trgt"" : ""agent://" &amp; Table134[[#This Row],[trgt]] &amp; """ } " &amp; IF(LEN(OFFSET(Table134[[#This Row],[src]],1,0))&gt;0,", ","")</f>
        <v xml:space="preserve">{ "src" : "agent://11252d6b4da44fbd8fe8d7f36ffbd4c7",  "trgt" : "agent://23c3669cde784a5d8c154a3792a96f10" } , </v>
      </c>
    </row>
    <row r="143" spans="1:11" s="7" customFormat="1" x14ac:dyDescent="0.25">
      <c r="A143" s="123">
        <v>154</v>
      </c>
      <c r="B143" s="124" t="s">
        <v>2543</v>
      </c>
      <c r="C143" s="124" t="str">
        <f>VLOOKUP(Table134[[#This Row],[src]],Table1[[UUID]:[email]],2,FALSE)</f>
        <v>dmoore@localhost</v>
      </c>
      <c r="D143" s="122" t="s">
        <v>637</v>
      </c>
      <c r="E143" s="125" t="s">
        <v>2487</v>
      </c>
      <c r="F143" s="122" t="str">
        <f>VLOOKUP(Table134[[#This Row],[trgt]],Table1[[UUID]:[email]],2,FALSE)</f>
        <v>0@localhost</v>
      </c>
      <c r="G143" s="122" t="str">
        <f>IF(Table134[[#This Row],[src]]&lt;Table134[[#This Row],[trgt]],Table134[[#This Row],[src]]&amp;Table134[[#This Row],[trgt]],Table134[[#This Row],[trgt]]&amp;Table134[[#This Row],[src]])</f>
        <v>11252d6b4da44fbd8fe8d7f36ffbd4c7eeeeeeeeeeeeeeeeeeeeeeeeeeeeeeee</v>
      </c>
      <c r="H143" s="123">
        <f>COUNTIF(Table134[DuplicateCheckId],Table134[[#This Row],[DuplicateCheckId]])-1</f>
        <v>0</v>
      </c>
      <c r="I143" s="122"/>
      <c r="J143" s="122" t="str">
        <f>IF(LEN(Table134[[#This Row],[Label]])&gt;0,"""label"" : { ""id"" : ""a7311ed09ba64a6e8066caa2a2247991"" , ""functor"" : ""tag list"" , ""components"" : [ { value"" : """ &amp; Table134[[#This Row],[Label]] &amp; """, ""type"" : ""string"" } ] },","")</f>
        <v/>
      </c>
      <c r="K143" s="126" t="str">
        <f ca="1">"{ ""src"" : ""agent://" &amp; Table134[[#This Row],[src]] &amp; """,  ""trgt"" : ""agent://" &amp; Table134[[#This Row],[trgt]] &amp; """ } " &amp; IF(LEN(OFFSET(Table134[[#This Row],[src]],1,0))&gt;0,", ","")</f>
        <v xml:space="preserve">{ "src" : "agent://11252d6b4da44fbd8fe8d7f36ffbd4c7",  "trgt" : "agent://eeeeeeeeeeeeeeeeeeeeeeeeeeeeeeee" } , </v>
      </c>
    </row>
    <row r="144" spans="1:11" s="7" customFormat="1" x14ac:dyDescent="0.25">
      <c r="A144" s="123">
        <v>155</v>
      </c>
      <c r="B144" s="124" t="s">
        <v>2590</v>
      </c>
      <c r="C144" s="121" t="str">
        <f>VLOOKUP(Table134[[#This Row],[src]],Table1[[UUID]:[email]],2,FALSE)</f>
        <v>dthomas@localhost</v>
      </c>
      <c r="D144" s="124" t="s">
        <v>668</v>
      </c>
      <c r="E144" s="129" t="s">
        <v>2595</v>
      </c>
      <c r="F144" s="123" t="str">
        <f>VLOOKUP(Table134[[#This Row],[trgt]],Table1[[UUID]:[email]],2,FALSE)</f>
        <v>slee@localhost</v>
      </c>
      <c r="G144" s="123" t="str">
        <f>IF(Table134[[#This Row],[src]]&lt;Table134[[#This Row],[trgt]],Table134[[#This Row],[src]]&amp;Table134[[#This Row],[trgt]],Table134[[#This Row],[trgt]]&amp;Table134[[#This Row],[src]])</f>
        <v>09f536f299d54c6dbee86209e4fa650b60582911c2cd4c148513d13b9cc8cbff</v>
      </c>
      <c r="H144" s="123">
        <f>COUNTIF(Table134[DuplicateCheckId],Table134[[#This Row],[DuplicateCheckId]])-1</f>
        <v>0</v>
      </c>
      <c r="I144" s="123"/>
      <c r="J144" s="123" t="str">
        <f>IF(LEN(Table134[[#This Row],[Label]])&gt;0,"""label"" : { ""id"" : ""a7311ed09ba64a6e8066caa2a2247991"" , ""functor"" : ""tag list"" , ""components"" : [ { value"" : """ &amp; Table134[[#This Row],[Label]] &amp; """, ""type"" : ""string"" } ] },","")</f>
        <v/>
      </c>
      <c r="K144" s="126" t="str">
        <f ca="1">"{ ""src"" : ""agent://" &amp; Table134[[#This Row],[src]] &amp; """,  ""trgt"" : ""agent://" &amp; Table134[[#This Row],[trgt]] &amp; """ } " &amp; IF(LEN(OFFSET(Table134[[#This Row],[src]],1,0))&gt;0,", ","")</f>
        <v xml:space="preserve">{ "src" : "agent://60582911c2cd4c148513d13b9cc8cbff",  "trgt" : "agent://09f536f299d54c6dbee86209e4fa650b" } , </v>
      </c>
    </row>
    <row r="145" spans="1:11" s="7" customFormat="1" x14ac:dyDescent="0.25">
      <c r="A145" s="123">
        <v>156</v>
      </c>
      <c r="B145" s="124" t="s">
        <v>2590</v>
      </c>
      <c r="C145" s="121" t="str">
        <f>VLOOKUP(Table134[[#This Row],[src]],Table1[[UUID]:[email]],2,FALSE)</f>
        <v>dthomas@localhost</v>
      </c>
      <c r="D145" s="124" t="s">
        <v>668</v>
      </c>
      <c r="E145" s="129" t="s">
        <v>2596</v>
      </c>
      <c r="F145" s="123" t="str">
        <f>VLOOKUP(Table134[[#This Row],[trgt]],Table1[[UUID]:[email]],2,FALSE)</f>
        <v>rbrooks@localhost</v>
      </c>
      <c r="G145" s="123" t="str">
        <f>IF(Table134[[#This Row],[src]]&lt;Table134[[#This Row],[trgt]],Table134[[#This Row],[src]]&amp;Table134[[#This Row],[trgt]],Table134[[#This Row],[trgt]]&amp;Table134[[#This Row],[src]])</f>
        <v>60582911c2cd4c148513d13b9cc8cbff727f1d78d9e64d17b36bd30485942d02</v>
      </c>
      <c r="H145" s="123">
        <f>COUNTIF(Table134[DuplicateCheckId],Table134[[#This Row],[DuplicateCheckId]])-1</f>
        <v>0</v>
      </c>
      <c r="I145" s="123"/>
      <c r="J145" s="123" t="str">
        <f>IF(LEN(Table134[[#This Row],[Label]])&gt;0,"""label"" : { ""id"" : ""a7311ed09ba64a6e8066caa2a2247991"" , ""functor"" : ""tag list"" , ""components"" : [ { value"" : """ &amp; Table134[[#This Row],[Label]] &amp; """, ""type"" : ""string"" } ] },","")</f>
        <v/>
      </c>
      <c r="K145" s="126" t="str">
        <f ca="1">"{ ""src"" : ""agent://" &amp; Table134[[#This Row],[src]] &amp; """,  ""trgt"" : ""agent://" &amp; Table134[[#This Row],[trgt]] &amp; """ } " &amp; IF(LEN(OFFSET(Table134[[#This Row],[src]],1,0))&gt;0,", ","")</f>
        <v xml:space="preserve">{ "src" : "agent://60582911c2cd4c148513d13b9cc8cbff",  "trgt" : "agent://727f1d78d9e64d17b36bd30485942d02" } , </v>
      </c>
    </row>
    <row r="146" spans="1:11" s="7" customFormat="1" x14ac:dyDescent="0.25">
      <c r="A146" s="163">
        <v>157</v>
      </c>
      <c r="B146" s="124" t="s">
        <v>2524</v>
      </c>
      <c r="C146" s="121" t="str">
        <f>VLOOKUP(Table134[[#This Row],[src]],Table1[[UUID]:[email]],2,FALSE)</f>
        <v>erice@localhost</v>
      </c>
      <c r="D146" s="124" t="s">
        <v>637</v>
      </c>
      <c r="E146" s="129" t="s">
        <v>2554</v>
      </c>
      <c r="F146" s="123" t="str">
        <f>VLOOKUP(Table134[[#This Row],[trgt]],Table1[[UUID]:[email]],2,FALSE)</f>
        <v>tantall@localhost</v>
      </c>
      <c r="G146" s="123" t="str">
        <f>IF(Table134[[#This Row],[src]]&lt;Table134[[#This Row],[trgt]],Table134[[#This Row],[src]]&amp;Table134[[#This Row],[trgt]],Table134[[#This Row],[trgt]]&amp;Table134[[#This Row],[src]])</f>
        <v>476aab8601a74cc8a80eb2f36ad6ed0e90139a7b12bc4ca1b8c105f15f8baeb3</v>
      </c>
      <c r="H146" s="123">
        <f>COUNTIF(Table134[DuplicateCheckId],Table134[[#This Row],[DuplicateCheckId]])-1</f>
        <v>0</v>
      </c>
      <c r="I146" s="123"/>
      <c r="J146" s="125" t="str">
        <f>IF(LEN(Table134[[#This Row],[Label]])&gt;0,"""label"" : { ""id"" : ""a7311ed09ba64a6e8066caa2a2247991"" , ""functor"" : ""tag list"" , ""components"" : [ { value"" : """ &amp; Table134[[#This Row],[Label]] &amp; """, ""type"" : ""string"" } ] },","")</f>
        <v/>
      </c>
      <c r="K146" s="126" t="str">
        <f ca="1">"{ ""src"" : ""agent://" &amp; Table134[[#This Row],[src]] &amp; """,  ""trgt"" : ""agent://" &amp; Table134[[#This Row],[trgt]] &amp; """ } " &amp; IF(LEN(OFFSET(Table134[[#This Row],[src]],1,0))&gt;0,", ","")</f>
        <v xml:space="preserve">{ "src" : "agent://90139a7b12bc4ca1b8c105f15f8baeb3",  "trgt" : "agent://476aab8601a74cc8a80eb2f36ad6ed0e" } , </v>
      </c>
    </row>
    <row r="147" spans="1:11" s="7" customFormat="1" x14ac:dyDescent="0.25">
      <c r="A147" s="123">
        <v>158</v>
      </c>
      <c r="B147" s="31" t="s">
        <v>2524</v>
      </c>
      <c r="C147" s="31" t="str">
        <f>VLOOKUP(Table134[[#This Row],[src]],Table1[[UUID]:[email]],2,FALSE)</f>
        <v>erice@localhost</v>
      </c>
      <c r="D147" s="124" t="s">
        <v>637</v>
      </c>
      <c r="E147" s="129" t="s">
        <v>2487</v>
      </c>
      <c r="F147" s="125" t="str">
        <f>VLOOKUP(Table134[[#This Row],[trgt]],Table1[[UUID]:[email]],2,FALSE)</f>
        <v>0@localhost</v>
      </c>
      <c r="G147" s="125" t="str">
        <f>IF(Table134[[#This Row],[src]]&lt;Table134[[#This Row],[trgt]],Table134[[#This Row],[src]]&amp;Table134[[#This Row],[trgt]],Table134[[#This Row],[trgt]]&amp;Table134[[#This Row],[src]])</f>
        <v>90139a7b12bc4ca1b8c105f15f8baeb3eeeeeeeeeeeeeeeeeeeeeeeeeeeeeeee</v>
      </c>
      <c r="H147" s="123">
        <f>COUNTIF(Table134[DuplicateCheckId],Table134[[#This Row],[DuplicateCheckId]])-1</f>
        <v>0</v>
      </c>
      <c r="I147" s="125"/>
      <c r="J147" s="125" t="str">
        <f>IF(LEN(Table134[[#This Row],[Label]])&gt;0,"""label"" : { ""id"" : ""a7311ed09ba64a6e8066caa2a2247991"" , ""functor"" : ""tag list"" , ""components"" : [ { value"" : """ &amp; Table134[[#This Row],[Label]] &amp; """, ""type"" : ""string"" } ] },","")</f>
        <v/>
      </c>
      <c r="K147" s="126" t="str">
        <f ca="1">"{ ""src"" : ""agent://" &amp; Table134[[#This Row],[src]] &amp; """,  ""trgt"" : ""agent://" &amp; Table134[[#This Row],[trgt]] &amp; """ } " &amp; IF(LEN(OFFSET(Table134[[#This Row],[src]],1,0))&gt;0,", ","")</f>
        <v xml:space="preserve">{ "src" : "agent://90139a7b12bc4ca1b8c105f15f8baeb3",  "trgt" : "agent://eeeeeeeeeeeeeeeeeeeeeeeeeeeeeeee" } , </v>
      </c>
    </row>
    <row r="148" spans="1:11" s="7" customFormat="1" x14ac:dyDescent="0.25">
      <c r="A148" s="123">
        <v>159</v>
      </c>
      <c r="B148" s="124" t="s">
        <v>2571</v>
      </c>
      <c r="C148" s="121" t="str">
        <f>VLOOKUP(Table134[[#This Row],[src]],Table1[[UUID]:[email]],2,FALSE)</f>
        <v>esheinfeld@localhost</v>
      </c>
      <c r="D148" s="124" t="s">
        <v>637</v>
      </c>
      <c r="E148" s="129" t="s">
        <v>2580</v>
      </c>
      <c r="F148" s="123" t="str">
        <f>VLOOKUP(Table134[[#This Row],[trgt]],Table1[[UUID]:[email]],2,FALSE)</f>
        <v>iliao@localhost</v>
      </c>
      <c r="G148" s="123" t="str">
        <f>IF(Table134[[#This Row],[src]]&lt;Table134[[#This Row],[trgt]],Table134[[#This Row],[src]]&amp;Table134[[#This Row],[trgt]],Table134[[#This Row],[trgt]]&amp;Table134[[#This Row],[src]])</f>
        <v>1e15d29f3bfc4c238be76f4bb0e19df9a4ebdfba9bc34d9198cc7f652d849c3a</v>
      </c>
      <c r="H148" s="123">
        <f>COUNTIF(Table134[DuplicateCheckId],Table134[[#This Row],[DuplicateCheckId]])-1</f>
        <v>0</v>
      </c>
      <c r="I148" s="123"/>
      <c r="J148" s="125" t="str">
        <f>IF(LEN(Table134[[#This Row],[Label]])&gt;0,"""label"" : { ""id"" : ""a7311ed09ba64a6e8066caa2a2247991"" , ""functor"" : ""tag list"" , ""components"" : [ { value"" : """ &amp; Table134[[#This Row],[Label]] &amp; """, ""type"" : ""string"" } ] },","")</f>
        <v/>
      </c>
      <c r="K148" s="126" t="str">
        <f ca="1">"{ ""src"" : ""agent://" &amp; Table134[[#This Row],[src]] &amp; """,  ""trgt"" : ""agent://" &amp; Table134[[#This Row],[trgt]] &amp; """ } " &amp; IF(LEN(OFFSET(Table134[[#This Row],[src]],1,0))&gt;0,", ","")</f>
        <v xml:space="preserve">{ "src" : "agent://1e15d29f3bfc4c238be76f4bb0e19df9",  "trgt" : "agent://a4ebdfba9bc34d9198cc7f652d849c3a" } , </v>
      </c>
    </row>
    <row r="149" spans="1:11" s="7" customFormat="1" x14ac:dyDescent="0.25">
      <c r="A149" s="123">
        <v>160</v>
      </c>
      <c r="B149" s="124" t="s">
        <v>2571</v>
      </c>
      <c r="C149" s="124" t="str">
        <f>VLOOKUP(Table134[[#This Row],[src]],Table1[[UUID]:[email]],2,FALSE)</f>
        <v>esheinfeld@localhost</v>
      </c>
      <c r="D149" s="124" t="s">
        <v>637</v>
      </c>
      <c r="E149" s="129" t="s">
        <v>2487</v>
      </c>
      <c r="F149" s="125" t="str">
        <f>VLOOKUP(Table134[[#This Row],[trgt]],Table1[[UUID]:[email]],2,FALSE)</f>
        <v>0@localhost</v>
      </c>
      <c r="G149" s="125" t="str">
        <f>IF(Table134[[#This Row],[src]]&lt;Table134[[#This Row],[trgt]],Table134[[#This Row],[src]]&amp;Table134[[#This Row],[trgt]],Table134[[#This Row],[trgt]]&amp;Table134[[#This Row],[src]])</f>
        <v>1e15d29f3bfc4c238be76f4bb0e19df9eeeeeeeeeeeeeeeeeeeeeeeeeeeeeeee</v>
      </c>
      <c r="H149" s="123">
        <f>COUNTIF(Table134[DuplicateCheckId],Table134[[#This Row],[DuplicateCheckId]])-1</f>
        <v>0</v>
      </c>
      <c r="I149" s="125"/>
      <c r="J149" s="125" t="str">
        <f>IF(LEN(Table134[[#This Row],[Label]])&gt;0,"""label"" : { ""id"" : ""a7311ed09ba64a6e8066caa2a2247991"" , ""functor"" : ""tag list"" , ""components"" : [ { value"" : """ &amp; Table134[[#This Row],[Label]] &amp; """, ""type"" : ""string"" } ] },","")</f>
        <v/>
      </c>
      <c r="K149" s="126" t="str">
        <f ca="1">"{ ""src"" : ""agent://" &amp; Table134[[#This Row],[src]] &amp; """,  ""trgt"" : ""agent://" &amp; Table134[[#This Row],[trgt]] &amp; """ } " &amp; IF(LEN(OFFSET(Table134[[#This Row],[src]],1,0))&gt;0,", ","")</f>
        <v xml:space="preserve">{ "src" : "agent://1e15d29f3bfc4c238be76f4bb0e19df9",  "trgt" : "agent://eeeeeeeeeeeeeeeeeeeeeeeeeeeeeeee" } , </v>
      </c>
    </row>
    <row r="150" spans="1:11" s="7" customFormat="1" x14ac:dyDescent="0.25">
      <c r="A150" s="163">
        <v>161</v>
      </c>
      <c r="B150" s="124" t="s">
        <v>2541</v>
      </c>
      <c r="C150" s="121" t="str">
        <f>VLOOKUP(Table134[[#This Row],[src]],Table1[[UUID]:[email]],2,FALSE)</f>
        <v>ethomas@localhost</v>
      </c>
      <c r="D150" s="124" t="s">
        <v>637</v>
      </c>
      <c r="E150" s="129" t="s">
        <v>2542</v>
      </c>
      <c r="F150" s="126" t="str">
        <f>VLOOKUP(Table134[[#This Row],[trgt]],Table1[[UUID]:[email]],2,FALSE)</f>
        <v>kmoore@localhost</v>
      </c>
      <c r="G150" s="126" t="str">
        <f>IF(Table134[[#This Row],[src]]&lt;Table134[[#This Row],[trgt]],Table134[[#This Row],[src]]&amp;Table134[[#This Row],[trgt]],Table134[[#This Row],[trgt]]&amp;Table134[[#This Row],[src]])</f>
        <v>b86162250496417dbcb9be4a8bc54c7dbc9721c06db14dd3a5e24e3823ac112b</v>
      </c>
      <c r="H150" s="123">
        <f>COUNTIF(Table134[DuplicateCheckId],Table134[[#This Row],[DuplicateCheckId]])-1</f>
        <v>0</v>
      </c>
      <c r="I150" s="126"/>
      <c r="J150" s="122" t="str">
        <f>IF(LEN(Table134[[#This Row],[Label]])&gt;0,"""label"" : { ""id"" : ""a7311ed09ba64a6e8066caa2a2247991"" , ""functor"" : ""tag list"" , ""components"" : [ { value"" : """ &amp; Table134[[#This Row],[Label]] &amp; """, ""type"" : ""string"" } ] },","")</f>
        <v/>
      </c>
      <c r="K150" s="126" t="str">
        <f ca="1">"{ ""src"" : ""agent://" &amp; Table134[[#This Row],[src]] &amp; """,  ""trgt"" : ""agent://" &amp; Table134[[#This Row],[trgt]] &amp; """ } " &amp; IF(LEN(OFFSET(Table134[[#This Row],[src]],1,0))&gt;0,", ","")</f>
        <v xml:space="preserve">{ "src" : "agent://b86162250496417dbcb9be4a8bc54c7d",  "trgt" : "agent://bc9721c06db14dd3a5e24e3823ac112b" } , </v>
      </c>
    </row>
    <row r="151" spans="1:11" s="7" customFormat="1" x14ac:dyDescent="0.25">
      <c r="A151" s="123">
        <v>162</v>
      </c>
      <c r="B151" s="124" t="s">
        <v>2541</v>
      </c>
      <c r="C151" s="124" t="str">
        <f>VLOOKUP(Table134[[#This Row],[src]],Table1[[UUID]:[email]],2,FALSE)</f>
        <v>ethomas@localhost</v>
      </c>
      <c r="D151" s="124" t="s">
        <v>637</v>
      </c>
      <c r="E151" s="129" t="s">
        <v>2487</v>
      </c>
      <c r="F151" s="122" t="str">
        <f>VLOOKUP(Table134[[#This Row],[trgt]],Table1[[UUID]:[email]],2,FALSE)</f>
        <v>0@localhost</v>
      </c>
      <c r="G151" s="122" t="str">
        <f>IF(Table134[[#This Row],[src]]&lt;Table134[[#This Row],[trgt]],Table134[[#This Row],[src]]&amp;Table134[[#This Row],[trgt]],Table134[[#This Row],[trgt]]&amp;Table134[[#This Row],[src]])</f>
        <v>b86162250496417dbcb9be4a8bc54c7deeeeeeeeeeeeeeeeeeeeeeeeeeeeeeee</v>
      </c>
      <c r="H151" s="123">
        <f>COUNTIF(Table134[DuplicateCheckId],Table134[[#This Row],[DuplicateCheckId]])-1</f>
        <v>0</v>
      </c>
      <c r="I151" s="122"/>
      <c r="J151" s="122" t="str">
        <f>IF(LEN(Table134[[#This Row],[Label]])&gt;0,"""label"" : { ""id"" : ""a7311ed09ba64a6e8066caa2a2247991"" , ""functor"" : ""tag list"" , ""components"" : [ { value"" : """ &amp; Table134[[#This Row],[Label]] &amp; """, ""type"" : ""string"" } ] },","")</f>
        <v/>
      </c>
      <c r="K151" s="126" t="str">
        <f ca="1">"{ ""src"" : ""agent://" &amp; Table134[[#This Row],[src]] &amp; """,  ""trgt"" : ""agent://" &amp; Table134[[#This Row],[trgt]] &amp; """ } " &amp; IF(LEN(OFFSET(Table134[[#This Row],[src]],1,0))&gt;0,", ","")</f>
        <v xml:space="preserve">{ "src" : "agent://b86162250496417dbcb9be4a8bc54c7d",  "trgt" : "agent://eeeeeeeeeeeeeeeeeeeeeeeeeeeeeeee" } , </v>
      </c>
    </row>
    <row r="152" spans="1:11" s="7" customFormat="1" x14ac:dyDescent="0.25">
      <c r="A152" s="123">
        <v>163</v>
      </c>
      <c r="B152" s="124" t="s">
        <v>2552</v>
      </c>
      <c r="C152" s="121" t="str">
        <f>VLOOKUP(Table134[[#This Row],[src]],Table1[[UUID]:[email]],2,FALSE)</f>
        <v>famador@localhost</v>
      </c>
      <c r="D152" s="124" t="s">
        <v>637</v>
      </c>
      <c r="E152" s="125" t="s">
        <v>2553</v>
      </c>
      <c r="F152" s="123" t="str">
        <f>VLOOKUP(Table134[[#This Row],[trgt]],Table1[[UUID]:[email]],2,FALSE)</f>
        <v>mlamberti@localhost</v>
      </c>
      <c r="G152" s="123" t="str">
        <f>IF(Table134[[#This Row],[src]]&lt;Table134[[#This Row],[trgt]],Table134[[#This Row],[src]]&amp;Table134[[#This Row],[trgt]],Table134[[#This Row],[trgt]]&amp;Table134[[#This Row],[src]])</f>
        <v>0689abfa06cc49a5adb60e53134b09587766a63723b844aaa0433ccba9693d98</v>
      </c>
      <c r="H152" s="123">
        <f>COUNTIF(Table134[DuplicateCheckId],Table134[[#This Row],[DuplicateCheckId]])-1</f>
        <v>0</v>
      </c>
      <c r="I152" s="123"/>
      <c r="J152" s="125" t="str">
        <f>IF(LEN(Table134[[#This Row],[Label]])&gt;0,"""label"" : { ""id"" : ""a7311ed09ba64a6e8066caa2a2247991"" , ""functor"" : ""tag list"" , ""components"" : [ { value"" : """ &amp; Table134[[#This Row],[Label]] &amp; """, ""type"" : ""string"" } ] },","")</f>
        <v/>
      </c>
      <c r="K152" s="126" t="str">
        <f ca="1">"{ ""src"" : ""agent://" &amp; Table134[[#This Row],[src]] &amp; """,  ""trgt"" : ""agent://" &amp; Table134[[#This Row],[trgt]] &amp; """ } " &amp; IF(LEN(OFFSET(Table134[[#This Row],[src]],1,0))&gt;0,", ","")</f>
        <v xml:space="preserve">{ "src" : "agent://7766a63723b844aaa0433ccba9693d98",  "trgt" : "agent://0689abfa06cc49a5adb60e53134b0958" } , </v>
      </c>
    </row>
    <row r="153" spans="1:11" s="7" customFormat="1" x14ac:dyDescent="0.25">
      <c r="A153" s="123">
        <v>164</v>
      </c>
      <c r="B153" s="31" t="s">
        <v>2552</v>
      </c>
      <c r="C153" s="31" t="str">
        <f>VLOOKUP(Table134[[#This Row],[src]],Table1[[UUID]:[email]],2,FALSE)</f>
        <v>famador@localhost</v>
      </c>
      <c r="D153" s="124" t="s">
        <v>637</v>
      </c>
      <c r="E153" s="125" t="s">
        <v>2487</v>
      </c>
      <c r="F153" s="125" t="str">
        <f>VLOOKUP(Table134[[#This Row],[trgt]],Table1[[UUID]:[email]],2,FALSE)</f>
        <v>0@localhost</v>
      </c>
      <c r="G153" s="125" t="str">
        <f>IF(Table134[[#This Row],[src]]&lt;Table134[[#This Row],[trgt]],Table134[[#This Row],[src]]&amp;Table134[[#This Row],[trgt]],Table134[[#This Row],[trgt]]&amp;Table134[[#This Row],[src]])</f>
        <v>7766a63723b844aaa0433ccba9693d98eeeeeeeeeeeeeeeeeeeeeeeeeeeeeeee</v>
      </c>
      <c r="H153" s="123">
        <f>COUNTIF(Table134[DuplicateCheckId],Table134[[#This Row],[DuplicateCheckId]])-1</f>
        <v>0</v>
      </c>
      <c r="I153" s="125"/>
      <c r="J153" s="125" t="str">
        <f>IF(LEN(Table134[[#This Row],[Label]])&gt;0,"""label"" : { ""id"" : ""a7311ed09ba64a6e8066caa2a2247991"" , ""functor"" : ""tag list"" , ""components"" : [ { value"" : """ &amp; Table134[[#This Row],[Label]] &amp; """, ""type"" : ""string"" } ] },","")</f>
        <v/>
      </c>
      <c r="K153" s="126" t="str">
        <f ca="1">"{ ""src"" : ""agent://" &amp; Table134[[#This Row],[src]] &amp; """,  ""trgt"" : ""agent://" &amp; Table134[[#This Row],[trgt]] &amp; """ } " &amp; IF(LEN(OFFSET(Table134[[#This Row],[src]],1,0))&gt;0,", ","")</f>
        <v xml:space="preserve">{ "src" : "agent://7766a63723b844aaa0433ccba9693d98",  "trgt" : "agent://eeeeeeeeeeeeeeeeeeeeeeeeeeeeeeee" } , </v>
      </c>
    </row>
    <row r="154" spans="1:11" s="7" customFormat="1" x14ac:dyDescent="0.25">
      <c r="A154" s="163">
        <v>165</v>
      </c>
      <c r="B154" s="124" t="s">
        <v>2559</v>
      </c>
      <c r="C154" s="121" t="str">
        <f>VLOOKUP(Table134[[#This Row],[src]],Table1[[UUID]:[email]],2,FALSE)</f>
        <v>ghall@localhost</v>
      </c>
      <c r="D154" s="124" t="s">
        <v>637</v>
      </c>
      <c r="E154" s="125" t="s">
        <v>2574</v>
      </c>
      <c r="F154" s="123" t="str">
        <f>VLOOKUP(Table134[[#This Row],[trgt]],Table1[[UUID]:[email]],2,FALSE)</f>
        <v>mhakim@localhost</v>
      </c>
      <c r="G154" s="123" t="str">
        <f>IF(Table134[[#This Row],[src]]&lt;Table134[[#This Row],[trgt]],Table134[[#This Row],[src]]&amp;Table134[[#This Row],[trgt]],Table134[[#This Row],[trgt]]&amp;Table134[[#This Row],[src]])</f>
        <v>43a9f1ee41d1418193604415f9624ce2af258f6f4dea4f5a936dbe49c638b262</v>
      </c>
      <c r="H154" s="123">
        <f>COUNTIF(Table134[DuplicateCheckId],Table134[[#This Row],[DuplicateCheckId]])-1</f>
        <v>0</v>
      </c>
      <c r="I154" s="123"/>
      <c r="J154" s="125" t="str">
        <f>IF(LEN(Table134[[#This Row],[Label]])&gt;0,"""label"" : { ""id"" : ""a7311ed09ba64a6e8066caa2a2247991"" , ""functor"" : ""tag list"" , ""components"" : [ { value"" : """ &amp; Table134[[#This Row],[Label]] &amp; """, ""type"" : ""string"" } ] },","")</f>
        <v/>
      </c>
      <c r="K154" s="126" t="str">
        <f ca="1">"{ ""src"" : ""agent://" &amp; Table134[[#This Row],[src]] &amp; """,  ""trgt"" : ""agent://" &amp; Table134[[#This Row],[trgt]] &amp; """ } " &amp; IF(LEN(OFFSET(Table134[[#This Row],[src]],1,0))&gt;0,", ","")</f>
        <v xml:space="preserve">{ "src" : "agent://43a9f1ee41d1418193604415f9624ce2",  "trgt" : "agent://af258f6f4dea4f5a936dbe49c638b262" } , </v>
      </c>
    </row>
    <row r="155" spans="1:11" s="7" customFormat="1" x14ac:dyDescent="0.25">
      <c r="A155" s="123">
        <v>166</v>
      </c>
      <c r="B155" s="124" t="s">
        <v>2559</v>
      </c>
      <c r="C155" s="124" t="str">
        <f>VLOOKUP(Table134[[#This Row],[src]],Table1[[UUID]:[email]],2,FALSE)</f>
        <v>ghall@localhost</v>
      </c>
      <c r="D155" s="124" t="s">
        <v>637</v>
      </c>
      <c r="E155" s="125" t="s">
        <v>2487</v>
      </c>
      <c r="F155" s="125" t="str">
        <f>VLOOKUP(Table134[[#This Row],[trgt]],Table1[[UUID]:[email]],2,FALSE)</f>
        <v>0@localhost</v>
      </c>
      <c r="G155" s="125" t="str">
        <f>IF(Table134[[#This Row],[src]]&lt;Table134[[#This Row],[trgt]],Table134[[#This Row],[src]]&amp;Table134[[#This Row],[trgt]],Table134[[#This Row],[trgt]]&amp;Table134[[#This Row],[src]])</f>
        <v>43a9f1ee41d1418193604415f9624ce2eeeeeeeeeeeeeeeeeeeeeeeeeeeeeeee</v>
      </c>
      <c r="H155" s="123">
        <f>COUNTIF(Table134[DuplicateCheckId],Table134[[#This Row],[DuplicateCheckId]])-1</f>
        <v>0</v>
      </c>
      <c r="I155" s="125"/>
      <c r="J155" s="125" t="str">
        <f>IF(LEN(Table134[[#This Row],[Label]])&gt;0,"""label"" : { ""id"" : ""a7311ed09ba64a6e8066caa2a2247991"" , ""functor"" : ""tag list"" , ""components"" : [ { value"" : """ &amp; Table134[[#This Row],[Label]] &amp; """, ""type"" : ""string"" } ] },","")</f>
        <v/>
      </c>
      <c r="K155" s="126" t="str">
        <f ca="1">"{ ""src"" : ""agent://" &amp; Table134[[#This Row],[src]] &amp; """,  ""trgt"" : ""agent://" &amp; Table134[[#This Row],[trgt]] &amp; """ } " &amp; IF(LEN(OFFSET(Table134[[#This Row],[src]],1,0))&gt;0,", ","")</f>
        <v xml:space="preserve">{ "src" : "agent://43a9f1ee41d1418193604415f9624ce2",  "trgt" : "agent://eeeeeeeeeeeeeeeeeeeeeeeeeeeeeeee" } , </v>
      </c>
    </row>
    <row r="156" spans="1:11" s="7" customFormat="1" x14ac:dyDescent="0.25">
      <c r="A156" s="123">
        <v>167</v>
      </c>
      <c r="B156" s="124" t="s">
        <v>2532</v>
      </c>
      <c r="C156" s="121" t="str">
        <f>VLOOKUP(Table134[[#This Row],[src]],Table1[[UUID]:[email]],2,FALSE)</f>
        <v>gmiller@localhost</v>
      </c>
      <c r="D156" s="124" t="s">
        <v>637</v>
      </c>
      <c r="E156" s="125" t="s">
        <v>2540</v>
      </c>
      <c r="F156" s="123" t="str">
        <f>VLOOKUP(Table134[[#This Row],[trgt]],Table1[[UUID]:[email]],2,FALSE)</f>
        <v>rmurphy@localhost</v>
      </c>
      <c r="G156" s="123" t="str">
        <f>IF(Table134[[#This Row],[src]]&lt;Table134[[#This Row],[trgt]],Table134[[#This Row],[src]]&amp;Table134[[#This Row],[trgt]],Table134[[#This Row],[trgt]]&amp;Table134[[#This Row],[src]])</f>
        <v>93a381adc00d4ee39a5afa47308efe64a0182840d31848dca2f9550d9a39b9b5</v>
      </c>
      <c r="H156" s="123">
        <f>COUNTIF(Table134[DuplicateCheckId],Table134[[#This Row],[DuplicateCheckId]])-1</f>
        <v>0</v>
      </c>
      <c r="I156" s="123"/>
      <c r="J156" s="125" t="str">
        <f>IF(LEN(Table134[[#This Row],[Label]])&gt;0,"""label"" : { ""id"" : ""a7311ed09ba64a6e8066caa2a2247991"" , ""functor"" : ""tag list"" , ""components"" : [ { value"" : """ &amp; Table134[[#This Row],[Label]] &amp; """, ""type"" : ""string"" } ] },","")</f>
        <v/>
      </c>
      <c r="K156" s="126" t="str">
        <f ca="1">"{ ""src"" : ""agent://" &amp; Table134[[#This Row],[src]] &amp; """,  ""trgt"" : ""agent://" &amp; Table134[[#This Row],[trgt]] &amp; """ } " &amp; IF(LEN(OFFSET(Table134[[#This Row],[src]],1,0))&gt;0,", ","")</f>
        <v xml:space="preserve">{ "src" : "agent://a0182840d31848dca2f9550d9a39b9b5",  "trgt" : "agent://93a381adc00d4ee39a5afa47308efe64" } , </v>
      </c>
    </row>
    <row r="157" spans="1:11" s="7" customFormat="1" x14ac:dyDescent="0.25">
      <c r="A157" s="123">
        <v>168</v>
      </c>
      <c r="B157" s="31" t="s">
        <v>2532</v>
      </c>
      <c r="C157" s="31" t="str">
        <f>VLOOKUP(Table134[[#This Row],[src]],Table1[[UUID]:[email]],2,FALSE)</f>
        <v>gmiller@localhost</v>
      </c>
      <c r="D157" s="124" t="s">
        <v>637</v>
      </c>
      <c r="E157" s="125" t="s">
        <v>2487</v>
      </c>
      <c r="F157" s="125" t="str">
        <f>VLOOKUP(Table134[[#This Row],[trgt]],Table1[[UUID]:[email]],2,FALSE)</f>
        <v>0@localhost</v>
      </c>
      <c r="G157" s="125" t="str">
        <f>IF(Table134[[#This Row],[src]]&lt;Table134[[#This Row],[trgt]],Table134[[#This Row],[src]]&amp;Table134[[#This Row],[trgt]],Table134[[#This Row],[trgt]]&amp;Table134[[#This Row],[src]])</f>
        <v>a0182840d31848dca2f9550d9a39b9b5eeeeeeeeeeeeeeeeeeeeeeeeeeeeeeee</v>
      </c>
      <c r="H157" s="123">
        <f>COUNTIF(Table134[DuplicateCheckId],Table134[[#This Row],[DuplicateCheckId]])-1</f>
        <v>0</v>
      </c>
      <c r="I157" s="125"/>
      <c r="J157" s="125" t="str">
        <f>IF(LEN(Table134[[#This Row],[Label]])&gt;0,"""label"" : { ""id"" : ""a7311ed09ba64a6e8066caa2a2247991"" , ""functor"" : ""tag list"" , ""components"" : [ { value"" : """ &amp; Table134[[#This Row],[Label]] &amp; """, ""type"" : ""string"" } ] },","")</f>
        <v/>
      </c>
      <c r="K157" s="126" t="str">
        <f ca="1">"{ ""src"" : ""agent://" &amp; Table134[[#This Row],[src]] &amp; """,  ""trgt"" : ""agent://" &amp; Table134[[#This Row],[trgt]] &amp; """ } " &amp; IF(LEN(OFFSET(Table134[[#This Row],[src]],1,0))&gt;0,", ","")</f>
        <v xml:space="preserve">{ "src" : "agent://a0182840d31848dca2f9550d9a39b9b5",  "trgt" : "agent://eeeeeeeeeeeeeeeeeeeeeeeeeeeeeeee" } , </v>
      </c>
    </row>
    <row r="158" spans="1:11" s="7" customFormat="1" x14ac:dyDescent="0.25">
      <c r="A158" s="163">
        <v>169</v>
      </c>
      <c r="B158" s="124" t="s">
        <v>2515</v>
      </c>
      <c r="C158" s="121" t="str">
        <f>VLOOKUP(Table134[[#This Row],[src]],Table1[[UUID]:[email]],2,FALSE)</f>
        <v>gsami@localhost</v>
      </c>
      <c r="D158" s="124" t="s">
        <v>637</v>
      </c>
      <c r="E158" s="125" t="s">
        <v>2527</v>
      </c>
      <c r="F158" s="123" t="str">
        <f>VLOOKUP(Table134[[#This Row],[trgt]],Table1[[UUID]:[email]],2,FALSE)</f>
        <v>jdean@localhost</v>
      </c>
      <c r="G158" s="123" t="str">
        <f>IF(Table134[[#This Row],[src]]&lt;Table134[[#This Row],[trgt]],Table134[[#This Row],[src]]&amp;Table134[[#This Row],[trgt]],Table134[[#This Row],[trgt]]&amp;Table134[[#This Row],[src]])</f>
        <v>79effdbf27794049be0bd8c0c284046e8ae601e032dd49d08c3476196ad59861</v>
      </c>
      <c r="H158" s="123">
        <f>COUNTIF(Table134[DuplicateCheckId],Table134[[#This Row],[DuplicateCheckId]])-1</f>
        <v>0</v>
      </c>
      <c r="I158" s="123"/>
      <c r="J158" s="125" t="str">
        <f>IF(LEN(Table134[[#This Row],[Label]])&gt;0,"""label"" : { ""id"" : ""a7311ed09ba64a6e8066caa2a2247991"" , ""functor"" : ""tag list"" , ""components"" : [ { value"" : """ &amp; Table134[[#This Row],[Label]] &amp; """, ""type"" : ""string"" } ] },","")</f>
        <v/>
      </c>
      <c r="K158" s="126" t="str">
        <f ca="1">"{ ""src"" : ""agent://" &amp; Table134[[#This Row],[src]] &amp; """,  ""trgt"" : ""agent://" &amp; Table134[[#This Row],[trgt]] &amp; """ } " &amp; IF(LEN(OFFSET(Table134[[#This Row],[src]],1,0))&gt;0,", ","")</f>
        <v xml:space="preserve">{ "src" : "agent://79effdbf27794049be0bd8c0c284046e",  "trgt" : "agent://8ae601e032dd49d08c3476196ad59861" } , </v>
      </c>
    </row>
    <row r="159" spans="1:11" s="7" customFormat="1" x14ac:dyDescent="0.25">
      <c r="A159" s="123">
        <v>170</v>
      </c>
      <c r="B159" s="124" t="s">
        <v>2515</v>
      </c>
      <c r="C159" s="124" t="str">
        <f>VLOOKUP(Table134[[#This Row],[src]],Table1[[UUID]:[email]],2,FALSE)</f>
        <v>gsami@localhost</v>
      </c>
      <c r="D159" s="124" t="s">
        <v>637</v>
      </c>
      <c r="E159" s="125" t="s">
        <v>2487</v>
      </c>
      <c r="F159" s="125" t="str">
        <f>VLOOKUP(Table134[[#This Row],[trgt]],Table1[[UUID]:[email]],2,FALSE)</f>
        <v>0@localhost</v>
      </c>
      <c r="G159" s="125" t="str">
        <f>IF(Table134[[#This Row],[src]]&lt;Table134[[#This Row],[trgt]],Table134[[#This Row],[src]]&amp;Table134[[#This Row],[trgt]],Table134[[#This Row],[trgt]]&amp;Table134[[#This Row],[src]])</f>
        <v>79effdbf27794049be0bd8c0c284046eeeeeeeeeeeeeeeeeeeeeeeeeeeeeeeee</v>
      </c>
      <c r="H159" s="123">
        <f>COUNTIF(Table134[DuplicateCheckId],Table134[[#This Row],[DuplicateCheckId]])-1</f>
        <v>0</v>
      </c>
      <c r="I159" s="125"/>
      <c r="J159" s="125" t="str">
        <f>IF(LEN(Table134[[#This Row],[Label]])&gt;0,"""label"" : { ""id"" : ""a7311ed09ba64a6e8066caa2a2247991"" , ""functor"" : ""tag list"" , ""components"" : [ { value"" : """ &amp; Table134[[#This Row],[Label]] &amp; """, ""type"" : ""string"" } ] },","")</f>
        <v/>
      </c>
      <c r="K159" s="126" t="str">
        <f ca="1">"{ ""src"" : ""agent://" &amp; Table134[[#This Row],[src]] &amp; """,  ""trgt"" : ""agent://" &amp; Table134[[#This Row],[trgt]] &amp; """ } " &amp; IF(LEN(OFFSET(Table134[[#This Row],[src]],1,0))&gt;0,", ","")</f>
        <v xml:space="preserve">{ "src" : "agent://79effdbf27794049be0bd8c0c284046e",  "trgt" : "agent://eeeeeeeeeeeeeeeeeeeeeeeeeeeeeeee" } , </v>
      </c>
    </row>
    <row r="160" spans="1:11" s="7" customFormat="1" x14ac:dyDescent="0.25">
      <c r="A160" s="123">
        <v>171</v>
      </c>
      <c r="B160" s="124" t="s">
        <v>2528</v>
      </c>
      <c r="C160" s="121" t="str">
        <f>VLOOKUP(Table134[[#This Row],[src]],Table1[[UUID]:[email]],2,FALSE)</f>
        <v>hhorton@localhost</v>
      </c>
      <c r="D160" s="124" t="s">
        <v>637</v>
      </c>
      <c r="E160" s="125" t="s">
        <v>2532</v>
      </c>
      <c r="F160" s="123" t="str">
        <f>VLOOKUP(Table134[[#This Row],[trgt]],Table1[[UUID]:[email]],2,FALSE)</f>
        <v>gmiller@localhost</v>
      </c>
      <c r="G160" s="123" t="str">
        <f>IF(Table134[[#This Row],[src]]&lt;Table134[[#This Row],[trgt]],Table134[[#This Row],[src]]&amp;Table134[[#This Row],[trgt]],Table134[[#This Row],[trgt]]&amp;Table134[[#This Row],[src]])</f>
        <v>a0182840d31848dca2f9550d9a39b9b5f5cd3cf1f5d34f50a951e898b9272eb1</v>
      </c>
      <c r="H160" s="123">
        <f>COUNTIF(Table134[DuplicateCheckId],Table134[[#This Row],[DuplicateCheckId]])-1</f>
        <v>0</v>
      </c>
      <c r="I160" s="123"/>
      <c r="J160" s="125" t="str">
        <f>IF(LEN(Table134[[#This Row],[Label]])&gt;0,"""label"" : { ""id"" : ""a7311ed09ba64a6e8066caa2a2247991"" , ""functor"" : ""tag list"" , ""components"" : [ { value"" : """ &amp; Table134[[#This Row],[Label]] &amp; """, ""type"" : ""string"" } ] },","")</f>
        <v/>
      </c>
      <c r="K160" s="126" t="str">
        <f ca="1">"{ ""src"" : ""agent://" &amp; Table134[[#This Row],[src]] &amp; """,  ""trgt"" : ""agent://" &amp; Table134[[#This Row],[trgt]] &amp; """ } " &amp; IF(LEN(OFFSET(Table134[[#This Row],[src]],1,0))&gt;0,", ","")</f>
        <v xml:space="preserve">{ "src" : "agent://f5cd3cf1f5d34f50a951e898b9272eb1",  "trgt" : "agent://a0182840d31848dca2f9550d9a39b9b5" } , </v>
      </c>
    </row>
    <row r="161" spans="1:11" s="7" customFormat="1" x14ac:dyDescent="0.25">
      <c r="A161" s="123">
        <v>172</v>
      </c>
      <c r="B161" s="31" t="s">
        <v>2528</v>
      </c>
      <c r="C161" s="31" t="str">
        <f>VLOOKUP(Table134[[#This Row],[src]],Table1[[UUID]:[email]],2,FALSE)</f>
        <v>hhorton@localhost</v>
      </c>
      <c r="D161" s="124" t="s">
        <v>637</v>
      </c>
      <c r="E161" s="125" t="s">
        <v>2487</v>
      </c>
      <c r="F161" s="125" t="str">
        <f>VLOOKUP(Table134[[#This Row],[trgt]],Table1[[UUID]:[email]],2,FALSE)</f>
        <v>0@localhost</v>
      </c>
      <c r="G161" s="125" t="str">
        <f>IF(Table134[[#This Row],[src]]&lt;Table134[[#This Row],[trgt]],Table134[[#This Row],[src]]&amp;Table134[[#This Row],[trgt]],Table134[[#This Row],[trgt]]&amp;Table134[[#This Row],[src]])</f>
        <v>eeeeeeeeeeeeeeeeeeeeeeeeeeeeeeeef5cd3cf1f5d34f50a951e898b9272eb1</v>
      </c>
      <c r="H161" s="123">
        <f>COUNTIF(Table134[DuplicateCheckId],Table134[[#This Row],[DuplicateCheckId]])-1</f>
        <v>0</v>
      </c>
      <c r="I161" s="125"/>
      <c r="J161" s="125" t="str">
        <f>IF(LEN(Table134[[#This Row],[Label]])&gt;0,"""label"" : { ""id"" : ""a7311ed09ba64a6e8066caa2a2247991"" , ""functor"" : ""tag list"" , ""components"" : [ { value"" : """ &amp; Table134[[#This Row],[Label]] &amp; """, ""type"" : ""string"" } ] },","")</f>
        <v/>
      </c>
      <c r="K161" s="126" t="str">
        <f ca="1">"{ ""src"" : ""agent://" &amp; Table134[[#This Row],[src]] &amp; """,  ""trgt"" : ""agent://" &amp; Table134[[#This Row],[trgt]] &amp; """ } " &amp; IF(LEN(OFFSET(Table134[[#This Row],[src]],1,0))&gt;0,", ","")</f>
        <v xml:space="preserve">{ "src" : "agent://f5cd3cf1f5d34f50a951e898b9272eb1",  "trgt" : "agent://eeeeeeeeeeeeeeeeeeeeeeeeeeeeeeee" } , </v>
      </c>
    </row>
    <row r="162" spans="1:11" s="7" customFormat="1" x14ac:dyDescent="0.25">
      <c r="A162" s="163">
        <v>173</v>
      </c>
      <c r="B162" s="124" t="s">
        <v>2505</v>
      </c>
      <c r="C162" s="121" t="str">
        <f>VLOOKUP(Table134[[#This Row],[src]],Table1[[UUID]:[email]],2,FALSE)</f>
        <v>ibabu@localhost</v>
      </c>
      <c r="D162" s="124" t="s">
        <v>637</v>
      </c>
      <c r="E162" s="125" t="s">
        <v>2535</v>
      </c>
      <c r="F162" s="123" t="str">
        <f>VLOOKUP(Table134[[#This Row],[trgt]],Table1[[UUID]:[email]],2,FALSE)</f>
        <v>wcoleman@localhost</v>
      </c>
      <c r="G162" s="123" t="str">
        <f>IF(Table134[[#This Row],[src]]&lt;Table134[[#This Row],[trgt]],Table134[[#This Row],[src]]&amp;Table134[[#This Row],[trgt]],Table134[[#This Row],[trgt]]&amp;Table134[[#This Row],[src]])</f>
        <v>23843ee2020948099929f33cc315fcc023c3669cde784a5d8c154a3792a96f10</v>
      </c>
      <c r="H162" s="123">
        <f>COUNTIF(Table134[DuplicateCheckId],Table134[[#This Row],[DuplicateCheckId]])-1</f>
        <v>0</v>
      </c>
      <c r="I162" s="125" t="s">
        <v>651</v>
      </c>
      <c r="J16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162" s="126" t="str">
        <f ca="1">"{ ""src"" : ""agent://" &amp; Table134[[#This Row],[src]] &amp; """,  ""trgt"" : ""agent://" &amp; Table134[[#This Row],[trgt]] &amp; """ } " &amp; IF(LEN(OFFSET(Table134[[#This Row],[src]],1,0))&gt;0,", ","")</f>
        <v xml:space="preserve">{ "src" : "agent://23c3669cde784a5d8c154a3792a96f10",  "trgt" : "agent://23843ee2020948099929f33cc315fcc0" } , </v>
      </c>
    </row>
    <row r="163" spans="1:11" s="7" customFormat="1" x14ac:dyDescent="0.25">
      <c r="A163" s="123">
        <v>174</v>
      </c>
      <c r="B163" s="124" t="s">
        <v>2505</v>
      </c>
      <c r="C163" s="124" t="str">
        <f>VLOOKUP(Table134[[#This Row],[src]],Table1[[UUID]:[email]],2,FALSE)</f>
        <v>ibabu@localhost</v>
      </c>
      <c r="D163" s="124" t="s">
        <v>637</v>
      </c>
      <c r="E163" s="125" t="s">
        <v>2487</v>
      </c>
      <c r="F163" s="125" t="str">
        <f>VLOOKUP(Table134[[#This Row],[trgt]],Table1[[UUID]:[email]],2,FALSE)</f>
        <v>0@localhost</v>
      </c>
      <c r="G163" s="125" t="str">
        <f>IF(Table134[[#This Row],[src]]&lt;Table134[[#This Row],[trgt]],Table134[[#This Row],[src]]&amp;Table134[[#This Row],[trgt]],Table134[[#This Row],[trgt]]&amp;Table134[[#This Row],[src]])</f>
        <v>23c3669cde784a5d8c154a3792a96f10eeeeeeeeeeeeeeeeeeeeeeeeeeeeeeee</v>
      </c>
      <c r="H163" s="123">
        <f>COUNTIF(Table134[DuplicateCheckId],Table134[[#This Row],[DuplicateCheckId]])-1</f>
        <v>0</v>
      </c>
      <c r="I163" s="125"/>
      <c r="J163" s="125" t="str">
        <f>IF(LEN(Table134[[#This Row],[Label]])&gt;0,"""label"" : { ""id"" : ""a7311ed09ba64a6e8066caa2a2247991"" , ""functor"" : ""tag list"" , ""components"" : [ { value"" : """ &amp; Table134[[#This Row],[Label]] &amp; """, ""type"" : ""string"" } ] },","")</f>
        <v/>
      </c>
      <c r="K163" s="126" t="str">
        <f ca="1">"{ ""src"" : ""agent://" &amp; Table134[[#This Row],[src]] &amp; """,  ""trgt"" : ""agent://" &amp; Table134[[#This Row],[trgt]] &amp; """ } " &amp; IF(LEN(OFFSET(Table134[[#This Row],[src]],1,0))&gt;0,", ","")</f>
        <v xml:space="preserve">{ "src" : "agent://23c3669cde784a5d8c154a3792a96f10",  "trgt" : "agent://eeeeeeeeeeeeeeeeeeeeeeeeeeeeeeee" } , </v>
      </c>
    </row>
    <row r="164" spans="1:11" s="7" customFormat="1" x14ac:dyDescent="0.25">
      <c r="A164" s="123">
        <v>175</v>
      </c>
      <c r="B164" s="124" t="s">
        <v>2580</v>
      </c>
      <c r="C164" s="121" t="str">
        <f>VLOOKUP(Table134[[#This Row],[src]],Table1[[UUID]:[email]],2,FALSE)</f>
        <v>iliao@localhost</v>
      </c>
      <c r="D164" s="124" t="s">
        <v>637</v>
      </c>
      <c r="E164" s="125" t="s">
        <v>2544</v>
      </c>
      <c r="F164" s="123" t="str">
        <f>VLOOKUP(Table134[[#This Row],[trgt]],Table1[[UUID]:[email]],2,FALSE)</f>
        <v>hdreesens@localhost</v>
      </c>
      <c r="G164" s="123" t="str">
        <f>IF(Table134[[#This Row],[src]]&lt;Table134[[#This Row],[trgt]],Table134[[#This Row],[src]]&amp;Table134[[#This Row],[trgt]],Table134[[#This Row],[trgt]]&amp;Table134[[#This Row],[src]])</f>
        <v>a4ebdfba9bc34d9198cc7f652d849c3adbcc610bab0e4a829abaaf849ffb6b6b</v>
      </c>
      <c r="H164" s="123">
        <f>COUNTIF(Table134[DuplicateCheckId],Table134[[#This Row],[DuplicateCheckId]])-1</f>
        <v>0</v>
      </c>
      <c r="I164" s="123"/>
      <c r="J164" s="125" t="str">
        <f>IF(LEN(Table134[[#This Row],[Label]])&gt;0,"""label"" : { ""id"" : ""a7311ed09ba64a6e8066caa2a2247991"" , ""functor"" : ""tag list"" , ""components"" : [ { value"" : """ &amp; Table134[[#This Row],[Label]] &amp; """, ""type"" : ""string"" } ] },","")</f>
        <v/>
      </c>
      <c r="K164" s="126" t="str">
        <f ca="1">"{ ""src"" : ""agent://" &amp; Table134[[#This Row],[src]] &amp; """,  ""trgt"" : ""agent://" &amp; Table134[[#This Row],[trgt]] &amp; """ } " &amp; IF(LEN(OFFSET(Table134[[#This Row],[src]],1,0))&gt;0,", ","")</f>
        <v xml:space="preserve">{ "src" : "agent://a4ebdfba9bc34d9198cc7f652d849c3a",  "trgt" : "agent://dbcc610bab0e4a829abaaf849ffb6b6b" } , </v>
      </c>
    </row>
    <row r="165" spans="1:11" s="7" customFormat="1" x14ac:dyDescent="0.25">
      <c r="A165" s="123">
        <v>176</v>
      </c>
      <c r="B165" s="31" t="s">
        <v>2580</v>
      </c>
      <c r="C165" s="31" t="str">
        <f>VLOOKUP(Table134[[#This Row],[src]],Table1[[UUID]:[email]],2,FALSE)</f>
        <v>iliao@localhost</v>
      </c>
      <c r="D165" s="124" t="s">
        <v>637</v>
      </c>
      <c r="E165" s="125" t="s">
        <v>2487</v>
      </c>
      <c r="F165" s="125" t="str">
        <f>VLOOKUP(Table134[[#This Row],[trgt]],Table1[[UUID]:[email]],2,FALSE)</f>
        <v>0@localhost</v>
      </c>
      <c r="G165" s="125" t="str">
        <f>IF(Table134[[#This Row],[src]]&lt;Table134[[#This Row],[trgt]],Table134[[#This Row],[src]]&amp;Table134[[#This Row],[trgt]],Table134[[#This Row],[trgt]]&amp;Table134[[#This Row],[src]])</f>
        <v>a4ebdfba9bc34d9198cc7f652d849c3aeeeeeeeeeeeeeeeeeeeeeeeeeeeeeeee</v>
      </c>
      <c r="H165" s="123">
        <f>COUNTIF(Table134[DuplicateCheckId],Table134[[#This Row],[DuplicateCheckId]])-1</f>
        <v>0</v>
      </c>
      <c r="I165" s="125"/>
      <c r="J165" s="125" t="str">
        <f>IF(LEN(Table134[[#This Row],[Label]])&gt;0,"""label"" : { ""id"" : ""a7311ed09ba64a6e8066caa2a2247991"" , ""functor"" : ""tag list"" , ""components"" : [ { value"" : """ &amp; Table134[[#This Row],[Label]] &amp; """, ""type"" : ""string"" } ] },","")</f>
        <v/>
      </c>
      <c r="K165" s="126" t="str">
        <f ca="1">"{ ""src"" : ""agent://" &amp; Table134[[#This Row],[src]] &amp; """,  ""trgt"" : ""agent://" &amp; Table134[[#This Row],[trgt]] &amp; """ } " &amp; IF(LEN(OFFSET(Table134[[#This Row],[src]],1,0))&gt;0,", ","")</f>
        <v xml:space="preserve">{ "src" : "agent://a4ebdfba9bc34d9198cc7f652d849c3a",  "trgt" : "agent://eeeeeeeeeeeeeeeeeeeeeeeeeeeeeeee" } , </v>
      </c>
    </row>
    <row r="166" spans="1:11" s="7" customFormat="1" x14ac:dyDescent="0.25">
      <c r="A166" s="163">
        <v>177</v>
      </c>
      <c r="B166" s="124" t="s">
        <v>2537</v>
      </c>
      <c r="C166" s="121" t="str">
        <f>VLOOKUP(Table134[[#This Row],[src]],Table1[[UUID]:[email]],2,FALSE)</f>
        <v>iperry@localhost</v>
      </c>
      <c r="D166" s="124" t="s">
        <v>637</v>
      </c>
      <c r="E166" s="125" t="s">
        <v>2572</v>
      </c>
      <c r="F166" s="123" t="str">
        <f>VLOOKUP(Table134[[#This Row],[trgt]],Table1[[UUID]:[email]],2,FALSE)</f>
        <v>ddaniau@localhost</v>
      </c>
      <c r="G166" s="123" t="str">
        <f>IF(Table134[[#This Row],[src]]&lt;Table134[[#This Row],[trgt]],Table134[[#This Row],[src]]&amp;Table134[[#This Row],[trgt]],Table134[[#This Row],[trgt]]&amp;Table134[[#This Row],[src]])</f>
        <v>13421f9e1bff4575820d1806c8d31190dd8bdf36fdd140469fb7f36848840cdd</v>
      </c>
      <c r="H166" s="123">
        <f>COUNTIF(Table134[DuplicateCheckId],Table134[[#This Row],[DuplicateCheckId]])-1</f>
        <v>0</v>
      </c>
      <c r="I166" s="123"/>
      <c r="J166" s="125" t="str">
        <f>IF(LEN(Table134[[#This Row],[Label]])&gt;0,"""label"" : { ""id"" : ""a7311ed09ba64a6e8066caa2a2247991"" , ""functor"" : ""tag list"" , ""components"" : [ { value"" : """ &amp; Table134[[#This Row],[Label]] &amp; """, ""type"" : ""string"" } ] },","")</f>
        <v/>
      </c>
      <c r="K166" s="126" t="str">
        <f ca="1">"{ ""src"" : ""agent://" &amp; Table134[[#This Row],[src]] &amp; """,  ""trgt"" : ""agent://" &amp; Table134[[#This Row],[trgt]] &amp; """ } " &amp; IF(LEN(OFFSET(Table134[[#This Row],[src]],1,0))&gt;0,", ","")</f>
        <v xml:space="preserve">{ "src" : "agent://13421f9e1bff4575820d1806c8d31190",  "trgt" : "agent://dd8bdf36fdd140469fb7f36848840cdd" } , </v>
      </c>
    </row>
    <row r="167" spans="1:11" s="7" customFormat="1" x14ac:dyDescent="0.25">
      <c r="A167" s="123">
        <v>178</v>
      </c>
      <c r="B167" s="124" t="s">
        <v>2537</v>
      </c>
      <c r="C167" s="124" t="str">
        <f>VLOOKUP(Table134[[#This Row],[src]],Table1[[UUID]:[email]],2,FALSE)</f>
        <v>iperry@localhost</v>
      </c>
      <c r="D167" s="124" t="s">
        <v>637</v>
      </c>
      <c r="E167" s="125" t="s">
        <v>2487</v>
      </c>
      <c r="F167" s="125" t="str">
        <f>VLOOKUP(Table134[[#This Row],[trgt]],Table1[[UUID]:[email]],2,FALSE)</f>
        <v>0@localhost</v>
      </c>
      <c r="G167" s="125" t="str">
        <f>IF(Table134[[#This Row],[src]]&lt;Table134[[#This Row],[trgt]],Table134[[#This Row],[src]]&amp;Table134[[#This Row],[trgt]],Table134[[#This Row],[trgt]]&amp;Table134[[#This Row],[src]])</f>
        <v>13421f9e1bff4575820d1806c8d31190eeeeeeeeeeeeeeeeeeeeeeeeeeeeeeee</v>
      </c>
      <c r="H167" s="123">
        <f>COUNTIF(Table134[DuplicateCheckId],Table134[[#This Row],[DuplicateCheckId]])-1</f>
        <v>0</v>
      </c>
      <c r="I167" s="125"/>
      <c r="J167" s="125" t="str">
        <f>IF(LEN(Table134[[#This Row],[Label]])&gt;0,"""label"" : { ""id"" : ""a7311ed09ba64a6e8066caa2a2247991"" , ""functor"" : ""tag list"" , ""components"" : [ { value"" : """ &amp; Table134[[#This Row],[Label]] &amp; """, ""type"" : ""string"" } ] },","")</f>
        <v/>
      </c>
      <c r="K167" s="126" t="str">
        <f ca="1">"{ ""src"" : ""agent://" &amp; Table134[[#This Row],[src]] &amp; """,  ""trgt"" : ""agent://" &amp; Table134[[#This Row],[trgt]] &amp; """ } " &amp; IF(LEN(OFFSET(Table134[[#This Row],[src]],1,0))&gt;0,", ","")</f>
        <v xml:space="preserve">{ "src" : "agent://13421f9e1bff4575820d1806c8d31190",  "trgt" : "agent://eeeeeeeeeeeeeeeeeeeeeeeeeeeeeeee" } , </v>
      </c>
    </row>
    <row r="168" spans="1:11" s="7" customFormat="1" x14ac:dyDescent="0.25">
      <c r="A168" s="123">
        <v>179</v>
      </c>
      <c r="B168" s="124" t="s">
        <v>2551</v>
      </c>
      <c r="C168" s="121" t="str">
        <f>VLOOKUP(Table134[[#This Row],[src]],Table1[[UUID]:[email]],2,FALSE)</f>
        <v>iungaro@localhost</v>
      </c>
      <c r="D168" s="124" t="s">
        <v>637</v>
      </c>
      <c r="E168" s="125" t="s">
        <v>2580</v>
      </c>
      <c r="F168" s="123" t="str">
        <f>VLOOKUP(Table134[[#This Row],[trgt]],Table1[[UUID]:[email]],2,FALSE)</f>
        <v>iliao@localhost</v>
      </c>
      <c r="G168" s="123" t="str">
        <f>IF(Table134[[#This Row],[src]]&lt;Table134[[#This Row],[trgt]],Table134[[#This Row],[src]]&amp;Table134[[#This Row],[trgt]],Table134[[#This Row],[trgt]]&amp;Table134[[#This Row],[src]])</f>
        <v>4c97d00af9b7407393bc968c29f4e86aa4ebdfba9bc34d9198cc7f652d849c3a</v>
      </c>
      <c r="H168" s="123">
        <f>COUNTIF(Table134[DuplicateCheckId],Table134[[#This Row],[DuplicateCheckId]])-1</f>
        <v>0</v>
      </c>
      <c r="I168" s="123"/>
      <c r="J168" s="125" t="str">
        <f>IF(LEN(Table134[[#This Row],[Label]])&gt;0,"""label"" : { ""id"" : ""a7311ed09ba64a6e8066caa2a2247991"" , ""functor"" : ""tag list"" , ""components"" : [ { value"" : """ &amp; Table134[[#This Row],[Label]] &amp; """, ""type"" : ""string"" } ] },","")</f>
        <v/>
      </c>
      <c r="K168" s="126" t="str">
        <f ca="1">"{ ""src"" : ""agent://" &amp; Table134[[#This Row],[src]] &amp; """,  ""trgt"" : ""agent://" &amp; Table134[[#This Row],[trgt]] &amp; """ } " &amp; IF(LEN(OFFSET(Table134[[#This Row],[src]],1,0))&gt;0,", ","")</f>
        <v xml:space="preserve">{ "src" : "agent://4c97d00af9b7407393bc968c29f4e86a",  "trgt" : "agent://a4ebdfba9bc34d9198cc7f652d849c3a" } , </v>
      </c>
    </row>
    <row r="169" spans="1:11" s="7" customFormat="1" x14ac:dyDescent="0.25">
      <c r="A169" s="123">
        <v>180</v>
      </c>
      <c r="B169" s="124" t="s">
        <v>2551</v>
      </c>
      <c r="C169" s="124" t="str">
        <f>VLOOKUP(Table134[[#This Row],[src]],Table1[[UUID]:[email]],2,FALSE)</f>
        <v>iungaro@localhost</v>
      </c>
      <c r="D169" s="124" t="s">
        <v>637</v>
      </c>
      <c r="E169" s="125" t="s">
        <v>2487</v>
      </c>
      <c r="F169" s="125" t="str">
        <f>VLOOKUP(Table134[[#This Row],[trgt]],Table1[[UUID]:[email]],2,FALSE)</f>
        <v>0@localhost</v>
      </c>
      <c r="G169" s="125" t="str">
        <f>IF(Table134[[#This Row],[src]]&lt;Table134[[#This Row],[trgt]],Table134[[#This Row],[src]]&amp;Table134[[#This Row],[trgt]],Table134[[#This Row],[trgt]]&amp;Table134[[#This Row],[src]])</f>
        <v>4c97d00af9b7407393bc968c29f4e86aeeeeeeeeeeeeeeeeeeeeeeeeeeeeeeee</v>
      </c>
      <c r="H169" s="123">
        <f>COUNTIF(Table134[DuplicateCheckId],Table134[[#This Row],[DuplicateCheckId]])-1</f>
        <v>0</v>
      </c>
      <c r="I169" s="125"/>
      <c r="J169" s="125" t="str">
        <f>IF(LEN(Table134[[#This Row],[Label]])&gt;0,"""label"" : { ""id"" : ""a7311ed09ba64a6e8066caa2a2247991"" , ""functor"" : ""tag list"" , ""components"" : [ { value"" : """ &amp; Table134[[#This Row],[Label]] &amp; """, ""type"" : ""string"" } ] },","")</f>
        <v/>
      </c>
      <c r="K169" s="126" t="str">
        <f ca="1">"{ ""src"" : ""agent://" &amp; Table134[[#This Row],[src]] &amp; """,  ""trgt"" : ""agent://" &amp; Table134[[#This Row],[trgt]] &amp; """ } " &amp; IF(LEN(OFFSET(Table134[[#This Row],[src]],1,0))&gt;0,", ","")</f>
        <v xml:space="preserve">{ "src" : "agent://4c97d00af9b7407393bc968c29f4e86a",  "trgt" : "agent://eeeeeeeeeeeeeeeeeeeeeeeeeeeeeeee" } , </v>
      </c>
    </row>
    <row r="170" spans="1:11" s="7" customFormat="1" x14ac:dyDescent="0.25">
      <c r="A170" s="163">
        <v>181</v>
      </c>
      <c r="B170" s="124" t="s">
        <v>2527</v>
      </c>
      <c r="C170" s="121" t="str">
        <f>VLOOKUP(Table134[[#This Row],[src]],Table1[[UUID]:[email]],2,FALSE)</f>
        <v>jdean@localhost</v>
      </c>
      <c r="D170" s="124" t="s">
        <v>637</v>
      </c>
      <c r="E170" s="122" t="s">
        <v>2527</v>
      </c>
      <c r="F170" s="126" t="str">
        <f>VLOOKUP(Table134[[#This Row],[trgt]],Table1[[UUID]:[email]],2,FALSE)</f>
        <v>jdean@localhost</v>
      </c>
      <c r="G170" s="126" t="str">
        <f>IF(Table134[[#This Row],[src]]&lt;Table134[[#This Row],[trgt]],Table134[[#This Row],[src]]&amp;Table134[[#This Row],[trgt]],Table134[[#This Row],[trgt]]&amp;Table134[[#This Row],[src]])</f>
        <v>8ae601e032dd49d08c3476196ad598618ae601e032dd49d08c3476196ad59861</v>
      </c>
      <c r="H170" s="123">
        <f>COUNTIF(Table134[DuplicateCheckId],Table134[[#This Row],[DuplicateCheckId]])-1</f>
        <v>0</v>
      </c>
      <c r="I170" s="126"/>
      <c r="J170" s="122" t="str">
        <f>IF(LEN(Table134[[#This Row],[Label]])&gt;0,"""label"" : { ""id"" : ""a7311ed09ba64a6e8066caa2a2247991"" , ""functor"" : ""tag list"" , ""components"" : [ { value"" : """ &amp; Table134[[#This Row],[Label]] &amp; """, ""type"" : ""string"" } ] },","")</f>
        <v/>
      </c>
      <c r="K170" s="126" t="str">
        <f ca="1">"{ ""src"" : ""agent://" &amp; Table134[[#This Row],[src]] &amp; """,  ""trgt"" : ""agent://" &amp; Table134[[#This Row],[trgt]] &amp; """ } " &amp; IF(LEN(OFFSET(Table134[[#This Row],[src]],1,0))&gt;0,", ","")</f>
        <v xml:space="preserve">{ "src" : "agent://8ae601e032dd49d08c3476196ad59861",  "trgt" : "agent://8ae601e032dd49d08c3476196ad59861" } , </v>
      </c>
    </row>
    <row r="171" spans="1:11" s="7" customFormat="1" x14ac:dyDescent="0.25">
      <c r="A171" s="123">
        <v>182</v>
      </c>
      <c r="B171" s="124" t="s">
        <v>2527</v>
      </c>
      <c r="C171" s="124" t="str">
        <f>VLOOKUP(Table134[[#This Row],[src]],Table1[[UUID]:[email]],2,FALSE)</f>
        <v>jdean@localhost</v>
      </c>
      <c r="D171" s="124" t="s">
        <v>637</v>
      </c>
      <c r="E171" s="124" t="s">
        <v>2487</v>
      </c>
      <c r="F171" s="125" t="str">
        <f>VLOOKUP(Table134[[#This Row],[trgt]],Table1[[UUID]:[email]],2,FALSE)</f>
        <v>0@localhost</v>
      </c>
      <c r="G171" s="125" t="str">
        <f>IF(Table134[[#This Row],[src]]&lt;Table134[[#This Row],[trgt]],Table134[[#This Row],[src]]&amp;Table134[[#This Row],[trgt]],Table134[[#This Row],[trgt]]&amp;Table134[[#This Row],[src]])</f>
        <v>8ae601e032dd49d08c3476196ad59861eeeeeeeeeeeeeeeeeeeeeeeeeeeeeeee</v>
      </c>
      <c r="H171" s="123">
        <f>COUNTIF(Table134[DuplicateCheckId],Table134[[#This Row],[DuplicateCheckId]])-1</f>
        <v>0</v>
      </c>
      <c r="I171" s="125"/>
      <c r="J171" s="125" t="str">
        <f>IF(LEN(Table134[[#This Row],[Label]])&gt;0,"""label"" : { ""id"" : ""a7311ed09ba64a6e8066caa2a2247991"" , ""functor"" : ""tag list"" , ""components"" : [ { value"" : """ &amp; Table134[[#This Row],[Label]] &amp; """, ""type"" : ""string"" } ] },","")</f>
        <v/>
      </c>
      <c r="K171" s="126" t="str">
        <f ca="1">"{ ""src"" : ""agent://" &amp; Table134[[#This Row],[src]] &amp; """,  ""trgt"" : ""agent://" &amp; Table134[[#This Row],[trgt]] &amp; """ } " &amp; IF(LEN(OFFSET(Table134[[#This Row],[src]],1,0))&gt;0,", ","")</f>
        <v xml:space="preserve">{ "src" : "agent://8ae601e032dd49d08c3476196ad59861",  "trgt" : "agent://eeeeeeeeeeeeeeeeeeeeeeeeeeeeeeee" } , </v>
      </c>
    </row>
    <row r="172" spans="1:11" s="7" customFormat="1" x14ac:dyDescent="0.25">
      <c r="A172" s="123">
        <v>183</v>
      </c>
      <c r="B172" s="124" t="s">
        <v>2525</v>
      </c>
      <c r="C172" s="124" t="str">
        <f>VLOOKUP(Table134[[#This Row],[src]],Table1[[UUID]:[email]],2,FALSE)</f>
        <v>jhart@localhost</v>
      </c>
      <c r="D172" s="124" t="s">
        <v>637</v>
      </c>
      <c r="E172" s="124" t="s">
        <v>2487</v>
      </c>
      <c r="F172" s="125" t="str">
        <f>VLOOKUP(Table134[[#This Row],[trgt]],Table1[[UUID]:[email]],2,FALSE)</f>
        <v>0@localhost</v>
      </c>
      <c r="G172" s="125" t="str">
        <f>IF(Table134[[#This Row],[src]]&lt;Table134[[#This Row],[trgt]],Table134[[#This Row],[src]]&amp;Table134[[#This Row],[trgt]],Table134[[#This Row],[trgt]]&amp;Table134[[#This Row],[src]])</f>
        <v>af4ffdd58e19425f9ff02be6fe96c244eeeeeeeeeeeeeeeeeeeeeeeeeeeeeeee</v>
      </c>
      <c r="H172" s="123">
        <f>COUNTIF(Table134[DuplicateCheckId],Table134[[#This Row],[DuplicateCheckId]])-1</f>
        <v>0</v>
      </c>
      <c r="I172" s="125"/>
      <c r="J172" s="125" t="str">
        <f>IF(LEN(Table134[[#This Row],[Label]])&gt;0,"""label"" : { ""id"" : ""a7311ed09ba64a6e8066caa2a2247991"" , ""functor"" : ""tag list"" , ""components"" : [ { value"" : """ &amp; Table134[[#This Row],[Label]] &amp; """, ""type"" : ""string"" } ] },","")</f>
        <v/>
      </c>
      <c r="K172" s="126" t="str">
        <f ca="1">"{ ""src"" : ""agent://" &amp; Table134[[#This Row],[src]] &amp; """,  ""trgt"" : ""agent://" &amp; Table134[[#This Row],[trgt]] &amp; """ } " &amp; IF(LEN(OFFSET(Table134[[#This Row],[src]],1,0))&gt;0,", ","")</f>
        <v xml:space="preserve">{ "src" : "agent://af4ffdd58e19425f9ff02be6fe96c244",  "trgt" : "agent://eeeeeeeeeeeeeeeeeeeeeeeeeeeeeeee" } , </v>
      </c>
    </row>
    <row r="173" spans="1:11" s="7" customFormat="1" x14ac:dyDescent="0.25">
      <c r="A173" s="123">
        <v>184</v>
      </c>
      <c r="B173" s="124" t="s">
        <v>2525</v>
      </c>
      <c r="C173" s="121" t="str">
        <f>VLOOKUP(Table134[[#This Row],[src]],Table1[[UUID]:[email]],2,FALSE)</f>
        <v>jhart@localhost</v>
      </c>
      <c r="D173" s="124" t="s">
        <v>637</v>
      </c>
      <c r="E173" s="124" t="s">
        <v>2528</v>
      </c>
      <c r="F173" s="123" t="str">
        <f>VLOOKUP(Table134[[#This Row],[trgt]],Table1[[UUID]:[email]],2,FALSE)</f>
        <v>hhorton@localhost</v>
      </c>
      <c r="G173" s="123" t="str">
        <f>IF(Table134[[#This Row],[src]]&lt;Table134[[#This Row],[trgt]],Table134[[#This Row],[src]]&amp;Table134[[#This Row],[trgt]],Table134[[#This Row],[trgt]]&amp;Table134[[#This Row],[src]])</f>
        <v>af4ffdd58e19425f9ff02be6fe96c244f5cd3cf1f5d34f50a951e898b9272eb1</v>
      </c>
      <c r="H173" s="123">
        <f>COUNTIF(Table134[DuplicateCheckId],Table134[[#This Row],[DuplicateCheckId]])-1</f>
        <v>0</v>
      </c>
      <c r="I173" s="123"/>
      <c r="J173" s="125" t="str">
        <f>IF(LEN(Table134[[#This Row],[Label]])&gt;0,"""label"" : { ""id"" : ""a7311ed09ba64a6e8066caa2a2247991"" , ""functor"" : ""tag list"" , ""components"" : [ { value"" : """ &amp; Table134[[#This Row],[Label]] &amp; """, ""type"" : ""string"" } ] },","")</f>
        <v/>
      </c>
      <c r="K173" s="126" t="str">
        <f ca="1">"{ ""src"" : ""agent://" &amp; Table134[[#This Row],[src]] &amp; """,  ""trgt"" : ""agent://" &amp; Table134[[#This Row],[trgt]] &amp; """ } " &amp; IF(LEN(OFFSET(Table134[[#This Row],[src]],1,0))&gt;0,", ","")</f>
        <v xml:space="preserve">{ "src" : "agent://af4ffdd58e19425f9ff02be6fe96c244",  "trgt" : "agent://f5cd3cf1f5d34f50a951e898b9272eb1" } , </v>
      </c>
    </row>
    <row r="174" spans="1:11" s="7" customFormat="1" x14ac:dyDescent="0.25">
      <c r="A174" s="163">
        <v>185</v>
      </c>
      <c r="B174" s="124" t="s">
        <v>2526</v>
      </c>
      <c r="C174" s="124" t="str">
        <f>VLOOKUP(Table134[[#This Row],[src]],Table1[[UUID]:[email]],2,FALSE)</f>
        <v>jlawson@localhost</v>
      </c>
      <c r="D174" s="124" t="s">
        <v>637</v>
      </c>
      <c r="E174" s="124" t="s">
        <v>2487</v>
      </c>
      <c r="F174" s="122" t="str">
        <f>VLOOKUP(Table134[[#This Row],[trgt]],Table1[[UUID]:[email]],2,FALSE)</f>
        <v>0@localhost</v>
      </c>
      <c r="G174" s="122" t="str">
        <f>IF(Table134[[#This Row],[src]]&lt;Table134[[#This Row],[trgt]],Table134[[#This Row],[src]]&amp;Table134[[#This Row],[trgt]],Table134[[#This Row],[trgt]]&amp;Table134[[#This Row],[src]])</f>
        <v>2317c0f4c75a41309965c039bc39db62eeeeeeeeeeeeeeeeeeeeeeeeeeeeeeee</v>
      </c>
      <c r="H174" s="123">
        <f>COUNTIF(Table134[DuplicateCheckId],Table134[[#This Row],[DuplicateCheckId]])-1</f>
        <v>0</v>
      </c>
      <c r="I174" s="122"/>
      <c r="J174" s="122" t="str">
        <f>IF(LEN(Table134[[#This Row],[Label]])&gt;0,"""label"" : { ""id"" : ""a7311ed09ba64a6e8066caa2a2247991"" , ""functor"" : ""tag list"" , ""components"" : [ { value"" : """ &amp; Table134[[#This Row],[Label]] &amp; """, ""type"" : ""string"" } ] },","")</f>
        <v/>
      </c>
      <c r="K174" s="126" t="str">
        <f ca="1">"{ ""src"" : ""agent://" &amp; Table134[[#This Row],[src]] &amp; """,  ""trgt"" : ""agent://" &amp; Table134[[#This Row],[trgt]] &amp; """ } " &amp; IF(LEN(OFFSET(Table134[[#This Row],[src]],1,0))&gt;0,", ","")</f>
        <v xml:space="preserve">{ "src" : "agent://2317c0f4c75a41309965c039bc39db62",  "trgt" : "agent://eeeeeeeeeeeeeeeeeeeeeeeeeeeeeeee" } , </v>
      </c>
    </row>
    <row r="175" spans="1:11" s="7" customFormat="1" x14ac:dyDescent="0.25">
      <c r="A175" s="123">
        <v>186</v>
      </c>
      <c r="B175" s="122" t="s">
        <v>2526</v>
      </c>
      <c r="C175" s="121" t="str">
        <f>VLOOKUP(Table134[[#This Row],[src]],Table1[[UUID]:[email]],2,FALSE)</f>
        <v>jlawson@localhost</v>
      </c>
      <c r="D175" s="124" t="s">
        <v>637</v>
      </c>
      <c r="E175" s="124" t="s">
        <v>2517</v>
      </c>
      <c r="F175" s="123" t="str">
        <f>VLOOKUP(Table134[[#This Row],[trgt]],Table1[[UUID]:[email]],2,FALSE)</f>
        <v>dbhardwaj@localhost</v>
      </c>
      <c r="G175" s="123" t="str">
        <f>IF(Table134[[#This Row],[src]]&lt;Table134[[#This Row],[trgt]],Table134[[#This Row],[src]]&amp;Table134[[#This Row],[trgt]],Table134[[#This Row],[trgt]]&amp;Table134[[#This Row],[src]])</f>
        <v>2317c0f4c75a41309965c039bc39db62fd2a800d5bc84083a2c94618900d5045</v>
      </c>
      <c r="H175" s="123">
        <f>COUNTIF(Table134[DuplicateCheckId],Table134[[#This Row],[DuplicateCheckId]])-1</f>
        <v>0</v>
      </c>
      <c r="I175" s="123"/>
      <c r="J175" s="125" t="str">
        <f>IF(LEN(Table134[[#This Row],[Label]])&gt;0,"""label"" : { ""id"" : ""a7311ed09ba64a6e8066caa2a2247991"" , ""functor"" : ""tag list"" , ""components"" : [ { value"" : """ &amp; Table134[[#This Row],[Label]] &amp; """, ""type"" : ""string"" } ] },","")</f>
        <v/>
      </c>
      <c r="K175" s="123" t="str">
        <f ca="1">"{ ""src"" : ""agent://" &amp; Table134[[#This Row],[src]] &amp; """,  ""trgt"" : ""agent://" &amp; Table134[[#This Row],[trgt]] &amp; """ } " &amp; IF(LEN(OFFSET(Table134[[#This Row],[src]],1,0))&gt;0,", ","")</f>
        <v xml:space="preserve">{ "src" : "agent://2317c0f4c75a41309965c039bc39db62",  "trgt" : "agent://fd2a800d5bc84083a2c94618900d5045" } , </v>
      </c>
    </row>
    <row r="176" spans="1:11" s="7" customFormat="1" x14ac:dyDescent="0.25">
      <c r="A176" s="123">
        <v>187</v>
      </c>
      <c r="B176" s="124" t="s">
        <v>2533</v>
      </c>
      <c r="C176" s="121" t="str">
        <f>VLOOKUP(Table134[[#This Row],[src]],Table1[[UUID]:[email]],2,FALSE)</f>
        <v>jreed@localhost</v>
      </c>
      <c r="D176" s="124" t="s">
        <v>637</v>
      </c>
      <c r="E176" s="124" t="s">
        <v>2571</v>
      </c>
      <c r="F176" s="123" t="str">
        <f>VLOOKUP(Table134[[#This Row],[trgt]],Table1[[UUID]:[email]],2,FALSE)</f>
        <v>esheinfeld@localhost</v>
      </c>
      <c r="G176" s="123" t="str">
        <f>IF(Table134[[#This Row],[src]]&lt;Table134[[#This Row],[trgt]],Table134[[#This Row],[src]]&amp;Table134[[#This Row],[trgt]],Table134[[#This Row],[trgt]]&amp;Table134[[#This Row],[src]])</f>
        <v>1e15d29f3bfc4c238be76f4bb0e19df95c06cf2d4b1d4ee7b0ce64bc5f1fd429</v>
      </c>
      <c r="H176" s="123">
        <f>COUNTIF(Table134[DuplicateCheckId],Table134[[#This Row],[DuplicateCheckId]])-1</f>
        <v>0</v>
      </c>
      <c r="I176" s="123"/>
      <c r="J176" s="125" t="str">
        <f>IF(LEN(Table134[[#This Row],[Label]])&gt;0,"""label"" : { ""id"" : ""a7311ed09ba64a6e8066caa2a2247991"" , ""functor"" : ""tag list"" , ""components"" : [ { value"" : """ &amp; Table134[[#This Row],[Label]] &amp; """, ""type"" : ""string"" } ] },","")</f>
        <v/>
      </c>
      <c r="K176" s="123" t="str">
        <f ca="1">"{ ""src"" : ""agent://" &amp; Table134[[#This Row],[src]] &amp; """,  ""trgt"" : ""agent://" &amp; Table134[[#This Row],[trgt]] &amp; """ } " &amp; IF(LEN(OFFSET(Table134[[#This Row],[src]],1,0))&gt;0,", ","")</f>
        <v xml:space="preserve">{ "src" : "agent://5c06cf2d4b1d4ee7b0ce64bc5f1fd429",  "trgt" : "agent://1e15d29f3bfc4c238be76f4bb0e19df9" } , </v>
      </c>
    </row>
    <row r="177" spans="1:11" s="7" customFormat="1" x14ac:dyDescent="0.25">
      <c r="A177" s="123">
        <v>188</v>
      </c>
      <c r="B177" s="124" t="s">
        <v>2533</v>
      </c>
      <c r="C177" s="124" t="str">
        <f>VLOOKUP(Table134[[#This Row],[src]],Table1[[UUID]:[email]],2,FALSE)</f>
        <v>jreed@localhost</v>
      </c>
      <c r="D177" s="124" t="s">
        <v>637</v>
      </c>
      <c r="E177" s="124" t="s">
        <v>2487</v>
      </c>
      <c r="F177" s="125" t="str">
        <f>VLOOKUP(Table134[[#This Row],[trgt]],Table1[[UUID]:[email]],2,FALSE)</f>
        <v>0@localhost</v>
      </c>
      <c r="G177" s="125" t="str">
        <f>IF(Table134[[#This Row],[src]]&lt;Table134[[#This Row],[trgt]],Table134[[#This Row],[src]]&amp;Table134[[#This Row],[trgt]],Table134[[#This Row],[trgt]]&amp;Table134[[#This Row],[src]])</f>
        <v>5c06cf2d4b1d4ee7b0ce64bc5f1fd429eeeeeeeeeeeeeeeeeeeeeeeeeeeeeeee</v>
      </c>
      <c r="H177" s="123">
        <f>COUNTIF(Table134[DuplicateCheckId],Table134[[#This Row],[DuplicateCheckId]])-1</f>
        <v>0</v>
      </c>
      <c r="I177" s="125"/>
      <c r="J177" s="125" t="str">
        <f>IF(LEN(Table134[[#This Row],[Label]])&gt;0,"""label"" : { ""id"" : ""a7311ed09ba64a6e8066caa2a2247991"" , ""functor"" : ""tag list"" , ""components"" : [ { value"" : """ &amp; Table134[[#This Row],[Label]] &amp; """, ""type"" : ""string"" } ] },","")</f>
        <v/>
      </c>
      <c r="K177" s="123" t="str">
        <f ca="1">"{ ""src"" : ""agent://" &amp; Table134[[#This Row],[src]] &amp; """,  ""trgt"" : ""agent://" &amp; Table134[[#This Row],[trgt]] &amp; """ } " &amp; IF(LEN(OFFSET(Table134[[#This Row],[src]],1,0))&gt;0,", ","")</f>
        <v xml:space="preserve">{ "src" : "agent://5c06cf2d4b1d4ee7b0ce64bc5f1fd429",  "trgt" : "agent://eeeeeeeeeeeeeeeeeeeeeeeeeeeeeeee" } , </v>
      </c>
    </row>
    <row r="178" spans="1:11" x14ac:dyDescent="0.25">
      <c r="A178" s="163">
        <v>189</v>
      </c>
      <c r="B178" s="124" t="s">
        <v>2588</v>
      </c>
      <c r="C178" s="121" t="str">
        <f>VLOOKUP(Table134[[#This Row],[src]],Table1[[UUID]:[email]],2,FALSE)</f>
        <v>jwinger@localhost</v>
      </c>
      <c r="D178" s="124" t="s">
        <v>639</v>
      </c>
      <c r="E178" s="164" t="s">
        <v>2584</v>
      </c>
      <c r="F178" s="126" t="str">
        <f>VLOOKUP(Table134[[#This Row],[trgt]],Table1[[UUID]:[email]],2,FALSE)</f>
        <v>tbarnes@localhost</v>
      </c>
      <c r="G178" s="126" t="str">
        <f>IF(Table134[[#This Row],[src]]&lt;Table134[[#This Row],[trgt]],Table134[[#This Row],[src]]&amp;Table134[[#This Row],[trgt]],Table134[[#This Row],[trgt]]&amp;Table134[[#This Row],[src]])</f>
        <v>96d82e92a79f454dbf2bfe27b3b3687197c8738fa95b4e35a8b2bac9cb0e14d1</v>
      </c>
      <c r="H178" s="126">
        <f>COUNTIF(Table134[DuplicateCheckId],Table134[[#This Row],[DuplicateCheckId]])-1</f>
        <v>0</v>
      </c>
      <c r="I178" s="126"/>
      <c r="J178" s="126" t="str">
        <f>IF(LEN(Table134[[#This Row],[Label]])&gt;0,"""label"" : { ""id"" : ""a7311ed09ba64a6e8066caa2a2247991"" , ""functor"" : ""tag list"" , ""components"" : [ { value"" : """ &amp; Table134[[#This Row],[Label]] &amp; """, ""type"" : ""string"" } ] },","")</f>
        <v/>
      </c>
      <c r="K178" s="126" t="str">
        <f ca="1">"{ ""src"" : ""agent://" &amp; Table134[[#This Row],[src]] &amp; """,  ""trgt"" : ""agent://" &amp; Table134[[#This Row],[trgt]] &amp; """ } " &amp; IF(LEN(OFFSET(Table134[[#This Row],[src]],1,0))&gt;0,", ","")</f>
        <v xml:space="preserve">{ "src" : "agent://96d82e92a79f454dbf2bfe27b3b36871",  "trgt" : "agent://97c8738fa95b4e35a8b2bac9cb0e14d1" } , </v>
      </c>
    </row>
    <row r="179" spans="1:11" x14ac:dyDescent="0.25">
      <c r="A179" s="123">
        <v>190</v>
      </c>
      <c r="B179" s="124" t="s">
        <v>2579</v>
      </c>
      <c r="C179" s="121" t="str">
        <f>VLOOKUP(Table134[[#This Row],[src]],Table1[[UUID]:[email]],2,FALSE)</f>
        <v>kabdulrashid@localhost</v>
      </c>
      <c r="D179" s="124" t="s">
        <v>637</v>
      </c>
      <c r="E179" s="124" t="s">
        <v>2524</v>
      </c>
      <c r="F179" s="123" t="str">
        <f>VLOOKUP(Table134[[#This Row],[trgt]],Table1[[UUID]:[email]],2,FALSE)</f>
        <v>erice@localhost</v>
      </c>
      <c r="G179" s="123" t="str">
        <f>IF(Table134[[#This Row],[src]]&lt;Table134[[#This Row],[trgt]],Table134[[#This Row],[src]]&amp;Table134[[#This Row],[trgt]],Table134[[#This Row],[trgt]]&amp;Table134[[#This Row],[src]])</f>
        <v>5a452f49bb744f96865665f6df9856be90139a7b12bc4ca1b8c105f15f8baeb3</v>
      </c>
      <c r="H179" s="123">
        <f>COUNTIF(Table134[DuplicateCheckId],Table134[[#This Row],[DuplicateCheckId]])-1</f>
        <v>0</v>
      </c>
      <c r="I179" s="123"/>
      <c r="J179" s="125" t="str">
        <f>IF(LEN(Table134[[#This Row],[Label]])&gt;0,"""label"" : { ""id"" : ""a7311ed09ba64a6e8066caa2a2247991"" , ""functor"" : ""tag list"" , ""components"" : [ { value"" : """ &amp; Table134[[#This Row],[Label]] &amp; """, ""type"" : ""string"" } ] },","")</f>
        <v/>
      </c>
      <c r="K179" s="123" t="str">
        <f ca="1">"{ ""src"" : ""agent://" &amp; Table134[[#This Row],[src]] &amp; """,  ""trgt"" : ""agent://" &amp; Table134[[#This Row],[trgt]] &amp; """ } " &amp; IF(LEN(OFFSET(Table134[[#This Row],[src]],1,0))&gt;0,", ","")</f>
        <v xml:space="preserve">{ "src" : "agent://5a452f49bb744f96865665f6df9856be",  "trgt" : "agent://90139a7b12bc4ca1b8c105f15f8baeb3" } , </v>
      </c>
    </row>
    <row r="180" spans="1:11" x14ac:dyDescent="0.25">
      <c r="A180" s="123">
        <v>191</v>
      </c>
      <c r="B180" s="124" t="s">
        <v>2579</v>
      </c>
      <c r="C180" s="124" t="str">
        <f>VLOOKUP(Table134[[#This Row],[src]],Table1[[UUID]:[email]],2,FALSE)</f>
        <v>kabdulrashid@localhost</v>
      </c>
      <c r="D180" s="124" t="s">
        <v>637</v>
      </c>
      <c r="E180" s="124" t="s">
        <v>2487</v>
      </c>
      <c r="F180" s="125" t="str">
        <f>VLOOKUP(Table134[[#This Row],[trgt]],Table1[[UUID]:[email]],2,FALSE)</f>
        <v>0@localhost</v>
      </c>
      <c r="G180" s="125" t="str">
        <f>IF(Table134[[#This Row],[src]]&lt;Table134[[#This Row],[trgt]],Table134[[#This Row],[src]]&amp;Table134[[#This Row],[trgt]],Table134[[#This Row],[trgt]]&amp;Table134[[#This Row],[src]])</f>
        <v>5a452f49bb744f96865665f6df9856beeeeeeeeeeeeeeeeeeeeeeeeeeeeeeeee</v>
      </c>
      <c r="H180" s="123">
        <f>COUNTIF(Table134[DuplicateCheckId],Table134[[#This Row],[DuplicateCheckId]])-1</f>
        <v>0</v>
      </c>
      <c r="I180" s="125"/>
      <c r="J180" s="125" t="str">
        <f>IF(LEN(Table134[[#This Row],[Label]])&gt;0,"""label"" : { ""id"" : ""a7311ed09ba64a6e8066caa2a2247991"" , ""functor"" : ""tag list"" , ""components"" : [ { value"" : """ &amp; Table134[[#This Row],[Label]] &amp; """, ""type"" : ""string"" } ] },","")</f>
        <v/>
      </c>
      <c r="K180" s="123" t="str">
        <f ca="1">"{ ""src"" : ""agent://" &amp; Table134[[#This Row],[src]] &amp; """,  ""trgt"" : ""agent://" &amp; Table134[[#This Row],[trgt]] &amp; """ } " &amp; IF(LEN(OFFSET(Table134[[#This Row],[src]],1,0))&gt;0,", ","")</f>
        <v xml:space="preserve">{ "src" : "agent://5a452f49bb744f96865665f6df9856be",  "trgt" : "agent://eeeeeeeeeeeeeeeeeeeeeeeeeeeeeeee" } , </v>
      </c>
    </row>
    <row r="181" spans="1:11" x14ac:dyDescent="0.25">
      <c r="A181" s="123">
        <v>192</v>
      </c>
      <c r="B181" s="124" t="s">
        <v>2557</v>
      </c>
      <c r="C181" s="121" t="str">
        <f>VLOOKUP(Table134[[#This Row],[src]],Table1[[UUID]:[email]],2,FALSE)</f>
        <v>kdragic@localhost</v>
      </c>
      <c r="D181" s="124" t="s">
        <v>637</v>
      </c>
      <c r="E181" s="124" t="s">
        <v>2506</v>
      </c>
      <c r="F181" s="123" t="str">
        <f>VLOOKUP(Table134[[#This Row],[trgt]],Table1[[UUID]:[email]],2,FALSE)</f>
        <v>mrao@localhost</v>
      </c>
      <c r="G181" s="123" t="str">
        <f>IF(Table134[[#This Row],[src]]&lt;Table134[[#This Row],[trgt]],Table134[[#This Row],[src]]&amp;Table134[[#This Row],[trgt]],Table134[[#This Row],[trgt]]&amp;Table134[[#This Row],[src]])</f>
        <v>904e5b1e131441dabdacf79ff7722e7794a8c78ea71b449daee738590853c242</v>
      </c>
      <c r="H181" s="123">
        <f>COUNTIF(Table134[DuplicateCheckId],Table134[[#This Row],[DuplicateCheckId]])-1</f>
        <v>0</v>
      </c>
      <c r="I181" s="123"/>
      <c r="J181" s="125" t="str">
        <f>IF(LEN(Table134[[#This Row],[Label]])&gt;0,"""label"" : { ""id"" : ""a7311ed09ba64a6e8066caa2a2247991"" , ""functor"" : ""tag list"" , ""components"" : [ { value"" : """ &amp; Table134[[#This Row],[Label]] &amp; """, ""type"" : ""string"" } ] },","")</f>
        <v/>
      </c>
      <c r="K181" s="123" t="str">
        <f ca="1">"{ ""src"" : ""agent://" &amp; Table134[[#This Row],[src]] &amp; """,  ""trgt"" : ""agent://" &amp; Table134[[#This Row],[trgt]] &amp; """ } " &amp; IF(LEN(OFFSET(Table134[[#This Row],[src]],1,0))&gt;0,", ","")</f>
        <v xml:space="preserve">{ "src" : "agent://94a8c78ea71b449daee738590853c242",  "trgt" : "agent://904e5b1e131441dabdacf79ff7722e77" } , </v>
      </c>
    </row>
    <row r="182" spans="1:11" x14ac:dyDescent="0.25">
      <c r="A182" s="163">
        <v>193</v>
      </c>
      <c r="B182" s="124" t="s">
        <v>2557</v>
      </c>
      <c r="C182" s="124" t="str">
        <f>VLOOKUP(Table134[[#This Row],[src]],Table1[[UUID]:[email]],2,FALSE)</f>
        <v>kdragic@localhost</v>
      </c>
      <c r="D182" s="124" t="s">
        <v>637</v>
      </c>
      <c r="E182" s="124" t="s">
        <v>2487</v>
      </c>
      <c r="F182" s="125" t="str">
        <f>VLOOKUP(Table134[[#This Row],[trgt]],Table1[[UUID]:[email]],2,FALSE)</f>
        <v>0@localhost</v>
      </c>
      <c r="G182" s="125" t="str">
        <f>IF(Table134[[#This Row],[src]]&lt;Table134[[#This Row],[trgt]],Table134[[#This Row],[src]]&amp;Table134[[#This Row],[trgt]],Table134[[#This Row],[trgt]]&amp;Table134[[#This Row],[src]])</f>
        <v>94a8c78ea71b449daee738590853c242eeeeeeeeeeeeeeeeeeeeeeeeeeeeeeee</v>
      </c>
      <c r="H182" s="123">
        <f>COUNTIF(Table134[DuplicateCheckId],Table134[[#This Row],[DuplicateCheckId]])-1</f>
        <v>0</v>
      </c>
      <c r="I182" s="125"/>
      <c r="J182" s="125" t="str">
        <f>IF(LEN(Table134[[#This Row],[Label]])&gt;0,"""label"" : { ""id"" : ""a7311ed09ba64a6e8066caa2a2247991"" , ""functor"" : ""tag list"" , ""components"" : [ { value"" : """ &amp; Table134[[#This Row],[Label]] &amp; """, ""type"" : ""string"" } ] },","")</f>
        <v/>
      </c>
      <c r="K182" s="123" t="str">
        <f ca="1">"{ ""src"" : ""agent://" &amp; Table134[[#This Row],[src]] &amp; """,  ""trgt"" : ""agent://" &amp; Table134[[#This Row],[trgt]] &amp; """ } " &amp; IF(LEN(OFFSET(Table134[[#This Row],[src]],1,0))&gt;0,", ","")</f>
        <v xml:space="preserve">{ "src" : "agent://94a8c78ea71b449daee738590853c242",  "trgt" : "agent://eeeeeeeeeeeeeeeeeeeeeeeeeeeeeeee" } , </v>
      </c>
    </row>
    <row r="183" spans="1:11" x14ac:dyDescent="0.25">
      <c r="A183" s="123">
        <v>194</v>
      </c>
      <c r="B183" s="124" t="s">
        <v>2563</v>
      </c>
      <c r="C183" s="121" t="str">
        <f>VLOOKUP(Table134[[#This Row],[src]],Table1[[UUID]:[email]],2,FALSE)</f>
        <v>kestevez@localhost</v>
      </c>
      <c r="D183" s="124" t="s">
        <v>637</v>
      </c>
      <c r="E183" s="124" t="s">
        <v>2512</v>
      </c>
      <c r="F183" s="123" t="str">
        <f>VLOOKUP(Table134[[#This Row],[trgt]],Table1[[UUID]:[email]],2,FALSE)</f>
        <v>uchauha@localhost</v>
      </c>
      <c r="G183" s="123" t="str">
        <f>IF(Table134[[#This Row],[src]]&lt;Table134[[#This Row],[trgt]],Table134[[#This Row],[src]]&amp;Table134[[#This Row],[trgt]],Table134[[#This Row],[trgt]]&amp;Table134[[#This Row],[src]])</f>
        <v>05a543f80d754a259b0f2ef7c6ac85dc9497068c5c4248e28de914a2e44dc651</v>
      </c>
      <c r="H183" s="123">
        <f>COUNTIF(Table134[DuplicateCheckId],Table134[[#This Row],[DuplicateCheckId]])-1</f>
        <v>0</v>
      </c>
      <c r="I183" s="123"/>
      <c r="J183" s="125" t="str">
        <f>IF(LEN(Table134[[#This Row],[Label]])&gt;0,"""label"" : { ""id"" : ""a7311ed09ba64a6e8066caa2a2247991"" , ""functor"" : ""tag list"" , ""components"" : [ { value"" : """ &amp; Table134[[#This Row],[Label]] &amp; """, ""type"" : ""string"" } ] },","")</f>
        <v/>
      </c>
      <c r="K183" s="123" t="str">
        <f ca="1">"{ ""src"" : ""agent://" &amp; Table134[[#This Row],[src]] &amp; """,  ""trgt"" : ""agent://" &amp; Table134[[#This Row],[trgt]] &amp; """ } " &amp; IF(LEN(OFFSET(Table134[[#This Row],[src]],1,0))&gt;0,", ","")</f>
        <v xml:space="preserve">{ "src" : "agent://9497068c5c4248e28de914a2e44dc651",  "trgt" : "agent://05a543f80d754a259b0f2ef7c6ac85dc" } , </v>
      </c>
    </row>
    <row r="184" spans="1:11" x14ac:dyDescent="0.25">
      <c r="A184" s="123">
        <v>195</v>
      </c>
      <c r="B184" s="124" t="s">
        <v>2563</v>
      </c>
      <c r="C184" s="124" t="str">
        <f>VLOOKUP(Table134[[#This Row],[src]],Table1[[UUID]:[email]],2,FALSE)</f>
        <v>kestevez@localhost</v>
      </c>
      <c r="D184" s="124" t="s">
        <v>637</v>
      </c>
      <c r="E184" s="124" t="s">
        <v>2487</v>
      </c>
      <c r="F184" s="125" t="str">
        <f>VLOOKUP(Table134[[#This Row],[trgt]],Table1[[UUID]:[email]],2,FALSE)</f>
        <v>0@localhost</v>
      </c>
      <c r="G184" s="125" t="str">
        <f>IF(Table134[[#This Row],[src]]&lt;Table134[[#This Row],[trgt]],Table134[[#This Row],[src]]&amp;Table134[[#This Row],[trgt]],Table134[[#This Row],[trgt]]&amp;Table134[[#This Row],[src]])</f>
        <v>9497068c5c4248e28de914a2e44dc651eeeeeeeeeeeeeeeeeeeeeeeeeeeeeeee</v>
      </c>
      <c r="H184" s="123">
        <f>COUNTIF(Table134[DuplicateCheckId],Table134[[#This Row],[DuplicateCheckId]])-1</f>
        <v>0</v>
      </c>
      <c r="I184" s="125"/>
      <c r="J184" s="125" t="str">
        <f>IF(LEN(Table134[[#This Row],[Label]])&gt;0,"""label"" : { ""id"" : ""a7311ed09ba64a6e8066caa2a2247991"" , ""functor"" : ""tag list"" , ""components"" : [ { value"" : """ &amp; Table134[[#This Row],[Label]] &amp; """, ""type"" : ""string"" } ] },","")</f>
        <v/>
      </c>
      <c r="K184" s="123" t="str">
        <f ca="1">"{ ""src"" : ""agent://" &amp; Table134[[#This Row],[src]] &amp; """,  ""trgt"" : ""agent://" &amp; Table134[[#This Row],[trgt]] &amp; """ } " &amp; IF(LEN(OFFSET(Table134[[#This Row],[src]],1,0))&gt;0,", ","")</f>
        <v xml:space="preserve">{ "src" : "agent://9497068c5c4248e28de914a2e44dc651",  "trgt" : "agent://eeeeeeeeeeeeeeeeeeeeeeeeeeeeeeee" } , </v>
      </c>
    </row>
    <row r="185" spans="1:11" x14ac:dyDescent="0.25">
      <c r="A185" s="123">
        <v>196</v>
      </c>
      <c r="B185" s="124" t="s">
        <v>2542</v>
      </c>
      <c r="C185" s="121" t="str">
        <f>VLOOKUP(Table134[[#This Row],[src]],Table1[[UUID]:[email]],2,FALSE)</f>
        <v>kmoore@localhost</v>
      </c>
      <c r="D185" s="124" t="s">
        <v>637</v>
      </c>
      <c r="E185" s="124" t="s">
        <v>2563</v>
      </c>
      <c r="F185" s="123" t="str">
        <f>VLOOKUP(Table134[[#This Row],[trgt]],Table1[[UUID]:[email]],2,FALSE)</f>
        <v>kestevez@localhost</v>
      </c>
      <c r="G185" s="123" t="str">
        <f>IF(Table134[[#This Row],[src]]&lt;Table134[[#This Row],[trgt]],Table134[[#This Row],[src]]&amp;Table134[[#This Row],[trgt]],Table134[[#This Row],[trgt]]&amp;Table134[[#This Row],[src]])</f>
        <v>9497068c5c4248e28de914a2e44dc651bc9721c06db14dd3a5e24e3823ac112b</v>
      </c>
      <c r="H185" s="123">
        <f>COUNTIF(Table134[DuplicateCheckId],Table134[[#This Row],[DuplicateCheckId]])-1</f>
        <v>0</v>
      </c>
      <c r="I185" s="123"/>
      <c r="J185" s="125" t="str">
        <f>IF(LEN(Table134[[#This Row],[Label]])&gt;0,"""label"" : { ""id"" : ""a7311ed09ba64a6e8066caa2a2247991"" , ""functor"" : ""tag list"" , ""components"" : [ { value"" : """ &amp; Table134[[#This Row],[Label]] &amp; """, ""type"" : ""string"" } ] },","")</f>
        <v/>
      </c>
      <c r="K185" s="123" t="str">
        <f ca="1">"{ ""src"" : ""agent://" &amp; Table134[[#This Row],[src]] &amp; """,  ""trgt"" : ""agent://" &amp; Table134[[#This Row],[trgt]] &amp; """ } " &amp; IF(LEN(OFFSET(Table134[[#This Row],[src]],1,0))&gt;0,", ","")</f>
        <v xml:space="preserve">{ "src" : "agent://bc9721c06db14dd3a5e24e3823ac112b",  "trgt" : "agent://9497068c5c4248e28de914a2e44dc651" } , </v>
      </c>
    </row>
    <row r="186" spans="1:11" x14ac:dyDescent="0.25">
      <c r="A186" s="163">
        <v>197</v>
      </c>
      <c r="B186" s="124" t="s">
        <v>2542</v>
      </c>
      <c r="C186" s="124" t="str">
        <f>VLOOKUP(Table134[[#This Row],[src]],Table1[[UUID]:[email]],2,FALSE)</f>
        <v>kmoore@localhost</v>
      </c>
      <c r="D186" s="124" t="s">
        <v>637</v>
      </c>
      <c r="E186" s="124" t="s">
        <v>2487</v>
      </c>
      <c r="F186" s="125" t="str">
        <f>VLOOKUP(Table134[[#This Row],[trgt]],Table1[[UUID]:[email]],2,FALSE)</f>
        <v>0@localhost</v>
      </c>
      <c r="G186" s="125" t="str">
        <f>IF(Table134[[#This Row],[src]]&lt;Table134[[#This Row],[trgt]],Table134[[#This Row],[src]]&amp;Table134[[#This Row],[trgt]],Table134[[#This Row],[trgt]]&amp;Table134[[#This Row],[src]])</f>
        <v>bc9721c06db14dd3a5e24e3823ac112beeeeeeeeeeeeeeeeeeeeeeeeeeeeeeee</v>
      </c>
      <c r="H186" s="123">
        <f>COUNTIF(Table134[DuplicateCheckId],Table134[[#This Row],[DuplicateCheckId]])-1</f>
        <v>0</v>
      </c>
      <c r="I186" s="125"/>
      <c r="J186" s="125" t="str">
        <f>IF(LEN(Table134[[#This Row],[Label]])&gt;0,"""label"" : { ""id"" : ""a7311ed09ba64a6e8066caa2a2247991"" , ""functor"" : ""tag list"" , ""components"" : [ { value"" : """ &amp; Table134[[#This Row],[Label]] &amp; """, ""type"" : ""string"" } ] },","")</f>
        <v/>
      </c>
      <c r="K186" s="123" t="str">
        <f ca="1">"{ ""src"" : ""agent://" &amp; Table134[[#This Row],[src]] &amp; """,  ""trgt"" : ""agent://" &amp; Table134[[#This Row],[trgt]] &amp; """ } " &amp; IF(LEN(OFFSET(Table134[[#This Row],[src]],1,0))&gt;0,", ","")</f>
        <v xml:space="preserve">{ "src" : "agent://bc9721c06db14dd3a5e24e3823ac112b",  "trgt" : "agent://eeeeeeeeeeeeeeeeeeeeeeeeeeeeeeee" } , </v>
      </c>
    </row>
    <row r="187" spans="1:11" x14ac:dyDescent="0.25">
      <c r="A187" s="123">
        <v>198</v>
      </c>
      <c r="B187" s="124" t="s">
        <v>2545</v>
      </c>
      <c r="C187" s="121" t="str">
        <f>VLOOKUP(Table134[[#This Row],[src]],Table1[[UUID]:[email]],2,FALSE)</f>
        <v>lborde@localhost</v>
      </c>
      <c r="D187" s="124" t="s">
        <v>637</v>
      </c>
      <c r="E187" s="124" t="s">
        <v>2575</v>
      </c>
      <c r="F187" s="123" t="str">
        <f>VLOOKUP(Table134[[#This Row],[trgt]],Table1[[UUID]:[email]],2,FALSE)</f>
        <v>aamirmoez@localhost</v>
      </c>
      <c r="G187" s="123" t="str">
        <f>IF(Table134[[#This Row],[src]]&lt;Table134[[#This Row],[trgt]],Table134[[#This Row],[src]]&amp;Table134[[#This Row],[trgt]],Table134[[#This Row],[trgt]]&amp;Table134[[#This Row],[src]])</f>
        <v>04171b5ec8924647aba29eed98b15214cb979e8b8c8142fea093455a823f067d</v>
      </c>
      <c r="H187" s="123">
        <f>COUNTIF(Table134[DuplicateCheckId],Table134[[#This Row],[DuplicateCheckId]])-1</f>
        <v>0</v>
      </c>
      <c r="I187" s="123"/>
      <c r="J187" s="125" t="str">
        <f>IF(LEN(Table134[[#This Row],[Label]])&gt;0,"""label"" : { ""id"" : ""a7311ed09ba64a6e8066caa2a2247991"" , ""functor"" : ""tag list"" , ""components"" : [ { value"" : """ &amp; Table134[[#This Row],[Label]] &amp; """, ""type"" : ""string"" } ] },","")</f>
        <v/>
      </c>
      <c r="K187" s="123" t="str">
        <f ca="1">"{ ""src"" : ""agent://" &amp; Table134[[#This Row],[src]] &amp; """,  ""trgt"" : ""agent://" &amp; Table134[[#This Row],[trgt]] &amp; """ } " &amp; IF(LEN(OFFSET(Table134[[#This Row],[src]],1,0))&gt;0,", ","")</f>
        <v xml:space="preserve">{ "src" : "agent://cb979e8b8c8142fea093455a823f067d",  "trgt" : "agent://04171b5ec8924647aba29eed98b15214" } , </v>
      </c>
    </row>
    <row r="188" spans="1:11" x14ac:dyDescent="0.25">
      <c r="A188" s="123">
        <v>199</v>
      </c>
      <c r="B188" s="124" t="s">
        <v>2545</v>
      </c>
      <c r="C188" s="124" t="str">
        <f>VLOOKUP(Table134[[#This Row],[src]],Table1[[UUID]:[email]],2,FALSE)</f>
        <v>lborde@localhost</v>
      </c>
      <c r="D188" s="124" t="s">
        <v>637</v>
      </c>
      <c r="E188" s="124" t="s">
        <v>2487</v>
      </c>
      <c r="F188" s="125" t="str">
        <f>VLOOKUP(Table134[[#This Row],[trgt]],Table1[[UUID]:[email]],2,FALSE)</f>
        <v>0@localhost</v>
      </c>
      <c r="G188" s="125" t="str">
        <f>IF(Table134[[#This Row],[src]]&lt;Table134[[#This Row],[trgt]],Table134[[#This Row],[src]]&amp;Table134[[#This Row],[trgt]],Table134[[#This Row],[trgt]]&amp;Table134[[#This Row],[src]])</f>
        <v>cb979e8b8c8142fea093455a823f067deeeeeeeeeeeeeeeeeeeeeeeeeeeeeeee</v>
      </c>
      <c r="H188" s="123">
        <f>COUNTIF(Table134[DuplicateCheckId],Table134[[#This Row],[DuplicateCheckId]])-1</f>
        <v>0</v>
      </c>
      <c r="I188" s="125"/>
      <c r="J188" s="125" t="str">
        <f>IF(LEN(Table134[[#This Row],[Label]])&gt;0,"""label"" : { ""id"" : ""a7311ed09ba64a6e8066caa2a2247991"" , ""functor"" : ""tag list"" , ""components"" : [ { value"" : """ &amp; Table134[[#This Row],[Label]] &amp; """, ""type"" : ""string"" } ] },","")</f>
        <v/>
      </c>
      <c r="K188" s="123" t="str">
        <f ca="1">"{ ""src"" : ""agent://" &amp; Table134[[#This Row],[src]] &amp; """,  ""trgt"" : ""agent://" &amp; Table134[[#This Row],[trgt]] &amp; """ } " &amp; IF(LEN(OFFSET(Table134[[#This Row],[src]],1,0))&gt;0,", ","")</f>
        <v xml:space="preserve">{ "src" : "agent://cb979e8b8c8142fea093455a823f067d",  "trgt" : "agent://eeeeeeeeeeeeeeeeeeeeeeeeeeeeeeee" } , </v>
      </c>
    </row>
    <row r="189" spans="1:11" x14ac:dyDescent="0.25">
      <c r="A189" s="123">
        <v>200</v>
      </c>
      <c r="B189" s="124" t="s">
        <v>2570</v>
      </c>
      <c r="C189" s="121" t="str">
        <f>VLOOKUP(Table134[[#This Row],[src]],Table1[[UUID]:[email]],2,FALSE)</f>
        <v>lchevrolet@localhost</v>
      </c>
      <c r="D189" s="124" t="s">
        <v>637</v>
      </c>
      <c r="E189" s="124" t="s">
        <v>2529</v>
      </c>
      <c r="F189" s="123" t="str">
        <f>VLOOKUP(Table134[[#This Row],[trgt]],Table1[[UUID]:[email]],2,FALSE)</f>
        <v>lfrank@localhost</v>
      </c>
      <c r="G189" s="123" t="str">
        <f>IF(Table134[[#This Row],[src]]&lt;Table134[[#This Row],[trgt]],Table134[[#This Row],[src]]&amp;Table134[[#This Row],[trgt]],Table134[[#This Row],[trgt]]&amp;Table134[[#This Row],[src]])</f>
        <v>d15679581d4b48eb9613fbfe7dc352b4ed51310ab84e48649ada583139871511</v>
      </c>
      <c r="H189" s="123">
        <f>COUNTIF(Table134[DuplicateCheckId],Table134[[#This Row],[DuplicateCheckId]])-1</f>
        <v>0</v>
      </c>
      <c r="I189" s="123"/>
      <c r="J189" s="125" t="str">
        <f>IF(LEN(Table134[[#This Row],[Label]])&gt;0,"""label"" : { ""id"" : ""a7311ed09ba64a6e8066caa2a2247991"" , ""functor"" : ""tag list"" , ""components"" : [ { value"" : """ &amp; Table134[[#This Row],[Label]] &amp; """, ""type"" : ""string"" } ] },","")</f>
        <v/>
      </c>
      <c r="K189" s="123" t="str">
        <f ca="1">"{ ""src"" : ""agent://" &amp; Table134[[#This Row],[src]] &amp; """,  ""trgt"" : ""agent://" &amp; Table134[[#This Row],[trgt]] &amp; """ } " &amp; IF(LEN(OFFSET(Table134[[#This Row],[src]],1,0))&gt;0,", ","")</f>
        <v xml:space="preserve">{ "src" : "agent://d15679581d4b48eb9613fbfe7dc352b4",  "trgt" : "agent://ed51310ab84e48649ada583139871511" } , </v>
      </c>
    </row>
    <row r="190" spans="1:11" x14ac:dyDescent="0.25">
      <c r="A190" s="163">
        <v>201</v>
      </c>
      <c r="B190" s="124" t="s">
        <v>2570</v>
      </c>
      <c r="C190" s="124" t="str">
        <f>VLOOKUP(Table134[[#This Row],[src]],Table1[[UUID]:[email]],2,FALSE)</f>
        <v>lchevrolet@localhost</v>
      </c>
      <c r="D190" s="124" t="s">
        <v>637</v>
      </c>
      <c r="E190" s="124" t="s">
        <v>2487</v>
      </c>
      <c r="F190" s="125" t="str">
        <f>VLOOKUP(Table134[[#This Row],[trgt]],Table1[[UUID]:[email]],2,FALSE)</f>
        <v>0@localhost</v>
      </c>
      <c r="G190" s="125" t="str">
        <f>IF(Table134[[#This Row],[src]]&lt;Table134[[#This Row],[trgt]],Table134[[#This Row],[src]]&amp;Table134[[#This Row],[trgt]],Table134[[#This Row],[trgt]]&amp;Table134[[#This Row],[src]])</f>
        <v>d15679581d4b48eb9613fbfe7dc352b4eeeeeeeeeeeeeeeeeeeeeeeeeeeeeeee</v>
      </c>
      <c r="H190" s="123">
        <f>COUNTIF(Table134[DuplicateCheckId],Table134[[#This Row],[DuplicateCheckId]])-1</f>
        <v>0</v>
      </c>
      <c r="I190" s="125"/>
      <c r="J190" s="125" t="str">
        <f>IF(LEN(Table134[[#This Row],[Label]])&gt;0,"""label"" : { ""id"" : ""a7311ed09ba64a6e8066caa2a2247991"" , ""functor"" : ""tag list"" , ""components"" : [ { value"" : """ &amp; Table134[[#This Row],[Label]] &amp; """, ""type"" : ""string"" } ] },","")</f>
        <v/>
      </c>
      <c r="K190" s="123" t="str">
        <f ca="1">"{ ""src"" : ""agent://" &amp; Table134[[#This Row],[src]] &amp; """,  ""trgt"" : ""agent://" &amp; Table134[[#This Row],[trgt]] &amp; """ } " &amp; IF(LEN(OFFSET(Table134[[#This Row],[src]],1,0))&gt;0,", ","")</f>
        <v xml:space="preserve">{ "src" : "agent://d15679581d4b48eb9613fbfe7dc352b4",  "trgt" : "agent://eeeeeeeeeeeeeeeeeeeeeeeeeeeeeeee" } , </v>
      </c>
    </row>
    <row r="191" spans="1:11" x14ac:dyDescent="0.25">
      <c r="A191" s="123">
        <v>202</v>
      </c>
      <c r="B191" s="124" t="s">
        <v>2529</v>
      </c>
      <c r="C191" s="121" t="str">
        <f>VLOOKUP(Table134[[#This Row],[src]],Table1[[UUID]:[email]],2,FALSE)</f>
        <v>lfrank@localhost</v>
      </c>
      <c r="D191" s="124" t="s">
        <v>637</v>
      </c>
      <c r="E191" s="124" t="s">
        <v>2574</v>
      </c>
      <c r="F191" s="123" t="str">
        <f>VLOOKUP(Table134[[#This Row],[trgt]],Table1[[UUID]:[email]],2,FALSE)</f>
        <v>mhakim@localhost</v>
      </c>
      <c r="G191" s="123" t="str">
        <f>IF(Table134[[#This Row],[src]]&lt;Table134[[#This Row],[trgt]],Table134[[#This Row],[src]]&amp;Table134[[#This Row],[trgt]],Table134[[#This Row],[trgt]]&amp;Table134[[#This Row],[src]])</f>
        <v>af258f6f4dea4f5a936dbe49c638b262ed51310ab84e48649ada583139871511</v>
      </c>
      <c r="H191" s="123">
        <f>COUNTIF(Table134[DuplicateCheckId],Table134[[#This Row],[DuplicateCheckId]])-1</f>
        <v>0</v>
      </c>
      <c r="I191" s="123"/>
      <c r="J191" s="125" t="str">
        <f>IF(LEN(Table134[[#This Row],[Label]])&gt;0,"""label"" : { ""id"" : ""a7311ed09ba64a6e8066caa2a2247991"" , ""functor"" : ""tag list"" , ""components"" : [ { value"" : """ &amp; Table134[[#This Row],[Label]] &amp; """, ""type"" : ""string"" } ] },","")</f>
        <v/>
      </c>
      <c r="K191" s="123" t="str">
        <f ca="1">"{ ""src"" : ""agent://" &amp; Table134[[#This Row],[src]] &amp; """,  ""trgt"" : ""agent://" &amp; Table134[[#This Row],[trgt]] &amp; """ } " &amp; IF(LEN(OFFSET(Table134[[#This Row],[src]],1,0))&gt;0,", ","")</f>
        <v xml:space="preserve">{ "src" : "agent://ed51310ab84e48649ada583139871511",  "trgt" : "agent://af258f6f4dea4f5a936dbe49c638b262" } , </v>
      </c>
    </row>
    <row r="192" spans="1:11" x14ac:dyDescent="0.25">
      <c r="A192" s="123">
        <v>203</v>
      </c>
      <c r="B192" s="124" t="s">
        <v>2529</v>
      </c>
      <c r="C192" s="124" t="str">
        <f>VLOOKUP(Table134[[#This Row],[src]],Table1[[UUID]:[email]],2,FALSE)</f>
        <v>lfrank@localhost</v>
      </c>
      <c r="D192" s="124" t="s">
        <v>637</v>
      </c>
      <c r="E192" s="124" t="s">
        <v>2487</v>
      </c>
      <c r="F192" s="125" t="str">
        <f>VLOOKUP(Table134[[#This Row],[trgt]],Table1[[UUID]:[email]],2,FALSE)</f>
        <v>0@localhost</v>
      </c>
      <c r="G192" s="125" t="str">
        <f>IF(Table134[[#This Row],[src]]&lt;Table134[[#This Row],[trgt]],Table134[[#This Row],[src]]&amp;Table134[[#This Row],[trgt]],Table134[[#This Row],[trgt]]&amp;Table134[[#This Row],[src]])</f>
        <v>ed51310ab84e48649ada583139871511eeeeeeeeeeeeeeeeeeeeeeeeeeeeeeee</v>
      </c>
      <c r="H192" s="123">
        <f>COUNTIF(Table134[DuplicateCheckId],Table134[[#This Row],[DuplicateCheckId]])-1</f>
        <v>0</v>
      </c>
      <c r="I192" s="125"/>
      <c r="J192" s="125" t="str">
        <f>IF(LEN(Table134[[#This Row],[Label]])&gt;0,"""label"" : { ""id"" : ""a7311ed09ba64a6e8066caa2a2247991"" , ""functor"" : ""tag list"" , ""components"" : [ { value"" : """ &amp; Table134[[#This Row],[Label]] &amp; """, ""type"" : ""string"" } ] },","")</f>
        <v/>
      </c>
      <c r="K192" s="123" t="str">
        <f ca="1">"{ ""src"" : ""agent://" &amp; Table134[[#This Row],[src]] &amp; """,  ""trgt"" : ""agent://" &amp; Table134[[#This Row],[trgt]] &amp; """ } " &amp; IF(LEN(OFFSET(Table134[[#This Row],[src]],1,0))&gt;0,", ","")</f>
        <v xml:space="preserve">{ "src" : "agent://ed51310ab84e48649ada583139871511",  "trgt" : "agent://eeeeeeeeeeeeeeeeeeeeeeeeeeeeeeee" } , </v>
      </c>
    </row>
    <row r="193" spans="1:11" x14ac:dyDescent="0.25">
      <c r="A193" s="123">
        <v>204</v>
      </c>
      <c r="B193" s="124" t="s">
        <v>2555</v>
      </c>
      <c r="C193" s="121" t="str">
        <f>VLOOKUP(Table134[[#This Row],[src]],Table1[[UUID]:[email]],2,FALSE)</f>
        <v>mdonalds@localhost</v>
      </c>
      <c r="D193" s="124" t="s">
        <v>637</v>
      </c>
      <c r="E193" s="124" t="s">
        <v>2543</v>
      </c>
      <c r="F193" s="123" t="str">
        <f>VLOOKUP(Table134[[#This Row],[trgt]],Table1[[UUID]:[email]],2,FALSE)</f>
        <v>dmoore@localhost</v>
      </c>
      <c r="G193" s="123" t="str">
        <f>IF(Table134[[#This Row],[src]]&lt;Table134[[#This Row],[trgt]],Table134[[#This Row],[src]]&amp;Table134[[#This Row],[trgt]],Table134[[#This Row],[trgt]]&amp;Table134[[#This Row],[src]])</f>
        <v>11252d6b4da44fbd8fe8d7f36ffbd4c79c51c8d119484d639dc131e7ffe40865</v>
      </c>
      <c r="H193" s="123">
        <f>COUNTIF(Table134[DuplicateCheckId],Table134[[#This Row],[DuplicateCheckId]])-1</f>
        <v>0</v>
      </c>
      <c r="I193" s="123"/>
      <c r="J193" s="125" t="str">
        <f>IF(LEN(Table134[[#This Row],[Label]])&gt;0,"""label"" : { ""id"" : ""a7311ed09ba64a6e8066caa2a2247991"" , ""functor"" : ""tag list"" , ""components"" : [ { value"" : """ &amp; Table134[[#This Row],[Label]] &amp; """, ""type"" : ""string"" } ] },","")</f>
        <v/>
      </c>
      <c r="K193" s="123" t="str">
        <f ca="1">"{ ""src"" : ""agent://" &amp; Table134[[#This Row],[src]] &amp; """,  ""trgt"" : ""agent://" &amp; Table134[[#This Row],[trgt]] &amp; """ } " &amp; IF(LEN(OFFSET(Table134[[#This Row],[src]],1,0))&gt;0,", ","")</f>
        <v xml:space="preserve">{ "src" : "agent://9c51c8d119484d639dc131e7ffe40865",  "trgt" : "agent://11252d6b4da44fbd8fe8d7f36ffbd4c7" } , </v>
      </c>
    </row>
    <row r="194" spans="1:11" x14ac:dyDescent="0.25">
      <c r="A194" s="163">
        <v>205</v>
      </c>
      <c r="B194" s="124" t="s">
        <v>2555</v>
      </c>
      <c r="C194" s="124" t="str">
        <f>VLOOKUP(Table134[[#This Row],[src]],Table1[[UUID]:[email]],2,FALSE)</f>
        <v>mdonalds@localhost</v>
      </c>
      <c r="D194" s="124" t="s">
        <v>637</v>
      </c>
      <c r="E194" s="124" t="s">
        <v>2487</v>
      </c>
      <c r="F194" s="125" t="str">
        <f>VLOOKUP(Table134[[#This Row],[trgt]],Table1[[UUID]:[email]],2,FALSE)</f>
        <v>0@localhost</v>
      </c>
      <c r="G194" s="125" t="str">
        <f>IF(Table134[[#This Row],[src]]&lt;Table134[[#This Row],[trgt]],Table134[[#This Row],[src]]&amp;Table134[[#This Row],[trgt]],Table134[[#This Row],[trgt]]&amp;Table134[[#This Row],[src]])</f>
        <v>9c51c8d119484d639dc131e7ffe40865eeeeeeeeeeeeeeeeeeeeeeeeeeeeeeee</v>
      </c>
      <c r="H194" s="123">
        <f>COUNTIF(Table134[DuplicateCheckId],Table134[[#This Row],[DuplicateCheckId]])-1</f>
        <v>0</v>
      </c>
      <c r="I194" s="125"/>
      <c r="J194" s="125" t="str">
        <f>IF(LEN(Table134[[#This Row],[Label]])&gt;0,"""label"" : { ""id"" : ""a7311ed09ba64a6e8066caa2a2247991"" , ""functor"" : ""tag list"" , ""components"" : [ { value"" : """ &amp; Table134[[#This Row],[Label]] &amp; """, ""type"" : ""string"" } ] },","")</f>
        <v/>
      </c>
      <c r="K194" s="123" t="str">
        <f ca="1">"{ ""src"" : ""agent://" &amp; Table134[[#This Row],[src]] &amp; """,  ""trgt"" : ""agent://" &amp; Table134[[#This Row],[trgt]] &amp; """ } " &amp; IF(LEN(OFFSET(Table134[[#This Row],[src]],1,0))&gt;0,", ","")</f>
        <v xml:space="preserve">{ "src" : "agent://9c51c8d119484d639dc131e7ffe40865",  "trgt" : "agent://eeeeeeeeeeeeeeeeeeeeeeeeeeeeeeee" } , </v>
      </c>
    </row>
    <row r="195" spans="1:11" x14ac:dyDescent="0.25">
      <c r="A195" s="123">
        <v>206</v>
      </c>
      <c r="B195" s="124" t="s">
        <v>2546</v>
      </c>
      <c r="C195" s="121" t="str">
        <f>VLOOKUP(Table134[[#This Row],[src]],Table1[[UUID]:[email]],2,FALSE)</f>
        <v>mdragomirov@localhost</v>
      </c>
      <c r="D195" s="124" t="s">
        <v>637</v>
      </c>
      <c r="E195" s="124" t="s">
        <v>2548</v>
      </c>
      <c r="F195" s="123" t="str">
        <f>VLOOKUP(Table134[[#This Row],[trgt]],Table1[[UUID]:[email]],2,FALSE)</f>
        <v>rvogts@localhost</v>
      </c>
      <c r="G195" s="123" t="str">
        <f>IF(Table134[[#This Row],[src]]&lt;Table134[[#This Row],[trgt]],Table134[[#This Row],[src]]&amp;Table134[[#This Row],[trgt]],Table134[[#This Row],[trgt]]&amp;Table134[[#This Row],[src]])</f>
        <v>770495fee2b343aa925adc4223a99c92b54e7190040d469d8836dd7afa6aed91</v>
      </c>
      <c r="H195" s="123">
        <f>COUNTIF(Table134[DuplicateCheckId],Table134[[#This Row],[DuplicateCheckId]])-1</f>
        <v>0</v>
      </c>
      <c r="I195" s="123"/>
      <c r="J195" s="125" t="str">
        <f>IF(LEN(Table134[[#This Row],[Label]])&gt;0,"""label"" : { ""id"" : ""a7311ed09ba64a6e8066caa2a2247991"" , ""functor"" : ""tag list"" , ""components"" : [ { value"" : """ &amp; Table134[[#This Row],[Label]] &amp; """, ""type"" : ""string"" } ] },","")</f>
        <v/>
      </c>
      <c r="K195" s="123" t="str">
        <f ca="1">"{ ""src"" : ""agent://" &amp; Table134[[#This Row],[src]] &amp; """,  ""trgt"" : ""agent://" &amp; Table134[[#This Row],[trgt]] &amp; """ } " &amp; IF(LEN(OFFSET(Table134[[#This Row],[src]],1,0))&gt;0,", ","")</f>
        <v xml:space="preserve">{ "src" : "agent://770495fee2b343aa925adc4223a99c92",  "trgt" : "agent://b54e7190040d469d8836dd7afa6aed91" } , </v>
      </c>
    </row>
    <row r="196" spans="1:11" x14ac:dyDescent="0.25">
      <c r="A196" s="123">
        <v>207</v>
      </c>
      <c r="B196" s="124" t="s">
        <v>2546</v>
      </c>
      <c r="C196" s="124" t="str">
        <f>VLOOKUP(Table134[[#This Row],[src]],Table1[[UUID]:[email]],2,FALSE)</f>
        <v>mdragomirov@localhost</v>
      </c>
      <c r="D196" s="124" t="s">
        <v>637</v>
      </c>
      <c r="E196" s="124" t="s">
        <v>2487</v>
      </c>
      <c r="F196" s="125" t="str">
        <f>VLOOKUP(Table134[[#This Row],[trgt]],Table1[[UUID]:[email]],2,FALSE)</f>
        <v>0@localhost</v>
      </c>
      <c r="G196" s="125" t="str">
        <f>IF(Table134[[#This Row],[src]]&lt;Table134[[#This Row],[trgt]],Table134[[#This Row],[src]]&amp;Table134[[#This Row],[trgt]],Table134[[#This Row],[trgt]]&amp;Table134[[#This Row],[src]])</f>
        <v>770495fee2b343aa925adc4223a99c92eeeeeeeeeeeeeeeeeeeeeeeeeeeeeeee</v>
      </c>
      <c r="H196" s="123">
        <f>COUNTIF(Table134[DuplicateCheckId],Table134[[#This Row],[DuplicateCheckId]])-1</f>
        <v>0</v>
      </c>
      <c r="I196" s="125"/>
      <c r="J196" s="125" t="str">
        <f>IF(LEN(Table134[[#This Row],[Label]])&gt;0,"""label"" : { ""id"" : ""a7311ed09ba64a6e8066caa2a2247991"" , ""functor"" : ""tag list"" , ""components"" : [ { value"" : """ &amp; Table134[[#This Row],[Label]] &amp; """, ""type"" : ""string"" } ] },","")</f>
        <v/>
      </c>
      <c r="K196" s="123" t="str">
        <f ca="1">"{ ""src"" : ""agent://" &amp; Table134[[#This Row],[src]] &amp; """,  ""trgt"" : ""agent://" &amp; Table134[[#This Row],[trgt]] &amp; """ } " &amp; IF(LEN(OFFSET(Table134[[#This Row],[src]],1,0))&gt;0,", ","")</f>
        <v xml:space="preserve">{ "src" : "agent://770495fee2b343aa925adc4223a99c92",  "trgt" : "agent://eeeeeeeeeeeeeeeeeeeeeeeeeeeeeeee" } , </v>
      </c>
    </row>
    <row r="197" spans="1:11" x14ac:dyDescent="0.25">
      <c r="A197" s="123">
        <v>208</v>
      </c>
      <c r="B197" s="124" t="s">
        <v>2574</v>
      </c>
      <c r="C197" s="121" t="str">
        <f>VLOOKUP(Table134[[#This Row],[src]],Table1[[UUID]:[email]],2,FALSE)</f>
        <v>mhakim@localhost</v>
      </c>
      <c r="D197" s="124" t="s">
        <v>637</v>
      </c>
      <c r="E197" s="124" t="s">
        <v>2527</v>
      </c>
      <c r="F197" s="123" t="str">
        <f>VLOOKUP(Table134[[#This Row],[trgt]],Table1[[UUID]:[email]],2,FALSE)</f>
        <v>jdean@localhost</v>
      </c>
      <c r="G197" s="123" t="str">
        <f>IF(Table134[[#This Row],[src]]&lt;Table134[[#This Row],[trgt]],Table134[[#This Row],[src]]&amp;Table134[[#This Row],[trgt]],Table134[[#This Row],[trgt]]&amp;Table134[[#This Row],[src]])</f>
        <v>8ae601e032dd49d08c3476196ad59861af258f6f4dea4f5a936dbe49c638b262</v>
      </c>
      <c r="H197" s="123">
        <f>COUNTIF(Table134[DuplicateCheckId],Table134[[#This Row],[DuplicateCheckId]])-1</f>
        <v>0</v>
      </c>
      <c r="I197" s="123"/>
      <c r="J197" s="125" t="str">
        <f>IF(LEN(Table134[[#This Row],[Label]])&gt;0,"""label"" : { ""id"" : ""a7311ed09ba64a6e8066caa2a2247991"" , ""functor"" : ""tag list"" , ""components"" : [ { value"" : """ &amp; Table134[[#This Row],[Label]] &amp; """, ""type"" : ""string"" } ] },","")</f>
        <v/>
      </c>
      <c r="K197" s="123" t="str">
        <f ca="1">"{ ""src"" : ""agent://" &amp; Table134[[#This Row],[src]] &amp; """,  ""trgt"" : ""agent://" &amp; Table134[[#This Row],[trgt]] &amp; """ } " &amp; IF(LEN(OFFSET(Table134[[#This Row],[src]],1,0))&gt;0,", ","")</f>
        <v xml:space="preserve">{ "src" : "agent://af258f6f4dea4f5a936dbe49c638b262",  "trgt" : "agent://8ae601e032dd49d08c3476196ad59861" } , </v>
      </c>
    </row>
    <row r="198" spans="1:11" x14ac:dyDescent="0.25">
      <c r="A198" s="163">
        <v>209</v>
      </c>
      <c r="B198" s="124" t="s">
        <v>2574</v>
      </c>
      <c r="C198" s="124" t="str">
        <f>VLOOKUP(Table134[[#This Row],[src]],Table1[[UUID]:[email]],2,FALSE)</f>
        <v>mhakim@localhost</v>
      </c>
      <c r="D198" s="124" t="s">
        <v>637</v>
      </c>
      <c r="E198" s="124" t="s">
        <v>2487</v>
      </c>
      <c r="F198" s="125" t="str">
        <f>VLOOKUP(Table134[[#This Row],[trgt]],Table1[[UUID]:[email]],2,FALSE)</f>
        <v>0@localhost</v>
      </c>
      <c r="G198" s="125" t="str">
        <f>IF(Table134[[#This Row],[src]]&lt;Table134[[#This Row],[trgt]],Table134[[#This Row],[src]]&amp;Table134[[#This Row],[trgt]],Table134[[#This Row],[trgt]]&amp;Table134[[#This Row],[src]])</f>
        <v>af258f6f4dea4f5a936dbe49c638b262eeeeeeeeeeeeeeeeeeeeeeeeeeeeeeee</v>
      </c>
      <c r="H198" s="123">
        <f>COUNTIF(Table134[DuplicateCheckId],Table134[[#This Row],[DuplicateCheckId]])-1</f>
        <v>0</v>
      </c>
      <c r="I198" s="125"/>
      <c r="J198" s="125" t="str">
        <f>IF(LEN(Table134[[#This Row],[Label]])&gt;0,"""label"" : { ""id"" : ""a7311ed09ba64a6e8066caa2a2247991"" , ""functor"" : ""tag list"" , ""components"" : [ { value"" : """ &amp; Table134[[#This Row],[Label]] &amp; """, ""type"" : ""string"" } ] },","")</f>
        <v/>
      </c>
      <c r="K198" s="123" t="str">
        <f ca="1">"{ ""src"" : ""agent://" &amp; Table134[[#This Row],[src]] &amp; """,  ""trgt"" : ""agent://" &amp; Table134[[#This Row],[trgt]] &amp; """ } " &amp; IF(LEN(OFFSET(Table134[[#This Row],[src]],1,0))&gt;0,", ","")</f>
        <v xml:space="preserve">{ "src" : "agent://af258f6f4dea4f5a936dbe49c638b262",  "trgt" : "agent://eeeeeeeeeeeeeeeeeeeeeeeeeeeeeeee" } , </v>
      </c>
    </row>
    <row r="199" spans="1:11" x14ac:dyDescent="0.25">
      <c r="A199" s="123">
        <v>210</v>
      </c>
      <c r="B199" s="124" t="s">
        <v>2523</v>
      </c>
      <c r="C199" s="121" t="str">
        <f>VLOOKUP(Table134[[#This Row],[src]],Table1[[UUID]:[email]],2,FALSE)</f>
        <v>mharrison@localhost</v>
      </c>
      <c r="D199" s="124" t="s">
        <v>637</v>
      </c>
      <c r="E199" s="124" t="s">
        <v>2581</v>
      </c>
      <c r="F199" s="123" t="str">
        <f>VLOOKUP(Table134[[#This Row],[trgt]],Table1[[UUID]:[email]],2,FALSE)</f>
        <v>bsaqqaf@localhost</v>
      </c>
      <c r="G199" s="123" t="str">
        <f>IF(Table134[[#This Row],[src]]&lt;Table134[[#This Row],[trgt]],Table134[[#This Row],[src]]&amp;Table134[[#This Row],[trgt]],Table134[[#This Row],[trgt]]&amp;Table134[[#This Row],[src]])</f>
        <v>5da946b77b4e4e7b8cfd4eb5c020b0c0aa1a1b4bc9b44d7296acf45f38802f70</v>
      </c>
      <c r="H199" s="123">
        <f>COUNTIF(Table134[DuplicateCheckId],Table134[[#This Row],[DuplicateCheckId]])-1</f>
        <v>0</v>
      </c>
      <c r="I199" s="123"/>
      <c r="J199" s="125" t="str">
        <f>IF(LEN(Table134[[#This Row],[Label]])&gt;0,"""label"" : { ""id"" : ""a7311ed09ba64a6e8066caa2a2247991"" , ""functor"" : ""tag list"" , ""components"" : [ { value"" : """ &amp; Table134[[#This Row],[Label]] &amp; """, ""type"" : ""string"" } ] },","")</f>
        <v/>
      </c>
      <c r="K199" s="123" t="str">
        <f ca="1">"{ ""src"" : ""agent://" &amp; Table134[[#This Row],[src]] &amp; """,  ""trgt"" : ""agent://" &amp; Table134[[#This Row],[trgt]] &amp; """ } " &amp; IF(LEN(OFFSET(Table134[[#This Row],[src]],1,0))&gt;0,", ","")</f>
        <v xml:space="preserve">{ "src" : "agent://aa1a1b4bc9b44d7296acf45f38802f70",  "trgt" : "agent://5da946b77b4e4e7b8cfd4eb5c020b0c0" } , </v>
      </c>
    </row>
    <row r="200" spans="1:11" x14ac:dyDescent="0.25">
      <c r="A200" s="123">
        <v>211</v>
      </c>
      <c r="B200" s="124" t="s">
        <v>2523</v>
      </c>
      <c r="C200" s="124" t="str">
        <f>VLOOKUP(Table134[[#This Row],[src]],Table1[[UUID]:[email]],2,FALSE)</f>
        <v>mharrison@localhost</v>
      </c>
      <c r="D200" s="124" t="s">
        <v>637</v>
      </c>
      <c r="E200" s="124" t="s">
        <v>2487</v>
      </c>
      <c r="F200" s="125" t="str">
        <f>VLOOKUP(Table134[[#This Row],[trgt]],Table1[[UUID]:[email]],2,FALSE)</f>
        <v>0@localhost</v>
      </c>
      <c r="G200" s="125" t="str">
        <f>IF(Table134[[#This Row],[src]]&lt;Table134[[#This Row],[trgt]],Table134[[#This Row],[src]]&amp;Table134[[#This Row],[trgt]],Table134[[#This Row],[trgt]]&amp;Table134[[#This Row],[src]])</f>
        <v>aa1a1b4bc9b44d7296acf45f38802f70eeeeeeeeeeeeeeeeeeeeeeeeeeeeeeee</v>
      </c>
      <c r="H200" s="123">
        <f>COUNTIF(Table134[DuplicateCheckId],Table134[[#This Row],[DuplicateCheckId]])-1</f>
        <v>0</v>
      </c>
      <c r="I200" s="125"/>
      <c r="J200" s="125" t="str">
        <f>IF(LEN(Table134[[#This Row],[Label]])&gt;0,"""label"" : { ""id"" : ""a7311ed09ba64a6e8066caa2a2247991"" , ""functor"" : ""tag list"" , ""components"" : [ { value"" : """ &amp; Table134[[#This Row],[Label]] &amp; """, ""type"" : ""string"" } ] },","")</f>
        <v/>
      </c>
      <c r="K200" s="123" t="str">
        <f ca="1">"{ ""src"" : ""agent://" &amp; Table134[[#This Row],[src]] &amp; """,  ""trgt"" : ""agent://" &amp; Table134[[#This Row],[trgt]] &amp; """ } " &amp; IF(LEN(OFFSET(Table134[[#This Row],[src]],1,0))&gt;0,", ","")</f>
        <v xml:space="preserve">{ "src" : "agent://aa1a1b4bc9b44d7296acf45f38802f70",  "trgt" : "agent://eeeeeeeeeeeeeeeeeeeeeeeeeeeeeeee" } , </v>
      </c>
    </row>
    <row r="201" spans="1:11" x14ac:dyDescent="0.25">
      <c r="A201" s="123">
        <v>212</v>
      </c>
      <c r="B201" s="124" t="s">
        <v>2530</v>
      </c>
      <c r="C201" s="121" t="str">
        <f>VLOOKUP(Table134[[#This Row],[src]],Table1[[UUID]:[email]],2,FALSE)</f>
        <v>mhill@localhost</v>
      </c>
      <c r="D201" s="124" t="s">
        <v>637</v>
      </c>
      <c r="E201" s="124" t="s">
        <v>2506</v>
      </c>
      <c r="F201" s="123" t="str">
        <f>VLOOKUP(Table134[[#This Row],[trgt]],Table1[[UUID]:[email]],2,FALSE)</f>
        <v>mrao@localhost</v>
      </c>
      <c r="G201" s="123" t="str">
        <f>IF(Table134[[#This Row],[src]]&lt;Table134[[#This Row],[trgt]],Table134[[#This Row],[src]]&amp;Table134[[#This Row],[trgt]],Table134[[#This Row],[trgt]]&amp;Table134[[#This Row],[src]])</f>
        <v>904e5b1e131441dabdacf79ff7722e779202217fe52546e8b5398d2206a526d0</v>
      </c>
      <c r="H201" s="123">
        <f>COUNTIF(Table134[DuplicateCheckId],Table134[[#This Row],[DuplicateCheckId]])-1</f>
        <v>0</v>
      </c>
      <c r="I201" s="123"/>
      <c r="J201" s="125" t="str">
        <f>IF(LEN(Table134[[#This Row],[Label]])&gt;0,"""label"" : { ""id"" : ""a7311ed09ba64a6e8066caa2a2247991"" , ""functor"" : ""tag list"" , ""components"" : [ { value"" : """ &amp; Table134[[#This Row],[Label]] &amp; """, ""type"" : ""string"" } ] },","")</f>
        <v/>
      </c>
      <c r="K201" s="123" t="str">
        <f ca="1">"{ ""src"" : ""agent://" &amp; Table134[[#This Row],[src]] &amp; """,  ""trgt"" : ""agent://" &amp; Table134[[#This Row],[trgt]] &amp; """ } " &amp; IF(LEN(OFFSET(Table134[[#This Row],[src]],1,0))&gt;0,", ","")</f>
        <v xml:space="preserve">{ "src" : "agent://9202217fe52546e8b5398d2206a526d0",  "trgt" : "agent://904e5b1e131441dabdacf79ff7722e77" } , </v>
      </c>
    </row>
    <row r="202" spans="1:11" x14ac:dyDescent="0.25">
      <c r="A202" s="163">
        <v>213</v>
      </c>
      <c r="B202" s="124" t="s">
        <v>2530</v>
      </c>
      <c r="C202" s="124" t="str">
        <f>VLOOKUP(Table134[[#This Row],[src]],Table1[[UUID]:[email]],2,FALSE)</f>
        <v>mhill@localhost</v>
      </c>
      <c r="D202" s="124" t="s">
        <v>637</v>
      </c>
      <c r="E202" s="124" t="s">
        <v>2487</v>
      </c>
      <c r="F202" s="125" t="str">
        <f>VLOOKUP(Table134[[#This Row],[trgt]],Table1[[UUID]:[email]],2,FALSE)</f>
        <v>0@localhost</v>
      </c>
      <c r="G202" s="125" t="str">
        <f>IF(Table134[[#This Row],[src]]&lt;Table134[[#This Row],[trgt]],Table134[[#This Row],[src]]&amp;Table134[[#This Row],[trgt]],Table134[[#This Row],[trgt]]&amp;Table134[[#This Row],[src]])</f>
        <v>9202217fe52546e8b5398d2206a526d0eeeeeeeeeeeeeeeeeeeeeeeeeeeeeeee</v>
      </c>
      <c r="H202" s="123">
        <f>COUNTIF(Table134[DuplicateCheckId],Table134[[#This Row],[DuplicateCheckId]])-1</f>
        <v>0</v>
      </c>
      <c r="I202" s="125"/>
      <c r="J202" s="125" t="str">
        <f>IF(LEN(Table134[[#This Row],[Label]])&gt;0,"""label"" : { ""id"" : ""a7311ed09ba64a6e8066caa2a2247991"" , ""functor"" : ""tag list"" , ""components"" : [ { value"" : """ &amp; Table134[[#This Row],[Label]] &amp; """, ""type"" : ""string"" } ] },","")</f>
        <v/>
      </c>
      <c r="K202" s="123" t="str">
        <f ca="1">"{ ""src"" : ""agent://" &amp; Table134[[#This Row],[src]] &amp; """,  ""trgt"" : ""agent://" &amp; Table134[[#This Row],[trgt]] &amp; """ } " &amp; IF(LEN(OFFSET(Table134[[#This Row],[src]],1,0))&gt;0,", ","")</f>
        <v xml:space="preserve">{ "src" : "agent://9202217fe52546e8b5398d2206a526d0",  "trgt" : "agent://eeeeeeeeeeeeeeeeeeeeeeeeeeeeeeee" } , </v>
      </c>
    </row>
    <row r="203" spans="1:11" x14ac:dyDescent="0.25">
      <c r="A203" s="123">
        <v>214</v>
      </c>
      <c r="B203" s="124" t="s">
        <v>2516</v>
      </c>
      <c r="C203" s="121" t="str">
        <f>VLOOKUP(Table134[[#This Row],[src]],Table1[[UUID]:[email]],2,FALSE)</f>
        <v>mkant@localhost</v>
      </c>
      <c r="D203" s="124" t="s">
        <v>637</v>
      </c>
      <c r="E203" s="124" t="s">
        <v>2512</v>
      </c>
      <c r="F203" s="123" t="str">
        <f>VLOOKUP(Table134[[#This Row],[trgt]],Table1[[UUID]:[email]],2,FALSE)</f>
        <v>uchauha@localhost</v>
      </c>
      <c r="G203" s="123" t="str">
        <f>IF(Table134[[#This Row],[src]]&lt;Table134[[#This Row],[trgt]],Table134[[#This Row],[src]]&amp;Table134[[#This Row],[trgt]],Table134[[#This Row],[trgt]]&amp;Table134[[#This Row],[src]])</f>
        <v>05a543f80d754a259b0f2ef7c6ac85dc7c0fc06b4f024bf88aeaf0125f397555</v>
      </c>
      <c r="H203" s="123">
        <f>COUNTIF(Table134[DuplicateCheckId],Table134[[#This Row],[DuplicateCheckId]])-1</f>
        <v>0</v>
      </c>
      <c r="I203" s="123"/>
      <c r="J203" s="125" t="str">
        <f>IF(LEN(Table134[[#This Row],[Label]])&gt;0,"""label"" : { ""id"" : ""a7311ed09ba64a6e8066caa2a2247991"" , ""functor"" : ""tag list"" , ""components"" : [ { value"" : """ &amp; Table134[[#This Row],[Label]] &amp; """, ""type"" : ""string"" } ] },","")</f>
        <v/>
      </c>
      <c r="K203" s="123" t="str">
        <f ca="1">"{ ""src"" : ""agent://" &amp; Table134[[#This Row],[src]] &amp; """,  ""trgt"" : ""agent://" &amp; Table134[[#This Row],[trgt]] &amp; """ } " &amp; IF(LEN(OFFSET(Table134[[#This Row],[src]],1,0))&gt;0,", ","")</f>
        <v xml:space="preserve">{ "src" : "agent://7c0fc06b4f024bf88aeaf0125f397555",  "trgt" : "agent://05a543f80d754a259b0f2ef7c6ac85dc" } , </v>
      </c>
    </row>
    <row r="204" spans="1:11" x14ac:dyDescent="0.25">
      <c r="A204" s="123">
        <v>215</v>
      </c>
      <c r="B204" s="31" t="s">
        <v>2516</v>
      </c>
      <c r="C204" s="31" t="str">
        <f>VLOOKUP(Table134[[#This Row],[src]],Table1[[UUID]:[email]],2,FALSE)</f>
        <v>mkant@localhost</v>
      </c>
      <c r="D204" s="124" t="s">
        <v>637</v>
      </c>
      <c r="E204" s="124" t="s">
        <v>2487</v>
      </c>
      <c r="F204" s="125" t="str">
        <f>VLOOKUP(Table134[[#This Row],[trgt]],Table1[[UUID]:[email]],2,FALSE)</f>
        <v>0@localhost</v>
      </c>
      <c r="G204" s="125" t="str">
        <f>IF(Table134[[#This Row],[src]]&lt;Table134[[#This Row],[trgt]],Table134[[#This Row],[src]]&amp;Table134[[#This Row],[trgt]],Table134[[#This Row],[trgt]]&amp;Table134[[#This Row],[src]])</f>
        <v>7c0fc06b4f024bf88aeaf0125f397555eeeeeeeeeeeeeeeeeeeeeeeeeeeeeeee</v>
      </c>
      <c r="H204" s="123">
        <f>COUNTIF(Table134[DuplicateCheckId],Table134[[#This Row],[DuplicateCheckId]])-1</f>
        <v>0</v>
      </c>
      <c r="I204" s="125"/>
      <c r="J204" s="125" t="str">
        <f>IF(LEN(Table134[[#This Row],[Label]])&gt;0,"""label"" : { ""id"" : ""a7311ed09ba64a6e8066caa2a2247991"" , ""functor"" : ""tag list"" , ""components"" : [ { value"" : """ &amp; Table134[[#This Row],[Label]] &amp; """, ""type"" : ""string"" } ] },","")</f>
        <v/>
      </c>
      <c r="K204" s="123" t="str">
        <f ca="1">"{ ""src"" : ""agent://" &amp; Table134[[#This Row],[src]] &amp; """,  ""trgt"" : ""agent://" &amp; Table134[[#This Row],[trgt]] &amp; """ } " &amp; IF(LEN(OFFSET(Table134[[#This Row],[src]],1,0))&gt;0,", ","")</f>
        <v xml:space="preserve">{ "src" : "agent://7c0fc06b4f024bf88aeaf0125f397555",  "trgt" : "agent://eeeeeeeeeeeeeeeeeeeeeeeeeeeeeeee" } , </v>
      </c>
    </row>
    <row r="205" spans="1:11" x14ac:dyDescent="0.25">
      <c r="A205" s="123">
        <v>216</v>
      </c>
      <c r="B205" s="124" t="s">
        <v>2553</v>
      </c>
      <c r="C205" s="121" t="str">
        <f>VLOOKUP(Table134[[#This Row],[src]],Table1[[UUID]:[email]],2,FALSE)</f>
        <v>mlamberti@localhost</v>
      </c>
      <c r="D205" s="124" t="s">
        <v>637</v>
      </c>
      <c r="E205" s="124" t="s">
        <v>2568</v>
      </c>
      <c r="F205" s="123" t="str">
        <f>VLOOKUP(Table134[[#This Row],[trgt]],Table1[[UUID]:[email]],2,FALSE)</f>
        <v>ymasson@localhost</v>
      </c>
      <c r="G205" s="123" t="str">
        <f>IF(Table134[[#This Row],[src]]&lt;Table134[[#This Row],[trgt]],Table134[[#This Row],[src]]&amp;Table134[[#This Row],[trgt]],Table134[[#This Row],[trgt]]&amp;Table134[[#This Row],[src]])</f>
        <v>0689abfa06cc49a5adb60e53134b095816b3ad7e8e054f35a81a4e28b3456f73</v>
      </c>
      <c r="H205" s="123">
        <f>COUNTIF(Table134[DuplicateCheckId],Table134[[#This Row],[DuplicateCheckId]])-1</f>
        <v>0</v>
      </c>
      <c r="I205" s="123"/>
      <c r="J205" s="125" t="str">
        <f>IF(LEN(Table134[[#This Row],[Label]])&gt;0,"""label"" : { ""id"" : ""a7311ed09ba64a6e8066caa2a2247991"" , ""functor"" : ""tag list"" , ""components"" : [ { value"" : """ &amp; Table134[[#This Row],[Label]] &amp; """, ""type"" : ""string"" } ] },","")</f>
        <v/>
      </c>
      <c r="K205" s="123" t="str">
        <f ca="1">"{ ""src"" : ""agent://" &amp; Table134[[#This Row],[src]] &amp; """,  ""trgt"" : ""agent://" &amp; Table134[[#This Row],[trgt]] &amp; """ } " &amp; IF(LEN(OFFSET(Table134[[#This Row],[src]],1,0))&gt;0,", ","")</f>
        <v xml:space="preserve">{ "src" : "agent://0689abfa06cc49a5adb60e53134b0958",  "trgt" : "agent://16b3ad7e8e054f35a81a4e28b3456f73" } , </v>
      </c>
    </row>
    <row r="206" spans="1:11" x14ac:dyDescent="0.25">
      <c r="A206" s="163">
        <v>217</v>
      </c>
      <c r="B206" s="124" t="s">
        <v>2553</v>
      </c>
      <c r="C206" s="124" t="str">
        <f>VLOOKUP(Table134[[#This Row],[src]],Table1[[UUID]:[email]],2,FALSE)</f>
        <v>mlamberti@localhost</v>
      </c>
      <c r="D206" s="124" t="s">
        <v>637</v>
      </c>
      <c r="E206" s="124" t="s">
        <v>2487</v>
      </c>
      <c r="F206" s="125" t="str">
        <f>VLOOKUP(Table134[[#This Row],[trgt]],Table1[[UUID]:[email]],2,FALSE)</f>
        <v>0@localhost</v>
      </c>
      <c r="G206" s="125" t="str">
        <f>IF(Table134[[#This Row],[src]]&lt;Table134[[#This Row],[trgt]],Table134[[#This Row],[src]]&amp;Table134[[#This Row],[trgt]],Table134[[#This Row],[trgt]]&amp;Table134[[#This Row],[src]])</f>
        <v>0689abfa06cc49a5adb60e53134b0958eeeeeeeeeeeeeeeeeeeeeeeeeeeeeeee</v>
      </c>
      <c r="H206" s="123">
        <f>COUNTIF(Table134[DuplicateCheckId],Table134[[#This Row],[DuplicateCheckId]])-1</f>
        <v>0</v>
      </c>
      <c r="I206" s="125"/>
      <c r="J206" s="125" t="str">
        <f>IF(LEN(Table134[[#This Row],[Label]])&gt;0,"""label"" : { ""id"" : ""a7311ed09ba64a6e8066caa2a2247991"" , ""functor"" : ""tag list"" , ""components"" : [ { value"" : """ &amp; Table134[[#This Row],[Label]] &amp; """, ""type"" : ""string"" } ] },","")</f>
        <v/>
      </c>
      <c r="K206" s="123" t="str">
        <f ca="1">"{ ""src"" : ""agent://" &amp; Table134[[#This Row],[src]] &amp; """,  ""trgt"" : ""agent://" &amp; Table134[[#This Row],[trgt]] &amp; """ } " &amp; IF(LEN(OFFSET(Table134[[#This Row],[src]],1,0))&gt;0,", ","")</f>
        <v xml:space="preserve">{ "src" : "agent://0689abfa06cc49a5adb60e53134b0958",  "trgt" : "agent://eeeeeeeeeeeeeeeeeeeeeeeeeeeeeeee" } , </v>
      </c>
    </row>
    <row r="207" spans="1:11" x14ac:dyDescent="0.25">
      <c r="A207" s="123">
        <v>218</v>
      </c>
      <c r="B207" s="124" t="s">
        <v>2564</v>
      </c>
      <c r="C207" s="121" t="str">
        <f>VLOOKUP(Table134[[#This Row],[src]],Table1[[UUID]:[email]],2,FALSE)</f>
        <v>mmachado@localhost</v>
      </c>
      <c r="D207" s="124" t="s">
        <v>637</v>
      </c>
      <c r="E207" s="124" t="s">
        <v>2557</v>
      </c>
      <c r="F207" s="123" t="str">
        <f>VLOOKUP(Table134[[#This Row],[trgt]],Table1[[UUID]:[email]],2,FALSE)</f>
        <v>kdragic@localhost</v>
      </c>
      <c r="G207" s="123" t="str">
        <f>IF(Table134[[#This Row],[src]]&lt;Table134[[#This Row],[trgt]],Table134[[#This Row],[src]]&amp;Table134[[#This Row],[trgt]],Table134[[#This Row],[trgt]]&amp;Table134[[#This Row],[src]])</f>
        <v>94a8c78ea71b449daee738590853c242dfe045e942ad41e5a2a09890b219e4f7</v>
      </c>
      <c r="H207" s="123">
        <f>COUNTIF(Table134[DuplicateCheckId],Table134[[#This Row],[DuplicateCheckId]])-1</f>
        <v>0</v>
      </c>
      <c r="I207" s="123"/>
      <c r="J207" s="125" t="str">
        <f>IF(LEN(Table134[[#This Row],[Label]])&gt;0,"""label"" : { ""id"" : ""a7311ed09ba64a6e8066caa2a2247991"" , ""functor"" : ""tag list"" , ""components"" : [ { value"" : """ &amp; Table134[[#This Row],[Label]] &amp; """, ""type"" : ""string"" } ] },","")</f>
        <v/>
      </c>
      <c r="K207" s="123" t="str">
        <f ca="1">"{ ""src"" : ""agent://" &amp; Table134[[#This Row],[src]] &amp; """,  ""trgt"" : ""agent://" &amp; Table134[[#This Row],[trgt]] &amp; """ } " &amp; IF(LEN(OFFSET(Table134[[#This Row],[src]],1,0))&gt;0,", ","")</f>
        <v xml:space="preserve">{ "src" : "agent://dfe045e942ad41e5a2a09890b219e4f7",  "trgt" : "agent://94a8c78ea71b449daee738590853c242" } , </v>
      </c>
    </row>
    <row r="208" spans="1:11" x14ac:dyDescent="0.25">
      <c r="A208" s="123">
        <v>219</v>
      </c>
      <c r="B208" s="31" t="s">
        <v>2564</v>
      </c>
      <c r="C208" s="31" t="str">
        <f>VLOOKUP(Table134[[#This Row],[src]],Table1[[UUID]:[email]],2,FALSE)</f>
        <v>mmachado@localhost</v>
      </c>
      <c r="D208" s="124" t="s">
        <v>637</v>
      </c>
      <c r="E208" s="124" t="s">
        <v>2487</v>
      </c>
      <c r="F208" s="125" t="str">
        <f>VLOOKUP(Table134[[#This Row],[trgt]],Table1[[UUID]:[email]],2,FALSE)</f>
        <v>0@localhost</v>
      </c>
      <c r="G208" s="125" t="str">
        <f>IF(Table134[[#This Row],[src]]&lt;Table134[[#This Row],[trgt]],Table134[[#This Row],[src]]&amp;Table134[[#This Row],[trgt]],Table134[[#This Row],[trgt]]&amp;Table134[[#This Row],[src]])</f>
        <v>dfe045e942ad41e5a2a09890b219e4f7eeeeeeeeeeeeeeeeeeeeeeeeeeeeeeee</v>
      </c>
      <c r="H208" s="123">
        <f>COUNTIF(Table134[DuplicateCheckId],Table134[[#This Row],[DuplicateCheckId]])-1</f>
        <v>0</v>
      </c>
      <c r="I208" s="125"/>
      <c r="J208" s="125" t="str">
        <f>IF(LEN(Table134[[#This Row],[Label]])&gt;0,"""label"" : { ""id"" : ""a7311ed09ba64a6e8066caa2a2247991"" , ""functor"" : ""tag list"" , ""components"" : [ { value"" : """ &amp; Table134[[#This Row],[Label]] &amp; """, ""type"" : ""string"" } ] },","")</f>
        <v/>
      </c>
      <c r="K208" s="123" t="str">
        <f ca="1">"{ ""src"" : ""agent://" &amp; Table134[[#This Row],[src]] &amp; """,  ""trgt"" : ""agent://" &amp; Table134[[#This Row],[trgt]] &amp; """ } " &amp; IF(LEN(OFFSET(Table134[[#This Row],[src]],1,0))&gt;0,", ","")</f>
        <v xml:space="preserve">{ "src" : "agent://dfe045e942ad41e5a2a09890b219e4f7",  "trgt" : "agent://eeeeeeeeeeeeeeeeeeeeeeeeeeeeeeee" } , </v>
      </c>
    </row>
    <row r="209" spans="1:11" x14ac:dyDescent="0.25">
      <c r="A209" s="123">
        <v>220</v>
      </c>
      <c r="B209" s="124" t="s">
        <v>2536</v>
      </c>
      <c r="C209" s="121" t="str">
        <f>VLOOKUP(Table134[[#This Row],[src]],Table1[[UUID]:[email]],2,FALSE)</f>
        <v>mmartin@localhost</v>
      </c>
      <c r="D209" s="124" t="s">
        <v>637</v>
      </c>
      <c r="E209" s="124" t="s">
        <v>2550</v>
      </c>
      <c r="F209" s="123" t="str">
        <f>VLOOKUP(Table134[[#This Row],[trgt]],Table1[[UUID]:[email]],2,FALSE)</f>
        <v>mstilo@localhost</v>
      </c>
      <c r="G209" s="123" t="str">
        <f>IF(Table134[[#This Row],[src]]&lt;Table134[[#This Row],[trgt]],Table134[[#This Row],[src]]&amp;Table134[[#This Row],[trgt]],Table134[[#This Row],[trgt]]&amp;Table134[[#This Row],[src]])</f>
        <v>1a1bb32e3a444ce1be6f6095ff8306dc6300a1bb906c401382cc4d30f62dfac5</v>
      </c>
      <c r="H209" s="123">
        <f>COUNTIF(Table134[DuplicateCheckId],Table134[[#This Row],[DuplicateCheckId]])-1</f>
        <v>0</v>
      </c>
      <c r="I209" s="123"/>
      <c r="J209" s="125" t="str">
        <f>IF(LEN(Table134[[#This Row],[Label]])&gt;0,"""label"" : { ""id"" : ""a7311ed09ba64a6e8066caa2a2247991"" , ""functor"" : ""tag list"" , ""components"" : [ { value"" : """ &amp; Table134[[#This Row],[Label]] &amp; """, ""type"" : ""string"" } ] },","")</f>
        <v/>
      </c>
      <c r="K209" s="123" t="str">
        <f ca="1">"{ ""src"" : ""agent://" &amp; Table134[[#This Row],[src]] &amp; """,  ""trgt"" : ""agent://" &amp; Table134[[#This Row],[trgt]] &amp; """ } " &amp; IF(LEN(OFFSET(Table134[[#This Row],[src]],1,0))&gt;0,", ","")</f>
        <v xml:space="preserve">{ "src" : "agent://6300a1bb906c401382cc4d30f62dfac5",  "trgt" : "agent://1a1bb32e3a444ce1be6f6095ff8306dc" } , </v>
      </c>
    </row>
    <row r="210" spans="1:11" x14ac:dyDescent="0.25">
      <c r="A210" s="163">
        <v>221</v>
      </c>
      <c r="B210" s="31" t="s">
        <v>2536</v>
      </c>
      <c r="C210" s="31" t="str">
        <f>VLOOKUP(Table134[[#This Row],[src]],Table1[[UUID]:[email]],2,FALSE)</f>
        <v>mmartin@localhost</v>
      </c>
      <c r="D210" s="124" t="s">
        <v>637</v>
      </c>
      <c r="E210" s="124" t="s">
        <v>2487</v>
      </c>
      <c r="F210" s="125" t="str">
        <f>VLOOKUP(Table134[[#This Row],[trgt]],Table1[[UUID]:[email]],2,FALSE)</f>
        <v>0@localhost</v>
      </c>
      <c r="G210" s="125" t="str">
        <f>IF(Table134[[#This Row],[src]]&lt;Table134[[#This Row],[trgt]],Table134[[#This Row],[src]]&amp;Table134[[#This Row],[trgt]],Table134[[#This Row],[trgt]]&amp;Table134[[#This Row],[src]])</f>
        <v>6300a1bb906c401382cc4d30f62dfac5eeeeeeeeeeeeeeeeeeeeeeeeeeeeeeee</v>
      </c>
      <c r="H210" s="123">
        <f>COUNTIF(Table134[DuplicateCheckId],Table134[[#This Row],[DuplicateCheckId]])-1</f>
        <v>0</v>
      </c>
      <c r="I210" s="125"/>
      <c r="J210" s="125" t="str">
        <f>IF(LEN(Table134[[#This Row],[Label]])&gt;0,"""label"" : { ""id"" : ""a7311ed09ba64a6e8066caa2a2247991"" , ""functor"" : ""tag list"" , ""components"" : [ { value"" : """ &amp; Table134[[#This Row],[Label]] &amp; """, ""type"" : ""string"" } ] },","")</f>
        <v/>
      </c>
      <c r="K210" s="123" t="str">
        <f ca="1">"{ ""src"" : ""agent://" &amp; Table134[[#This Row],[src]] &amp; """,  ""trgt"" : ""agent://" &amp; Table134[[#This Row],[trgt]] &amp; """ } " &amp; IF(LEN(OFFSET(Table134[[#This Row],[src]],1,0))&gt;0,", ","")</f>
        <v xml:space="preserve">{ "src" : "agent://6300a1bb906c401382cc4d30f62dfac5",  "trgt" : "agent://eeeeeeeeeeeeeeeeeeeeeeeeeeeeeeee" } , </v>
      </c>
    </row>
    <row r="211" spans="1:11" x14ac:dyDescent="0.25">
      <c r="A211" s="123">
        <v>222</v>
      </c>
      <c r="B211" s="124" t="s">
        <v>2539</v>
      </c>
      <c r="C211" s="121" t="str">
        <f>VLOOKUP(Table134[[#This Row],[src]],Table1[[UUID]:[email]],2,FALSE)</f>
        <v>mmorris@localhost</v>
      </c>
      <c r="D211" s="124" t="s">
        <v>637</v>
      </c>
      <c r="E211" s="124" t="s">
        <v>2527</v>
      </c>
      <c r="F211" s="123" t="str">
        <f>VLOOKUP(Table134[[#This Row],[trgt]],Table1[[UUID]:[email]],2,FALSE)</f>
        <v>jdean@localhost</v>
      </c>
      <c r="G211" s="123" t="str">
        <f>IF(Table134[[#This Row],[src]]&lt;Table134[[#This Row],[trgt]],Table134[[#This Row],[src]]&amp;Table134[[#This Row],[trgt]],Table134[[#This Row],[trgt]]&amp;Table134[[#This Row],[src]])</f>
        <v>8ae601e032dd49d08c3476196ad59861ee9886734459463091c36f6d9084641e</v>
      </c>
      <c r="H211" s="123">
        <f>COUNTIF(Table134[DuplicateCheckId],Table134[[#This Row],[DuplicateCheckId]])-1</f>
        <v>0</v>
      </c>
      <c r="I211" s="123"/>
      <c r="J211" s="125" t="str">
        <f>IF(LEN(Table134[[#This Row],[Label]])&gt;0,"""label"" : { ""id"" : ""a7311ed09ba64a6e8066caa2a2247991"" , ""functor"" : ""tag list"" , ""components"" : [ { value"" : """ &amp; Table134[[#This Row],[Label]] &amp; """, ""type"" : ""string"" } ] },","")</f>
        <v/>
      </c>
      <c r="K211" s="123" t="str">
        <f ca="1">"{ ""src"" : ""agent://" &amp; Table134[[#This Row],[src]] &amp; """,  ""trgt"" : ""agent://" &amp; Table134[[#This Row],[trgt]] &amp; """ } " &amp; IF(LEN(OFFSET(Table134[[#This Row],[src]],1,0))&gt;0,", ","")</f>
        <v xml:space="preserve">{ "src" : "agent://ee9886734459463091c36f6d9084641e",  "trgt" : "agent://8ae601e032dd49d08c3476196ad59861" } , </v>
      </c>
    </row>
    <row r="212" spans="1:11" x14ac:dyDescent="0.25">
      <c r="A212" s="123">
        <v>223</v>
      </c>
      <c r="B212" s="124" t="s">
        <v>2539</v>
      </c>
      <c r="C212" s="124" t="str">
        <f>VLOOKUP(Table134[[#This Row],[src]],Table1[[UUID]:[email]],2,FALSE)</f>
        <v>mmorris@localhost</v>
      </c>
      <c r="D212" s="124" t="s">
        <v>637</v>
      </c>
      <c r="E212" s="124" t="s">
        <v>2487</v>
      </c>
      <c r="F212" s="125" t="str">
        <f>VLOOKUP(Table134[[#This Row],[trgt]],Table1[[UUID]:[email]],2,FALSE)</f>
        <v>0@localhost</v>
      </c>
      <c r="G212" s="125" t="str">
        <f>IF(Table134[[#This Row],[src]]&lt;Table134[[#This Row],[trgt]],Table134[[#This Row],[src]]&amp;Table134[[#This Row],[trgt]],Table134[[#This Row],[trgt]]&amp;Table134[[#This Row],[src]])</f>
        <v>ee9886734459463091c36f6d9084641eeeeeeeeeeeeeeeeeeeeeeeeeeeeeeeee</v>
      </c>
      <c r="H212" s="123">
        <f>COUNTIF(Table134[DuplicateCheckId],Table134[[#This Row],[DuplicateCheckId]])-1</f>
        <v>0</v>
      </c>
      <c r="I212" s="125"/>
      <c r="J212" s="125" t="str">
        <f>IF(LEN(Table134[[#This Row],[Label]])&gt;0,"""label"" : { ""id"" : ""a7311ed09ba64a6e8066caa2a2247991"" , ""functor"" : ""tag list"" , ""components"" : [ { value"" : """ &amp; Table134[[#This Row],[Label]] &amp; """, ""type"" : ""string"" } ] },","")</f>
        <v/>
      </c>
      <c r="K212" s="123" t="str">
        <f ca="1">"{ ""src"" : ""agent://" &amp; Table134[[#This Row],[src]] &amp; """,  ""trgt"" : ""agent://" &amp; Table134[[#This Row],[trgt]] &amp; """ } " &amp; IF(LEN(OFFSET(Table134[[#This Row],[src]],1,0))&gt;0,", ","")</f>
        <v xml:space="preserve">{ "src" : "agent://ee9886734459463091c36f6d9084641e",  "trgt" : "agent://eeeeeeeeeeeeeeeeeeeeeeeeeeeeeeee" } , </v>
      </c>
    </row>
    <row r="213" spans="1:11" x14ac:dyDescent="0.25">
      <c r="A213" s="123">
        <v>224</v>
      </c>
      <c r="B213" s="124" t="s">
        <v>2518</v>
      </c>
      <c r="C213" s="121" t="str">
        <f>VLOOKUP(Table134[[#This Row],[src]],Table1[[UUID]:[email]],2,FALSE)</f>
        <v>mnarula@localhost</v>
      </c>
      <c r="D213" s="124" t="s">
        <v>637</v>
      </c>
      <c r="E213" s="124" t="s">
        <v>2564</v>
      </c>
      <c r="F213" s="123" t="str">
        <f>VLOOKUP(Table134[[#This Row],[trgt]],Table1[[UUID]:[email]],2,FALSE)</f>
        <v>mmachado@localhost</v>
      </c>
      <c r="G213" s="123" t="str">
        <f>IF(Table134[[#This Row],[src]]&lt;Table134[[#This Row],[trgt]],Table134[[#This Row],[src]]&amp;Table134[[#This Row],[trgt]],Table134[[#This Row],[trgt]]&amp;Table134[[#This Row],[src]])</f>
        <v>3ccea8b2c85640eeaff5c19817be4ea6dfe045e942ad41e5a2a09890b219e4f7</v>
      </c>
      <c r="H213" s="123">
        <f>COUNTIF(Table134[DuplicateCheckId],Table134[[#This Row],[DuplicateCheckId]])-1</f>
        <v>0</v>
      </c>
      <c r="I213" s="123"/>
      <c r="J213" s="125" t="str">
        <f>IF(LEN(Table134[[#This Row],[Label]])&gt;0,"""label"" : { ""id"" : ""a7311ed09ba64a6e8066caa2a2247991"" , ""functor"" : ""tag list"" , ""components"" : [ { value"" : """ &amp; Table134[[#This Row],[Label]] &amp; """, ""type"" : ""string"" } ] },","")</f>
        <v/>
      </c>
      <c r="K213" s="123" t="str">
        <f ca="1">"{ ""src"" : ""agent://" &amp; Table134[[#This Row],[src]] &amp; """,  ""trgt"" : ""agent://" &amp; Table134[[#This Row],[trgt]] &amp; """ } " &amp; IF(LEN(OFFSET(Table134[[#This Row],[src]],1,0))&gt;0,", ","")</f>
        <v xml:space="preserve">{ "src" : "agent://3ccea8b2c85640eeaff5c19817be4ea6",  "trgt" : "agent://dfe045e942ad41e5a2a09890b219e4f7" } , </v>
      </c>
    </row>
    <row r="214" spans="1:11" x14ac:dyDescent="0.25">
      <c r="A214" s="163">
        <v>225</v>
      </c>
      <c r="B214" s="124" t="s">
        <v>2518</v>
      </c>
      <c r="C214" s="124" t="str">
        <f>VLOOKUP(Table134[[#This Row],[src]],Table1[[UUID]:[email]],2,FALSE)</f>
        <v>mnarula@localhost</v>
      </c>
      <c r="D214" s="124" t="s">
        <v>637</v>
      </c>
      <c r="E214" s="124" t="s">
        <v>2487</v>
      </c>
      <c r="F214" s="125" t="str">
        <f>VLOOKUP(Table134[[#This Row],[trgt]],Table1[[UUID]:[email]],2,FALSE)</f>
        <v>0@localhost</v>
      </c>
      <c r="G214" s="125" t="str">
        <f>IF(Table134[[#This Row],[src]]&lt;Table134[[#This Row],[trgt]],Table134[[#This Row],[src]]&amp;Table134[[#This Row],[trgt]],Table134[[#This Row],[trgt]]&amp;Table134[[#This Row],[src]])</f>
        <v>3ccea8b2c85640eeaff5c19817be4ea6eeeeeeeeeeeeeeeeeeeeeeeeeeeeeeee</v>
      </c>
      <c r="H214" s="123">
        <f>COUNTIF(Table134[DuplicateCheckId],Table134[[#This Row],[DuplicateCheckId]])-1</f>
        <v>0</v>
      </c>
      <c r="I214" s="125"/>
      <c r="J214" s="125" t="str">
        <f>IF(LEN(Table134[[#This Row],[Label]])&gt;0,"""label"" : { ""id"" : ""a7311ed09ba64a6e8066caa2a2247991"" , ""functor"" : ""tag list"" , ""components"" : [ { value"" : """ &amp; Table134[[#This Row],[Label]] &amp; """, ""type"" : ""string"" } ] },","")</f>
        <v/>
      </c>
      <c r="K214" s="123" t="str">
        <f ca="1">"{ ""src"" : ""agent://" &amp; Table134[[#This Row],[src]] &amp; """,  ""trgt"" : ""agent://" &amp; Table134[[#This Row],[trgt]] &amp; """ } " &amp; IF(LEN(OFFSET(Table134[[#This Row],[src]],1,0))&gt;0,", ","")</f>
        <v xml:space="preserve">{ "src" : "agent://3ccea8b2c85640eeaff5c19817be4ea6",  "trgt" : "agent://eeeeeeeeeeeeeeeeeeeeeeeeeeeeeeee" } , </v>
      </c>
    </row>
    <row r="215" spans="1:11" x14ac:dyDescent="0.25">
      <c r="A215" s="123">
        <v>226</v>
      </c>
      <c r="B215" s="124" t="s">
        <v>2503</v>
      </c>
      <c r="C215" s="121" t="str">
        <f>VLOOKUP(Table134[[#This Row],[src]],Table1[[UUID]:[email]],2,FALSE)</f>
        <v>mnori@localhost</v>
      </c>
      <c r="D215" s="124" t="s">
        <v>637</v>
      </c>
      <c r="E215" s="124" t="s">
        <v>2524</v>
      </c>
      <c r="F215" s="123" t="str">
        <f>VLOOKUP(Table134[[#This Row],[trgt]],Table1[[UUID]:[email]],2,FALSE)</f>
        <v>erice@localhost</v>
      </c>
      <c r="G215" s="123" t="str">
        <f>IF(Table134[[#This Row],[src]]&lt;Table134[[#This Row],[trgt]],Table134[[#This Row],[src]]&amp;Table134[[#This Row],[trgt]],Table134[[#This Row],[trgt]]&amp;Table134[[#This Row],[src]])</f>
        <v>40c96981ca9140839dfc76826df0f43290139a7b12bc4ca1b8c105f15f8baeb3</v>
      </c>
      <c r="H215" s="123">
        <f>COUNTIF(Table134[DuplicateCheckId],Table134[[#This Row],[DuplicateCheckId]])-1</f>
        <v>0</v>
      </c>
      <c r="I215" s="125" t="s">
        <v>651</v>
      </c>
      <c r="J215"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5" s="123" t="str">
        <f ca="1">"{ ""src"" : ""agent://" &amp; Table134[[#This Row],[src]] &amp; """,  ""trgt"" : ""agent://" &amp; Table134[[#This Row],[trgt]] &amp; """ } " &amp; IF(LEN(OFFSET(Table134[[#This Row],[src]],1,0))&gt;0,", ","")</f>
        <v xml:space="preserve">{ "src" : "agent://40c96981ca9140839dfc76826df0f432",  "trgt" : "agent://90139a7b12bc4ca1b8c105f15f8baeb3" } , </v>
      </c>
    </row>
    <row r="216" spans="1:11" x14ac:dyDescent="0.25">
      <c r="A216" s="123">
        <v>227</v>
      </c>
      <c r="B216" s="124" t="s">
        <v>2503</v>
      </c>
      <c r="C216" s="124" t="str">
        <f>VLOOKUP(Table134[[#This Row],[src]],Table1[[UUID]:[email]],2,FALSE)</f>
        <v>mnori@localhost</v>
      </c>
      <c r="D216" s="124" t="s">
        <v>637</v>
      </c>
      <c r="E216" s="124" t="s">
        <v>2487</v>
      </c>
      <c r="F216" s="125" t="str">
        <f>VLOOKUP(Table134[[#This Row],[trgt]],Table1[[UUID]:[email]],2,FALSE)</f>
        <v>0@localhost</v>
      </c>
      <c r="G216" s="125" t="str">
        <f>IF(Table134[[#This Row],[src]]&lt;Table134[[#This Row],[trgt]],Table134[[#This Row],[src]]&amp;Table134[[#This Row],[trgt]],Table134[[#This Row],[trgt]]&amp;Table134[[#This Row],[src]])</f>
        <v>40c96981ca9140839dfc76826df0f432eeeeeeeeeeeeeeeeeeeeeeeeeeeeeeee</v>
      </c>
      <c r="H216" s="123">
        <f>COUNTIF(Table134[DuplicateCheckId],Table134[[#This Row],[DuplicateCheckId]])-1</f>
        <v>0</v>
      </c>
      <c r="I216" s="125"/>
      <c r="J216" s="125" t="str">
        <f>IF(LEN(Table134[[#This Row],[Label]])&gt;0,"""label"" : { ""id"" : ""a7311ed09ba64a6e8066caa2a2247991"" , ""functor"" : ""tag list"" , ""components"" : [ { value"" : """ &amp; Table134[[#This Row],[Label]] &amp; """, ""type"" : ""string"" } ] },","")</f>
        <v/>
      </c>
      <c r="K216" s="123" t="str">
        <f ca="1">"{ ""src"" : ""agent://" &amp; Table134[[#This Row],[src]] &amp; """,  ""trgt"" : ""agent://" &amp; Table134[[#This Row],[trgt]] &amp; """ } " &amp; IF(LEN(OFFSET(Table134[[#This Row],[src]],1,0))&gt;0,", ","")</f>
        <v xml:space="preserve">{ "src" : "agent://40c96981ca9140839dfc76826df0f432",  "trgt" : "agent://eeeeeeeeeeeeeeeeeeeeeeeeeeeeeeee" } , </v>
      </c>
    </row>
    <row r="217" spans="1:11" x14ac:dyDescent="0.25">
      <c r="A217" s="123">
        <v>228</v>
      </c>
      <c r="B217" s="124" t="s">
        <v>2511</v>
      </c>
      <c r="C217" s="121" t="str">
        <f>VLOOKUP(Table134[[#This Row],[src]],Table1[[UUID]:[email]],2,FALSE)</f>
        <v>mpawar@localhost</v>
      </c>
      <c r="D217" s="124" t="s">
        <v>637</v>
      </c>
      <c r="E217" s="124" t="s">
        <v>2530</v>
      </c>
      <c r="F217" s="123" t="str">
        <f>VLOOKUP(Table134[[#This Row],[trgt]],Table1[[UUID]:[email]],2,FALSE)</f>
        <v>mhill@localhost</v>
      </c>
      <c r="G217" s="123" t="str">
        <f>IF(Table134[[#This Row],[src]]&lt;Table134[[#This Row],[trgt]],Table134[[#This Row],[src]]&amp;Table134[[#This Row],[trgt]],Table134[[#This Row],[trgt]]&amp;Table134[[#This Row],[src]])</f>
        <v>2413be6a7573454da3931d22e45c993b9202217fe52546e8b5398d2206a526d0</v>
      </c>
      <c r="H217" s="123">
        <f>COUNTIF(Table134[DuplicateCheckId],Table134[[#This Row],[DuplicateCheckId]])-1</f>
        <v>0</v>
      </c>
      <c r="I217" s="125" t="s">
        <v>651</v>
      </c>
      <c r="J217"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7" s="123" t="str">
        <f ca="1">"{ ""src"" : ""agent://" &amp; Table134[[#This Row],[src]] &amp; """,  ""trgt"" : ""agent://" &amp; Table134[[#This Row],[trgt]] &amp; """ } " &amp; IF(LEN(OFFSET(Table134[[#This Row],[src]],1,0))&gt;0,", ","")</f>
        <v xml:space="preserve">{ "src" : "agent://2413be6a7573454da3931d22e45c993b",  "trgt" : "agent://9202217fe52546e8b5398d2206a526d0" } , </v>
      </c>
    </row>
    <row r="218" spans="1:11" x14ac:dyDescent="0.25">
      <c r="A218" s="163">
        <v>229</v>
      </c>
      <c r="B218" s="124" t="s">
        <v>2511</v>
      </c>
      <c r="C218" s="124" t="str">
        <f>VLOOKUP(Table134[[#This Row],[src]],Table1[[UUID]:[email]],2,FALSE)</f>
        <v>mpawar@localhost</v>
      </c>
      <c r="D218" s="124" t="s">
        <v>637</v>
      </c>
      <c r="E218" s="124" t="s">
        <v>2487</v>
      </c>
      <c r="F218" s="125" t="str">
        <f>VLOOKUP(Table134[[#This Row],[trgt]],Table1[[UUID]:[email]],2,FALSE)</f>
        <v>0@localhost</v>
      </c>
      <c r="G218" s="125" t="str">
        <f>IF(Table134[[#This Row],[src]]&lt;Table134[[#This Row],[trgt]],Table134[[#This Row],[src]]&amp;Table134[[#This Row],[trgt]],Table134[[#This Row],[trgt]]&amp;Table134[[#This Row],[src]])</f>
        <v>2413be6a7573454da3931d22e45c993beeeeeeeeeeeeeeeeeeeeeeeeeeeeeeee</v>
      </c>
      <c r="H218" s="123">
        <f>COUNTIF(Table134[DuplicateCheckId],Table134[[#This Row],[DuplicateCheckId]])-1</f>
        <v>0</v>
      </c>
      <c r="I218" s="125"/>
      <c r="J218" s="125" t="str">
        <f>IF(LEN(Table134[[#This Row],[Label]])&gt;0,"""label"" : { ""id"" : ""a7311ed09ba64a6e8066caa2a2247991"" , ""functor"" : ""tag list"" , ""components"" : [ { value"" : """ &amp; Table134[[#This Row],[Label]] &amp; """, ""type"" : ""string"" } ] },","")</f>
        <v/>
      </c>
      <c r="K218" s="123" t="str">
        <f ca="1">"{ ""src"" : ""agent://" &amp; Table134[[#This Row],[src]] &amp; """,  ""trgt"" : ""agent://" &amp; Table134[[#This Row],[trgt]] &amp; """ } " &amp; IF(LEN(OFFSET(Table134[[#This Row],[src]],1,0))&gt;0,", ","")</f>
        <v xml:space="preserve">{ "src" : "agent://2413be6a7573454da3931d22e45c993b",  "trgt" : "agent://eeeeeeeeeeeeeeeeeeeeeeeeeeeeeeee" } , </v>
      </c>
    </row>
    <row r="219" spans="1:11" x14ac:dyDescent="0.25">
      <c r="A219" s="123">
        <v>230</v>
      </c>
      <c r="B219" s="124" t="s">
        <v>2506</v>
      </c>
      <c r="C219" s="121" t="str">
        <f>VLOOKUP(Table134[[#This Row],[src]],Table1[[UUID]:[email]],2,FALSE)</f>
        <v>mrao@localhost</v>
      </c>
      <c r="D219" s="124" t="s">
        <v>637</v>
      </c>
      <c r="E219" s="124" t="s">
        <v>2561</v>
      </c>
      <c r="F219" s="123" t="str">
        <f>VLOOKUP(Table134[[#This Row],[trgt]],Table1[[UUID]:[email]],2,FALSE)</f>
        <v>csalvage@localhost</v>
      </c>
      <c r="G219" s="123" t="str">
        <f>IF(Table134[[#This Row],[src]]&lt;Table134[[#This Row],[trgt]],Table134[[#This Row],[src]]&amp;Table134[[#This Row],[trgt]],Table134[[#This Row],[trgt]]&amp;Table134[[#This Row],[src]])</f>
        <v>904e5b1e131441dabdacf79ff7722e77d57e47d93ad445d39dd9c7898dcfbfbc</v>
      </c>
      <c r="H219" s="123">
        <f>COUNTIF(Table134[DuplicateCheckId],Table134[[#This Row],[DuplicateCheckId]])-1</f>
        <v>0</v>
      </c>
      <c r="I219" s="125" t="s">
        <v>651</v>
      </c>
      <c r="J21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19" s="123" t="str">
        <f ca="1">"{ ""src"" : ""agent://" &amp; Table134[[#This Row],[src]] &amp; """,  ""trgt"" : ""agent://" &amp; Table134[[#This Row],[trgt]] &amp; """ } " &amp; IF(LEN(OFFSET(Table134[[#This Row],[src]],1,0))&gt;0,", ","")</f>
        <v xml:space="preserve">{ "src" : "agent://904e5b1e131441dabdacf79ff7722e77",  "trgt" : "agent://d57e47d93ad445d39dd9c7898dcfbfbc" } , </v>
      </c>
    </row>
    <row r="220" spans="1:11" x14ac:dyDescent="0.25">
      <c r="A220" s="123">
        <v>231</v>
      </c>
      <c r="B220" s="124" t="s">
        <v>2506</v>
      </c>
      <c r="C220" s="124" t="str">
        <f>VLOOKUP(Table134[[#This Row],[src]],Table1[[UUID]:[email]],2,FALSE)</f>
        <v>mrao@localhost</v>
      </c>
      <c r="D220" s="124" t="s">
        <v>637</v>
      </c>
      <c r="E220" s="124" t="s">
        <v>2487</v>
      </c>
      <c r="F220" s="125" t="str">
        <f>VLOOKUP(Table134[[#This Row],[trgt]],Table1[[UUID]:[email]],2,FALSE)</f>
        <v>0@localhost</v>
      </c>
      <c r="G220" s="125" t="str">
        <f>IF(Table134[[#This Row],[src]]&lt;Table134[[#This Row],[trgt]],Table134[[#This Row],[src]]&amp;Table134[[#This Row],[trgt]],Table134[[#This Row],[trgt]]&amp;Table134[[#This Row],[src]])</f>
        <v>904e5b1e131441dabdacf79ff7722e77eeeeeeeeeeeeeeeeeeeeeeeeeeeeeeee</v>
      </c>
      <c r="H220" s="123">
        <f>COUNTIF(Table134[DuplicateCheckId],Table134[[#This Row],[DuplicateCheckId]])-1</f>
        <v>0</v>
      </c>
      <c r="I220" s="125"/>
      <c r="J220" s="125" t="str">
        <f>IF(LEN(Table134[[#This Row],[Label]])&gt;0,"""label"" : { ""id"" : ""a7311ed09ba64a6e8066caa2a2247991"" , ""functor"" : ""tag list"" , ""components"" : [ { value"" : """ &amp; Table134[[#This Row],[Label]] &amp; """, ""type"" : ""string"" } ] },","")</f>
        <v/>
      </c>
      <c r="K220" s="123" t="str">
        <f ca="1">"{ ""src"" : ""agent://" &amp; Table134[[#This Row],[src]] &amp; """,  ""trgt"" : ""agent://" &amp; Table134[[#This Row],[trgt]] &amp; """ } " &amp; IF(LEN(OFFSET(Table134[[#This Row],[src]],1,0))&gt;0,", ","")</f>
        <v xml:space="preserve">{ "src" : "agent://904e5b1e131441dabdacf79ff7722e77",  "trgt" : "agent://eeeeeeeeeeeeeeeeeeeeeeeeeeeeeeee" } , </v>
      </c>
    </row>
    <row r="221" spans="1:11" x14ac:dyDescent="0.25">
      <c r="A221" s="123">
        <v>232</v>
      </c>
      <c r="B221" s="124" t="s">
        <v>2550</v>
      </c>
      <c r="C221" s="121" t="str">
        <f>VLOOKUP(Table134[[#This Row],[src]],Table1[[UUID]:[email]],2,FALSE)</f>
        <v>mstilo@localhost</v>
      </c>
      <c r="D221" s="124" t="s">
        <v>637</v>
      </c>
      <c r="E221" s="124" t="s">
        <v>2540</v>
      </c>
      <c r="F221" s="123" t="str">
        <f>VLOOKUP(Table134[[#This Row],[trgt]],Table1[[UUID]:[email]],2,FALSE)</f>
        <v>rmurphy@localhost</v>
      </c>
      <c r="G221" s="123" t="str">
        <f>IF(Table134[[#This Row],[src]]&lt;Table134[[#This Row],[trgt]],Table134[[#This Row],[src]]&amp;Table134[[#This Row],[trgt]],Table134[[#This Row],[trgt]]&amp;Table134[[#This Row],[src]])</f>
        <v>1a1bb32e3a444ce1be6f6095ff8306dc93a381adc00d4ee39a5afa47308efe64</v>
      </c>
      <c r="H221" s="123">
        <f>COUNTIF(Table134[DuplicateCheckId],Table134[[#This Row],[DuplicateCheckId]])-1</f>
        <v>0</v>
      </c>
      <c r="I221" s="123"/>
      <c r="J221" s="125" t="str">
        <f>IF(LEN(Table134[[#This Row],[Label]])&gt;0,"""label"" : { ""id"" : ""a7311ed09ba64a6e8066caa2a2247991"" , ""functor"" : ""tag list"" , ""components"" : [ { value"" : """ &amp; Table134[[#This Row],[Label]] &amp; """, ""type"" : ""string"" } ] },","")</f>
        <v/>
      </c>
      <c r="K221" s="123" t="str">
        <f ca="1">"{ ""src"" : ""agent://" &amp; Table134[[#This Row],[src]] &amp; """,  ""trgt"" : ""agent://" &amp; Table134[[#This Row],[trgt]] &amp; """ } " &amp; IF(LEN(OFFSET(Table134[[#This Row],[src]],1,0))&gt;0,", ","")</f>
        <v xml:space="preserve">{ "src" : "agent://1a1bb32e3a444ce1be6f6095ff8306dc",  "trgt" : "agent://93a381adc00d4ee39a5afa47308efe64" } , </v>
      </c>
    </row>
    <row r="222" spans="1:11" x14ac:dyDescent="0.25">
      <c r="A222" s="163">
        <v>233</v>
      </c>
      <c r="B222" s="124" t="s">
        <v>2550</v>
      </c>
      <c r="C222" s="124" t="str">
        <f>VLOOKUP(Table134[[#This Row],[src]],Table1[[UUID]:[email]],2,FALSE)</f>
        <v>mstilo@localhost</v>
      </c>
      <c r="D222" s="124" t="s">
        <v>637</v>
      </c>
      <c r="E222" s="124" t="s">
        <v>2487</v>
      </c>
      <c r="F222" s="125" t="str">
        <f>VLOOKUP(Table134[[#This Row],[trgt]],Table1[[UUID]:[email]],2,FALSE)</f>
        <v>0@localhost</v>
      </c>
      <c r="G222" s="125" t="str">
        <f>IF(Table134[[#This Row],[src]]&lt;Table134[[#This Row],[trgt]],Table134[[#This Row],[src]]&amp;Table134[[#This Row],[trgt]],Table134[[#This Row],[trgt]]&amp;Table134[[#This Row],[src]])</f>
        <v>1a1bb32e3a444ce1be6f6095ff8306dceeeeeeeeeeeeeeeeeeeeeeeeeeeeeeee</v>
      </c>
      <c r="H222" s="123">
        <f>COUNTIF(Table134[DuplicateCheckId],Table134[[#This Row],[DuplicateCheckId]])-1</f>
        <v>0</v>
      </c>
      <c r="I222" s="125"/>
      <c r="J222" s="125" t="str">
        <f>IF(LEN(Table134[[#This Row],[Label]])&gt;0,"""label"" : { ""id"" : ""a7311ed09ba64a6e8066caa2a2247991"" , ""functor"" : ""tag list"" , ""components"" : [ { value"" : """ &amp; Table134[[#This Row],[Label]] &amp; """, ""type"" : ""string"" } ] },","")</f>
        <v/>
      </c>
      <c r="K222" s="123" t="str">
        <f ca="1">"{ ""src"" : ""agent://" &amp; Table134[[#This Row],[src]] &amp; """,  ""trgt"" : ""agent://" &amp; Table134[[#This Row],[trgt]] &amp; """ } " &amp; IF(LEN(OFFSET(Table134[[#This Row],[src]],1,0))&gt;0,", ","")</f>
        <v xml:space="preserve">{ "src" : "agent://1a1bb32e3a444ce1be6f6095ff8306dc",  "trgt" : "agent://eeeeeeeeeeeeeeeeeeeeeeeeeeeeeeee" } , </v>
      </c>
    </row>
    <row r="223" spans="1:11" x14ac:dyDescent="0.25">
      <c r="A223" s="123">
        <v>234</v>
      </c>
      <c r="B223" s="124" t="s">
        <v>2521</v>
      </c>
      <c r="C223" s="121" t="str">
        <f>VLOOKUP(Table134[[#This Row],[src]],Table1[[UUID]:[email]],2,FALSE)</f>
        <v>mthakur@localhost</v>
      </c>
      <c r="D223" s="124" t="s">
        <v>637</v>
      </c>
      <c r="E223" s="124" t="s">
        <v>2559</v>
      </c>
      <c r="F223" s="123" t="str">
        <f>VLOOKUP(Table134[[#This Row],[trgt]],Table1[[UUID]:[email]],2,FALSE)</f>
        <v>ghall@localhost</v>
      </c>
      <c r="G223" s="123" t="str">
        <f>IF(Table134[[#This Row],[src]]&lt;Table134[[#This Row],[trgt]],Table134[[#This Row],[src]]&amp;Table134[[#This Row],[trgt]],Table134[[#This Row],[trgt]]&amp;Table134[[#This Row],[src]])</f>
        <v>192a8f61aac04261918cb1a31f8f26f643a9f1ee41d1418193604415f9624ce2</v>
      </c>
      <c r="H223" s="123">
        <f>COUNTIF(Table134[DuplicateCheckId],Table134[[#This Row],[DuplicateCheckId]])-1</f>
        <v>0</v>
      </c>
      <c r="I223" s="123"/>
      <c r="J223" s="125" t="str">
        <f>IF(LEN(Table134[[#This Row],[Label]])&gt;0,"""label"" : { ""id"" : ""a7311ed09ba64a6e8066caa2a2247991"" , ""functor"" : ""tag list"" , ""components"" : [ { value"" : """ &amp; Table134[[#This Row],[Label]] &amp; """, ""type"" : ""string"" } ] },","")</f>
        <v/>
      </c>
      <c r="K223" s="123" t="str">
        <f ca="1">"{ ""src"" : ""agent://" &amp; Table134[[#This Row],[src]] &amp; """,  ""trgt"" : ""agent://" &amp; Table134[[#This Row],[trgt]] &amp; """ } " &amp; IF(LEN(OFFSET(Table134[[#This Row],[src]],1,0))&gt;0,", ","")</f>
        <v xml:space="preserve">{ "src" : "agent://192a8f61aac04261918cb1a31f8f26f6",  "trgt" : "agent://43a9f1ee41d1418193604415f9624ce2" } , </v>
      </c>
    </row>
    <row r="224" spans="1:11" x14ac:dyDescent="0.25">
      <c r="A224" s="123">
        <v>235</v>
      </c>
      <c r="B224" s="124" t="s">
        <v>2521</v>
      </c>
      <c r="C224" s="124" t="str">
        <f>VLOOKUP(Table134[[#This Row],[src]],Table1[[UUID]:[email]],2,FALSE)</f>
        <v>mthakur@localhost</v>
      </c>
      <c r="D224" s="124" t="s">
        <v>637</v>
      </c>
      <c r="E224" s="124" t="s">
        <v>2487</v>
      </c>
      <c r="F224" s="125" t="str">
        <f>VLOOKUP(Table134[[#This Row],[trgt]],Table1[[UUID]:[email]],2,FALSE)</f>
        <v>0@localhost</v>
      </c>
      <c r="G224" s="125" t="str">
        <f>IF(Table134[[#This Row],[src]]&lt;Table134[[#This Row],[trgt]],Table134[[#This Row],[src]]&amp;Table134[[#This Row],[trgt]],Table134[[#This Row],[trgt]]&amp;Table134[[#This Row],[src]])</f>
        <v>192a8f61aac04261918cb1a31f8f26f6eeeeeeeeeeeeeeeeeeeeeeeeeeeeeeee</v>
      </c>
      <c r="H224" s="123">
        <f>COUNTIF(Table134[DuplicateCheckId],Table134[[#This Row],[DuplicateCheckId]])-1</f>
        <v>0</v>
      </c>
      <c r="I224" s="125"/>
      <c r="J224" s="125" t="str">
        <f>IF(LEN(Table134[[#This Row],[Label]])&gt;0,"""label"" : { ""id"" : ""a7311ed09ba64a6e8066caa2a2247991"" , ""functor"" : ""tag list"" , ""components"" : [ { value"" : """ &amp; Table134[[#This Row],[Label]] &amp; """, ""type"" : ""string"" } ] },","")</f>
        <v/>
      </c>
      <c r="K224" s="123" t="str">
        <f ca="1">"{ ""src"" : ""agent://" &amp; Table134[[#This Row],[src]] &amp; """,  ""trgt"" : ""agent://" &amp; Table134[[#This Row],[trgt]] &amp; """ } " &amp; IF(LEN(OFFSET(Table134[[#This Row],[src]],1,0))&gt;0,", ","")</f>
        <v xml:space="preserve">{ "src" : "agent://192a8f61aac04261918cb1a31f8f26f6",  "trgt" : "agent://eeeeeeeeeeeeeeeeeeeeeeeeeeeeeeee" } , </v>
      </c>
    </row>
    <row r="225" spans="1:11" x14ac:dyDescent="0.25">
      <c r="A225" s="123">
        <v>236</v>
      </c>
      <c r="B225" s="124" t="s">
        <v>2560</v>
      </c>
      <c r="C225" s="121" t="str">
        <f>VLOOKUP(Table134[[#This Row],[src]],Table1[[UUID]:[email]],2,FALSE)</f>
        <v>myap@localhost</v>
      </c>
      <c r="D225" s="124" t="s">
        <v>637</v>
      </c>
      <c r="E225" s="124" t="s">
        <v>2564</v>
      </c>
      <c r="F225" s="123" t="str">
        <f>VLOOKUP(Table134[[#This Row],[trgt]],Table1[[UUID]:[email]],2,FALSE)</f>
        <v>mmachado@localhost</v>
      </c>
      <c r="G225" s="123" t="str">
        <f>IF(Table134[[#This Row],[src]]&lt;Table134[[#This Row],[trgt]],Table134[[#This Row],[src]]&amp;Table134[[#This Row],[trgt]],Table134[[#This Row],[trgt]]&amp;Table134[[#This Row],[src]])</f>
        <v>cb4ac0f88d6e4458a01866484ce4dff9dfe045e942ad41e5a2a09890b219e4f7</v>
      </c>
      <c r="H225" s="123">
        <f>COUNTIF(Table134[DuplicateCheckId],Table134[[#This Row],[DuplicateCheckId]])-1</f>
        <v>0</v>
      </c>
      <c r="I225" s="123"/>
      <c r="J225" s="125" t="str">
        <f>IF(LEN(Table134[[#This Row],[Label]])&gt;0,"""label"" : { ""id"" : ""a7311ed09ba64a6e8066caa2a2247991"" , ""functor"" : ""tag list"" , ""components"" : [ { value"" : """ &amp; Table134[[#This Row],[Label]] &amp; """, ""type"" : ""string"" } ] },","")</f>
        <v/>
      </c>
      <c r="K225" s="123" t="str">
        <f ca="1">"{ ""src"" : ""agent://" &amp; Table134[[#This Row],[src]] &amp; """,  ""trgt"" : ""agent://" &amp; Table134[[#This Row],[trgt]] &amp; """ } " &amp; IF(LEN(OFFSET(Table134[[#This Row],[src]],1,0))&gt;0,", ","")</f>
        <v xml:space="preserve">{ "src" : "agent://cb4ac0f88d6e4458a01866484ce4dff9",  "trgt" : "agent://dfe045e942ad41e5a2a09890b219e4f7" } , </v>
      </c>
    </row>
    <row r="226" spans="1:11" x14ac:dyDescent="0.25">
      <c r="A226" s="163">
        <v>237</v>
      </c>
      <c r="B226" s="124" t="s">
        <v>2560</v>
      </c>
      <c r="C226" s="124" t="str">
        <f>VLOOKUP(Table134[[#This Row],[src]],Table1[[UUID]:[email]],2,FALSE)</f>
        <v>myap@localhost</v>
      </c>
      <c r="D226" s="124" t="s">
        <v>637</v>
      </c>
      <c r="E226" s="124" t="s">
        <v>2487</v>
      </c>
      <c r="F226" s="125" t="str">
        <f>VLOOKUP(Table134[[#This Row],[trgt]],Table1[[UUID]:[email]],2,FALSE)</f>
        <v>0@localhost</v>
      </c>
      <c r="G226" s="125" t="str">
        <f>IF(Table134[[#This Row],[src]]&lt;Table134[[#This Row],[trgt]],Table134[[#This Row],[src]]&amp;Table134[[#This Row],[trgt]],Table134[[#This Row],[trgt]]&amp;Table134[[#This Row],[src]])</f>
        <v>cb4ac0f88d6e4458a01866484ce4dff9eeeeeeeeeeeeeeeeeeeeeeeeeeeeeeee</v>
      </c>
      <c r="H226" s="123">
        <f>COUNTIF(Table134[DuplicateCheckId],Table134[[#This Row],[DuplicateCheckId]])-1</f>
        <v>0</v>
      </c>
      <c r="I226" s="125"/>
      <c r="J226" s="125" t="str">
        <f>IF(LEN(Table134[[#This Row],[Label]])&gt;0,"""label"" : { ""id"" : ""a7311ed09ba64a6e8066caa2a2247991"" , ""functor"" : ""tag list"" , ""components"" : [ { value"" : """ &amp; Table134[[#This Row],[Label]] &amp; """, ""type"" : ""string"" } ] },","")</f>
        <v/>
      </c>
      <c r="K226" s="123" t="str">
        <f ca="1">"{ ""src"" : ""agent://" &amp; Table134[[#This Row],[src]] &amp; """,  ""trgt"" : ""agent://" &amp; Table134[[#This Row],[trgt]] &amp; """ } " &amp; IF(LEN(OFFSET(Table134[[#This Row],[src]],1,0))&gt;0,", ","")</f>
        <v xml:space="preserve">{ "src" : "agent://cb4ac0f88d6e4458a01866484ce4dff9",  "trgt" : "agent://eeeeeeeeeeeeeeeeeeeeeeeeeeeeeeee" } , </v>
      </c>
    </row>
    <row r="227" spans="1:11" x14ac:dyDescent="0.25">
      <c r="A227" s="123">
        <v>238</v>
      </c>
      <c r="B227" s="124" t="s">
        <v>2531</v>
      </c>
      <c r="C227" s="121" t="str">
        <f>VLOOKUP(Table134[[#This Row],[src]],Table1[[UUID]:[email]],2,FALSE)</f>
        <v>nmendez@localhost</v>
      </c>
      <c r="D227" s="124" t="s">
        <v>637</v>
      </c>
      <c r="E227" s="124" t="s">
        <v>2579</v>
      </c>
      <c r="F227" s="123" t="str">
        <f>VLOOKUP(Table134[[#This Row],[trgt]],Table1[[UUID]:[email]],2,FALSE)</f>
        <v>kabdulrashid@localhost</v>
      </c>
      <c r="G227" s="123" t="str">
        <f>IF(Table134[[#This Row],[src]]&lt;Table134[[#This Row],[trgt]],Table134[[#This Row],[src]]&amp;Table134[[#This Row],[trgt]],Table134[[#This Row],[trgt]]&amp;Table134[[#This Row],[src]])</f>
        <v>2e7de2ea9a334fd1aeff3ab2abf40adc5a452f49bb744f96865665f6df9856be</v>
      </c>
      <c r="H227" s="123">
        <f>COUNTIF(Table134[DuplicateCheckId],Table134[[#This Row],[DuplicateCheckId]])-1</f>
        <v>0</v>
      </c>
      <c r="I227" s="123"/>
      <c r="J227" s="125" t="str">
        <f>IF(LEN(Table134[[#This Row],[Label]])&gt;0,"""label"" : { ""id"" : ""a7311ed09ba64a6e8066caa2a2247991"" , ""functor"" : ""tag list"" , ""components"" : [ { value"" : """ &amp; Table134[[#This Row],[Label]] &amp; """, ""type"" : ""string"" } ] },","")</f>
        <v/>
      </c>
      <c r="K227" s="123" t="str">
        <f ca="1">"{ ""src"" : ""agent://" &amp; Table134[[#This Row],[src]] &amp; """,  ""trgt"" : ""agent://" &amp; Table134[[#This Row],[trgt]] &amp; """ } " &amp; IF(LEN(OFFSET(Table134[[#This Row],[src]],1,0))&gt;0,", ","")</f>
        <v xml:space="preserve">{ "src" : "agent://2e7de2ea9a334fd1aeff3ab2abf40adc",  "trgt" : "agent://5a452f49bb744f96865665f6df9856be" } , </v>
      </c>
    </row>
    <row r="228" spans="1:11" x14ac:dyDescent="0.25">
      <c r="A228" s="123">
        <v>239</v>
      </c>
      <c r="B228" s="124" t="s">
        <v>2531</v>
      </c>
      <c r="C228" s="124" t="str">
        <f>VLOOKUP(Table134[[#This Row],[src]],Table1[[UUID]:[email]],2,FALSE)</f>
        <v>nmendez@localhost</v>
      </c>
      <c r="D228" s="124" t="s">
        <v>637</v>
      </c>
      <c r="E228" s="124" t="s">
        <v>2487</v>
      </c>
      <c r="F228" s="125" t="str">
        <f>VLOOKUP(Table134[[#This Row],[trgt]],Table1[[UUID]:[email]],2,FALSE)</f>
        <v>0@localhost</v>
      </c>
      <c r="G228" s="125" t="str">
        <f>IF(Table134[[#This Row],[src]]&lt;Table134[[#This Row],[trgt]],Table134[[#This Row],[src]]&amp;Table134[[#This Row],[trgt]],Table134[[#This Row],[trgt]]&amp;Table134[[#This Row],[src]])</f>
        <v>2e7de2ea9a334fd1aeff3ab2abf40adceeeeeeeeeeeeeeeeeeeeeeeeeeeeeeee</v>
      </c>
      <c r="H228" s="123">
        <f>COUNTIF(Table134[DuplicateCheckId],Table134[[#This Row],[DuplicateCheckId]])-1</f>
        <v>0</v>
      </c>
      <c r="I228" s="125"/>
      <c r="J228" s="125" t="str">
        <f>IF(LEN(Table134[[#This Row],[Label]])&gt;0,"""label"" : { ""id"" : ""a7311ed09ba64a6e8066caa2a2247991"" , ""functor"" : ""tag list"" , ""components"" : [ { value"" : """ &amp; Table134[[#This Row],[Label]] &amp; """, ""type"" : ""string"" } ] },","")</f>
        <v/>
      </c>
      <c r="K228" s="123" t="str">
        <f ca="1">"{ ""src"" : ""agent://" &amp; Table134[[#This Row],[src]] &amp; """,  ""trgt"" : ""agent://" &amp; Table134[[#This Row],[trgt]] &amp; """ } " &amp; IF(LEN(OFFSET(Table134[[#This Row],[src]],1,0))&gt;0,", ","")</f>
        <v xml:space="preserve">{ "src" : "agent://2e7de2ea9a334fd1aeff3ab2abf40adc",  "trgt" : "agent://eeeeeeeeeeeeeeeeeeeeeeeeeeeeeeee" } , </v>
      </c>
    </row>
    <row r="229" spans="1:11" x14ac:dyDescent="0.25">
      <c r="A229" s="123">
        <v>240</v>
      </c>
      <c r="B229" s="124" t="s">
        <v>2507</v>
      </c>
      <c r="C229" s="121" t="str">
        <f>VLOOKUP(Table134[[#This Row],[src]],Table1[[UUID]:[email]],2,FALSE)</f>
        <v>nuppal@localhost</v>
      </c>
      <c r="D229" s="124" t="s">
        <v>637</v>
      </c>
      <c r="E229" s="124" t="s">
        <v>2551</v>
      </c>
      <c r="F229" s="123" t="str">
        <f>VLOOKUP(Table134[[#This Row],[trgt]],Table1[[UUID]:[email]],2,FALSE)</f>
        <v>iungaro@localhost</v>
      </c>
      <c r="G229" s="123" t="str">
        <f>IF(Table134[[#This Row],[src]]&lt;Table134[[#This Row],[trgt]],Table134[[#This Row],[src]]&amp;Table134[[#This Row],[trgt]],Table134[[#This Row],[trgt]]&amp;Table134[[#This Row],[src]])</f>
        <v>4c97d00af9b7407393bc968c29f4e86af9ad7bb715244e1abf8e3611859f1875</v>
      </c>
      <c r="H229" s="123">
        <f>COUNTIF(Table134[DuplicateCheckId],Table134[[#This Row],[DuplicateCheckId]])-1</f>
        <v>0</v>
      </c>
      <c r="I229" s="125" t="s">
        <v>651</v>
      </c>
      <c r="J229"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29" s="123" t="str">
        <f ca="1">"{ ""src"" : ""agent://" &amp; Table134[[#This Row],[src]] &amp; """,  ""trgt"" : ""agent://" &amp; Table134[[#This Row],[trgt]] &amp; """ } " &amp; IF(LEN(OFFSET(Table134[[#This Row],[src]],1,0))&gt;0,", ","")</f>
        <v xml:space="preserve">{ "src" : "agent://f9ad7bb715244e1abf8e3611859f1875",  "trgt" : "agent://4c97d00af9b7407393bc968c29f4e86a" } , </v>
      </c>
    </row>
    <row r="230" spans="1:11" x14ac:dyDescent="0.25">
      <c r="A230" s="163">
        <v>241</v>
      </c>
      <c r="B230" s="124" t="s">
        <v>2507</v>
      </c>
      <c r="C230" s="124" t="str">
        <f>VLOOKUP(Table134[[#This Row],[src]],Table1[[UUID]:[email]],2,FALSE)</f>
        <v>nuppal@localhost</v>
      </c>
      <c r="D230" s="124" t="s">
        <v>637</v>
      </c>
      <c r="E230" s="124" t="s">
        <v>2487</v>
      </c>
      <c r="F230" s="125" t="str">
        <f>VLOOKUP(Table134[[#This Row],[trgt]],Table1[[UUID]:[email]],2,FALSE)</f>
        <v>0@localhost</v>
      </c>
      <c r="G230" s="125" t="str">
        <f>IF(Table134[[#This Row],[src]]&lt;Table134[[#This Row],[trgt]],Table134[[#This Row],[src]]&amp;Table134[[#This Row],[trgt]],Table134[[#This Row],[trgt]]&amp;Table134[[#This Row],[src]])</f>
        <v>eeeeeeeeeeeeeeeeeeeeeeeeeeeeeeeef9ad7bb715244e1abf8e3611859f1875</v>
      </c>
      <c r="H230" s="123">
        <f>COUNTIF(Table134[DuplicateCheckId],Table134[[#This Row],[DuplicateCheckId]])-1</f>
        <v>0</v>
      </c>
      <c r="I230" s="125"/>
      <c r="J230" s="125" t="str">
        <f>IF(LEN(Table134[[#This Row],[Label]])&gt;0,"""label"" : { ""id"" : ""a7311ed09ba64a6e8066caa2a2247991"" , ""functor"" : ""tag list"" , ""components"" : [ { value"" : """ &amp; Table134[[#This Row],[Label]] &amp; """, ""type"" : ""string"" } ] },","")</f>
        <v/>
      </c>
      <c r="K230" s="123" t="str">
        <f ca="1">"{ ""src"" : ""agent://" &amp; Table134[[#This Row],[src]] &amp; """,  ""trgt"" : ""agent://" &amp; Table134[[#This Row],[trgt]] &amp; """ } " &amp; IF(LEN(OFFSET(Table134[[#This Row],[src]],1,0))&gt;0,", ","")</f>
        <v xml:space="preserve">{ "src" : "agent://f9ad7bb715244e1abf8e3611859f1875",  "trgt" : "agent://eeeeeeeeeeeeeeeeeeeeeeeeeeeeeeee" } , </v>
      </c>
    </row>
    <row r="231" spans="1:11" x14ac:dyDescent="0.25">
      <c r="A231" s="123">
        <v>242</v>
      </c>
      <c r="B231" s="127" t="s">
        <v>2502</v>
      </c>
      <c r="C231" s="121" t="str">
        <f>VLOOKUP(Table134[[#This Row],[src]],Table1[[UUID]:[email]],2,FALSE)</f>
        <v>pbennett@localhost</v>
      </c>
      <c r="D231" s="124" t="s">
        <v>637</v>
      </c>
      <c r="E231" s="124" t="s">
        <v>2586</v>
      </c>
      <c r="F231" s="123" t="str">
        <f>VLOOKUP(Table134[[#This Row],[trgt]],Table1[[UUID]:[email]],2,FALSE)</f>
        <v>bperry@localhost</v>
      </c>
      <c r="G231" s="123" t="str">
        <f>IF(Table134[[#This Row],[src]]&lt;Table134[[#This Row],[trgt]],Table134[[#This Row],[src]]&amp;Table134[[#This Row],[trgt]],Table134[[#This Row],[trgt]]&amp;Table134[[#This Row],[src]])</f>
        <v>2e1b5dfefeb346edabc8f7342f1d5d6189cbeaafbb5848a48bdf2917d6ae110d</v>
      </c>
      <c r="H231" s="123">
        <f>COUNTIF(Table134[DuplicateCheckId],Table134[[#This Row],[DuplicateCheckId]])-1</f>
        <v>0</v>
      </c>
      <c r="I231" s="123"/>
      <c r="J231" s="123" t="str">
        <f>IF(LEN(Table134[[#This Row],[Label]])&gt;0,"""label"" : { ""id"" : ""a7311ed09ba64a6e8066caa2a2247991"" , ""functor"" : ""tag list"" , ""components"" : [ { value"" : """ &amp; Table134[[#This Row],[Label]] &amp; """, ""type"" : ""string"" } ] },","")</f>
        <v/>
      </c>
      <c r="K231" s="123" t="str">
        <f ca="1">"{ ""src"" : ""agent://" &amp; Table134[[#This Row],[src]] &amp; """,  ""trgt"" : ""agent://" &amp; Table134[[#This Row],[trgt]] &amp; """ } " &amp; IF(LEN(OFFSET(Table134[[#This Row],[src]],1,0))&gt;0,", ","")</f>
        <v xml:space="preserve">{ "src" : "agent://89cbeaafbb5848a48bdf2917d6ae110d",  "trgt" : "agent://2e1b5dfefeb346edabc8f7342f1d5d61" } , </v>
      </c>
    </row>
    <row r="232" spans="1:11" x14ac:dyDescent="0.25">
      <c r="A232" s="123">
        <v>243</v>
      </c>
      <c r="B232" s="124" t="s">
        <v>2502</v>
      </c>
      <c r="C232" s="121" t="str">
        <f>VLOOKUP(Table134[[#This Row],[src]],Table1[[UUID]:[email]],2,FALSE)</f>
        <v>pbennett@localhost</v>
      </c>
      <c r="D232" s="124" t="s">
        <v>637</v>
      </c>
      <c r="E232" s="124" t="s">
        <v>2503</v>
      </c>
      <c r="F232" s="123" t="str">
        <f>VLOOKUP(Table134[[#This Row],[trgt]],Table1[[UUID]:[email]],2,FALSE)</f>
        <v>mnori@localhost</v>
      </c>
      <c r="G232" s="123" t="str">
        <f>IF(Table134[[#This Row],[src]]&lt;Table134[[#This Row],[trgt]],Table134[[#This Row],[src]]&amp;Table134[[#This Row],[trgt]],Table134[[#This Row],[trgt]]&amp;Table134[[#This Row],[src]])</f>
        <v>40c96981ca9140839dfc76826df0f43289cbeaafbb5848a48bdf2917d6ae110d</v>
      </c>
      <c r="H232" s="123">
        <f>COUNTIF(Table134[DuplicateCheckId],Table134[[#This Row],[DuplicateCheckId]])-1</f>
        <v>0</v>
      </c>
      <c r="I232" s="125" t="s">
        <v>651</v>
      </c>
      <c r="J232"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32" s="123" t="str">
        <f ca="1">"{ ""src"" : ""agent://" &amp; Table134[[#This Row],[src]] &amp; """,  ""trgt"" : ""agent://" &amp; Table134[[#This Row],[trgt]] &amp; """ } " &amp; IF(LEN(OFFSET(Table134[[#This Row],[src]],1,0))&gt;0,", ","")</f>
        <v xml:space="preserve">{ "src" : "agent://89cbeaafbb5848a48bdf2917d6ae110d",  "trgt" : "agent://40c96981ca9140839dfc76826df0f432" } , </v>
      </c>
    </row>
    <row r="233" spans="1:11" x14ac:dyDescent="0.25">
      <c r="A233" s="123">
        <v>244</v>
      </c>
      <c r="B233" s="124" t="s">
        <v>2589</v>
      </c>
      <c r="C233" s="121" t="str">
        <f>VLOOKUP(Table134[[#This Row],[src]],Table1[[UUID]:[email]],2,FALSE)</f>
        <v>phawthorn@localhost</v>
      </c>
      <c r="D233" s="124" t="s">
        <v>639</v>
      </c>
      <c r="E233" s="165" t="s">
        <v>2583</v>
      </c>
      <c r="F233" s="123" t="str">
        <f>VLOOKUP(Table134[[#This Row],[trgt]],Table1[[UUID]:[email]],2,FALSE)</f>
        <v>anadir@localhost</v>
      </c>
      <c r="G233" s="123" t="str">
        <f>IF(Table134[[#This Row],[src]]&lt;Table134[[#This Row],[trgt]],Table134[[#This Row],[src]]&amp;Table134[[#This Row],[trgt]],Table134[[#This Row],[trgt]]&amp;Table134[[#This Row],[src]])</f>
        <v>5f172d033a604e5994faa4190d4162608ce7d7d34c8348a5b3b51eb0400f0408</v>
      </c>
      <c r="H233" s="123">
        <f>COUNTIF(Table134[DuplicateCheckId],Table134[[#This Row],[DuplicateCheckId]])-1</f>
        <v>0</v>
      </c>
      <c r="I233" s="123"/>
      <c r="J233" s="123" t="str">
        <f>IF(LEN(Table134[[#This Row],[Label]])&gt;0,"""label"" : { ""id"" : ""a7311ed09ba64a6e8066caa2a2247991"" , ""functor"" : ""tag list"" , ""components"" : [ { value"" : """ &amp; Table134[[#This Row],[Label]] &amp; """, ""type"" : ""string"" } ] },","")</f>
        <v/>
      </c>
      <c r="K233" s="123" t="str">
        <f ca="1">"{ ""src"" : ""agent://" &amp; Table134[[#This Row],[src]] &amp; """,  ""trgt"" : ""agent://" &amp; Table134[[#This Row],[trgt]] &amp; """ } " &amp; IF(LEN(OFFSET(Table134[[#This Row],[src]],1,0))&gt;0,", ","")</f>
        <v xml:space="preserve">{ "src" : "agent://5f172d033a604e5994faa4190d416260",  "trgt" : "agent://8ce7d7d34c8348a5b3b51eb0400f0408" } , </v>
      </c>
    </row>
    <row r="234" spans="1:11" x14ac:dyDescent="0.25">
      <c r="A234" s="163">
        <v>245</v>
      </c>
      <c r="B234" s="124" t="s">
        <v>2582</v>
      </c>
      <c r="C234" s="121" t="str">
        <f>VLOOKUP(Table134[[#This Row],[src]],Table1[[UUID]:[email]],2,FALSE)</f>
        <v>ralfarsi@localhost</v>
      </c>
      <c r="D234" s="124" t="s">
        <v>637</v>
      </c>
      <c r="E234" s="124" t="s">
        <v>2510</v>
      </c>
      <c r="F234" s="123" t="str">
        <f>VLOOKUP(Table134[[#This Row],[trgt]],Table1[[UUID]:[email]],2,FALSE)</f>
        <v>bbhattacharya@localhost</v>
      </c>
      <c r="G234" s="123" t="str">
        <f>IF(Table134[[#This Row],[src]]&lt;Table134[[#This Row],[trgt]],Table134[[#This Row],[src]]&amp;Table134[[#This Row],[trgt]],Table134[[#This Row],[trgt]]&amp;Table134[[#This Row],[src]])</f>
        <v>4461f860d3674cb0af03332ea72e9053955800595628403f81c8a3c5aa4d91ec</v>
      </c>
      <c r="H234" s="123">
        <f>COUNTIF(Table134[DuplicateCheckId],Table134[[#This Row],[DuplicateCheckId]])-1</f>
        <v>0</v>
      </c>
      <c r="I234" s="123"/>
      <c r="J234" s="125" t="str">
        <f>IF(LEN(Table134[[#This Row],[Label]])&gt;0,"""label"" : { ""id"" : ""a7311ed09ba64a6e8066caa2a2247991"" , ""functor"" : ""tag list"" , ""components"" : [ { value"" : """ &amp; Table134[[#This Row],[Label]] &amp; """, ""type"" : ""string"" } ] },","")</f>
        <v/>
      </c>
      <c r="K234" s="123" t="str">
        <f ca="1">"{ ""src"" : ""agent://" &amp; Table134[[#This Row],[src]] &amp; """,  ""trgt"" : ""agent://" &amp; Table134[[#This Row],[trgt]] &amp; """ } " &amp; IF(LEN(OFFSET(Table134[[#This Row],[src]],1,0))&gt;0,", ","")</f>
        <v xml:space="preserve">{ "src" : "agent://955800595628403f81c8a3c5aa4d91ec",  "trgt" : "agent://4461f860d3674cb0af03332ea72e9053" } , </v>
      </c>
    </row>
    <row r="235" spans="1:11" x14ac:dyDescent="0.25">
      <c r="A235" s="123">
        <v>246</v>
      </c>
      <c r="B235" s="124" t="s">
        <v>2582</v>
      </c>
      <c r="C235" s="124" t="str">
        <f>VLOOKUP(Table134[[#This Row],[src]],Table1[[UUID]:[email]],2,FALSE)</f>
        <v>ralfarsi@localhost</v>
      </c>
      <c r="D235" s="124" t="s">
        <v>637</v>
      </c>
      <c r="E235" s="124" t="s">
        <v>2487</v>
      </c>
      <c r="F235" s="125" t="str">
        <f>VLOOKUP(Table134[[#This Row],[trgt]],Table1[[UUID]:[email]],2,FALSE)</f>
        <v>0@localhost</v>
      </c>
      <c r="G235" s="125" t="str">
        <f>IF(Table134[[#This Row],[src]]&lt;Table134[[#This Row],[trgt]],Table134[[#This Row],[src]]&amp;Table134[[#This Row],[trgt]],Table134[[#This Row],[trgt]]&amp;Table134[[#This Row],[src]])</f>
        <v>955800595628403f81c8a3c5aa4d91eceeeeeeeeeeeeeeeeeeeeeeeeeeeeeeee</v>
      </c>
      <c r="H235" s="123">
        <f>COUNTIF(Table134[DuplicateCheckId],Table134[[#This Row],[DuplicateCheckId]])-1</f>
        <v>0</v>
      </c>
      <c r="I235" s="125"/>
      <c r="J235" s="125" t="str">
        <f>IF(LEN(Table134[[#This Row],[Label]])&gt;0,"""label"" : { ""id"" : ""a7311ed09ba64a6e8066caa2a2247991"" , ""functor"" : ""tag list"" , ""components"" : [ { value"" : """ &amp; Table134[[#This Row],[Label]] &amp; """, ""type"" : ""string"" } ] },","")</f>
        <v/>
      </c>
      <c r="K235" s="123" t="str">
        <f ca="1">"{ ""src"" : ""agent://" &amp; Table134[[#This Row],[src]] &amp; """,  ""trgt"" : ""agent://" &amp; Table134[[#This Row],[trgt]] &amp; """ } " &amp; IF(LEN(OFFSET(Table134[[#This Row],[src]],1,0))&gt;0,", ","")</f>
        <v xml:space="preserve">{ "src" : "agent://955800595628403f81c8a3c5aa4d91ec",  "trgt" : "agent://eeeeeeeeeeeeeeeeeeeeeeeeeeeeeeee" } , </v>
      </c>
    </row>
    <row r="236" spans="1:11" x14ac:dyDescent="0.25">
      <c r="A236" s="123">
        <v>247</v>
      </c>
      <c r="B236" s="124" t="s">
        <v>2540</v>
      </c>
      <c r="C236" s="121" t="str">
        <f>VLOOKUP(Table134[[#This Row],[src]],Table1[[UUID]:[email]],2,FALSE)</f>
        <v>rmurphy@localhost</v>
      </c>
      <c r="D236" s="124" t="s">
        <v>637</v>
      </c>
      <c r="E236" s="124" t="s">
        <v>2531</v>
      </c>
      <c r="F236" s="123" t="str">
        <f>VLOOKUP(Table134[[#This Row],[trgt]],Table1[[UUID]:[email]],2,FALSE)</f>
        <v>nmendez@localhost</v>
      </c>
      <c r="G236" s="123" t="str">
        <f>IF(Table134[[#This Row],[src]]&lt;Table134[[#This Row],[trgt]],Table134[[#This Row],[src]]&amp;Table134[[#This Row],[trgt]],Table134[[#This Row],[trgt]]&amp;Table134[[#This Row],[src]])</f>
        <v>2e7de2ea9a334fd1aeff3ab2abf40adc93a381adc00d4ee39a5afa47308efe64</v>
      </c>
      <c r="H236" s="123">
        <f>COUNTIF(Table134[DuplicateCheckId],Table134[[#This Row],[DuplicateCheckId]])-1</f>
        <v>0</v>
      </c>
      <c r="I236" s="123"/>
      <c r="J236" s="125" t="str">
        <f>IF(LEN(Table134[[#This Row],[Label]])&gt;0,"""label"" : { ""id"" : ""a7311ed09ba64a6e8066caa2a2247991"" , ""functor"" : ""tag list"" , ""components"" : [ { value"" : """ &amp; Table134[[#This Row],[Label]] &amp; """, ""type"" : ""string"" } ] },","")</f>
        <v/>
      </c>
      <c r="K236" s="123" t="str">
        <f ca="1">"{ ""src"" : ""agent://" &amp; Table134[[#This Row],[src]] &amp; """,  ""trgt"" : ""agent://" &amp; Table134[[#This Row],[trgt]] &amp; """ } " &amp; IF(LEN(OFFSET(Table134[[#This Row],[src]],1,0))&gt;0,", ","")</f>
        <v xml:space="preserve">{ "src" : "agent://93a381adc00d4ee39a5afa47308efe64",  "trgt" : "agent://2e7de2ea9a334fd1aeff3ab2abf40adc" } , </v>
      </c>
    </row>
    <row r="237" spans="1:11" x14ac:dyDescent="0.25">
      <c r="A237" s="123">
        <v>248</v>
      </c>
      <c r="B237" s="31" t="s">
        <v>2540</v>
      </c>
      <c r="C237" s="31" t="str">
        <f>VLOOKUP(Table134[[#This Row],[src]],Table1[[UUID]:[email]],2,FALSE)</f>
        <v>rmurphy@localhost</v>
      </c>
      <c r="D237" s="124" t="s">
        <v>637</v>
      </c>
      <c r="E237" s="124" t="s">
        <v>2487</v>
      </c>
      <c r="F237" s="125" t="str">
        <f>VLOOKUP(Table134[[#This Row],[trgt]],Table1[[UUID]:[email]],2,FALSE)</f>
        <v>0@localhost</v>
      </c>
      <c r="G237" s="125" t="str">
        <f>IF(Table134[[#This Row],[src]]&lt;Table134[[#This Row],[trgt]],Table134[[#This Row],[src]]&amp;Table134[[#This Row],[trgt]],Table134[[#This Row],[trgt]]&amp;Table134[[#This Row],[src]])</f>
        <v>93a381adc00d4ee39a5afa47308efe64eeeeeeeeeeeeeeeeeeeeeeeeeeeeeeee</v>
      </c>
      <c r="H237" s="123">
        <f>COUNTIF(Table134[DuplicateCheckId],Table134[[#This Row],[DuplicateCheckId]])-1</f>
        <v>0</v>
      </c>
      <c r="I237" s="125"/>
      <c r="J237" s="125" t="str">
        <f>IF(LEN(Table134[[#This Row],[Label]])&gt;0,"""label"" : { ""id"" : ""a7311ed09ba64a6e8066caa2a2247991"" , ""functor"" : ""tag list"" , ""components"" : [ { value"" : """ &amp; Table134[[#This Row],[Label]] &amp; """, ""type"" : ""string"" } ] },","")</f>
        <v/>
      </c>
      <c r="K237" s="123" t="str">
        <f ca="1">"{ ""src"" : ""agent://" &amp; Table134[[#This Row],[src]] &amp; """,  ""trgt"" : ""agent://" &amp; Table134[[#This Row],[trgt]] &amp; """ } " &amp; IF(LEN(OFFSET(Table134[[#This Row],[src]],1,0))&gt;0,", ","")</f>
        <v xml:space="preserve">{ "src" : "agent://93a381adc00d4ee39a5afa47308efe64",  "trgt" : "agent://eeeeeeeeeeeeeeeeeeeeeeeeeeeeeeee" } , </v>
      </c>
    </row>
    <row r="238" spans="1:11" x14ac:dyDescent="0.25">
      <c r="A238" s="163">
        <v>249</v>
      </c>
      <c r="B238" s="124" t="s">
        <v>2538</v>
      </c>
      <c r="C238" s="121" t="str">
        <f>VLOOKUP(Table134[[#This Row],[src]],Table1[[UUID]:[email]],2,FALSE)</f>
        <v>rperez@localhost</v>
      </c>
      <c r="D238" s="124" t="s">
        <v>637</v>
      </c>
      <c r="E238" s="124" t="s">
        <v>2521</v>
      </c>
      <c r="F238" s="123" t="str">
        <f>VLOOKUP(Table134[[#This Row],[trgt]],Table1[[UUID]:[email]],2,FALSE)</f>
        <v>mthakur@localhost</v>
      </c>
      <c r="G238" s="123" t="str">
        <f>IF(Table134[[#This Row],[src]]&lt;Table134[[#This Row],[trgt]],Table134[[#This Row],[src]]&amp;Table134[[#This Row],[trgt]],Table134[[#This Row],[trgt]]&amp;Table134[[#This Row],[src]])</f>
        <v>192a8f61aac04261918cb1a31f8f26f6a2ecef3fdf23467abfe11fa2d331442d</v>
      </c>
      <c r="H238" s="123">
        <f>COUNTIF(Table134[DuplicateCheckId],Table134[[#This Row],[DuplicateCheckId]])-1</f>
        <v>0</v>
      </c>
      <c r="I238" s="123"/>
      <c r="J238" s="125" t="str">
        <f>IF(LEN(Table134[[#This Row],[Label]])&gt;0,"""label"" : { ""id"" : ""a7311ed09ba64a6e8066caa2a2247991"" , ""functor"" : ""tag list"" , ""components"" : [ { value"" : """ &amp; Table134[[#This Row],[Label]] &amp; """, ""type"" : ""string"" } ] },","")</f>
        <v/>
      </c>
      <c r="K238" s="123" t="str">
        <f ca="1">"{ ""src"" : ""agent://" &amp; Table134[[#This Row],[src]] &amp; """,  ""trgt"" : ""agent://" &amp; Table134[[#This Row],[trgt]] &amp; """ } " &amp; IF(LEN(OFFSET(Table134[[#This Row],[src]],1,0))&gt;0,", ","")</f>
        <v xml:space="preserve">{ "src" : "agent://a2ecef3fdf23467abfe11fa2d331442d",  "trgt" : "agent://192a8f61aac04261918cb1a31f8f26f6" } , </v>
      </c>
    </row>
    <row r="239" spans="1:11" x14ac:dyDescent="0.25">
      <c r="A239" s="123">
        <v>250</v>
      </c>
      <c r="B239" s="124" t="s">
        <v>2538</v>
      </c>
      <c r="C239" s="124" t="str">
        <f>VLOOKUP(Table134[[#This Row],[src]],Table1[[UUID]:[email]],2,FALSE)</f>
        <v>rperez@localhost</v>
      </c>
      <c r="D239" s="124" t="s">
        <v>637</v>
      </c>
      <c r="E239" s="124" t="s">
        <v>2487</v>
      </c>
      <c r="F239" s="125" t="str">
        <f>VLOOKUP(Table134[[#This Row],[trgt]],Table1[[UUID]:[email]],2,FALSE)</f>
        <v>0@localhost</v>
      </c>
      <c r="G239" s="125" t="str">
        <f>IF(Table134[[#This Row],[src]]&lt;Table134[[#This Row],[trgt]],Table134[[#This Row],[src]]&amp;Table134[[#This Row],[trgt]],Table134[[#This Row],[trgt]]&amp;Table134[[#This Row],[src]])</f>
        <v>a2ecef3fdf23467abfe11fa2d331442deeeeeeeeeeeeeeeeeeeeeeeeeeeeeeee</v>
      </c>
      <c r="H239" s="123">
        <f>COUNTIF(Table134[DuplicateCheckId],Table134[[#This Row],[DuplicateCheckId]])-1</f>
        <v>0</v>
      </c>
      <c r="I239" s="125"/>
      <c r="J239" s="125" t="str">
        <f>IF(LEN(Table134[[#This Row],[Label]])&gt;0,"""label"" : { ""id"" : ""a7311ed09ba64a6e8066caa2a2247991"" , ""functor"" : ""tag list"" , ""components"" : [ { value"" : """ &amp; Table134[[#This Row],[Label]] &amp; """, ""type"" : ""string"" } ] },","")</f>
        <v/>
      </c>
      <c r="K239" s="123" t="str">
        <f ca="1">"{ ""src"" : ""agent://" &amp; Table134[[#This Row],[src]] &amp; """,  ""trgt"" : ""agent://" &amp; Table134[[#This Row],[trgt]] &amp; """ } " &amp; IF(LEN(OFFSET(Table134[[#This Row],[src]],1,0))&gt;0,", ","")</f>
        <v xml:space="preserve">{ "src" : "agent://a2ecef3fdf23467abfe11fa2d331442d",  "trgt" : "agent://eeeeeeeeeeeeeeeeeeeeeeeeeeeeeeee" } , </v>
      </c>
    </row>
    <row r="240" spans="1:11" x14ac:dyDescent="0.25">
      <c r="A240" s="123">
        <v>251</v>
      </c>
      <c r="B240" s="124" t="s">
        <v>2558</v>
      </c>
      <c r="C240" s="121" t="str">
        <f>VLOOKUP(Table134[[#This Row],[src]],Table1[[UUID]:[email]],2,FALSE)</f>
        <v>rsarkozi@localhost</v>
      </c>
      <c r="D240" s="124" t="s">
        <v>637</v>
      </c>
      <c r="E240" s="124" t="s">
        <v>2575</v>
      </c>
      <c r="F240" s="123" t="str">
        <f>VLOOKUP(Table134[[#This Row],[trgt]],Table1[[UUID]:[email]],2,FALSE)</f>
        <v>aamirmoez@localhost</v>
      </c>
      <c r="G240" s="123" t="str">
        <f>IF(Table134[[#This Row],[src]]&lt;Table134[[#This Row],[trgt]],Table134[[#This Row],[src]]&amp;Table134[[#This Row],[trgt]],Table134[[#This Row],[trgt]]&amp;Table134[[#This Row],[src]])</f>
        <v>04171b5ec8924647aba29eed98b1521423e9ff8ac0fd40a38849a1f1579f1179</v>
      </c>
      <c r="H240" s="123">
        <f>COUNTIF(Table134[DuplicateCheckId],Table134[[#This Row],[DuplicateCheckId]])-1</f>
        <v>0</v>
      </c>
      <c r="I240" s="123"/>
      <c r="J240" s="125" t="str">
        <f>IF(LEN(Table134[[#This Row],[Label]])&gt;0,"""label"" : { ""id"" : ""a7311ed09ba64a6e8066caa2a2247991"" , ""functor"" : ""tag list"" , ""components"" : [ { value"" : """ &amp; Table134[[#This Row],[Label]] &amp; """, ""type"" : ""string"" } ] },","")</f>
        <v/>
      </c>
      <c r="K240" s="123" t="str">
        <f ca="1">"{ ""src"" : ""agent://" &amp; Table134[[#This Row],[src]] &amp; """,  ""trgt"" : ""agent://" &amp; Table134[[#This Row],[trgt]] &amp; """ } " &amp; IF(LEN(OFFSET(Table134[[#This Row],[src]],1,0))&gt;0,", ","")</f>
        <v xml:space="preserve">{ "src" : "agent://23e9ff8ac0fd40a38849a1f1579f1179",  "trgt" : "agent://04171b5ec8924647aba29eed98b15214" } , </v>
      </c>
    </row>
    <row r="241" spans="1:11" x14ac:dyDescent="0.25">
      <c r="A241" s="123">
        <v>252</v>
      </c>
      <c r="B241" s="124" t="s">
        <v>2558</v>
      </c>
      <c r="C241" s="124" t="str">
        <f>VLOOKUP(Table134[[#This Row],[src]],Table1[[UUID]:[email]],2,FALSE)</f>
        <v>rsarkozi@localhost</v>
      </c>
      <c r="D241" s="124" t="s">
        <v>637</v>
      </c>
      <c r="E241" s="124" t="s">
        <v>2487</v>
      </c>
      <c r="F241" s="125" t="str">
        <f>VLOOKUP(Table134[[#This Row],[trgt]],Table1[[UUID]:[email]],2,FALSE)</f>
        <v>0@localhost</v>
      </c>
      <c r="G241" s="125" t="str">
        <f>IF(Table134[[#This Row],[src]]&lt;Table134[[#This Row],[trgt]],Table134[[#This Row],[src]]&amp;Table134[[#This Row],[trgt]],Table134[[#This Row],[trgt]]&amp;Table134[[#This Row],[src]])</f>
        <v>23e9ff8ac0fd40a38849a1f1579f1179eeeeeeeeeeeeeeeeeeeeeeeeeeeeeeee</v>
      </c>
      <c r="H241" s="123">
        <f>COUNTIF(Table134[DuplicateCheckId],Table134[[#This Row],[DuplicateCheckId]])-1</f>
        <v>0</v>
      </c>
      <c r="I241" s="125"/>
      <c r="J241" s="125" t="str">
        <f>IF(LEN(Table134[[#This Row],[Label]])&gt;0,"""label"" : { ""id"" : ""a7311ed09ba64a6e8066caa2a2247991"" , ""functor"" : ""tag list"" , ""components"" : [ { value"" : """ &amp; Table134[[#This Row],[Label]] &amp; """, ""type"" : ""string"" } ] },","")</f>
        <v/>
      </c>
      <c r="K241" s="123" t="str">
        <f ca="1">"{ ""src"" : ""agent://" &amp; Table134[[#This Row],[src]] &amp; """,  ""trgt"" : ""agent://" &amp; Table134[[#This Row],[trgt]] &amp; """ } " &amp; IF(LEN(OFFSET(Table134[[#This Row],[src]],1,0))&gt;0,", ","")</f>
        <v xml:space="preserve">{ "src" : "agent://23e9ff8ac0fd40a38849a1f1579f1179",  "trgt" : "agent://eeeeeeeeeeeeeeeeeeeeeeeeeeeeeeee" } , </v>
      </c>
    </row>
    <row r="242" spans="1:11" x14ac:dyDescent="0.25">
      <c r="A242" s="163">
        <v>253</v>
      </c>
      <c r="B242" s="124" t="s">
        <v>2548</v>
      </c>
      <c r="C242" s="121" t="str">
        <f>VLOOKUP(Table134[[#This Row],[src]],Table1[[UUID]:[email]],2,FALSE)</f>
        <v>rvogts@localhost</v>
      </c>
      <c r="D242" s="124" t="s">
        <v>637</v>
      </c>
      <c r="E242" s="124" t="s">
        <v>2537</v>
      </c>
      <c r="F242" s="123" t="str">
        <f>VLOOKUP(Table134[[#This Row],[trgt]],Table1[[UUID]:[email]],2,FALSE)</f>
        <v>iperry@localhost</v>
      </c>
      <c r="G242" s="123" t="str">
        <f>IF(Table134[[#This Row],[src]]&lt;Table134[[#This Row],[trgt]],Table134[[#This Row],[src]]&amp;Table134[[#This Row],[trgt]],Table134[[#This Row],[trgt]]&amp;Table134[[#This Row],[src]])</f>
        <v>13421f9e1bff4575820d1806c8d31190b54e7190040d469d8836dd7afa6aed91</v>
      </c>
      <c r="H242" s="123">
        <f>COUNTIF(Table134[DuplicateCheckId],Table134[[#This Row],[DuplicateCheckId]])-1</f>
        <v>0</v>
      </c>
      <c r="I242" s="123"/>
      <c r="J242" s="125" t="str">
        <f>IF(LEN(Table134[[#This Row],[Label]])&gt;0,"""label"" : { ""id"" : ""a7311ed09ba64a6e8066caa2a2247991"" , ""functor"" : ""tag list"" , ""components"" : [ { value"" : """ &amp; Table134[[#This Row],[Label]] &amp; """, ""type"" : ""string"" } ] },","")</f>
        <v/>
      </c>
      <c r="K242" s="123" t="str">
        <f ca="1">"{ ""src"" : ""agent://" &amp; Table134[[#This Row],[src]] &amp; """,  ""trgt"" : ""agent://" &amp; Table134[[#This Row],[trgt]] &amp; """ } " &amp; IF(LEN(OFFSET(Table134[[#This Row],[src]],1,0))&gt;0,", ","")</f>
        <v xml:space="preserve">{ "src" : "agent://b54e7190040d469d8836dd7afa6aed91",  "trgt" : "agent://13421f9e1bff4575820d1806c8d31190" } , </v>
      </c>
    </row>
    <row r="243" spans="1:11" x14ac:dyDescent="0.25">
      <c r="A243" s="123">
        <v>254</v>
      </c>
      <c r="B243" s="31" t="s">
        <v>2548</v>
      </c>
      <c r="C243" s="31" t="str">
        <f>VLOOKUP(Table134[[#This Row],[src]],Table1[[UUID]:[email]],2,FALSE)</f>
        <v>rvogts@localhost</v>
      </c>
      <c r="D243" s="124" t="s">
        <v>637</v>
      </c>
      <c r="E243" s="124" t="s">
        <v>2487</v>
      </c>
      <c r="F243" s="125" t="str">
        <f>VLOOKUP(Table134[[#This Row],[trgt]],Table1[[UUID]:[email]],2,FALSE)</f>
        <v>0@localhost</v>
      </c>
      <c r="G243" s="125" t="str">
        <f>IF(Table134[[#This Row],[src]]&lt;Table134[[#This Row],[trgt]],Table134[[#This Row],[src]]&amp;Table134[[#This Row],[trgt]],Table134[[#This Row],[trgt]]&amp;Table134[[#This Row],[src]])</f>
        <v>b54e7190040d469d8836dd7afa6aed91eeeeeeeeeeeeeeeeeeeeeeeeeeeeeeee</v>
      </c>
      <c r="H243" s="123">
        <f>COUNTIF(Table134[DuplicateCheckId],Table134[[#This Row],[DuplicateCheckId]])-1</f>
        <v>0</v>
      </c>
      <c r="I243" s="125"/>
      <c r="J243" s="125" t="str">
        <f>IF(LEN(Table134[[#This Row],[Label]])&gt;0,"""label"" : { ""id"" : ""a7311ed09ba64a6e8066caa2a2247991"" , ""functor"" : ""tag list"" , ""components"" : [ { value"" : """ &amp; Table134[[#This Row],[Label]] &amp; """, ""type"" : ""string"" } ] },","")</f>
        <v/>
      </c>
      <c r="K243" s="123" t="str">
        <f ca="1">"{ ""src"" : ""agent://" &amp; Table134[[#This Row],[src]] &amp; """,  ""trgt"" : ""agent://" &amp; Table134[[#This Row],[trgt]] &amp; """ } " &amp; IF(LEN(OFFSET(Table134[[#This Row],[src]],1,0))&gt;0,", ","")</f>
        <v xml:space="preserve">{ "src" : "agent://b54e7190040d469d8836dd7afa6aed91",  "trgt" : "agent://eeeeeeeeeeeeeeeeeeeeeeeeeeeeeeee" } , </v>
      </c>
    </row>
    <row r="244" spans="1:11" x14ac:dyDescent="0.25">
      <c r="A244" s="123">
        <v>255</v>
      </c>
      <c r="B244" s="124" t="s">
        <v>2509</v>
      </c>
      <c r="C244" s="121" t="str">
        <f>VLOOKUP(Table134[[#This Row],[src]],Table1[[UUID]:[email]],2,FALSE)</f>
        <v>sbalan@localhost</v>
      </c>
      <c r="D244" s="124" t="s">
        <v>637</v>
      </c>
      <c r="E244" s="124" t="s">
        <v>2540</v>
      </c>
      <c r="F244" s="123" t="str">
        <f>VLOOKUP(Table134[[#This Row],[trgt]],Table1[[UUID]:[email]],2,FALSE)</f>
        <v>rmurphy@localhost</v>
      </c>
      <c r="G244" s="123" t="str">
        <f>IF(Table134[[#This Row],[src]]&lt;Table134[[#This Row],[trgt]],Table134[[#This Row],[src]]&amp;Table134[[#This Row],[trgt]],Table134[[#This Row],[trgt]]&amp;Table134[[#This Row],[src]])</f>
        <v>93a381adc00d4ee39a5afa47308efe64b65fb366a40541e982c5f51726fad95b</v>
      </c>
      <c r="H244" s="123">
        <f>COUNTIF(Table134[DuplicateCheckId],Table134[[#This Row],[DuplicateCheckId]])-1</f>
        <v>0</v>
      </c>
      <c r="I244" s="125" t="s">
        <v>651</v>
      </c>
      <c r="J244"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44" s="123" t="str">
        <f ca="1">"{ ""src"" : ""agent://" &amp; Table134[[#This Row],[src]] &amp; """,  ""trgt"" : ""agent://" &amp; Table134[[#This Row],[trgt]] &amp; """ } " &amp; IF(LEN(OFFSET(Table134[[#This Row],[src]],1,0))&gt;0,", ","")</f>
        <v xml:space="preserve">{ "src" : "agent://b65fb366a40541e982c5f51726fad95b",  "trgt" : "agent://93a381adc00d4ee39a5afa47308efe64" } , </v>
      </c>
    </row>
    <row r="245" spans="1:11" x14ac:dyDescent="0.25">
      <c r="A245" s="123">
        <v>256</v>
      </c>
      <c r="B245" s="124" t="s">
        <v>2509</v>
      </c>
      <c r="C245" s="124" t="str">
        <f>VLOOKUP(Table134[[#This Row],[src]],Table1[[UUID]:[email]],2,FALSE)</f>
        <v>sbalan@localhost</v>
      </c>
      <c r="D245" s="124" t="s">
        <v>637</v>
      </c>
      <c r="E245" s="124" t="s">
        <v>2487</v>
      </c>
      <c r="F245" s="125" t="str">
        <f>VLOOKUP(Table134[[#This Row],[trgt]],Table1[[UUID]:[email]],2,FALSE)</f>
        <v>0@localhost</v>
      </c>
      <c r="G245" s="125" t="str">
        <f>IF(Table134[[#This Row],[src]]&lt;Table134[[#This Row],[trgt]],Table134[[#This Row],[src]]&amp;Table134[[#This Row],[trgt]],Table134[[#This Row],[trgt]]&amp;Table134[[#This Row],[src]])</f>
        <v>b65fb366a40541e982c5f51726fad95beeeeeeeeeeeeeeeeeeeeeeeeeeeeeeee</v>
      </c>
      <c r="H245" s="123">
        <f>COUNTIF(Table134[DuplicateCheckId],Table134[[#This Row],[DuplicateCheckId]])-1</f>
        <v>0</v>
      </c>
      <c r="I245" s="125"/>
      <c r="J245" s="125" t="str">
        <f>IF(LEN(Table134[[#This Row],[Label]])&gt;0,"""label"" : { ""id"" : ""a7311ed09ba64a6e8066caa2a2247991"" , ""functor"" : ""tag list"" , ""components"" : [ { value"" : """ &amp; Table134[[#This Row],[Label]] &amp; """, ""type"" : ""string"" } ] },","")</f>
        <v/>
      </c>
      <c r="K245" s="123" t="str">
        <f ca="1">"{ ""src"" : ""agent://" &amp; Table134[[#This Row],[src]] &amp; """,  ""trgt"" : ""agent://" &amp; Table134[[#This Row],[trgt]] &amp; """ } " &amp; IF(LEN(OFFSET(Table134[[#This Row],[src]],1,0))&gt;0,", ","")</f>
        <v xml:space="preserve">{ "src" : "agent://b65fb366a40541e982c5f51726fad95b",  "trgt" : "agent://eeeeeeeeeeeeeeeeeeeeeeeeeeeeeeee" } , </v>
      </c>
    </row>
    <row r="246" spans="1:11" x14ac:dyDescent="0.25">
      <c r="A246" s="163">
        <v>257</v>
      </c>
      <c r="B246" s="124" t="s">
        <v>2587</v>
      </c>
      <c r="C246" s="121" t="str">
        <f>VLOOKUP(Table134[[#This Row],[src]],Table1[[UUID]:[email]],2,FALSE)</f>
        <v>sbennett@localhost</v>
      </c>
      <c r="D246" s="124" t="s">
        <v>639</v>
      </c>
      <c r="E246" s="164" t="s">
        <v>2588</v>
      </c>
      <c r="F246" s="123" t="str">
        <f>VLOOKUP(Table134[[#This Row],[trgt]],Table1[[UUID]:[email]],2,FALSE)</f>
        <v>jwinger@localhost</v>
      </c>
      <c r="G246" s="123" t="str">
        <f>IF(Table134[[#This Row],[src]]&lt;Table134[[#This Row],[trgt]],Table134[[#This Row],[src]]&amp;Table134[[#This Row],[trgt]],Table134[[#This Row],[trgt]]&amp;Table134[[#This Row],[src]])</f>
        <v>96af840908054b6284fef434572e6c9f96d82e92a79f454dbf2bfe27b3b36871</v>
      </c>
      <c r="H246" s="123">
        <f>COUNTIF(Table134[DuplicateCheckId],Table134[[#This Row],[DuplicateCheckId]])-1</f>
        <v>0</v>
      </c>
      <c r="I246" s="123"/>
      <c r="J246" s="123" t="str">
        <f>IF(LEN(Table134[[#This Row],[Label]])&gt;0,"""label"" : { ""id"" : ""a7311ed09ba64a6e8066caa2a2247991"" , ""functor"" : ""tag list"" , ""components"" : [ { value"" : """ &amp; Table134[[#This Row],[Label]] &amp; """, ""type"" : ""string"" } ] },","")</f>
        <v/>
      </c>
      <c r="K246" s="123" t="str">
        <f ca="1">"{ ""src"" : ""agent://" &amp; Table134[[#This Row],[src]] &amp; """,  ""trgt"" : ""agent://" &amp; Table134[[#This Row],[trgt]] &amp; """ } " &amp; IF(LEN(OFFSET(Table134[[#This Row],[src]],1,0))&gt;0,", ","")</f>
        <v xml:space="preserve">{ "src" : "agent://96af840908054b6284fef434572e6c9f",  "trgt" : "agent://96d82e92a79f454dbf2bfe27b3b36871" } , </v>
      </c>
    </row>
    <row r="247" spans="1:11" x14ac:dyDescent="0.25">
      <c r="A247" s="123">
        <v>258</v>
      </c>
      <c r="B247" s="124" t="s">
        <v>2513</v>
      </c>
      <c r="C247" s="124" t="str">
        <f>VLOOKUP(Table134[[#This Row],[src]],Table1[[UUID]:[email]],2,FALSE)</f>
        <v>sraina@localhost</v>
      </c>
      <c r="D247" s="124" t="s">
        <v>637</v>
      </c>
      <c r="E247" s="124" t="s">
        <v>2487</v>
      </c>
      <c r="F247" s="125" t="str">
        <f>VLOOKUP(Table134[[#This Row],[trgt]],Table1[[UUID]:[email]],2,FALSE)</f>
        <v>0@localhost</v>
      </c>
      <c r="G247" s="125" t="str">
        <f>IF(Table134[[#This Row],[src]]&lt;Table134[[#This Row],[trgt]],Table134[[#This Row],[src]]&amp;Table134[[#This Row],[trgt]],Table134[[#This Row],[trgt]]&amp;Table134[[#This Row],[src]])</f>
        <v>e607566567ee49d28fde61d8fc6ec50eeeeeeeeeeeeeeeeeeeeeeeeeeeeeeeee</v>
      </c>
      <c r="H247" s="123">
        <f>COUNTIF(Table134[DuplicateCheckId],Table134[[#This Row],[DuplicateCheckId]])-1</f>
        <v>0</v>
      </c>
      <c r="I247" s="125"/>
      <c r="J247" s="125" t="str">
        <f>IF(LEN(Table134[[#This Row],[Label]])&gt;0,"""label"" : { ""id"" : ""a7311ed09ba64a6e8066caa2a2247991"" , ""functor"" : ""tag list"" , ""components"" : [ { value"" : """ &amp; Table134[[#This Row],[Label]] &amp; """, ""type"" : ""string"" } ] },","")</f>
        <v/>
      </c>
      <c r="K247" s="123" t="str">
        <f ca="1">"{ ""src"" : ""agent://" &amp; Table134[[#This Row],[src]] &amp; """,  ""trgt"" : ""agent://" &amp; Table134[[#This Row],[trgt]] &amp; """ } " &amp; IF(LEN(OFFSET(Table134[[#This Row],[src]],1,0))&gt;0,", ","")</f>
        <v xml:space="preserve">{ "src" : "agent://e607566567ee49d28fde61d8fc6ec50e",  "trgt" : "agent://eeeeeeeeeeeeeeeeeeeeeeeeeeeeeeee" } , </v>
      </c>
    </row>
    <row r="248" spans="1:11" x14ac:dyDescent="0.25">
      <c r="A248" s="123">
        <v>259</v>
      </c>
      <c r="B248" s="124" t="s">
        <v>2513</v>
      </c>
      <c r="C248" s="121" t="str">
        <f>VLOOKUP(Table134[[#This Row],[src]],Table1[[UUID]:[email]],2,FALSE)</f>
        <v>sraina@localhost</v>
      </c>
      <c r="D248" s="124" t="s">
        <v>637</v>
      </c>
      <c r="E248" s="124" t="s">
        <v>2566</v>
      </c>
      <c r="F248" s="123" t="str">
        <f>VLOOKUP(Table134[[#This Row],[trgt]],Table1[[UUID]:[email]],2,FALSE)</f>
        <v>apage@localhost</v>
      </c>
      <c r="G248" s="123" t="str">
        <f>IF(Table134[[#This Row],[src]]&lt;Table134[[#This Row],[trgt]],Table134[[#This Row],[src]]&amp;Table134[[#This Row],[trgt]],Table134[[#This Row],[trgt]]&amp;Table134[[#This Row],[src]])</f>
        <v>e607566567ee49d28fde61d8fc6ec50ef7fe2ff157564ff9a3fd15961118746b</v>
      </c>
      <c r="H248" s="123">
        <f>COUNTIF(Table134[DuplicateCheckId],Table134[[#This Row],[DuplicateCheckId]])-1</f>
        <v>0</v>
      </c>
      <c r="I248" s="123" t="s">
        <v>652</v>
      </c>
      <c r="J248" s="125"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K248" s="123" t="str">
        <f ca="1">"{ ""src"" : ""agent://" &amp; Table134[[#This Row],[src]] &amp; """,  ""trgt"" : ""agent://" &amp; Table134[[#This Row],[trgt]] &amp; """ } " &amp; IF(LEN(OFFSET(Table134[[#This Row],[src]],1,0))&gt;0,", ","")</f>
        <v xml:space="preserve">{ "src" : "agent://e607566567ee49d28fde61d8fc6ec50e",  "trgt" : "agent://f7fe2ff157564ff9a3fd15961118746b" } , </v>
      </c>
    </row>
    <row r="249" spans="1:11" x14ac:dyDescent="0.25">
      <c r="A249" s="123">
        <v>260</v>
      </c>
      <c r="B249" s="124" t="s">
        <v>2549</v>
      </c>
      <c r="C249" s="121" t="str">
        <f>VLOOKUP(Table134[[#This Row],[src]],Table1[[UUID]:[email]],2,FALSE)</f>
        <v>sseward@localhost</v>
      </c>
      <c r="D249" s="124" t="s">
        <v>637</v>
      </c>
      <c r="E249" s="124" t="s">
        <v>2546</v>
      </c>
      <c r="F249" s="123" t="str">
        <f>VLOOKUP(Table134[[#This Row],[trgt]],Table1[[UUID]:[email]],2,FALSE)</f>
        <v>mdragomirov@localhost</v>
      </c>
      <c r="G249" s="123" t="str">
        <f>IF(Table134[[#This Row],[src]]&lt;Table134[[#This Row],[trgt]],Table134[[#This Row],[src]]&amp;Table134[[#This Row],[trgt]],Table134[[#This Row],[trgt]]&amp;Table134[[#This Row],[src]])</f>
        <v>2af95444262e4d3d93e43e9b09d8cc2f770495fee2b343aa925adc4223a99c92</v>
      </c>
      <c r="H249" s="123">
        <f>COUNTIF(Table134[DuplicateCheckId],Table134[[#This Row],[DuplicateCheckId]])-1</f>
        <v>0</v>
      </c>
      <c r="I249" s="123"/>
      <c r="J249" s="125" t="str">
        <f>IF(LEN(Table134[[#This Row],[Label]])&gt;0,"""label"" : { ""id"" : ""a7311ed09ba64a6e8066caa2a2247991"" , ""functor"" : ""tag list"" , ""components"" : [ { value"" : """ &amp; Table134[[#This Row],[Label]] &amp; """, ""type"" : ""string"" } ] },","")</f>
        <v/>
      </c>
      <c r="K249" s="123" t="str">
        <f ca="1">"{ ""src"" : ""agent://" &amp; Table134[[#This Row],[src]] &amp; """,  ""trgt"" : ""agent://" &amp; Table134[[#This Row],[trgt]] &amp; """ } " &amp; IF(LEN(OFFSET(Table134[[#This Row],[src]],1,0))&gt;0,", ","")</f>
        <v xml:space="preserve">{ "src" : "agent://2af95444262e4d3d93e43e9b09d8cc2f",  "trgt" : "agent://770495fee2b343aa925adc4223a99c92" } , </v>
      </c>
    </row>
    <row r="250" spans="1:11" x14ac:dyDescent="0.25">
      <c r="A250" s="163">
        <v>261</v>
      </c>
      <c r="B250" s="124" t="s">
        <v>2549</v>
      </c>
      <c r="C250" s="124" t="str">
        <f>VLOOKUP(Table134[[#This Row],[src]],Table1[[UUID]:[email]],2,FALSE)</f>
        <v>sseward@localhost</v>
      </c>
      <c r="D250" s="124" t="s">
        <v>637</v>
      </c>
      <c r="E250" s="124" t="s">
        <v>2487</v>
      </c>
      <c r="F250" s="125" t="str">
        <f>VLOOKUP(Table134[[#This Row],[trgt]],Table1[[UUID]:[email]],2,FALSE)</f>
        <v>0@localhost</v>
      </c>
      <c r="G250" s="125" t="str">
        <f>IF(Table134[[#This Row],[src]]&lt;Table134[[#This Row],[trgt]],Table134[[#This Row],[src]]&amp;Table134[[#This Row],[trgt]],Table134[[#This Row],[trgt]]&amp;Table134[[#This Row],[src]])</f>
        <v>2af95444262e4d3d93e43e9b09d8cc2feeeeeeeeeeeeeeeeeeeeeeeeeeeeeeee</v>
      </c>
      <c r="H250" s="123">
        <f>COUNTIF(Table134[DuplicateCheckId],Table134[[#This Row],[DuplicateCheckId]])-1</f>
        <v>0</v>
      </c>
      <c r="I250" s="125"/>
      <c r="J250" s="125" t="str">
        <f>IF(LEN(Table134[[#This Row],[Label]])&gt;0,"""label"" : { ""id"" : ""a7311ed09ba64a6e8066caa2a2247991"" , ""functor"" : ""tag list"" , ""components"" : [ { value"" : """ &amp; Table134[[#This Row],[Label]] &amp; """, ""type"" : ""string"" } ] },","")</f>
        <v/>
      </c>
      <c r="K250" s="123" t="str">
        <f ca="1">"{ ""src"" : ""agent://" &amp; Table134[[#This Row],[src]] &amp; """,  ""trgt"" : ""agent://" &amp; Table134[[#This Row],[trgt]] &amp; """ } " &amp; IF(LEN(OFFSET(Table134[[#This Row],[src]],1,0))&gt;0,", ","")</f>
        <v xml:space="preserve">{ "src" : "agent://2af95444262e4d3d93e43e9b09d8cc2f",  "trgt" : "agent://eeeeeeeeeeeeeeeeeeeeeeeeeeeeeeee" } , </v>
      </c>
    </row>
    <row r="251" spans="1:11" x14ac:dyDescent="0.25">
      <c r="A251" s="123">
        <v>262</v>
      </c>
      <c r="B251" s="124" t="s">
        <v>2556</v>
      </c>
      <c r="C251" s="121" t="str">
        <f>VLOOKUP(Table134[[#This Row],[src]],Table1[[UUID]:[email]],2,FALSE)</f>
        <v>svincent@localhost</v>
      </c>
      <c r="D251" s="124" t="s">
        <v>637</v>
      </c>
      <c r="E251" s="124" t="s">
        <v>2504</v>
      </c>
      <c r="F251" s="123" t="str">
        <f>VLOOKUP(Table134[[#This Row],[trgt]],Table1[[UUID]:[email]],2,FALSE)</f>
        <v>anarayan@localhost</v>
      </c>
      <c r="G251" s="123" t="str">
        <f>IF(Table134[[#This Row],[src]]&lt;Table134[[#This Row],[trgt]],Table134[[#This Row],[src]]&amp;Table134[[#This Row],[trgt]],Table134[[#This Row],[trgt]]&amp;Table134[[#This Row],[src]])</f>
        <v>4f773a4ed1f74eb49a6f5f81919bd4c5c6a3c02e57244a35adc7ddc37d3c721b</v>
      </c>
      <c r="H251" s="123">
        <f>COUNTIF(Table134[DuplicateCheckId],Table134[[#This Row],[DuplicateCheckId]])-1</f>
        <v>0</v>
      </c>
      <c r="I251" s="123"/>
      <c r="J251" s="125" t="str">
        <f>IF(LEN(Table134[[#This Row],[Label]])&gt;0,"""label"" : { ""id"" : ""a7311ed09ba64a6e8066caa2a2247991"" , ""functor"" : ""tag list"" , ""components"" : [ { value"" : """ &amp; Table134[[#This Row],[Label]] &amp; """, ""type"" : ""string"" } ] },","")</f>
        <v/>
      </c>
      <c r="K251" s="123" t="str">
        <f ca="1">"{ ""src"" : ""agent://" &amp; Table134[[#This Row],[src]] &amp; """,  ""trgt"" : ""agent://" &amp; Table134[[#This Row],[trgt]] &amp; """ } " &amp; IF(LEN(OFFSET(Table134[[#This Row],[src]],1,0))&gt;0,", ","")</f>
        <v xml:space="preserve">{ "src" : "agent://4f773a4ed1f74eb49a6f5f81919bd4c5",  "trgt" : "agent://c6a3c02e57244a35adc7ddc37d3c721b" } , </v>
      </c>
    </row>
    <row r="252" spans="1:11" x14ac:dyDescent="0.25">
      <c r="A252" s="123">
        <v>263</v>
      </c>
      <c r="B252" s="124" t="s">
        <v>2556</v>
      </c>
      <c r="C252" s="124" t="str">
        <f>VLOOKUP(Table134[[#This Row],[src]],Table1[[UUID]:[email]],2,FALSE)</f>
        <v>svincent@localhost</v>
      </c>
      <c r="D252" s="124" t="s">
        <v>637</v>
      </c>
      <c r="E252" s="124" t="s">
        <v>2487</v>
      </c>
      <c r="F252" s="125" t="str">
        <f>VLOOKUP(Table134[[#This Row],[trgt]],Table1[[UUID]:[email]],2,FALSE)</f>
        <v>0@localhost</v>
      </c>
      <c r="G252" s="125" t="str">
        <f>IF(Table134[[#This Row],[src]]&lt;Table134[[#This Row],[trgt]],Table134[[#This Row],[src]]&amp;Table134[[#This Row],[trgt]],Table134[[#This Row],[trgt]]&amp;Table134[[#This Row],[src]])</f>
        <v>4f773a4ed1f74eb49a6f5f81919bd4c5eeeeeeeeeeeeeeeeeeeeeeeeeeeeeeee</v>
      </c>
      <c r="H252" s="123">
        <f>COUNTIF(Table134[DuplicateCheckId],Table134[[#This Row],[DuplicateCheckId]])-1</f>
        <v>0</v>
      </c>
      <c r="I252" s="125"/>
      <c r="J252" s="125" t="str">
        <f>IF(LEN(Table134[[#This Row],[Label]])&gt;0,"""label"" : { ""id"" : ""a7311ed09ba64a6e8066caa2a2247991"" , ""functor"" : ""tag list"" , ""components"" : [ { value"" : """ &amp; Table134[[#This Row],[Label]] &amp; """, ""type"" : ""string"" } ] },","")</f>
        <v/>
      </c>
      <c r="K252" s="123" t="str">
        <f ca="1">"{ ""src"" : ""agent://" &amp; Table134[[#This Row],[src]] &amp; """,  ""trgt"" : ""agent://" &amp; Table134[[#This Row],[trgt]] &amp; """ } " &amp; IF(LEN(OFFSET(Table134[[#This Row],[src]],1,0))&gt;0,", ","")</f>
        <v xml:space="preserve">{ "src" : "agent://4f773a4ed1f74eb49a6f5f81919bd4c5",  "trgt" : "agent://eeeeeeeeeeeeeeeeeeeeeeeeeeeeeeee" } , </v>
      </c>
    </row>
    <row r="253" spans="1:11" x14ac:dyDescent="0.25">
      <c r="A253" s="123">
        <v>264</v>
      </c>
      <c r="B253" s="124" t="s">
        <v>2578</v>
      </c>
      <c r="C253" s="121" t="str">
        <f>VLOOKUP(Table134[[#This Row],[src]],Table1[[UUID]:[email]],2,FALSE)</f>
        <v>sxun@localhost</v>
      </c>
      <c r="D253" s="124" t="s">
        <v>637</v>
      </c>
      <c r="E253" s="124" t="s">
        <v>2516</v>
      </c>
      <c r="F253" s="123" t="str">
        <f>VLOOKUP(Table134[[#This Row],[trgt]],Table1[[UUID]:[email]],2,FALSE)</f>
        <v>mkant@localhost</v>
      </c>
      <c r="G253" s="123" t="str">
        <f>IF(Table134[[#This Row],[src]]&lt;Table134[[#This Row],[trgt]],Table134[[#This Row],[src]]&amp;Table134[[#This Row],[trgt]],Table134[[#This Row],[trgt]]&amp;Table134[[#This Row],[src]])</f>
        <v>7107881cc5c3493988865c7fd5a87b8c7c0fc06b4f024bf88aeaf0125f397555</v>
      </c>
      <c r="H253" s="123">
        <f>COUNTIF(Table134[DuplicateCheckId],Table134[[#This Row],[DuplicateCheckId]])-1</f>
        <v>0</v>
      </c>
      <c r="I253" s="123"/>
      <c r="J253" s="125" t="str">
        <f>IF(LEN(Table134[[#This Row],[Label]])&gt;0,"""label"" : { ""id"" : ""a7311ed09ba64a6e8066caa2a2247991"" , ""functor"" : ""tag list"" , ""components"" : [ { value"" : """ &amp; Table134[[#This Row],[Label]] &amp; """, ""type"" : ""string"" } ] },","")</f>
        <v/>
      </c>
      <c r="K253" s="123" t="str">
        <f ca="1">"{ ""src"" : ""agent://" &amp; Table134[[#This Row],[src]] &amp; """,  ""trgt"" : ""agent://" &amp; Table134[[#This Row],[trgt]] &amp; """ } " &amp; IF(LEN(OFFSET(Table134[[#This Row],[src]],1,0))&gt;0,", ","")</f>
        <v xml:space="preserve">{ "src" : "agent://7107881cc5c3493988865c7fd5a87b8c",  "trgt" : "agent://7c0fc06b4f024bf88aeaf0125f397555" } , </v>
      </c>
    </row>
    <row r="254" spans="1:11" x14ac:dyDescent="0.25">
      <c r="A254" s="163">
        <v>265</v>
      </c>
      <c r="B254" s="124" t="s">
        <v>2578</v>
      </c>
      <c r="C254" s="124" t="str">
        <f>VLOOKUP(Table134[[#This Row],[src]],Table1[[UUID]:[email]],2,FALSE)</f>
        <v>sxun@localhost</v>
      </c>
      <c r="D254" s="124" t="s">
        <v>637</v>
      </c>
      <c r="E254" s="124" t="s">
        <v>2487</v>
      </c>
      <c r="F254" s="125" t="str">
        <f>VLOOKUP(Table134[[#This Row],[trgt]],Table1[[UUID]:[email]],2,FALSE)</f>
        <v>0@localhost</v>
      </c>
      <c r="G254" s="125" t="str">
        <f>IF(Table134[[#This Row],[src]]&lt;Table134[[#This Row],[trgt]],Table134[[#This Row],[src]]&amp;Table134[[#This Row],[trgt]],Table134[[#This Row],[trgt]]&amp;Table134[[#This Row],[src]])</f>
        <v>7107881cc5c3493988865c7fd5a87b8ceeeeeeeeeeeeeeeeeeeeeeeeeeeeeeee</v>
      </c>
      <c r="H254" s="123">
        <f>COUNTIF(Table134[DuplicateCheckId],Table134[[#This Row],[DuplicateCheckId]])-1</f>
        <v>0</v>
      </c>
      <c r="I254" s="125"/>
      <c r="J254" s="125" t="str">
        <f>IF(LEN(Table134[[#This Row],[Label]])&gt;0,"""label"" : { ""id"" : ""a7311ed09ba64a6e8066caa2a2247991"" , ""functor"" : ""tag list"" , ""components"" : [ { value"" : """ &amp; Table134[[#This Row],[Label]] &amp; """, ""type"" : ""string"" } ] },","")</f>
        <v/>
      </c>
      <c r="K254" s="123" t="str">
        <f ca="1">"{ ""src"" : ""agent://" &amp; Table134[[#This Row],[src]] &amp; """,  ""trgt"" : ""agent://" &amp; Table134[[#This Row],[trgt]] &amp; """ } " &amp; IF(LEN(OFFSET(Table134[[#This Row],[src]],1,0))&gt;0,", ","")</f>
        <v xml:space="preserve">{ "src" : "agent://7107881cc5c3493988865c7fd5a87b8c",  "trgt" : "agent://eeeeeeeeeeeeeeeeeeeeeeeeeeeeeeee" } , </v>
      </c>
    </row>
    <row r="255" spans="1:11" x14ac:dyDescent="0.25">
      <c r="A255" s="123">
        <v>266</v>
      </c>
      <c r="B255" s="124" t="s">
        <v>2554</v>
      </c>
      <c r="C255" s="121" t="str">
        <f>VLOOKUP(Table134[[#This Row],[src]],Table1[[UUID]:[email]],2,FALSE)</f>
        <v>tantall@localhost</v>
      </c>
      <c r="D255" s="124" t="s">
        <v>637</v>
      </c>
      <c r="E255" s="124" t="s">
        <v>2516</v>
      </c>
      <c r="F255" s="123" t="str">
        <f>VLOOKUP(Table134[[#This Row],[trgt]],Table1[[UUID]:[email]],2,FALSE)</f>
        <v>mkant@localhost</v>
      </c>
      <c r="G255" s="123" t="str">
        <f>IF(Table134[[#This Row],[src]]&lt;Table134[[#This Row],[trgt]],Table134[[#This Row],[src]]&amp;Table134[[#This Row],[trgt]],Table134[[#This Row],[trgt]]&amp;Table134[[#This Row],[src]])</f>
        <v>476aab8601a74cc8a80eb2f36ad6ed0e7c0fc06b4f024bf88aeaf0125f397555</v>
      </c>
      <c r="H255" s="123">
        <f>COUNTIF(Table134[DuplicateCheckId],Table134[[#This Row],[DuplicateCheckId]])-1</f>
        <v>0</v>
      </c>
      <c r="I255" s="123"/>
      <c r="J255" s="125" t="str">
        <f>IF(LEN(Table134[[#This Row],[Label]])&gt;0,"""label"" : { ""id"" : ""a7311ed09ba64a6e8066caa2a2247991"" , ""functor"" : ""tag list"" , ""components"" : [ { value"" : """ &amp; Table134[[#This Row],[Label]] &amp; """, ""type"" : ""string"" } ] },","")</f>
        <v/>
      </c>
      <c r="K255" s="123" t="str">
        <f ca="1">"{ ""src"" : ""agent://" &amp; Table134[[#This Row],[src]] &amp; """,  ""trgt"" : ""agent://" &amp; Table134[[#This Row],[trgt]] &amp; """ } " &amp; IF(LEN(OFFSET(Table134[[#This Row],[src]],1,0))&gt;0,", ","")</f>
        <v xml:space="preserve">{ "src" : "agent://476aab8601a74cc8a80eb2f36ad6ed0e",  "trgt" : "agent://7c0fc06b4f024bf88aeaf0125f397555" } , </v>
      </c>
    </row>
    <row r="256" spans="1:11" x14ac:dyDescent="0.25">
      <c r="A256" s="123">
        <v>267</v>
      </c>
      <c r="B256" s="124" t="s">
        <v>2554</v>
      </c>
      <c r="C256" s="124" t="str">
        <f>VLOOKUP(Table134[[#This Row],[src]],Table1[[UUID]:[email]],2,FALSE)</f>
        <v>tantall@localhost</v>
      </c>
      <c r="D256" s="124" t="s">
        <v>637</v>
      </c>
      <c r="E256" s="124" t="s">
        <v>2487</v>
      </c>
      <c r="F256" s="125" t="str">
        <f>VLOOKUP(Table134[[#This Row],[trgt]],Table1[[UUID]:[email]],2,FALSE)</f>
        <v>0@localhost</v>
      </c>
      <c r="G256" s="125" t="str">
        <f>IF(Table134[[#This Row],[src]]&lt;Table134[[#This Row],[trgt]],Table134[[#This Row],[src]]&amp;Table134[[#This Row],[trgt]],Table134[[#This Row],[trgt]]&amp;Table134[[#This Row],[src]])</f>
        <v>476aab8601a74cc8a80eb2f36ad6ed0eeeeeeeeeeeeeeeeeeeeeeeeeeeeeeeee</v>
      </c>
      <c r="H256" s="123">
        <f>COUNTIF(Table134[DuplicateCheckId],Table134[[#This Row],[DuplicateCheckId]])-1</f>
        <v>0</v>
      </c>
      <c r="I256" s="125"/>
      <c r="J256" s="125" t="str">
        <f>IF(LEN(Table134[[#This Row],[Label]])&gt;0,"""label"" : { ""id"" : ""a7311ed09ba64a6e8066caa2a2247991"" , ""functor"" : ""tag list"" , ""components"" : [ { value"" : """ &amp; Table134[[#This Row],[Label]] &amp; """, ""type"" : ""string"" } ] },","")</f>
        <v/>
      </c>
      <c r="K256" s="123" t="str">
        <f ca="1">"{ ""src"" : ""agent://" &amp; Table134[[#This Row],[src]] &amp; """,  ""trgt"" : ""agent://" &amp; Table134[[#This Row],[trgt]] &amp; """ } " &amp; IF(LEN(OFFSET(Table134[[#This Row],[src]],1,0))&gt;0,", ","")</f>
        <v xml:space="preserve">{ "src" : "agent://476aab8601a74cc8a80eb2f36ad6ed0e",  "trgt" : "agent://eeeeeeeeeeeeeeeeeeeeeeeeeeeeeeee" } , </v>
      </c>
    </row>
    <row r="257" spans="1:11" x14ac:dyDescent="0.25">
      <c r="A257" s="123">
        <v>268</v>
      </c>
      <c r="B257" s="124" t="s">
        <v>2584</v>
      </c>
      <c r="C257" s="121" t="str">
        <f>VLOOKUP(Table134[[#This Row],[src]],Table1[[UUID]:[email]],2,FALSE)</f>
        <v>tbarnes@localhost</v>
      </c>
      <c r="D257" s="124" t="s">
        <v>639</v>
      </c>
      <c r="E257" s="164" t="s">
        <v>2586</v>
      </c>
      <c r="F257" s="123" t="str">
        <f>VLOOKUP(Table134[[#This Row],[trgt]],Table1[[UUID]:[email]],2,FALSE)</f>
        <v>bperry@localhost</v>
      </c>
      <c r="G257" s="123" t="str">
        <f>IF(Table134[[#This Row],[src]]&lt;Table134[[#This Row],[trgt]],Table134[[#This Row],[src]]&amp;Table134[[#This Row],[trgt]],Table134[[#This Row],[trgt]]&amp;Table134[[#This Row],[src]])</f>
        <v>2e1b5dfefeb346edabc8f7342f1d5d6197c8738fa95b4e35a8b2bac9cb0e14d1</v>
      </c>
      <c r="H257" s="123">
        <f>COUNTIF(Table134[DuplicateCheckId],Table134[[#This Row],[DuplicateCheckId]])-1</f>
        <v>0</v>
      </c>
      <c r="I257" s="123"/>
      <c r="J257" s="123" t="str">
        <f>IF(LEN(Table134[[#This Row],[Label]])&gt;0,"""label"" : { ""id"" : ""a7311ed09ba64a6e8066caa2a2247991"" , ""functor"" : ""tag list"" , ""components"" : [ { value"" : """ &amp; Table134[[#This Row],[Label]] &amp; """, ""type"" : ""string"" } ] },","")</f>
        <v/>
      </c>
      <c r="K257" s="123" t="str">
        <f ca="1">"{ ""src"" : ""agent://" &amp; Table134[[#This Row],[src]] &amp; """,  ""trgt"" : ""agent://" &amp; Table134[[#This Row],[trgt]] &amp; """ } " &amp; IF(LEN(OFFSET(Table134[[#This Row],[src]],1,0))&gt;0,", ","")</f>
        <v xml:space="preserve">{ "src" : "agent://97c8738fa95b4e35a8b2bac9cb0e14d1",  "trgt" : "agent://2e1b5dfefeb346edabc8f7342f1d5d61" } , </v>
      </c>
    </row>
    <row r="258" spans="1:11" x14ac:dyDescent="0.25">
      <c r="A258" s="163">
        <v>269</v>
      </c>
      <c r="B258" s="124" t="s">
        <v>2576</v>
      </c>
      <c r="C258" s="121" t="str">
        <f>VLOOKUP(Table134[[#This Row],[src]],Table1[[UUID]:[email]],2,FALSE)</f>
        <v>tel-mofty@localhost</v>
      </c>
      <c r="D258" s="124" t="s">
        <v>637</v>
      </c>
      <c r="E258" s="124" t="s">
        <v>2527</v>
      </c>
      <c r="F258" s="123" t="str">
        <f>VLOOKUP(Table134[[#This Row],[trgt]],Table1[[UUID]:[email]],2,FALSE)</f>
        <v>jdean@localhost</v>
      </c>
      <c r="G258" s="123" t="str">
        <f>IF(Table134[[#This Row],[src]]&lt;Table134[[#This Row],[trgt]],Table134[[#This Row],[src]]&amp;Table134[[#This Row],[trgt]],Table134[[#This Row],[trgt]]&amp;Table134[[#This Row],[src]])</f>
        <v>0063a81da4ec4588bc34d261c64a76d98ae601e032dd49d08c3476196ad59861</v>
      </c>
      <c r="H258" s="123">
        <f>COUNTIF(Table134[DuplicateCheckId],Table134[[#This Row],[DuplicateCheckId]])-1</f>
        <v>0</v>
      </c>
      <c r="I258" s="123"/>
      <c r="J258" s="125" t="str">
        <f>IF(LEN(Table134[[#This Row],[Label]])&gt;0,"""label"" : { ""id"" : ""a7311ed09ba64a6e8066caa2a2247991"" , ""functor"" : ""tag list"" , ""components"" : [ { value"" : """ &amp; Table134[[#This Row],[Label]] &amp; """, ""type"" : ""string"" } ] },","")</f>
        <v/>
      </c>
      <c r="K258" s="123" t="str">
        <f ca="1">"{ ""src"" : ""agent://" &amp; Table134[[#This Row],[src]] &amp; """,  ""trgt"" : ""agent://" &amp; Table134[[#This Row],[trgt]] &amp; """ } " &amp; IF(LEN(OFFSET(Table134[[#This Row],[src]],1,0))&gt;0,", ","")</f>
        <v xml:space="preserve">{ "src" : "agent://0063a81da4ec4588bc34d261c64a76d9",  "trgt" : "agent://8ae601e032dd49d08c3476196ad59861" } , </v>
      </c>
    </row>
    <row r="259" spans="1:11" x14ac:dyDescent="0.25">
      <c r="A259" s="123">
        <v>270</v>
      </c>
      <c r="B259" s="31" t="s">
        <v>2576</v>
      </c>
      <c r="C259" s="31" t="str">
        <f>VLOOKUP(Table134[[#This Row],[src]],Table1[[UUID]:[email]],2,FALSE)</f>
        <v>tel-mofty@localhost</v>
      </c>
      <c r="D259" s="124" t="s">
        <v>637</v>
      </c>
      <c r="E259" s="124" t="s">
        <v>2487</v>
      </c>
      <c r="F259" s="125" t="str">
        <f>VLOOKUP(Table134[[#This Row],[trgt]],Table1[[UUID]:[email]],2,FALSE)</f>
        <v>0@localhost</v>
      </c>
      <c r="G259" s="125" t="str">
        <f>IF(Table134[[#This Row],[src]]&lt;Table134[[#This Row],[trgt]],Table134[[#This Row],[src]]&amp;Table134[[#This Row],[trgt]],Table134[[#This Row],[trgt]]&amp;Table134[[#This Row],[src]])</f>
        <v>0063a81da4ec4588bc34d261c64a76d9eeeeeeeeeeeeeeeeeeeeeeeeeeeeeeee</v>
      </c>
      <c r="H259" s="123">
        <f>COUNTIF(Table134[DuplicateCheckId],Table134[[#This Row],[DuplicateCheckId]])-1</f>
        <v>0</v>
      </c>
      <c r="I259" s="125"/>
      <c r="J259" s="125" t="str">
        <f>IF(LEN(Table134[[#This Row],[Label]])&gt;0,"""label"" : { ""id"" : ""a7311ed09ba64a6e8066caa2a2247991"" , ""functor"" : ""tag list"" , ""components"" : [ { value"" : """ &amp; Table134[[#This Row],[Label]] &amp; """, ""type"" : ""string"" } ] },","")</f>
        <v/>
      </c>
      <c r="K259" s="123" t="str">
        <f ca="1">"{ ""src"" : ""agent://" &amp; Table134[[#This Row],[src]] &amp; """,  ""trgt"" : ""agent://" &amp; Table134[[#This Row],[trgt]] &amp; """ } " &amp; IF(LEN(OFFSET(Table134[[#This Row],[src]],1,0))&gt;0,", ","")</f>
        <v xml:space="preserve">{ "src" : "agent://0063a81da4ec4588bc34d261c64a76d9",  "trgt" : "agent://eeeeeeeeeeeeeeeeeeeeeeeeeeeeeeee" } , </v>
      </c>
    </row>
    <row r="260" spans="1:11" x14ac:dyDescent="0.25">
      <c r="A260" s="123">
        <v>271</v>
      </c>
      <c r="B260" s="124" t="s">
        <v>2573</v>
      </c>
      <c r="C260" s="121" t="str">
        <f>VLOOKUP(Table134[[#This Row],[src]],Table1[[UUID]:[email]],2,FALSE)</f>
        <v>tzhu@localhost</v>
      </c>
      <c r="D260" s="124" t="s">
        <v>637</v>
      </c>
      <c r="E260" s="124" t="s">
        <v>2571</v>
      </c>
      <c r="F260" s="123" t="str">
        <f>VLOOKUP(Table134[[#This Row],[trgt]],Table1[[UUID]:[email]],2,FALSE)</f>
        <v>esheinfeld@localhost</v>
      </c>
      <c r="G260" s="123" t="str">
        <f>IF(Table134[[#This Row],[src]]&lt;Table134[[#This Row],[trgt]],Table134[[#This Row],[src]]&amp;Table134[[#This Row],[trgt]],Table134[[#This Row],[trgt]]&amp;Table134[[#This Row],[src]])</f>
        <v>1e15d29f3bfc4c238be76f4bb0e19df9b320523a00e14700bdac8ff06aad24fc</v>
      </c>
      <c r="H260" s="123">
        <f>COUNTIF(Table134[DuplicateCheckId],Table134[[#This Row],[DuplicateCheckId]])-1</f>
        <v>0</v>
      </c>
      <c r="I260" s="123"/>
      <c r="J260" s="125" t="str">
        <f>IF(LEN(Table134[[#This Row],[Label]])&gt;0,"""label"" : { ""id"" : ""a7311ed09ba64a6e8066caa2a2247991"" , ""functor"" : ""tag list"" , ""components"" : [ { value"" : """ &amp; Table134[[#This Row],[Label]] &amp; """, ""type"" : ""string"" } ] },","")</f>
        <v/>
      </c>
      <c r="K260" s="123" t="str">
        <f ca="1">"{ ""src"" : ""agent://" &amp; Table134[[#This Row],[src]] &amp; """,  ""trgt"" : ""agent://" &amp; Table134[[#This Row],[trgt]] &amp; """ } " &amp; IF(LEN(OFFSET(Table134[[#This Row],[src]],1,0))&gt;0,", ","")</f>
        <v xml:space="preserve">{ "src" : "agent://b320523a00e14700bdac8ff06aad24fc",  "trgt" : "agent://1e15d29f3bfc4c238be76f4bb0e19df9" } , </v>
      </c>
    </row>
    <row r="261" spans="1:11" x14ac:dyDescent="0.25">
      <c r="A261" s="123">
        <v>272</v>
      </c>
      <c r="B261" s="124" t="s">
        <v>2573</v>
      </c>
      <c r="C261" s="124" t="str">
        <f>VLOOKUP(Table134[[#This Row],[src]],Table1[[UUID]:[email]],2,FALSE)</f>
        <v>tzhu@localhost</v>
      </c>
      <c r="D261" s="124" t="s">
        <v>637</v>
      </c>
      <c r="E261" s="124" t="s">
        <v>2487</v>
      </c>
      <c r="F261" s="125" t="str">
        <f>VLOOKUP(Table134[[#This Row],[trgt]],Table1[[UUID]:[email]],2,FALSE)</f>
        <v>0@localhost</v>
      </c>
      <c r="G261" s="125" t="str">
        <f>IF(Table134[[#This Row],[src]]&lt;Table134[[#This Row],[trgt]],Table134[[#This Row],[src]]&amp;Table134[[#This Row],[trgt]],Table134[[#This Row],[trgt]]&amp;Table134[[#This Row],[src]])</f>
        <v>b320523a00e14700bdac8ff06aad24fceeeeeeeeeeeeeeeeeeeeeeeeeeeeeeee</v>
      </c>
      <c r="H261" s="123">
        <f>COUNTIF(Table134[DuplicateCheckId],Table134[[#This Row],[DuplicateCheckId]])-1</f>
        <v>0</v>
      </c>
      <c r="I261" s="125"/>
      <c r="J261" s="125" t="str">
        <f>IF(LEN(Table134[[#This Row],[Label]])&gt;0,"""label"" : { ""id"" : ""a7311ed09ba64a6e8066caa2a2247991"" , ""functor"" : ""tag list"" , ""components"" : [ { value"" : """ &amp; Table134[[#This Row],[Label]] &amp; """, ""type"" : ""string"" } ] },","")</f>
        <v/>
      </c>
      <c r="K261" s="123" t="str">
        <f ca="1">"{ ""src"" : ""agent://" &amp; Table134[[#This Row],[src]] &amp; """,  ""trgt"" : ""agent://" &amp; Table134[[#This Row],[trgt]] &amp; """ } " &amp; IF(LEN(OFFSET(Table134[[#This Row],[src]],1,0))&gt;0,", ","")</f>
        <v xml:space="preserve">{ "src" : "agent://b320523a00e14700bdac8ff06aad24fc",  "trgt" : "agent://eeeeeeeeeeeeeeeeeeeeeeeeeeeeeeee" } , </v>
      </c>
    </row>
    <row r="262" spans="1:11" x14ac:dyDescent="0.25">
      <c r="A262" s="163">
        <v>273</v>
      </c>
      <c r="B262" s="31" t="s">
        <v>2512</v>
      </c>
      <c r="C262" s="31" t="str">
        <f>VLOOKUP(Table134[[#This Row],[src]],Table1[[UUID]:[email]],2,FALSE)</f>
        <v>uchauha@localhost</v>
      </c>
      <c r="D262" s="124" t="s">
        <v>637</v>
      </c>
      <c r="E262" s="124" t="s">
        <v>2487</v>
      </c>
      <c r="F262" s="125" t="str">
        <f>VLOOKUP(Table134[[#This Row],[trgt]],Table1[[UUID]:[email]],2,FALSE)</f>
        <v>0@localhost</v>
      </c>
      <c r="G262" s="125" t="str">
        <f>IF(Table134[[#This Row],[src]]&lt;Table134[[#This Row],[trgt]],Table134[[#This Row],[src]]&amp;Table134[[#This Row],[trgt]],Table134[[#This Row],[trgt]]&amp;Table134[[#This Row],[src]])</f>
        <v>05a543f80d754a259b0f2ef7c6ac85dceeeeeeeeeeeeeeeeeeeeeeeeeeeeeeee</v>
      </c>
      <c r="H262" s="123">
        <f>COUNTIF(Table134[DuplicateCheckId],Table134[[#This Row],[DuplicateCheckId]])-1</f>
        <v>0</v>
      </c>
      <c r="I262" s="125"/>
      <c r="J262" s="125" t="str">
        <f>IF(LEN(Table134[[#This Row],[Label]])&gt;0,"""label"" : { ""id"" : ""a7311ed09ba64a6e8066caa2a2247991"" , ""functor"" : ""tag list"" , ""components"" : [ { value"" : """ &amp; Table134[[#This Row],[Label]] &amp; """, ""type"" : ""string"" } ] },","")</f>
        <v/>
      </c>
      <c r="K262" s="123" t="str">
        <f ca="1">"{ ""src"" : ""agent://" &amp; Table134[[#This Row],[src]] &amp; """,  ""trgt"" : ""agent://" &amp; Table134[[#This Row],[trgt]] &amp; """ } " &amp; IF(LEN(OFFSET(Table134[[#This Row],[src]],1,0))&gt;0,", ","")</f>
        <v xml:space="preserve">{ "src" : "agent://05a543f80d754a259b0f2ef7c6ac85dc",  "trgt" : "agent://eeeeeeeeeeeeeeeeeeeeeeeeeeeeeeee" } , </v>
      </c>
    </row>
    <row r="263" spans="1:11" x14ac:dyDescent="0.25">
      <c r="A263" s="123">
        <v>274</v>
      </c>
      <c r="B263" s="124" t="s">
        <v>2512</v>
      </c>
      <c r="C263" s="121" t="str">
        <f>VLOOKUP(Table134[[#This Row],[src]],Table1[[UUID]:[email]],2,FALSE)</f>
        <v>uchauha@localhost</v>
      </c>
      <c r="D263" s="124" t="s">
        <v>637</v>
      </c>
      <c r="E263" s="124" t="s">
        <v>2507</v>
      </c>
      <c r="F263" s="123" t="str">
        <f>VLOOKUP(Table134[[#This Row],[trgt]],Table1[[UUID]:[email]],2,FALSE)</f>
        <v>nuppal@localhost</v>
      </c>
      <c r="G263" s="123" t="str">
        <f>IF(Table134[[#This Row],[src]]&lt;Table134[[#This Row],[trgt]],Table134[[#This Row],[src]]&amp;Table134[[#This Row],[trgt]],Table134[[#This Row],[trgt]]&amp;Table134[[#This Row],[src]])</f>
        <v>05a543f80d754a259b0f2ef7c6ac85dcf9ad7bb715244e1abf8e3611859f1875</v>
      </c>
      <c r="H263" s="123">
        <f>COUNTIF(Table134[DuplicateCheckId],Table134[[#This Row],[DuplicateCheckId]])-1</f>
        <v>0</v>
      </c>
      <c r="I263" s="125" t="s">
        <v>651</v>
      </c>
      <c r="J263" s="125"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K263" s="123" t="str">
        <f ca="1">"{ ""src"" : ""agent://" &amp; Table134[[#This Row],[src]] &amp; """,  ""trgt"" : ""agent://" &amp; Table134[[#This Row],[trgt]] &amp; """ } " &amp; IF(LEN(OFFSET(Table134[[#This Row],[src]],1,0))&gt;0,", ","")</f>
        <v xml:space="preserve">{ "src" : "agent://05a543f80d754a259b0f2ef7c6ac85dc",  "trgt" : "agent://f9ad7bb715244e1abf8e3611859f1875" } , </v>
      </c>
    </row>
    <row r="264" spans="1:11" x14ac:dyDescent="0.25">
      <c r="A264" s="123">
        <v>275</v>
      </c>
      <c r="B264" s="124" t="s">
        <v>2522</v>
      </c>
      <c r="C264" s="121" t="str">
        <f>VLOOKUP(Table134[[#This Row],[src]],Table1[[UUID]:[email]],2,FALSE)</f>
        <v>vdey@localhost</v>
      </c>
      <c r="D264" s="124" t="s">
        <v>637</v>
      </c>
      <c r="E264" s="124" t="s">
        <v>2581</v>
      </c>
      <c r="F264" s="123" t="str">
        <f>VLOOKUP(Table134[[#This Row],[trgt]],Table1[[UUID]:[email]],2,FALSE)</f>
        <v>bsaqqaf@localhost</v>
      </c>
      <c r="G264" s="123" t="str">
        <f>IF(Table134[[#This Row],[src]]&lt;Table134[[#This Row],[trgt]],Table134[[#This Row],[src]]&amp;Table134[[#This Row],[trgt]],Table134[[#This Row],[trgt]]&amp;Table134[[#This Row],[src]])</f>
        <v>5da946b77b4e4e7b8cfd4eb5c020b0c0e4b86eaf25ba4ad5a52e35b5c9c17b70</v>
      </c>
      <c r="H264" s="123">
        <f>COUNTIF(Table134[DuplicateCheckId],Table134[[#This Row],[DuplicateCheckId]])-1</f>
        <v>0</v>
      </c>
      <c r="I264" s="123"/>
      <c r="J264" s="125" t="str">
        <f>IF(LEN(Table134[[#This Row],[Label]])&gt;0,"""label"" : { ""id"" : ""a7311ed09ba64a6e8066caa2a2247991"" , ""functor"" : ""tag list"" , ""components"" : [ { value"" : """ &amp; Table134[[#This Row],[Label]] &amp; """, ""type"" : ""string"" } ] },","")</f>
        <v/>
      </c>
      <c r="K264" s="123" t="str">
        <f ca="1">"{ ""src"" : ""agent://" &amp; Table134[[#This Row],[src]] &amp; """,  ""trgt"" : ""agent://" &amp; Table134[[#This Row],[trgt]] &amp; """ } " &amp; IF(LEN(OFFSET(Table134[[#This Row],[src]],1,0))&gt;0,", ","")</f>
        <v xml:space="preserve">{ "src" : "agent://e4b86eaf25ba4ad5a52e35b5c9c17b70",  "trgt" : "agent://5da946b77b4e4e7b8cfd4eb5c020b0c0" } , </v>
      </c>
    </row>
    <row r="265" spans="1:11" x14ac:dyDescent="0.25">
      <c r="A265" s="123">
        <v>276</v>
      </c>
      <c r="B265" s="124" t="s">
        <v>2522</v>
      </c>
      <c r="C265" s="124" t="str">
        <f>VLOOKUP(Table134[[#This Row],[src]],Table1[[UUID]:[email]],2,FALSE)</f>
        <v>vdey@localhost</v>
      </c>
      <c r="D265" s="124" t="s">
        <v>637</v>
      </c>
      <c r="E265" s="124" t="s">
        <v>2487</v>
      </c>
      <c r="F265" s="125" t="str">
        <f>VLOOKUP(Table134[[#This Row],[trgt]],Table1[[UUID]:[email]],2,FALSE)</f>
        <v>0@localhost</v>
      </c>
      <c r="G265" s="125" t="str">
        <f>IF(Table134[[#This Row],[src]]&lt;Table134[[#This Row],[trgt]],Table134[[#This Row],[src]]&amp;Table134[[#This Row],[trgt]],Table134[[#This Row],[trgt]]&amp;Table134[[#This Row],[src]])</f>
        <v>e4b86eaf25ba4ad5a52e35b5c9c17b70eeeeeeeeeeeeeeeeeeeeeeeeeeeeeeee</v>
      </c>
      <c r="H265" s="123">
        <f>COUNTIF(Table134[DuplicateCheckId],Table134[[#This Row],[DuplicateCheckId]])-1</f>
        <v>0</v>
      </c>
      <c r="I265" s="125"/>
      <c r="J265" s="125" t="str">
        <f>IF(LEN(Table134[[#This Row],[Label]])&gt;0,"""label"" : { ""id"" : ""a7311ed09ba64a6e8066caa2a2247991"" , ""functor"" : ""tag list"" , ""components"" : [ { value"" : """ &amp; Table134[[#This Row],[Label]] &amp; """, ""type"" : ""string"" } ] },","")</f>
        <v/>
      </c>
      <c r="K265" s="123" t="str">
        <f ca="1">"{ ""src"" : ""agent://" &amp; Table134[[#This Row],[src]] &amp; """,  ""trgt"" : ""agent://" &amp; Table134[[#This Row],[trgt]] &amp; """ } " &amp; IF(LEN(OFFSET(Table134[[#This Row],[src]],1,0))&gt;0,", ","")</f>
        <v xml:space="preserve">{ "src" : "agent://e4b86eaf25ba4ad5a52e35b5c9c17b70",  "trgt" : "agent://eeeeeeeeeeeeeeeeeeeeeeeeeeeeeeee" } , </v>
      </c>
    </row>
    <row r="266" spans="1:11" x14ac:dyDescent="0.25">
      <c r="A266" s="163">
        <v>277</v>
      </c>
      <c r="B266" s="124" t="s">
        <v>2535</v>
      </c>
      <c r="C266" s="121" t="str">
        <f>VLOOKUP(Table134[[#This Row],[src]],Table1[[UUID]:[email]],2,FALSE)</f>
        <v>wcoleman@localhost</v>
      </c>
      <c r="D266" s="124" t="s">
        <v>637</v>
      </c>
      <c r="E266" s="124" t="s">
        <v>2504</v>
      </c>
      <c r="F266" s="123" t="str">
        <f>VLOOKUP(Table134[[#This Row],[trgt]],Table1[[UUID]:[email]],2,FALSE)</f>
        <v>anarayan@localhost</v>
      </c>
      <c r="G266" s="123" t="str">
        <f>IF(Table134[[#This Row],[src]]&lt;Table134[[#This Row],[trgt]],Table134[[#This Row],[src]]&amp;Table134[[#This Row],[trgt]],Table134[[#This Row],[trgt]]&amp;Table134[[#This Row],[src]])</f>
        <v>23843ee2020948099929f33cc315fcc0c6a3c02e57244a35adc7ddc37d3c721b</v>
      </c>
      <c r="H266" s="123">
        <f>COUNTIF(Table134[DuplicateCheckId],Table134[[#This Row],[DuplicateCheckId]])-1</f>
        <v>0</v>
      </c>
      <c r="I266" s="123"/>
      <c r="J266" s="125" t="str">
        <f>IF(LEN(Table134[[#This Row],[Label]])&gt;0,"""label"" : { ""id"" : ""a7311ed09ba64a6e8066caa2a2247991"" , ""functor"" : ""tag list"" , ""components"" : [ { value"" : """ &amp; Table134[[#This Row],[Label]] &amp; """, ""type"" : ""string"" } ] },","")</f>
        <v/>
      </c>
      <c r="K266" s="123" t="str">
        <f ca="1">"{ ""src"" : ""agent://" &amp; Table134[[#This Row],[src]] &amp; """,  ""trgt"" : ""agent://" &amp; Table134[[#This Row],[trgt]] &amp; """ } " &amp; IF(LEN(OFFSET(Table134[[#This Row],[src]],1,0))&gt;0,", ","")</f>
        <v xml:space="preserve">{ "src" : "agent://23843ee2020948099929f33cc315fcc0",  "trgt" : "agent://c6a3c02e57244a35adc7ddc37d3c721b" } , </v>
      </c>
    </row>
    <row r="267" spans="1:11" x14ac:dyDescent="0.25">
      <c r="A267" s="123">
        <v>278</v>
      </c>
      <c r="B267" s="124" t="s">
        <v>2535</v>
      </c>
      <c r="C267" s="124" t="str">
        <f>VLOOKUP(Table134[[#This Row],[src]],Table1[[UUID]:[email]],2,FALSE)</f>
        <v>wcoleman@localhost</v>
      </c>
      <c r="D267" s="124" t="s">
        <v>637</v>
      </c>
      <c r="E267" s="124" t="s">
        <v>2487</v>
      </c>
      <c r="F267" s="125" t="str">
        <f>VLOOKUP(Table134[[#This Row],[trgt]],Table1[[UUID]:[email]],2,FALSE)</f>
        <v>0@localhost</v>
      </c>
      <c r="G267" s="125" t="str">
        <f>IF(Table134[[#This Row],[src]]&lt;Table134[[#This Row],[trgt]],Table134[[#This Row],[src]]&amp;Table134[[#This Row],[trgt]],Table134[[#This Row],[trgt]]&amp;Table134[[#This Row],[src]])</f>
        <v>23843ee2020948099929f33cc315fcc0eeeeeeeeeeeeeeeeeeeeeeeeeeeeeeee</v>
      </c>
      <c r="H267" s="123">
        <f>COUNTIF(Table134[DuplicateCheckId],Table134[[#This Row],[DuplicateCheckId]])-1</f>
        <v>0</v>
      </c>
      <c r="I267" s="125"/>
      <c r="J267" s="125" t="str">
        <f>IF(LEN(Table134[[#This Row],[Label]])&gt;0,"""label"" : { ""id"" : ""a7311ed09ba64a6e8066caa2a2247991"" , ""functor"" : ""tag list"" , ""components"" : [ { value"" : """ &amp; Table134[[#This Row],[Label]] &amp; """, ""type"" : ""string"" } ] },","")</f>
        <v/>
      </c>
      <c r="K267" s="123" t="str">
        <f ca="1">"{ ""src"" : ""agent://" &amp; Table134[[#This Row],[src]] &amp; """,  ""trgt"" : ""agent://" &amp; Table134[[#This Row],[trgt]] &amp; """ } " &amp; IF(LEN(OFFSET(Table134[[#This Row],[src]],1,0))&gt;0,", ","")</f>
        <v xml:space="preserve">{ "src" : "agent://23843ee2020948099929f33cc315fcc0",  "trgt" : "agent://eeeeeeeeeeeeeeeeeeeeeeeeeeeeeeee" } , </v>
      </c>
    </row>
    <row r="268" spans="1:11" x14ac:dyDescent="0.25">
      <c r="A268" s="123">
        <v>279</v>
      </c>
      <c r="B268" s="31" t="s">
        <v>2520</v>
      </c>
      <c r="C268" s="31" t="str">
        <f>VLOOKUP(Table134[[#This Row],[src]],Table1[[UUID]:[email]],2,FALSE)</f>
        <v>ybadal@localhost</v>
      </c>
      <c r="D268" s="124" t="s">
        <v>637</v>
      </c>
      <c r="E268" s="124" t="s">
        <v>2487</v>
      </c>
      <c r="F268" s="125" t="str">
        <f>VLOOKUP(Table134[[#This Row],[trgt]],Table1[[UUID]:[email]],2,FALSE)</f>
        <v>0@localhost</v>
      </c>
      <c r="G268" s="125" t="str">
        <f>IF(Table134[[#This Row],[src]]&lt;Table134[[#This Row],[trgt]],Table134[[#This Row],[src]]&amp;Table134[[#This Row],[trgt]],Table134[[#This Row],[trgt]]&amp;Table134[[#This Row],[src]])</f>
        <v>502a7e2940bb4ebd9666a0651a920b9aeeeeeeeeeeeeeeeeeeeeeeeeeeeeeeee</v>
      </c>
      <c r="H268" s="123">
        <f>COUNTIF(Table134[DuplicateCheckId],Table134[[#This Row],[DuplicateCheckId]])-1</f>
        <v>0</v>
      </c>
      <c r="I268" s="125"/>
      <c r="J268" s="125" t="str">
        <f>IF(LEN(Table134[[#This Row],[Label]])&gt;0,"""label"" : { ""id"" : ""a7311ed09ba64a6e8066caa2a2247991"" , ""functor"" : ""tag list"" , ""components"" : [ { value"" : """ &amp; Table134[[#This Row],[Label]] &amp; """, ""type"" : ""string"" } ] },","")</f>
        <v/>
      </c>
      <c r="K268" s="123" t="str">
        <f ca="1">"{ ""src"" : ""agent://" &amp; Table134[[#This Row],[src]] &amp; """,  ""trgt"" : ""agent://" &amp; Table134[[#This Row],[trgt]] &amp; """ } " &amp; IF(LEN(OFFSET(Table134[[#This Row],[src]],1,0))&gt;0,", ","")</f>
        <v xml:space="preserve">{ "src" : "agent://502a7e2940bb4ebd9666a0651a920b9a",  "trgt" : "agent://eeeeeeeeeeeeeeeeeeeeeeeeeeeeeeee" } , </v>
      </c>
    </row>
    <row r="269" spans="1:11" x14ac:dyDescent="0.25">
      <c r="A269" s="123">
        <v>280</v>
      </c>
      <c r="B269" s="124" t="s">
        <v>2520</v>
      </c>
      <c r="C269" s="121" t="str">
        <f>VLOOKUP(Table134[[#This Row],[src]],Table1[[UUID]:[email]],2,FALSE)</f>
        <v>ybadal@localhost</v>
      </c>
      <c r="D269" s="124" t="s">
        <v>637</v>
      </c>
      <c r="E269" s="124" t="s">
        <v>2566</v>
      </c>
      <c r="F269" s="123" t="str">
        <f>VLOOKUP(Table134[[#This Row],[trgt]],Table1[[UUID]:[email]],2,FALSE)</f>
        <v>apage@localhost</v>
      </c>
      <c r="G269" s="123" t="str">
        <f>IF(Table134[[#This Row],[src]]&lt;Table134[[#This Row],[trgt]],Table134[[#This Row],[src]]&amp;Table134[[#This Row],[trgt]],Table134[[#This Row],[trgt]]&amp;Table134[[#This Row],[src]])</f>
        <v>502a7e2940bb4ebd9666a0651a920b9af7fe2ff157564ff9a3fd15961118746b</v>
      </c>
      <c r="H269" s="123">
        <f>COUNTIF(Table134[DuplicateCheckId],Table134[[#This Row],[DuplicateCheckId]])-1</f>
        <v>0</v>
      </c>
      <c r="I269" s="123"/>
      <c r="J269" s="125" t="str">
        <f>IF(LEN(Table134[[#This Row],[Label]])&gt;0,"""label"" : { ""id"" : ""a7311ed09ba64a6e8066caa2a2247991"" , ""functor"" : ""tag list"" , ""components"" : [ { value"" : """ &amp; Table134[[#This Row],[Label]] &amp; """, ""type"" : ""string"" } ] },","")</f>
        <v/>
      </c>
      <c r="K269" s="123" t="str">
        <f ca="1">"{ ""src"" : ""agent://" &amp; Table134[[#This Row],[src]] &amp; """,  ""trgt"" : ""agent://" &amp; Table134[[#This Row],[trgt]] &amp; """ } " &amp; IF(LEN(OFFSET(Table134[[#This Row],[src]],1,0))&gt;0,", ","")</f>
        <v xml:space="preserve">{ "src" : "agent://502a7e2940bb4ebd9666a0651a920b9a",  "trgt" : "agent://f7fe2ff157564ff9a3fd15961118746b" } , </v>
      </c>
    </row>
    <row r="270" spans="1:11" x14ac:dyDescent="0.25">
      <c r="A270" s="163">
        <v>281</v>
      </c>
      <c r="B270" s="124" t="s">
        <v>2568</v>
      </c>
      <c r="C270" s="121" t="str">
        <f>VLOOKUP(Table134[[#This Row],[src]],Table1[[UUID]:[email]],2,FALSE)</f>
        <v>ymasson@localhost</v>
      </c>
      <c r="D270" s="124" t="s">
        <v>637</v>
      </c>
      <c r="E270" s="124" t="s">
        <v>2571</v>
      </c>
      <c r="F270" s="123" t="str">
        <f>VLOOKUP(Table134[[#This Row],[trgt]],Table1[[UUID]:[email]],2,FALSE)</f>
        <v>esheinfeld@localhost</v>
      </c>
      <c r="G270" s="123" t="str">
        <f>IF(Table134[[#This Row],[src]]&lt;Table134[[#This Row],[trgt]],Table134[[#This Row],[src]]&amp;Table134[[#This Row],[trgt]],Table134[[#This Row],[trgt]]&amp;Table134[[#This Row],[src]])</f>
        <v>16b3ad7e8e054f35a81a4e28b3456f731e15d29f3bfc4c238be76f4bb0e19df9</v>
      </c>
      <c r="H270" s="123">
        <f>COUNTIF(Table134[DuplicateCheckId],Table134[[#This Row],[DuplicateCheckId]])-1</f>
        <v>0</v>
      </c>
      <c r="I270" s="123"/>
      <c r="J270" s="125" t="str">
        <f>IF(LEN(Table134[[#This Row],[Label]])&gt;0,"""label"" : { ""id"" : ""a7311ed09ba64a6e8066caa2a2247991"" , ""functor"" : ""tag list"" , ""components"" : [ { value"" : """ &amp; Table134[[#This Row],[Label]] &amp; """, ""type"" : ""string"" } ] },","")</f>
        <v/>
      </c>
      <c r="K270" s="123" t="str">
        <f ca="1">"{ ""src"" : ""agent://" &amp; Table134[[#This Row],[src]] &amp; """,  ""trgt"" : ""agent://" &amp; Table134[[#This Row],[trgt]] &amp; """ } " &amp; IF(LEN(OFFSET(Table134[[#This Row],[src]],1,0))&gt;0,", ","")</f>
        <v xml:space="preserve">{ "src" : "agent://16b3ad7e8e054f35a81a4e28b3456f73",  "trgt" : "agent://1e15d29f3bfc4c238be76f4bb0e19df9" } , </v>
      </c>
    </row>
    <row r="271" spans="1:11" x14ac:dyDescent="0.25">
      <c r="A271" s="123">
        <v>282</v>
      </c>
      <c r="B271" s="31" t="s">
        <v>2568</v>
      </c>
      <c r="C271" s="31" t="str">
        <f>VLOOKUP(Table134[[#This Row],[src]],Table1[[UUID]:[email]],2,FALSE)</f>
        <v>ymasson@localhost</v>
      </c>
      <c r="D271" s="124" t="s">
        <v>637</v>
      </c>
      <c r="E271" s="124" t="s">
        <v>2487</v>
      </c>
      <c r="F271" s="125" t="str">
        <f>VLOOKUP(Table134[[#This Row],[trgt]],Table1[[UUID]:[email]],2,FALSE)</f>
        <v>0@localhost</v>
      </c>
      <c r="G271" s="125" t="str">
        <f>IF(Table134[[#This Row],[src]]&lt;Table134[[#This Row],[trgt]],Table134[[#This Row],[src]]&amp;Table134[[#This Row],[trgt]],Table134[[#This Row],[trgt]]&amp;Table134[[#This Row],[src]])</f>
        <v>16b3ad7e8e054f35a81a4e28b3456f73eeeeeeeeeeeeeeeeeeeeeeeeeeeeeeee</v>
      </c>
      <c r="H271" s="123">
        <f>COUNTIF(Table134[DuplicateCheckId],Table134[[#This Row],[DuplicateCheckId]])-1</f>
        <v>0</v>
      </c>
      <c r="I271" s="125"/>
      <c r="J271" s="125" t="str">
        <f>IF(LEN(Table134[[#This Row],[Label]])&gt;0,"""label"" : { ""id"" : ""a7311ed09ba64a6e8066caa2a2247991"" , ""functor"" : ""tag list"" , ""components"" : [ { value"" : """ &amp; Table134[[#This Row],[Label]] &amp; """, ""type"" : ""string"" } ] },","")</f>
        <v/>
      </c>
      <c r="K271" s="123" t="str">
        <f ca="1">"{ ""src"" : ""agent://" &amp; Table134[[#This Row],[src]] &amp; """,  ""trgt"" : ""agent://" &amp; Table134[[#This Row],[trgt]] &amp; """ } " &amp; IF(LEN(OFFSET(Table134[[#This Row],[src]],1,0))&gt;0,", ","")</f>
        <v xml:space="preserve">{ "src" : "agent://16b3ad7e8e054f35a81a4e28b3456f73",  "trgt" : "agent://eeeeeeeeeeeeeeeeeeeeeeeeeeeeeeee" } , </v>
      </c>
    </row>
    <row r="272" spans="1:11" x14ac:dyDescent="0.25">
      <c r="A272" s="123">
        <v>283</v>
      </c>
      <c r="B272" s="124" t="s">
        <v>2577</v>
      </c>
      <c r="C272" s="121" t="str">
        <f>VLOOKUP(Table134[[#This Row],[src]],Table1[[UUID]:[email]],2,FALSE)</f>
        <v>zhakim@localhost</v>
      </c>
      <c r="D272" s="124" t="s">
        <v>637</v>
      </c>
      <c r="E272" s="124" t="s">
        <v>2534</v>
      </c>
      <c r="F272" s="123" t="str">
        <f>VLOOKUP(Table134[[#This Row],[trgt]],Table1[[UUID]:[email]],2,FALSE)</f>
        <v>danderson@localhost</v>
      </c>
      <c r="G272" s="123" t="str">
        <f>IF(Table134[[#This Row],[src]]&lt;Table134[[#This Row],[trgt]],Table134[[#This Row],[src]]&amp;Table134[[#This Row],[trgt]],Table134[[#This Row],[trgt]]&amp;Table134[[#This Row],[src]])</f>
        <v>622eae325c484c2f8b93dc655380e0e5c1835eccf9ea4449af7b2fcea845763c</v>
      </c>
      <c r="H272" s="123">
        <f>COUNTIF(Table134[DuplicateCheckId],Table134[[#This Row],[DuplicateCheckId]])-1</f>
        <v>0</v>
      </c>
      <c r="I272" s="123"/>
      <c r="J272" s="125" t="str">
        <f>IF(LEN(Table134[[#This Row],[Label]])&gt;0,"""label"" : { ""id"" : ""a7311ed09ba64a6e8066caa2a2247991"" , ""functor"" : ""tag list"" , ""components"" : [ { value"" : """ &amp; Table134[[#This Row],[Label]] &amp; """, ""type"" : ""string"" } ] },","")</f>
        <v/>
      </c>
      <c r="K272" s="123" t="str">
        <f ca="1">"{ ""src"" : ""agent://" &amp; Table134[[#This Row],[src]] &amp; """,  ""trgt"" : ""agent://" &amp; Table134[[#This Row],[trgt]] &amp; """ } " &amp; IF(LEN(OFFSET(Table134[[#This Row],[src]],1,0))&gt;0,", ","")</f>
        <v xml:space="preserve">{ "src" : "agent://c1835eccf9ea4449af7b2fcea845763c",  "trgt" : "agent://622eae325c484c2f8b93dc655380e0e5" } , </v>
      </c>
    </row>
    <row r="273" spans="1:11" x14ac:dyDescent="0.25">
      <c r="A273" s="123">
        <v>284</v>
      </c>
      <c r="B273" s="124" t="s">
        <v>2577</v>
      </c>
      <c r="C273" s="124" t="str">
        <f>VLOOKUP(Table134[[#This Row],[src]],Table1[[UUID]:[email]],2,FALSE)</f>
        <v>zhakim@localhost</v>
      </c>
      <c r="D273" s="124" t="s">
        <v>637</v>
      </c>
      <c r="E273" s="124" t="s">
        <v>2487</v>
      </c>
      <c r="F273" s="125" t="str">
        <f>VLOOKUP(Table134[[#This Row],[trgt]],Table1[[UUID]:[email]],2,FALSE)</f>
        <v>0@localhost</v>
      </c>
      <c r="G273" s="125" t="str">
        <f>IF(Table134[[#This Row],[src]]&lt;Table134[[#This Row],[trgt]],Table134[[#This Row],[src]]&amp;Table134[[#This Row],[trgt]],Table134[[#This Row],[trgt]]&amp;Table134[[#This Row],[src]])</f>
        <v>c1835eccf9ea4449af7b2fcea845763ceeeeeeeeeeeeeeeeeeeeeeeeeeeeeeee</v>
      </c>
      <c r="H273" s="123">
        <f>COUNTIF(Table134[DuplicateCheckId],Table134[[#This Row],[DuplicateCheckId]])-1</f>
        <v>0</v>
      </c>
      <c r="I273" s="125"/>
      <c r="J273" s="125" t="str">
        <f>IF(LEN(Table134[[#This Row],[Label]])&gt;0,"""label"" : { ""id"" : ""a7311ed09ba64a6e8066caa2a2247991"" , ""functor"" : ""tag list"" , ""components"" : [ { value"" : """ &amp; Table134[[#This Row],[Label]] &amp; """, ""type"" : ""string"" } ] },","")</f>
        <v/>
      </c>
      <c r="K273" s="123" t="str">
        <f ca="1">"{ ""src"" : ""agent://" &amp; Table134[[#This Row],[src]] &amp; """,  ""trgt"" : ""agent://" &amp; Table134[[#This Row],[trgt]] &amp; """ } " &amp; IF(LEN(OFFSET(Table134[[#This Row],[src]],1,0))&gt;0,", ","")</f>
        <v xml:space="preserve">{ "src" : "agent://c1835eccf9ea4449af7b2fcea845763c",  "trgt" : "agent://eeeeeeeeeeeeeeeeeeeeeeeeeeeeeeee" } </v>
      </c>
    </row>
  </sheetData>
  <sortState ref="B173:B178">
    <sortCondition ref="B175:B180"/>
  </sortState>
  <conditionalFormatting sqref="H2:H273">
    <cfRule type="dataBar" priority="12">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H2:H273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K127"/>
  <sheetViews>
    <sheetView topLeftCell="BW1" zoomScale="85" zoomScaleNormal="85" workbookViewId="0">
      <pane ySplit="3" topLeftCell="A4" activePane="bottomLeft" state="frozenSplit"/>
      <selection activeCell="AE1" sqref="AE1"/>
      <selection pane="bottomLeft" activeCell="CJ4" sqref="CJ4:CJ12"/>
    </sheetView>
  </sheetViews>
  <sheetFormatPr defaultRowHeight="15" x14ac:dyDescent="0.25"/>
  <cols>
    <col min="1" max="1" width="12.85546875" customWidth="1"/>
    <col min="2" max="2" width="9.140625" customWidth="1"/>
    <col min="3" max="3" width="11.140625" customWidth="1"/>
    <col min="4" max="4" width="16.85546875" customWidth="1"/>
    <col min="5" max="6" width="10.28515625" customWidth="1"/>
    <col min="7" max="7" width="20.42578125" customWidth="1"/>
    <col min="8" max="8" width="10.28515625" customWidth="1"/>
    <col min="9" max="9" width="22.5703125" customWidth="1"/>
    <col min="10" max="10" width="24.28515625" customWidth="1"/>
    <col min="11" max="32" width="10.28515625" customWidth="1"/>
    <col min="33" max="33" width="25.5703125" customWidth="1"/>
    <col min="34" max="46" width="10.28515625" customWidth="1"/>
    <col min="47" max="47" width="30.140625" customWidth="1"/>
    <col min="48" max="48" width="8.140625"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1" max="71" width="13.5703125" customWidth="1"/>
    <col min="73" max="73" width="8" customWidth="1"/>
    <col min="74" max="74" width="21.140625" customWidth="1"/>
    <col min="77" max="77" width="23.85546875" customWidth="1"/>
    <col min="78" max="79" width="28.140625" customWidth="1"/>
    <col min="80" max="80" width="33.5703125" customWidth="1"/>
    <col min="81" max="81" width="37.28515625" customWidth="1"/>
    <col min="82" max="82" width="11.85546875" customWidth="1"/>
    <col min="83" max="83" width="15.85546875" customWidth="1"/>
    <col min="87" max="87" width="16.42578125" customWidth="1"/>
    <col min="88" max="88" width="9.140625" style="11"/>
  </cols>
  <sheetData>
    <row r="1" spans="1:89" x14ac:dyDescent="0.25">
      <c r="A1" t="s">
        <v>1057</v>
      </c>
      <c r="B1" s="99" t="s">
        <v>1058</v>
      </c>
      <c r="C1" s="98" t="s">
        <v>1059</v>
      </c>
      <c r="D1" s="206"/>
      <c r="E1" s="100" t="s">
        <v>1060</v>
      </c>
      <c r="F1" s="95" t="s">
        <v>2625</v>
      </c>
    </row>
    <row r="3" spans="1:89" ht="15.75" customHeight="1" x14ac:dyDescent="0.25">
      <c r="B3" s="114" t="s">
        <v>842</v>
      </c>
      <c r="C3" s="96" t="s">
        <v>1024</v>
      </c>
      <c r="D3" s="95" t="s">
        <v>2601</v>
      </c>
      <c r="E3" s="96" t="s">
        <v>1044</v>
      </c>
      <c r="F3" s="96" t="s">
        <v>2416</v>
      </c>
      <c r="G3" t="s">
        <v>2415</v>
      </c>
      <c r="H3" s="96" t="s">
        <v>2647</v>
      </c>
      <c r="I3" s="96" t="s">
        <v>851</v>
      </c>
      <c r="J3" s="96" t="s">
        <v>844</v>
      </c>
      <c r="K3" s="96" t="s">
        <v>810</v>
      </c>
      <c r="L3" s="96" t="s">
        <v>811</v>
      </c>
      <c r="M3" s="96" t="s">
        <v>2412</v>
      </c>
      <c r="N3" s="95" t="s">
        <v>2411</v>
      </c>
      <c r="O3" s="96" t="s">
        <v>2624</v>
      </c>
      <c r="P3" s="95" t="s">
        <v>2622</v>
      </c>
      <c r="Q3" s="96" t="s">
        <v>1061</v>
      </c>
      <c r="R3" s="96" t="s">
        <v>2632</v>
      </c>
      <c r="S3" s="96" t="s">
        <v>2631</v>
      </c>
      <c r="T3" s="96" t="s">
        <v>2634</v>
      </c>
      <c r="U3" s="96" t="s">
        <v>2635</v>
      </c>
      <c r="V3" s="96" t="s">
        <v>2636</v>
      </c>
      <c r="W3" s="96" t="s">
        <v>2637</v>
      </c>
      <c r="X3" s="96" t="s">
        <v>2638</v>
      </c>
      <c r="Y3" s="96" t="s">
        <v>2639</v>
      </c>
      <c r="Z3" s="96" t="s">
        <v>2640</v>
      </c>
      <c r="AA3" s="96" t="s">
        <v>2641</v>
      </c>
      <c r="AB3" s="96" t="s">
        <v>2650</v>
      </c>
      <c r="AC3" s="96" t="s">
        <v>629</v>
      </c>
      <c r="AD3" s="96" t="s">
        <v>1062</v>
      </c>
      <c r="AE3" s="96" t="s">
        <v>2627</v>
      </c>
      <c r="AF3" s="96" t="s">
        <v>942</v>
      </c>
      <c r="AG3" s="96" t="s">
        <v>2417</v>
      </c>
      <c r="AH3" s="96" t="s">
        <v>2642</v>
      </c>
      <c r="AI3" s="96" t="s">
        <v>2404</v>
      </c>
      <c r="AJ3" s="96" t="s">
        <v>646</v>
      </c>
      <c r="AK3" s="96" t="s">
        <v>2405</v>
      </c>
      <c r="AL3" s="96" t="s">
        <v>2406</v>
      </c>
      <c r="AM3" s="118" t="s">
        <v>2424</v>
      </c>
      <c r="AN3" s="118" t="s">
        <v>2425</v>
      </c>
      <c r="AO3" s="118" t="s">
        <v>2426</v>
      </c>
      <c r="AP3" s="118" t="s">
        <v>2427</v>
      </c>
      <c r="AQ3" s="105" t="s">
        <v>2655</v>
      </c>
      <c r="AR3" s="105" t="s">
        <v>2656</v>
      </c>
      <c r="AS3" s="105" t="s">
        <v>2657</v>
      </c>
      <c r="AT3" s="105" t="s">
        <v>2658</v>
      </c>
      <c r="AU3" s="105" t="s">
        <v>2430</v>
      </c>
      <c r="AV3" s="105" t="s">
        <v>1075</v>
      </c>
      <c r="AW3" s="105" t="s">
        <v>1076</v>
      </c>
      <c r="AX3" s="105" t="s">
        <v>1077</v>
      </c>
      <c r="AY3" s="105" t="s">
        <v>1078</v>
      </c>
      <c r="AZ3" s="104" t="s">
        <v>2408</v>
      </c>
      <c r="BA3" s="104" t="s">
        <v>2409</v>
      </c>
      <c r="BB3" s="104" t="s">
        <v>1079</v>
      </c>
      <c r="BC3" s="104" t="s">
        <v>1082</v>
      </c>
      <c r="BD3" s="100" t="s">
        <v>1081</v>
      </c>
      <c r="BE3" s="100" t="s">
        <v>1080</v>
      </c>
      <c r="BF3" s="119" t="s">
        <v>1065</v>
      </c>
      <c r="BG3" s="119" t="s">
        <v>2643</v>
      </c>
      <c r="BH3" s="119" t="s">
        <v>2630</v>
      </c>
      <c r="BI3" s="119" t="s">
        <v>2633</v>
      </c>
      <c r="BJ3" s="119" t="s">
        <v>2623</v>
      </c>
      <c r="BK3" s="119" t="s">
        <v>1066</v>
      </c>
      <c r="BL3" s="119" t="s">
        <v>1067</v>
      </c>
      <c r="BM3" s="119" t="s">
        <v>2644</v>
      </c>
      <c r="BN3" s="119" t="s">
        <v>2420</v>
      </c>
      <c r="BO3" s="119" t="s">
        <v>1068</v>
      </c>
      <c r="BP3" s="119" t="s">
        <v>2648</v>
      </c>
      <c r="BQ3" s="119" t="s">
        <v>1069</v>
      </c>
      <c r="BR3" s="119" t="s">
        <v>2649</v>
      </c>
      <c r="BS3" s="119" t="s">
        <v>1070</v>
      </c>
      <c r="BT3" s="119" t="s">
        <v>1071</v>
      </c>
      <c r="BU3" s="119" t="s">
        <v>2628</v>
      </c>
      <c r="BV3" s="119" t="s">
        <v>1072</v>
      </c>
      <c r="BW3" s="119" t="s">
        <v>2646</v>
      </c>
      <c r="BX3" s="119" t="s">
        <v>2645</v>
      </c>
      <c r="BY3" s="120" t="s">
        <v>2629</v>
      </c>
      <c r="BZ3" s="100" t="s">
        <v>2413</v>
      </c>
      <c r="CA3" s="100" t="s">
        <v>2414</v>
      </c>
      <c r="CB3" s="100" t="s">
        <v>2410</v>
      </c>
      <c r="CC3" s="100" t="s">
        <v>2419</v>
      </c>
      <c r="CD3" s="100" t="s">
        <v>2421</v>
      </c>
      <c r="CE3" s="100" t="s">
        <v>1073</v>
      </c>
      <c r="CF3" s="97" t="s">
        <v>1055</v>
      </c>
      <c r="CG3" s="97" t="s">
        <v>643</v>
      </c>
      <c r="CH3" s="97" t="s">
        <v>1043</v>
      </c>
      <c r="CI3" s="97" t="s">
        <v>1074</v>
      </c>
      <c r="CJ3" s="211" t="s">
        <v>865</v>
      </c>
      <c r="CK3" t="s">
        <v>2626</v>
      </c>
    </row>
    <row r="4" spans="1:89" s="136" customFormat="1" x14ac:dyDescent="0.25">
      <c r="B4" s="136" t="s">
        <v>1089</v>
      </c>
      <c r="C4" s="148" t="s">
        <v>2484</v>
      </c>
      <c r="D4" s="148" t="str">
        <f>VLOOKUP(demoPosts[[#This Row],[Source]],Table1[[UUID]:[email]],2,FALSE)</f>
        <v>1@localhost</v>
      </c>
      <c r="E4" s="139" t="s">
        <v>2487</v>
      </c>
      <c r="F4" s="136" t="s">
        <v>805</v>
      </c>
      <c r="G4"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4" s="150" t="s">
        <v>2418</v>
      </c>
      <c r="I4" s="150" t="str">
        <f ca="1">TEXT(NOW()-ROW()/100, "yyyy-mm-ddThh:mm:ssZ")</f>
        <v>2016-09-16T19:29:02Z</v>
      </c>
      <c r="J4" s="150" t="s">
        <v>804</v>
      </c>
      <c r="K4" s="158" t="s">
        <v>2488</v>
      </c>
      <c r="L4" s="150"/>
      <c r="M4" s="150" t="s">
        <v>2710</v>
      </c>
      <c r="N4" s="50" t="s">
        <v>2714</v>
      </c>
      <c r="O4" s="150">
        <v>16</v>
      </c>
      <c r="P4" s="15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v>
      </c>
      <c r="Q4" s="153" t="s">
        <v>2651</v>
      </c>
      <c r="R4" s="151" t="s">
        <v>951</v>
      </c>
      <c r="S4" s="151" t="s">
        <v>953</v>
      </c>
      <c r="T4" s="151" t="s">
        <v>1063</v>
      </c>
      <c r="U4" s="151" t="s">
        <v>804</v>
      </c>
      <c r="V4" s="151" t="s">
        <v>804</v>
      </c>
      <c r="W4" s="151" t="s">
        <v>804</v>
      </c>
      <c r="X4" s="151" t="s">
        <v>804</v>
      </c>
      <c r="Y4" s="151" t="s">
        <v>619</v>
      </c>
      <c r="Z4" s="151" t="s">
        <v>864</v>
      </c>
      <c r="AA4" s="151" t="s">
        <v>818</v>
      </c>
      <c r="AB4" s="152" t="s">
        <v>938</v>
      </c>
      <c r="AC4" s="151" t="s">
        <v>2487</v>
      </c>
      <c r="AD4" s="151">
        <v>1</v>
      </c>
      <c r="AE4" s="153" t="s">
        <v>868</v>
      </c>
      <c r="AF4" s="151" t="s">
        <v>943</v>
      </c>
      <c r="AG4" s="151" t="s">
        <v>2501</v>
      </c>
      <c r="AH4" s="151">
        <v>2350.3000000000002</v>
      </c>
      <c r="AI4" s="154">
        <v>1</v>
      </c>
      <c r="AJ4" s="154"/>
      <c r="AK4" s="154"/>
      <c r="AL4" s="154"/>
      <c r="AM4" s="154"/>
      <c r="AN4" s="154"/>
      <c r="AO4" s="154"/>
      <c r="AP4" s="154"/>
      <c r="AQ4" s="154" t="str">
        <f>"\""name\"" : \"""&amp;demoPosts[[#This Row],[talentProfile.name]]&amp;"\"", "</f>
        <v xml:space="preserve">\"name\" : \"\", </v>
      </c>
      <c r="AR4" s="154" t="str">
        <f>"\""title\"" : \"""&amp;demoPosts[[#This Row],[talentProfile.title]]&amp;"\"", "</f>
        <v xml:space="preserve">\"title\" : \"\", </v>
      </c>
      <c r="AS4" s="154" t="str">
        <f>"\""capabilities\"" : \"""&amp;demoPosts[[#This Row],[talentProfile.capabilities]]&amp;"\"", "</f>
        <v xml:space="preserve">\"capabilities\" : \"\", </v>
      </c>
      <c r="AT4" s="154" t="str">
        <f>"\""video\"" : \"""&amp;demoPosts[[#This Row],[talentProfile.video]]&amp;"\"" "</f>
        <v xml:space="preserve">\"video\" : \"\" </v>
      </c>
      <c r="AU4" s="15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4" s="142" t="str">
        <f>"\""uid\"" : \"""&amp;demoPosts[[#This Row],[uid]]&amp;"\"", "</f>
        <v xml:space="preserve">\"uid\" : \"58bbeb443b4c4c0cbda82c99c3178e6e\", </v>
      </c>
      <c r="AW4" s="150" t="str">
        <f t="shared" ref="AW4:AW127" si="0">"\""type\"" : \""TEXT\"", "</f>
        <v xml:space="preserve">\"type\" : \"TEXT\", </v>
      </c>
      <c r="AX4" s="150" t="str">
        <f ca="1">"\""created\"" : \""" &amp; demoPosts[[#This Row],[created]] &amp; "\"", "</f>
        <v xml:space="preserve">\"created\" : \"2016-09-16T19:29:02Z\", </v>
      </c>
      <c r="AY4" s="150" t="str">
        <f>"\""modified\"" : \""" &amp; demoPosts[[#This Row],[modified]] &amp; "\"", "</f>
        <v xml:space="preserve">\"modified\" : \"2002-05-30T09:30:10Z\", </v>
      </c>
      <c r="AZ4" s="150" t="str">
        <f ca="1">"\""created\"" : \""" &amp; demoPosts[[#This Row],[created]] &amp; "\"", "</f>
        <v xml:space="preserve">\"created\" : \"2016-09-16T19:29:02Z\", </v>
      </c>
      <c r="BA4" s="150" t="str">
        <f>"\""modified\"" : \""" &amp; demoPosts[[#This Row],[modified]] &amp; "\"", "</f>
        <v xml:space="preserve">\"modified\" : \"2002-05-30T09:30:10Z\", </v>
      </c>
      <c r="BB4" s="150" t="str">
        <f>"\""labels\"" : \""each([Bitcoin],[Ethereum],[" &amp; demoPosts[[#This Row],[postTypeGuidLabel]]&amp;"])\"", "</f>
        <v xml:space="preserve">\"labels\" : \"each([Bitcoin],[Ethereum],[MESSAGEPOSTLABEL])\", </v>
      </c>
      <c r="BC4" s="150" t="str">
        <f t="shared" ref="BC4:BC127"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150" t="str">
        <f>"\""versionedPostId\"" : \""" &amp; demoPosts[[#This Row],[versionedPost.id]] &amp; "\"", "</f>
        <v xml:space="preserve">\"versionedPostId\" : \"35e60447747e496aafde65ca182db1c8\", </v>
      </c>
      <c r="BE4" s="150" t="str">
        <f>"\""versionedPostPredecessorId\"" : \""" &amp; demoPosts[[#This Row],[versionedPost.predecessorID]] &amp; "\"", "</f>
        <v xml:space="preserve">\"versionedPostPredecessorId\" : \"\", </v>
      </c>
      <c r="BF4" s="155" t="str">
        <f>"\""jobPostType\"" : \""" &amp; demoPosts[[#This Row],[jobPostType]] &amp; "\"", "</f>
        <v xml:space="preserve">\"jobPostType\" : \" \", </v>
      </c>
      <c r="BG4" s="155" t="str">
        <f>"\""name\"" : \""" &amp; demoPosts[[#This Row],[jobName]] &amp; "\"", "</f>
        <v xml:space="preserve">\"name\" : \"Help test Bitcoin as payment for my travel-related business\", </v>
      </c>
      <c r="BH4" s="155"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4" s="155" t="str">
        <f>"\""message\"" : \""" &amp; demoPosts[[#This Row],[jobMessage]] &amp; "\"", "</f>
        <v xml:space="preserve">\"message\" : \"hi\", </v>
      </c>
      <c r="BJ4" s="15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BK4" s="155" t="str">
        <f>"\""postedDate\"" : \""" &amp; demoPosts[[#This Row],[jobMessage]] &amp; "\"", "</f>
        <v xml:space="preserve">\"postedDate\" : \"hi\", </v>
      </c>
      <c r="BL4" s="155" t="str">
        <f>"\""broadcastDate\"" : \""" &amp; demoPosts[[#This Row],[jobBroadcastDate]] &amp; "\"", "</f>
        <v xml:space="preserve">\"broadcastDate\" : \"2002-05-30T09:30:10Z\", </v>
      </c>
      <c r="BM4" s="155" t="str">
        <f>"\""startDate\"" : \""" &amp; demoPosts[[#This Row],[jobStartDate]] &amp; "\"", "</f>
        <v xml:space="preserve">\"startDate\" : \"2002-05-30T09:30:10Z\", </v>
      </c>
      <c r="BN4" s="155" t="str">
        <f>"\""endDate\"" : \""" &amp; demoPosts[[#This Row],[jobEndDate]] &amp; "\"", "</f>
        <v xml:space="preserve">\"endDate\" : \"2002-05-30T09:30:10Z\", </v>
      </c>
      <c r="BO4" s="155" t="str">
        <f>"\""currency\"" : \""" &amp; demoPosts[[#This Row],[jobCurrency]] &amp; "\"", "</f>
        <v xml:space="preserve">\"currency\" : \"USD\", </v>
      </c>
      <c r="BP4" s="155" t="str">
        <f>"\""workLocation\"" : \""" &amp; demoPosts[[#This Row],[jobWorkLocation]] &amp; "\"", "</f>
        <v xml:space="preserve">\"workLocation\" : \"United States\", </v>
      </c>
      <c r="BQ4" s="155" t="str">
        <f>"\""isPayoutInPieces\"" : \""" &amp; demoPosts[[#This Row],[jobIsPayoutInPieces]] &amp; "\"", "</f>
        <v xml:space="preserve">\"isPayoutInPieces\" : \"false\", </v>
      </c>
      <c r="BR4" s="155" t="str">
        <f t="shared" ref="BR4:BR35" si="2">"\""skillNeeded\"" : \""" &amp; "various skills" &amp; "\"", "</f>
        <v xml:space="preserve">\"skillNeeded\" : \"various skills\", </v>
      </c>
      <c r="BS4" s="155" t="str">
        <f>"\""posterId\"" : \""" &amp; demoPosts[[#This Row],[posterId]] &amp; "\"", "</f>
        <v xml:space="preserve">\"posterId\" : \"eeeeeeeeeeeeeeeeeeeeeeeeeeeeeeee\", </v>
      </c>
      <c r="BT4" s="155" t="str">
        <f>"\""versionNumber\"" : \""" &amp; demoPosts[[#This Row],[versionNumber]] &amp; "\"", "</f>
        <v xml:space="preserve">\"versionNumber\" : \"1\", </v>
      </c>
      <c r="BU4" s="156" t="str">
        <f>"\""allowForwarding\"" : " &amp; demoPosts[[#This Row],[allowForwarding]] &amp; ", "</f>
        <v xml:space="preserve">\"allowForwarding\" : true, </v>
      </c>
      <c r="BV4" s="155" t="str">
        <f t="shared" ref="BV4:BV127" si="3">"\""referents\"" : \""" &amp; "" &amp; "\"", "</f>
        <v xml:space="preserve">\"referents\" : \"\", </v>
      </c>
      <c r="BW4" s="155" t="str">
        <f>"\""contractType\"" : \""" &amp; demoPosts[[#This Row],[jobContractType]] &amp; "\"", "</f>
        <v xml:space="preserve">\"contractType\" : \"contest\", </v>
      </c>
      <c r="BX4" s="155" t="str">
        <f>"\""budget\"" : \""" &amp; demoPosts[[#This Row],[jobBudget]] &amp; "\"""</f>
        <v>\"budget\" : \"2350.3\"</v>
      </c>
      <c r="BY4" s="21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4" s="155" t="str">
        <f>"\""text\"" : \""" &amp; demoPosts[[#This Row],[messageText]] &amp; "\"","</f>
        <v>\"text\"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v>
      </c>
      <c r="CA4" s="155" t="str">
        <f>"\""subject\"" : \""" &amp; demoPosts[[#This Row],[messageSubject]] &amp; "\"","</f>
        <v>\"subject\" : \"The next eight years\",</v>
      </c>
      <c r="CB4"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C4" s="14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D4" s="14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 s="150" t="str">
        <f ca="1">"{\""$type\"":\"""&amp;demoPosts[[#This Row],[$type]]&amp;"\"","&amp;demoPosts[[#This Row],[uidInnerJson]]&amp;demoPosts[[#This Row],[createdInnerJson]]&amp;demoPosts[[#This Row],[modifiedInnerJson]]&amp;"\""connections\"":[{}],"&amp;"\""labels\"":\""notused\"","&amp;demoPosts[[#This Row],[typeDependentContentJson]]&amp;"}"</f>
        <v>{\"$type\":\"shared.models.MessagePost\",\"uid\" : \"58bbeb443b4c4c0cbda82c99c3178e6e\", \"created\" : \"2016-09-16T19:29:02Z\",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v>
      </c>
      <c r="CF4" s="142" t="str">
        <f>"""uid"" : """&amp;demoPosts[[#This Row],[uid]]&amp;""", "</f>
        <v xml:space="preserve">"uid" : "58bbeb443b4c4c0cbda82c99c3178e6e", </v>
      </c>
      <c r="CG4" s="149" t="str">
        <f>"""src"" : """&amp;demoPosts[[#This Row],[Source]]&amp;""", "</f>
        <v xml:space="preserve">"src" : "0001b786be604980af3bd2a9e55d6dae", </v>
      </c>
      <c r="CH4" s="149" t="str">
        <f>"""trgts"" : ["""&amp;demoPosts[[#This Row],[trgt1]]&amp;"""], "</f>
        <v xml:space="preserve">"trgts" : ["eeeeeeeeeeeeeeeeeeeeeeeeeeeeeeee"], </v>
      </c>
      <c r="CI4" s="136" t="str">
        <f>"""label"" : ""each([Bitcoin],[Ethereum],[" &amp; demoPosts[[#This Row],[postTypeGuidLabel]]&amp;"])"", "</f>
        <v xml:space="preserve">"label" : "each([Bitcoin],[Ethereum],[MESSAGEPOSTLABEL])", </v>
      </c>
      <c r="CJ4" s="157"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\"2016-09-16T19:29:02Z\", \"modified\" : \"2002-05-30T09:30:10Z\", \"connections\":[{}],\"labels\":\"notused\",\"postContent\": {\"$type\":\"shared.models.MessagePostContent\",\"versionedPostId\" : \"35e60447747e496aafde65ca182db1c8\", \"versionedPostPredecessorId\" : \"\", \"versionNumber\" : \"1\", \"allowForwarding\" : true, \"text\" : \"To die, the spurns that sleep to grunt and sweat under a weary life, for whose the question. To die: that we end to others the slings of resolution. To be, or to others that we have, that sleep, no traveller returns, puzzles the mind them? To die, the pangs and makes calamity of outrageous for whose there's the unworthy take wish'd. To be, or to sleep; to suffer those bourn no mortal coil, must give us all, and arrows of so long after death, the himself might his mortal coil, must give us pause.\",\"subject\" : \"The next eight years\",\"imgSrc\" : \"data:image/jpeg;base64,/9j/4AAQSkZJRgABAQAAAQABAAD/2wBDAAYEBQYFBAYGBQYHBwYIChAKCgkJChQODwwQFxQYGBcUFhYaHSUfGhsjHBYWICwgIyYnKSopGR8tMC0oMCUoKSj/2wBDAQcHBwoIChMKChMoGhYaKCgoKCgoKCgoKCgoKCgoKCgoKCgoKCgoKCgoKCgoKCgoKCgoKCgoKCgoKCgoKCgoKCj/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LFGKcRRXmncMxRT8UmKVgGEUmKfimmgY1hUZiQnlRU1N70gIjEB91mH40hjbH3gfqKsYpCKAKhRv7g/A0hJHGXH1GaskVDc3MFqm64mjjX1ZsUJXAYHJ6Mp/SlDkHlSaxZ/F2hxyGNryNmzjCjNSQ+INGn/1d5GPxxVcjGa5dfp9aQEHuKZCyTx74LgSIehGDTmjb0VvwxStYBxFJUeGBPyt+BzQXweSR/vCkBJRiohKewB+hp/mf3lIpMA70lAZT0NLQA1lB6gGmeUueBj6cVJmigBgVgflY49+aKkFFIZqYoIpworUgbikxTsUYpMBhppFSEU3FAxmKTHNPxRilYBtI3AyeBT8VxHxC8SHTohY2ZzcSj5iP4RTirsCfxL4o+x7oNO2vOPvOei/SvM9Wubm+nMt9I8pbnk8Vb05zc4yxP8Ae9qfeWeJAIyCua2SSCxR0+0ilYKFVT3JrVl0sIr4K7gPzpqwNER+7Ax0yOtTzymW3VlQ7l56VfMgSZl2l1qWlyBrO4dBnoDkH6iuy0TxzvIi1aDYw485Oh+orlXkDRAmMDd3qBo42hfcMP8A3fWk7MrlaPZbK7t72ES2kySp6qelTEV4nY3t5orxXlizBwcSQE/K616zoGsW+taelzbHGeGQnlD6GsZU7bEXL7RIx5UU0wr/AAll+hqWkINZlEPksWA3A59RU0sQiVQB9TSx/fH1qW96D60gKZFQtLsk2kr7ZOKnNQYBmbIB+tADhL7fkc0Uhgjb+HH0ooA38UYp+PakxVkjCOaQipKTHFAEZppFSFTSbT3FAEdGKcRmjFAyOZhHE7twFUk14XrV011rE9xN8xZjj6dq9f8AGVybPw7dyA4JXb+deIx/O5YfMWNbU0rXF1saFmwUNs4GMcVr2iGRVMic9MAfrUelWysqFwBxkj1rpLO3Up5rp0OEI7expNm0YkVpbI0LrKvzDlaZPaj7Odo2uh6juK1/srBQQAVPcUs8AS2YsBuK4IqWy1E4yC0NzdsMHHUGnzaNKzMx5I6VtaXFh29u9aLjgjHWsnJpm8YprU881RZ44yrRHIqHwPrZ0fxAoZiLe4O2RT29DXV6lC2W+XpXMX+l29wp2/upezLWkK19GZVcP1R7WpDKGU5B5FFUPD2BolmBIZNsYBY9TitA9KhnM9NBF++KmvRwKgX74+tWL77g+tICjUQ/15+lSk1XJ/0j8KGBOKKYDRSA6KinUhrQkaetJinEUlACYpCKdSYoAZijHrTqKTQzjviqWHhZihOTIoNcH4f0pnVkEImdBuZi21V9s13fxT/5F6Mes6fzrn7i9ttF8OMvAkm44603JxjY6sLBSbbMVrmOC8AY7V3bThsha3FuCh/dsTHjGQeDWforafe2cgjs5hM/JlkXg/Sp4bd4FIQ/KT0PrWcZ66ms4a6FyC/kTG9ye+KfFfyXLsCpC54z3qOz0wyt5sx6dFrSSAJgYAqnNDjAr2sLIckYGc9aknck5QFQPWriICMdKr38Wxd7PtXHOazbuWrIyLu4QE7ya526niMx2sK354re4jYx3Ck/71cpqETRyHkN9KUVZg5Jo9I8BXPm6bLDkny2yPoa6Y1yPw0iP9lTzNkF32/lXXkVqedP4hij5x9as3w/d596rDO4VZvziH8aBGcxxVZv+Pj8Kmc1VZv9JH0pAWAaKjLUUWA3i9+rbfLt5MdSGIpv2q7AJayJA7q4rmF1vVEGxoF2d8Hk1YXxLcq3721YKo4A5zVhY3/t4ABktrlM/wCxmnDUrTOGd0b0dCKwY/Fqgl5baXPYY6VYTxTZMMMSXbqWXgUCaNlby2f7txEf+BVMrIwyrKfoaxRrGkTHGYdo+8xUU9JdIm+cCID+EKcE/lQFjYxSGs0W9pwIp5Q7dklPFP8AszEkQ384C9ckGlcDnfiomfCU0g+9FIjfrXCzW/8Aar6e23zI+GKg9RXoHjW0urjw1dxtcxyRMo4ZMMee1cz4cjjsYofNGVUflUzeh14XQ1razVPKmbaI1yqwr/D9aW4jilyMALnOKx9b1W2FwkNrOfOlYDav9a0oY28kENk981iu512LFvGFUhTmklBjYs33RUPzocg1fbY9sN3LY6UxM5TXfEsdnERbEmXpjFcRrd5rmqwEvMwhx90OBmux1zSkZmkMYJ7GuC1+wYpsEDHJ4aM4IranYwnFnNh9RWYra3EquDyuetbdpd3dvDuv35681e8GeHrs6gJJoz5eOdxycVoeKdEluPEmnW0EBlgkbMijj5e9auSehlyOKudx8INYGqaRdoqkCGXAbHBrvC1U9G0y00uwit7CFYoQOAB/OrbVm0YN3Gl/SllnLwlW65zmmGonpCI3NUpD/pK/Srb1SlOLpPoaAJS1FRsaKdgOhNrAf4FppsICPu4r5uh+JmsR/wCr1e4/7aKD/StK1+LGsR43X9vJ/vxCtORhZdz3p9LhI4H6VA+jQt2X8q8gt/i/qWfmSxkH4j+talv8XpjjzNPhb/clqXALHoUnh+Jv4EqtJ4bj6qpH+6cVy9v8WbZv9bp8w/3XBrQh+KejN/rILyP/AIAD/I0uUdmaX9gSR5Mckqk/3WqJ9NvowAl1MB2FLD8RfD0o5uXiJ7PGa55PickXje1R3i/sESKsjlMnH96qjTcmS3bc1NUN/AfJvJ3YEfdYYqrBgx49DXuHibwtp3irT4ru0dFnMYaG4TkOCOM+orxzUtJu9HupLa+jMcin8CPUe1RXpSjqdWFrRkrdSFtIt2nW5CL5gHXFaUOFUKapx3GFCk0hu1XqRXNc7GyzdMFQkVVjmc5IbAHUmqU96GYgGs/UZpHaG0jYjzPmcj+7TQW0NjULuOW2HQj1HeuOu7mOOUliFHrTtd1VNOiVF5bOFUdawLSC5vbpLu6BWNWDBD3raMbakuS2PTPCYjaBR5ZRnGQW6mr8I8vxJEiskbFSA7LmuHuvHENvexRy2bwFcYZeRV3+1m1zWbYWQfzO5A+6PWlbW5M7ctj08LdZ4ltXHuCpocXhz/o0bAf3JR/WuTFtq0TDbcsR6NU8T6upA3K34Vdzz2rHRgTb9j20q8ZzwRSzRtGPnGM1Q059TaRfOTCZ6g1oX4YzohVlwC2GouIqPVCbP2mP6GtB+tUbji6j/GgAc0U2Q80UwPlb7J/duYj9aBZTH7rQt/wKnYtT0vT/AMCUUCCI/cvIj9Vrtsc4xrG5/wCeKH/dIphtJ1/5d5B/u1YFs/8ABcQn6MRTxb3Q5WVD9JKB6lMi4Tolwv0zSrc3Cf8ALWdfrmrmy/B43N9HBq9DHOqbriT/AIDgU1G4+Yr6TPczyktMxiTrmrFxLulPeo5JCoITAB9BVcScnNaRSREpXPef2ffic+jXkPhzW5s6XO223lc/6hz/AA5/un9K+jfE3h+08QWJiuAFkA/dyr1U/wCFfn/HIOxINfYf7Pfjk+KvC32C+l36ppwEbknmSP8Ahb+hpSipbmabi+ZHCeJtJu9A1Bra8Qj+446OPUVjMxINfSPinQLTxBpr212g3AZjkHVD6ivm/wAQWl1oOuSWN9HhgPlI6MM8EV51ahyao9bD4j2is9yrI+HHFV0nDajcHPCqFB9OKn3ByT29Kx2J23rqecsBWKR1XOXvdTT+1mmmhlmi3kAqOldO9+slvtgsZSQoJ2kHGaiht4vs6DauCvPHWsmWKK1ummtZpIbj+8jYz9RXRFpqzMZRktUUr6aG5vU8+ORArDO5cV6ho/jTwxZwokS/ZiqhT+5IJ/GvD/E0l7LqHzyyvhQQy9Oax/OukJ/fTA+4rX2Whxyq3dmfUcHjXw9ccLqMIP8AtZH8639HvbHU1aSwuYZ1XglGBxXyRZXNw7YeXf7EV7l8ETsuL6MYwVUnFZThYS1PXZEARccVU1MH7dFlg37s81dm4QYqlqOPtkJAx8hzWaQGfIOaz7n/AI+oq0pBms66GLmKmBHJ940U6WimgPks+UTyiH6EUeXCf+Wf5EVfMy7UZobc7hnHcUimKQ4FpEfoa7tzm5vIo+TF2DitHS7KVS7hyqMMYcZ49qnjtoAQ32dQw96uZc9apRByERUhGEHPrUcrk96WTI7VExyKtIm9xjciq0gINWailXI96BESsa6fwB4ru/B/ia01azJPltiWPOBIh+8prlSSpwRg0qtQB+inhzWrLxFodrqmmyiS1uEDKR29QfcVxHxZ8Krr+lme3AW/thmNu7D0rw39nL4jjw5rP9h6rMRpV82I2Y8Qy9j7A19Q6iRNGdhBBHFROKasXSbhK58lxaoYZXt7hCksbbWBpLSeOQXCE8kn9a0/jToj2fim1a3kjja8z1OPxrzC5vrzTL+WIhyUO0kA4NcbpHf7ex2eoF4kXYSFx1FcfqRfMkrS7AOhPSnS+JDLCFIcH3FZOoagl1EI3GVzk9qqFOwqlZSWjIHErtuF1Gx7/PimgXWeGVh7PVbyrb+5+tIIYc8FgPrW6OS12benm68mQNFmPIy2AcfjXsfwZJXUr0EYzGteJ6SsUbyNufIHQnrXtPwbYf2pcjPWIGsaxrDY9kl/1Y+lUdQkU3VvhwQFI+lW7yTyrJ5D/CpNePXHiaebVo4I3O6WUDP41z2NqdLnu2elPjkVn3f/AB8Q/Wqmoa5Dp52TEZVc9aWC7+229pcAYD8imhSpuKuyeXrRSydaKDNnyhE1wgAWNJM9SRWrDGAAWRFfvgYqpY23lkuZC/pV8sAOa9CMepzSY7gCguAB6moSxbApIvnm3fwrwK0ILgGV5qpMu08VcHSqtwecUAVfM5xTS1RTNtbNAbIoAe+GGDVc9TjpUp5FQEFTSAcHKkFSQw5BHavqX4YfFW1n+Hksuuz4vdMXy2GctKMfKR718r5q/o141leo/DRMQsiHowpPYcXqdXrHiS58ba7e3moWsjSb8wbSQIlHRRXN6tfXM2oSEGRX6MpHcV1mt2j6FfQ3OlMwtJ0WRYt2SGPBH0rlvF7OutEtJvYqNzAY+b0rSUE43KbKZnuwOUc/8BzTTc3BHzJ+cdV/MIwd2F7k9qnVD1S5jP8AwIiucFYa1yx+9FEfqhFN8xGRma3i4GeOM0XMj+YPKn2ADBAbIJ9eai3SvgG4J9sClcrl1NLTmtXtZU+zN5zsNpB+6O5PtXsHwb/5C8qjvAKyvhTpT3OkXsDabNPO/wByQwnkenSvQPh/4J1vTtdluJbBoLZo9oZyFrGp72iOpQ5Y3udN4snmi0ho7YBpXGACcZryPRLeabxXZ+fbmPa5JyPQGvcNW8OSXjoLjULeGNR0U5P5VU07wbpkN79oNxfXkqg4WOLAH41mqcjSNWnGNm9TxjxE/wDa2utbxybQz7Sa7rTxHBDa2aSBzCAM9zS/FHw7p1np0OpaVYTwXST+XLnr0zyK888LapOviWHzGJV/l5pOLW5q2p07o9SkookopI4z5jjRYY1VOgFBBPJpZCC+B0p8S7jk9BXpLRHG9xu1sY7nr7VJCvzYXoKSU5+VetSxDaopgPY4BxVGduTVuU4U1QuDzmgCrMcg0yBsjFNkPU1FG+JKBFymsNwozxRmkBFRmnSLkZFMFJoZ12i6uptozcOJLiIeUit2Xsaqa1YvdM8rZ8x1Mi+prCtJRFcRu33Q3P0rpTfNNfC6U/IrLtHoB2rVS92wHPxQwPZO/mFbhT9wjhx7e9UYiqSlJd/lnkbTzW14htVs9YuoYiPKLb0x/dbkfzrGuFIIIHIrCxRYvZLV3QRpKyIoALDnPerXhpLSXxBp0cyMkTToGb0GRVBy5VTGUYEc5HSiGSeOVHAUMrBgQfSoLT1P0DhtyJ4rW3n8i3WFSoiQAt7k1ZOlW7/64yzf78hNYnhHUP7R0bw7f55uLUK3uQB/hXWVSB3uV4LO2hGIoIlHstWAoC8DH0pM460bvQ07COH8dRL9g1UuCQipcY+nBrwG3l0f/hIY7lGKDdnaOgNfSfia3E85hcZjuraSIj1IGR/Wvl/xFoZTU4UtcxzM4Qgcd+tc1ZO534d3hY9V3h0VlIKnkGiobGE29hDCxyUUDNFYIyaPmwJz7VLkhcAUsi7WxQvSvTRwhGuOT1p4bJprHApEOFJaqASbqapXHStBxuGazbpgSQKQMpS1XB/erU0nSq/R1NIRor/q6ap9aliH7sZqB+GNAEoNQyDacjpT0cGlkXcpoAgzWxpU2+IRY5UliaxgMcGrWnzGGf2YbaIjLerO0t0rucnYAPoKz5hla0NVGJV9hiqP8JoaAgUAD/WFfbOKXIH/AC1P50qLuOAm4mmMwHHlHj1xWT3NY7H2J8GNXXUvhrpTg/8AHjOsZ9h0/rXsB5NfLH7Omti10HXLC8DxwzBZICV4LDqK+hLHxXpl3Z+ZBcqZEUbozwwNCkrFuMnrYXW5Lm91OPTbOXyRs3yyDqB6D3qtdWkuhILu1vrm4SPmWCZt24dyPQ1zl/4me21h7uPC+amw7hkY9axtU8SNO4t45vtFzJ0VBmp+sLZG0cNJ7npmtyI8OnXUfKCZT/wFgR/WvC720MnjC73jKWshUH3zXtPkTjwdGtwf9IiRXPsQc1wniu0jt9VnliGPPZZSfqBU19iab5booP7UUNRXKM+b7jG+ou1OuD8/4VCW4r1FscbHH5mGKc5yQopIh3pF5loAlJ+Uj2rIuOXNax6N9Kx5j85oEQOOoqBwEdCemasNUFzwoPvSYjTj5QVUmPzGrkRBgU+oqjMfmpgNDYqVXyMVBTlOKkB0nqKbuIww7U4nIxUIPzFe1AzVu5DLZwSdWLc1VzzSRvmylBP3eRSA5ANNgN3EPgVv+FfD91ruopFtC26nMj47Vh2dsbu9igUkGRguRX0R4e0q30nSoYbdQPlBZu5Nc1afKdWGpc712LNjaW2mWMdvbIERBjgdau297b20TOxRcck1lahcrEmN3znhRUWmaNb3L+dqU7yJnPl7sCuG7Z6vKiLUdZudbnEOnwv5ecGUjgV1Gi6fD4egaWRw1wwyZWIJ/wDrVnarrVhZ2wtbKEEgYCxiqHhSSz1e7d9TuxHHF84hduoHrWsINkzmoLU9Z8H622r6JcJJJ5u0smT1Hsa5/wARsZbSylYYOzafwOK0fAixsdRvI4/Ktp5AIVxjIAxmq2vxr/ZjhesNww/A810Tvynm31MU9BRSsPlFFc5Z8zytuIPsKZjJFFFektjhZNnahpkf3s0UUxDv4WPtWRN980UUDG44qleHIwKKKTEX7dx9mXPpVeU80UUwGZpaKKkBc8VFJw4bt0oooGSQHJZezDFPi+4v5UUU+gupseEIPP8AENuDnah3Ej2r3a0mMsQUc0UVw4nc9XBL3SperDbStLM24gce1c1cald392LXT8gk43DtRRWEEdc9jt/A9nbW1vJLMBJeK5V2bmrmo6NDf6xbXdtp1qvltmSVxgP9R3oordSaOWEFLc7HTtXie5WwV4/NVchUHGPaq+oBnGrxEdCkv6c/yooq90YTVnoZJOVGKKKK5yT/2Q==\" }}"} , </v>
      </c>
      <c r="CK4" s="208" t="str">
        <f>""</f>
        <v/>
      </c>
    </row>
    <row r="5" spans="1:89" s="136" customFormat="1" ht="18" customHeight="1" x14ac:dyDescent="0.25">
      <c r="B5" s="136" t="s">
        <v>1090</v>
      </c>
      <c r="C5" s="149" t="s">
        <v>2485</v>
      </c>
      <c r="D5" s="149" t="str">
        <f>VLOOKUP(demoPosts[[#This Row],[Source]],Table1[[UUID]:[email]],2,FALSE)</f>
        <v>2@localhost</v>
      </c>
      <c r="E5" s="139" t="s">
        <v>2487</v>
      </c>
      <c r="F5" s="136" t="s">
        <v>805</v>
      </c>
      <c r="G5" s="14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H5" s="150" t="s">
        <v>2418</v>
      </c>
      <c r="I5" s="150" t="str">
        <f t="shared" ref="I5:I68" ca="1" si="4">TEXT(NOW()-ROW()/100, "yyyy-mm-ddThh:mm:ssZ")</f>
        <v>2016-09-16T19:14:38Z</v>
      </c>
      <c r="J5" s="150" t="s">
        <v>804</v>
      </c>
      <c r="K5" s="158" t="s">
        <v>2488</v>
      </c>
      <c r="L5" s="150"/>
      <c r="M5" s="150" t="s">
        <v>2711</v>
      </c>
      <c r="N5" s="50" t="s">
        <v>2715</v>
      </c>
      <c r="O5" s="150">
        <v>17</v>
      </c>
      <c r="P5" s="150" t="str">
        <f>VLOOKUP(demoPosts[[#This Row],[imgSrcNum]],Images[[ID]:[Image]],4,FALSE)</f>
        <v>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v>
      </c>
      <c r="Q5" s="153" t="s">
        <v>2651</v>
      </c>
      <c r="R5" s="151"/>
      <c r="S5" s="151"/>
      <c r="T5" s="151"/>
      <c r="U5" s="151"/>
      <c r="V5" s="151"/>
      <c r="W5" s="151"/>
      <c r="X5" s="151"/>
      <c r="Y5" s="151"/>
      <c r="Z5" s="151"/>
      <c r="AA5" s="151"/>
      <c r="AB5" s="152"/>
      <c r="AC5" s="151"/>
      <c r="AD5" s="151"/>
      <c r="AE5" s="153" t="s">
        <v>868</v>
      </c>
      <c r="AF5" s="151"/>
      <c r="AG5" s="151"/>
      <c r="AH5" s="151"/>
      <c r="AI5" s="154"/>
      <c r="AJ5" s="154"/>
      <c r="AK5" s="154"/>
      <c r="AL5" s="154"/>
      <c r="AM5" s="154"/>
      <c r="AN5" s="154"/>
      <c r="AO5" s="154"/>
      <c r="AP5" s="154"/>
      <c r="AQ5" s="154" t="str">
        <f>"\""name\"" : \"""&amp;demoPosts[[#This Row],[talentProfile.name]]&amp;"\"", "</f>
        <v xml:space="preserve">\"name\" : \"\", </v>
      </c>
      <c r="AR5" s="154" t="str">
        <f>"\""title\"" : \"""&amp;demoPosts[[#This Row],[talentProfile.title]]&amp;"\"", "</f>
        <v xml:space="preserve">\"title\" : \"\", </v>
      </c>
      <c r="AS5" s="154" t="str">
        <f>"\""capabilities\"" : \"""&amp;demoPosts[[#This Row],[talentProfile.capabilities]]&amp;"\"", "</f>
        <v xml:space="preserve">\"capabilities\" : \"\", </v>
      </c>
      <c r="AT5" s="154" t="str">
        <f>"\""video\"" : \"""&amp;demoPosts[[#This Row],[talentProfile.video]]&amp;"\"" "</f>
        <v xml:space="preserve">\"video\" : \"\" </v>
      </c>
      <c r="AU5" s="15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 \"allowForwarding\" : true, \"talentProfile\": {\"$type\": \"shared.models.TalentProfile\",\"name\" : \"\", \"title\" : \"\", \"capabilities\" : \"\", \"video\" : \"\" }}</v>
      </c>
      <c r="AV5" s="142" t="str">
        <f>"\""uid\"" : \"""&amp;demoPosts[[#This Row],[uid]]&amp;"\"", "</f>
        <v xml:space="preserve">\"uid\" : \"2d18d1f5b624486a8b48243d036f5440\", </v>
      </c>
      <c r="AW5" s="150" t="str">
        <f t="shared" si="0"/>
        <v xml:space="preserve">\"type\" : \"TEXT\", </v>
      </c>
      <c r="AX5" s="150" t="str">
        <f ca="1">"\""created\"" : \""" &amp; demoPosts[[#This Row],[created]] &amp; "\"", "</f>
        <v xml:space="preserve">\"created\" : \"2016-09-16T19:14:38Z\", </v>
      </c>
      <c r="AY5" s="150" t="str">
        <f>"\""modified\"" : \""" &amp; demoPosts[[#This Row],[modified]] &amp; "\"", "</f>
        <v xml:space="preserve">\"modified\" : \"2002-05-30T09:30:10Z\", </v>
      </c>
      <c r="AZ5" s="150" t="str">
        <f ca="1">"\""created\"" : \""" &amp; demoPosts[[#This Row],[created]] &amp; "\"", "</f>
        <v xml:space="preserve">\"created\" : \"2016-09-16T19:14:38Z\", </v>
      </c>
      <c r="BA5" s="150" t="str">
        <f>"\""modified\"" : \""" &amp; demoPosts[[#This Row],[modified]] &amp; "\"", "</f>
        <v xml:space="preserve">\"modified\" : \"2002-05-30T09:30:10Z\", </v>
      </c>
      <c r="BB5" s="150" t="str">
        <f>"\""labels\"" : \""each([Bitcoin],[Ethereum],[" &amp; demoPosts[[#This Row],[postTypeGuidLabel]]&amp;"])\"", "</f>
        <v xml:space="preserve">\"labels\" : \"each([Bitcoin],[Ethereum],[MESSAGEPOSTLABEL])\", </v>
      </c>
      <c r="BC5" s="150" t="str">
        <f t="shared" si="1"/>
        <v>\"connections\":[{\"source\":\"alias://ff5136ad023a66644c4f4a8e2a495bb34689/alias\",\"target\":\"alias://0e65bd3a974ed1d7c195f94055c93537827f/alias\",\"label\":\"f0186f0d-c862-4ee3-9c09-b850a9d745a7\"}],</v>
      </c>
      <c r="BD5" s="150" t="str">
        <f>"\""versionedPostId\"" : \""" &amp; demoPosts[[#This Row],[versionedPost.id]] &amp; "\"", "</f>
        <v xml:space="preserve">\"versionedPostId\" : \"35e60447747e496aafde65ca182db1c8\", </v>
      </c>
      <c r="BE5" s="150" t="str">
        <f>"\""versionedPostPredecessorId\"" : \""" &amp; demoPosts[[#This Row],[versionedPost.predecessorID]] &amp; "\"", "</f>
        <v xml:space="preserve">\"versionedPostPredecessorId\" : \"\", </v>
      </c>
      <c r="BF5" s="155" t="str">
        <f>"\""jobPostType\"" : \""" &amp; demoPosts[[#This Row],[jobPostType]] &amp; "\"", "</f>
        <v xml:space="preserve">\"jobPostType\" : \" \", </v>
      </c>
      <c r="BG5" s="155" t="str">
        <f>"\""name\"" : \""" &amp; demoPosts[[#This Row],[jobName]] &amp; "\"", "</f>
        <v xml:space="preserve">\"name\" : \"\", </v>
      </c>
      <c r="BH5" s="155" t="str">
        <f>"\""description\"" : \""" &amp; demoPosts[[#This Row],[jobDescription]] &amp; "\"", "</f>
        <v xml:space="preserve">\"description\" : \"\", </v>
      </c>
      <c r="BI5" s="155" t="str">
        <f>"\""message\"" : \""" &amp; demoPosts[[#This Row],[jobMessage]] &amp; "\"", "</f>
        <v xml:space="preserve">\"message\" : \"\", </v>
      </c>
      <c r="BJ5" s="155" t="str">
        <f>"\""imgSrc\"" : \""" &amp; demoPosts[[#This Row],[imgSrc]] &amp; "\"" "</f>
        <v xml:space="preserve">\"imgSrc\"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BK5" s="155" t="str">
        <f>"\""postedDate\"" : \""" &amp; demoPosts[[#This Row],[jobMessage]] &amp; "\"", "</f>
        <v xml:space="preserve">\"postedDate\" : \"\", </v>
      </c>
      <c r="BL5" s="155" t="str">
        <f>"\""broadcastDate\"" : \""" &amp; demoPosts[[#This Row],[jobBroadcastDate]] &amp; "\"", "</f>
        <v xml:space="preserve">\"broadcastDate\" : \"\", </v>
      </c>
      <c r="BM5" s="155" t="str">
        <f>"\""startDate\"" : \""" &amp; demoPosts[[#This Row],[jobStartDate]] &amp; "\"", "</f>
        <v xml:space="preserve">\"startDate\" : \"\", </v>
      </c>
      <c r="BN5" s="155" t="str">
        <f>"\""endDate\"" : \""" &amp; demoPosts[[#This Row],[jobEndDate]] &amp; "\"", "</f>
        <v xml:space="preserve">\"endDate\" : \"\", </v>
      </c>
      <c r="BO5" s="155" t="str">
        <f>"\""currency\"" : \""" &amp; demoPosts[[#This Row],[jobCurrency]] &amp; "\"", "</f>
        <v xml:space="preserve">\"currency\" : \"\", </v>
      </c>
      <c r="BP5" s="155" t="str">
        <f>"\""workLocation\"" : \""" &amp; demoPosts[[#This Row],[jobWorkLocation]] &amp; "\"", "</f>
        <v xml:space="preserve">\"workLocation\" : \"\", </v>
      </c>
      <c r="BQ5" s="155" t="str">
        <f>"\""isPayoutInPieces\"" : \""" &amp; demoPosts[[#This Row],[jobIsPayoutInPieces]] &amp; "\"", "</f>
        <v xml:space="preserve">\"isPayoutInPieces\" : \"\", </v>
      </c>
      <c r="BR5" s="155" t="str">
        <f t="shared" si="2"/>
        <v xml:space="preserve">\"skillNeeded\" : \"various skills\", </v>
      </c>
      <c r="BS5" s="155" t="str">
        <f>"\""posterId\"" : \""" &amp; demoPosts[[#This Row],[posterId]] &amp; "\"", "</f>
        <v xml:space="preserve">\"posterId\" : \"\", </v>
      </c>
      <c r="BT5" s="155" t="str">
        <f>"\""versionNumber\"" : \""" &amp; demoPosts[[#This Row],[versionNumber]] &amp; "\"", "</f>
        <v xml:space="preserve">\"versionNumber\" : \"\", </v>
      </c>
      <c r="BU5" s="156" t="str">
        <f>"\""allowForwarding\"" : " &amp; demoPosts[[#This Row],[allowForwarding]] &amp; ", "</f>
        <v xml:space="preserve">\"allowForwarding\" : true, </v>
      </c>
      <c r="BV5" s="155" t="str">
        <f t="shared" si="3"/>
        <v xml:space="preserve">\"referents\" : \"\", </v>
      </c>
      <c r="BW5" s="155" t="str">
        <f>"\""contractType\"" : \""" &amp; demoPosts[[#This Row],[jobContractType]] &amp; "\"", "</f>
        <v xml:space="preserve">\"contractType\" : \"contest\", </v>
      </c>
      <c r="BX5" s="155" t="str">
        <f>"\""budget\"" : \""" &amp; demoPosts[[#This Row],[jobBudget]] &amp; "\"""</f>
        <v>\"budget\" : \"\"</v>
      </c>
      <c r="BY5" s="15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 \"name\" : \"\", \"description\" : \"\", \"message\" : \"\", \"postedDate\" : \"\", \"broadcastDate\" : \"\", \"startDate\" : \"\", \"endDate\" : \"\", \"currency\" : \"\", \"workLocation\" : \"\", \"isPayoutInPieces\" : \"\", \"skillNeeded\" : \"various skills\", \"posterId\" : \"\", \"versionNumber\" : \"\", \"allowForwarding\" : true, \"referents\" : \"\", \"contractType\" : \"contest\", \"budget\" : \"\"}</v>
      </c>
      <c r="BZ5" s="155" t="str">
        <f>"\""text\"" : \""" &amp; demoPosts[[#This Row],[messageText]] &amp; "\"","</f>
        <v>\"text\"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v>
      </c>
      <c r="CA5" s="155" t="str">
        <f>"\""subject\"" : \""" &amp; demoPosts[[#This Row],[messageSubject]] &amp; "\"","</f>
        <v>\"subject\" : \"Horses by Tobin\",</v>
      </c>
      <c r="CB5" s="15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C5" s="150"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D5" s="150"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 s="150" t="str">
        <f ca="1">"{\""$type\"":\"""&amp;demoPosts[[#This Row],[$type]]&amp;"\"","&amp;demoPosts[[#This Row],[uidInnerJson]]&amp;demoPosts[[#This Row],[createdInnerJson]]&amp;demoPosts[[#This Row],[modifiedInnerJson]]&amp;"\""connections\"":[{}],"&amp;"\""labels\"":\""notused\"","&amp;demoPosts[[#This Row],[typeDependentContentJson]]&amp;"}"</f>
        <v>{\"$type\":\"shared.models.MessagePost\",\"uid\" : \"2d18d1f5b624486a8b48243d036f5440\", \"created\" : \"2016-09-16T19:14:38Z\",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v>
      </c>
      <c r="CF5" s="142" t="str">
        <f>"""uid"" : """&amp;demoPosts[[#This Row],[uid]]&amp;""", "</f>
        <v xml:space="preserve">"uid" : "2d18d1f5b624486a8b48243d036f5440", </v>
      </c>
      <c r="CG5" s="149" t="str">
        <f>"""src"" : """&amp;demoPosts[[#This Row],[Source]]&amp;""", "</f>
        <v xml:space="preserve">"src" : "0002223c1a99453096fa3ccb8dca5418", </v>
      </c>
      <c r="CH5" s="149" t="str">
        <f>"""trgts"" : ["""&amp;demoPosts[[#This Row],[trgt1]]&amp;"""], "</f>
        <v xml:space="preserve">"trgts" : ["eeeeeeeeeeeeeeeeeeeeeeeeeeeeeeee"], </v>
      </c>
      <c r="CI5" s="136" t="str">
        <f>"""label"" : ""each([Bitcoin],[Ethereum],[" &amp; demoPosts[[#This Row],[postTypeGuidLabel]]&amp;"])"", "</f>
        <v xml:space="preserve">"label" : "each([Bitcoin],[Ethereum],[MESSAGEPOSTLABEL])", </v>
      </c>
      <c r="CJ5" s="157"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\"2016-09-16T19:14:38Z\", \"modified\" : \"2002-05-30T09:30:10Z\", \"connections\":[{}],\"labels\":\"notused\",\"postContent\": {\"$type\":\"shared.models.MessagePostContent\",\"versionedPostId\" : \"35e60447747e496aafde65ca182db1c8\", \"versionedPostPredecessorId\" : \"\", \"versionNumber\" : \"\", \"allowForwarding\" : true, \"text\" : \"En un lugar de la Mancha, de cuyo nombre no quiero acordarme, no ha mucho tiempo que viva un hidalgo de los de lanza en astillero, adarga antigua, rocn flaco y galgo corredor. Una olla de algo ms vaca que carnero, salpicn las ms noches, duelos y quebrantos los sbados, lantejas los viernes, algn palomino de aadidura los domingos, consuman las tres partes de su hacienda. El resto della concluan sayo de velarte, calzas de velludo para las fiestas, con sus pantuflos de lo mesmo, y los das de entresemana se honraba con su vellor de lo ms fino. Tena en su casa una ama que pasaba de los cuarenta, y una sobrina que no llegaba a los veinte, y un mozo de campo y plaza, que as ensillaba el rocn como tomaba la podadera. Frisaba la edad de nuestro hidalgo con los cincuenta aos; era de complexin recia, seco de carnes, enjuto de rostro, gran madrugador y amigo de la caza. Quieren decir que tena el sobrenombre de Quijada, o Quesada, que en esto hay alguna diferencia en los autores que deste caso escriben; aunque por conjeturas verosmiles se deja entender que se llamaba Quijana. Pero esto importa poco a nuestro cuento: basta que en la narracin dl no se salga un punto de la verdad.\",\"subject\" : \"Horses by Tobin\",\"imgSrc\" : \"data:image/jpeg;base64,/9j/4AAQSkZJRgABAQAAAQABAAD/2wBDAAUDBAQEAwUEBAQFBQUGBwwIBwcHBw8LCwkMEQ8SEhEPERETFhwXExQaFRERGCEYGh0dHx8fExciJCIeJBweHx7/2wBDAQUFBQcGBw4ICA4eFBEUHh4eHh4eHh4eHh4eHh4eHh4eHh4eHh4eHh4eHh4eHh4eHh4eHh4eHh4eHh4eHh4eHh7/wAARCAD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Ww0pZxgodxHSp30BY23NHgetegaBoibgXAA9hWnqmjwiAhVHAr89+v62POpUGldnjOr2KoBhe9ZMtuyngV6Lq2iSvKVRSayLvQZY15Br0KWL0MqkXc5NIBjJFSpHg8A5rZksGj/hJ9aqSW0ynIjPHPSt3iOYlIiS1dwOOtTwRFTjFepXvhaOz8N6DpEthaRXV/YLdRX5j2yi5bLGKRs4MbAqoz904Pc1wLWzCfypEMcisVZW4IIOCCO2DXKq8ZtpHZXwc8PGMnsysJTH1P4VZtJ/m3g4NQXNupfAfIA61HBHM7+TAjSN6Dk/pUuHMc19bHV6fIkyA5Oe3Natm75wzcDrzXP6bG1sQsrKdv39pyFPoTXYNJo9uttperRvpzyxLIL4OXCSMM7ZY+yYI5HI68151akrnbhcNVrt+zV7CRzQgjc/NbGmPDL8odSfrWZL8OvFJ827lMdhp8X3r25k2wkdip6uD22gk1EzWOmNGttLeXbKPnlkj8oMfQKckD681zVMJKMeY2jUlB2aOkvdP8wfL069azn0sLk7TRba0+394AnseorX06+huCNxFcicoM29opHHavYyMdoj47VnrpJjGXWvUvsVtKM5B4rF1jTw4IRQMV2U8Q7EyizjYLSNf4eKng8vzQFAyKt3Nq8SFQvasVHkjuSCCBWvteZGLmludlZShUHNaUMysODXHxagYxtBNadjfMwyR16VyTbWprCpFo6TYrjNUrjEkpT3qKK+IBGRyO9U/tgNxuDVn7VtlurEluNJiJDkDNFPk1JHbbmitlWYe69S9ZQIkIYDJxUkdsZjhjkelZaX2AAp/AVLHq8cR+ZgDXBzsiNSK0NCTRYidwUHPtVDUPDwlT7mBWlYavE+CXHNaEl/FIuExW0cS0beyhJXscL/AMIxHv8AmGQO2Khu/DUOCqoACOeK7C4ctkjiqZBySTWixU73uZOjDsaHxKMC+CtJa7MCK1nEIWzx8qhWUenK5rzqI6D4pj23032DVV+QXqcpcADA81fXtuXn1Br0/wAXacuqfBB5pR5otbtwgXqikf48/jXz54XtNW1O4tbHSrOWaaW9+zRAAkuzY4z2wOfavSoUZSbcXrofT4eFDEYRRrbG/N4S1G3vfsFxCPMGHLBsh4ycKykcMpzjI7n2r1/wT8C7670lbvV7ldFhddxiCbpvLxyWxjBPp2H6+tfDbwPB4X0iBdSul1G9RAVMiKViPpH3Aycda6m9lZbWaOS5aKSZTtwgby+xwO/rX0WFwrjHmq7ny08NTjNqGqPNY/h94J+H/grUfEkemrqktpZyXKPdrkNgblwh4H8PvXzj471CPUbfSruOQXE90kkly5PPmHDHj8ePpX2F8SdPXXfh9rWjw3MMcl3ZyQxuzYAYrxn9K+NtI8B+LLbWIm1zTfO07TopZINsscoaTAwPlJPOOlYZhQi5J7JI9vKnCnFvrc9O+Fmsz+Ivh7NpU62902gyhENwhYpFJ0xg8YIIznABrnteZfMMSRpC6sc/MHY49+w/CsD4RXer6PJ4pzcTacxso5jPICigLIM7jg8cn1roNT1GbVZpPty2/wBpU7WmiCjeR9OCD6ivIxDSXKzizemoVLrZmMqNkgHNX9Ple3O44FUI50SXaa0GUSw5jHPpXlSfRnkRqWNyz1VcAFxVk3ccn8Wa4torhJPlzitGwMmRvNQ1ZXRosRfQ6CaGKZDWNNpCGQkitGKby497H5RxTJb+EjryaUZsynKL3KkOjQbgWIq+LCKJRsHGO1FoRN8wPHStZLUizExzsLbR7nv+XH51LUpPQqCTMeaxZozj0rOawkBOOtdSQAnHFNgt0JLHFJPl3KcbnJRWcqzAtk0V2H2JJG+XAoq1JMaTOQs5YogTJjJHWsnWZHkuC0XStKPT5JDlm/CqlzAYWZW9apas55FTTrmYuFLMMcVtw6k0CEu2cVgEFZMocVJ8zoctk0p01cuFRpbm6dcdlIAzSQ3887BRxnisO3DLJg1uWc0CBM4zWE1yrQvnbPU/hzqujDwxfaHrEaxW0sbS3E8h4GeB9T6AD+tYvwf+Fd3pHxJj13TtShm0G2Yzox5Ls6nChT904IOfYe1c8qtftHZW0ZmlndUjROWZjwBXutxp+oeFvhNfQQSmTUobKVjJFyfNKELt9SDtA+lfQ5PKpiHztaRX3np0MRKFN01szUt9Ys2nuLxLyO5gaQQpIjZWEKpZt2Pu8jvjNYl7rTtrFx5+ZFERltUVRv2jPmKp7nG0kd8H0Fcj4Z8NX1p4Hs1guJdBuUeS4vGJEjSu0bqA5zgjLZ2dO1ZWmeI7jWLaCC6Emnalbyl7V5VX52XOCrr8r5GVK5zg46jn2qmJaSvpcuNG92tbHomvLHe6aXLRyG6iBKZ+SRwvDD0yB/8Arr448ReGtY8I+KbvT01O8GhXhyhikbfbkkiMOvYAkrkcE+/FfT0eoG7tHtWjNnIq7jAZOUOeTGTjIVsce/HWuY8V6Ini2zEE0qWOvadJvt5xwsh7g/7LDGR/kczxCUn5nVhrwauZfwe0Nrq11LTbia5u7a8tpLNvMbc8e5G+Yg9sgfTPpXIWmmXqwS25bzrrTz5NwFA3ugGElwOvGAfcVteHdS1fwxBHqdzAYdRtdUAubbGN8b9CD3BG7npzVH4kzzeHviA91ZyMnmEMm08Oj/MP54rxZym0097no4jCQxN1LZrTyMx7UFfM6nNWLSfa3lhea24rb+2ohcWsQhuWBZkCna5x2ABw3t0P1qXw34I8Qam0MtpaGeNh8zJuGBkjPzAdK5lQq1NVE+RxWEnh6jg9ShCYyMOUz35pzqjH5GHtiuxT4WeJ3fD6c8KK20tHKjceuCRxWL450E+ENKF/ek37ZKpa2p2XDYGSSGBCqAOW5H4miWX4m13GxnClOb5YrUm1HTnfwNY6hBEGEVzJHcsM5AIXYT7dRXOw2DXF0sCAs7nCgfxH0rvPhDqIv7aCJohJomrp5lpPLF+780fKY37AnlWGeoBHatrXNMXSb+a5n0S0ura2mV5DEfKubc5ysiuvDrwcEjqCrep7XgHKCla3RhLDtvXSx55FY3FtJHF5bB5FDRqOpU9D+NdLqqvptullIA721qjt7ySY/kWP/fNdtrHh21utd8O65YHzdOnCqSwxs+femfbBK/gKz/HehyyayNqfNqV8kMfqFjEjHH13LWv9lunGTRSg46HDNHKuni7dcBpDGmD6AE/zFQrO+cDiuw+IlnZ2cT2VoWEtlsR893my2fwAb/voelcjo9o95umyVhj+82Op7AfWvMxeGlTmoIOZ3sXLNnTk9KK2L3TjaQhn4VIhJIzcYHYfU8Y+tFYrDuKsy2zznS7lrlS4UDFVNWEhLHFSeGLm3g00s7c9aUXS3szKqDH0qVpI4r3MBCSx4qB7qRHwO1beo2aw/dzk8UzTNBmvdTsbfaVW7mESuxwMk889q6YLn6EpNuyKFlNJPPshjLvnGAOa0Jra+jkAMMg3/cYDg9uK7rwp4Law1y60/UbZobyGJwRkElCR84Hfbjd7gmvS9Q0XSdF0WfWb+zjZLeITmNRuWOdSM477HyCR+NdsctU6bm+h008LOTszF+GmiWPgu5gutZ23Ws3JEYCHItFbsPVueW/Ae/qluk1xo1u93MkzuuX2xMiupHTY3IPTg85FeR6dIdQluL6UZ82YspkyMKPX05zXsFvdyXGnWsgjKPNGGKA7gvHc16uSVU1Kmlax7WKwkMOoqBg+PpYbLwNqDJPHExh2RkvsyxxgLjnOK+ZdR0WdonOnSvay5JBhcqR+IxXvHxc8Q6DBpzaFPBHdX+4ScqcQMRw3+9jtXmuhIb6crFAhzgRrjnJOM/1rzc7xTeIiqfQ9vKIRhQbqLRnPeHfEmv2EEVn4iun82PHkXTAFZMdpOwfHAbof4vfsbXX1v2SGRUS4PCxTAqk691DEZRvQcj0qLxJ8PdXkiNxbSpKD8uPMVQvr1PNeM6tdeIvB/igWDRl7UEPJZy/NH16of4T9OPapoSqVNJqz/Mqth6VRt0mesasJvtU+lTLHeWU6q9r537xlIOQAc9Oo4PB616FYeANJ8XXdhqWr6dHdR28KKnmuwQ7enyAjd+PFeTeGNTi8TX9obeVzE0m4IW+ZT3B9a91l8SWPh7wulyLuCJWZYYpZASryE4CoB94579OCela4LklWcp9DhxTqRgoLdnZ2lho+iWmYLW0so16ssaxjP4VG8t1fSD7JPsiRiH6rvI7ZIzj3FYXga9bVYdP1C5824e5sGkEknTzBKQwx0BA249q6KMvcy+aJSgt5pUdQPv8AGB+XBr6mMlON46I8WSadmZ/jvxBF4V8K32t3JVktYSQD1kkPCqPqSBXg+lazDqHw21Txb4lu01TWNYV4o97fJbpn7ig8KqkdB14rK/a18eXF9q+oeB7KRo0021tp5Qp5aWQ7hn6Lj8zXiugXV/YeDmS+kkIa5lP3SsceCBtHrnANeTmXtKl1fbT7z18BQioqT69f0Pob9jHVrhovGOkOzNYWd7BPEByA0isGGP8AgCmvfbiysdQHmyRR/OCrkDPmRsMMp9jx+IFeLfshaM+jfDS41G+gK3Gv3b3i56+WgCICfXClh9a9U8Ta21ppEE8ClhJOIH29ic+nrj8yK7Y1o06VnqkvxODEw567sXPCGiDR9EGm3Ey3KRTu0DHkhC2VB9xTr7S1vdU024Ko6WU8j/NwQcfKR+NJY3E1vZ2quJLied+TnG1f730/xqSz1u0uHcW534Zguer4OCR7ZBH4VrCpTcFF6HM6bTOT8beGxNpOpyxIJrjUb+N0bnKnIRR+GTWdoXhOIPDAMm3DFYjjG9VzulPopbJz3AQCvTFRJ4YyY9oB3BSMEHp/WsvWY5IYJTbbdxTy0G7DPKw2qM+gBJ+p9qyrYOnNupYycdbnlPjO6XUhLa6dG4sbUbmbOd2DsDMfU44HbtRXbxaS/hrwciC3hm1OeZSflyC+8levGFB69uT6UV49fAJyvN6smSuz5LjZoohEz4FdP4L0241G9hggVl8xtofYT/IV6D4T+CcEFyt34xnurgId32a0BCsPQ4yx/SvavDNtoNjZCLR7KOxjjADRiPy3XjjcOucevOKzw2USqu9R2Rz08I1rI8sb4U6ks73sttb3iog8m2EpAZ/Vzwdo6kDk5xXX6T4dkkDJrHhyza3wrRzWqBSuOVBTjJXsRz9a7yJzIcxAKD3xyasZAHXNe9Ry2jSXunXGKjsYFlop+Rbry7uKNQIJJ4wZFHoeAR+dWrrTrCWA2M9vHKk0ZR42G5SuMc59uKsz3qoyqg3F5Ni89T3/AAAyarRTE2s95If9Yx8sY6KOB/jXR7OmvdRavujy/wAO6TIl7DpE8bCT7SY5QM4KK3JHs2M16Rrmo2+jaLdalMAFiQ7FPQn+Efnis3w9BLd+JLy9ZUKQBUU45Lkcn8v5153+0p4sS0htvD9pKQ4/eT89/wCFfr3/ACrw8PH6lhqlTq27Hq2+t4iFPseXeKtWfUtZnu7hsvI5kc/U/wAqn1bxHa+GvBs16l2qXjITCvBZuPT/AD1rk7ON5pWeQs5JyCRyf8frVbxNH9pUiaNFLeq5wPSvCoqMql5n0OIg+TlieZxePNR17UbQ+IZdTvGWRm2MgaIE4wAmPbH5V2Op3tvFOCirHHsVhHgARnuFA4HPNWF0m3tbX7bMQqoMjnA+mKy/CGhah4++IFtpFim1Z5gjZ+6vck+wHOPavdnUhi5L2askcFClKhFymen/AAU8O6lrcogskdIduZfKHzuh7Z6IPc/hmvQ/iL4YvbbU7JtZuR9kit/9EtICfJgwcEZ/jbpk4HbFe0+FPD+jeENBi07TYY7a3hQF3Y4LEDl2J7/yrzP4p+JrXXrxLHTyj29sT++xnexHOO+3+f4Vhj8HTw2GblL330OfC4ueIxScV7qJPgr4qtDqDeFrqUCVS0ti7Hvj548n25H4+lelQuYbnUQHG2Qeeq9Srbdr/qAfxr5D1WDVYvEkUmmtNA8EgkjmVsbSOhB7GvpTw34kTVdD07V28rznQx36Jx8wwrtj/vk/jWmXY39x7OT1RnmuC5KntI7M+TP2r9Kv7D4tan4hhDm31FY0c54DxoowT9MEfjWl4a1m18T/AAQvNCv44X1K2Iu7Yqu1pShy8RPunI/3SO1e2/GTwhBr9lfLJEHlWFZlxz90YJHrjH5GvleXzNNmeCI7EQE4HHTODxWlerz2i1qjfAwU4b7HrH7MHxKmtNfn8Ha7ct9luJPOs2J4gcdVUf3cDp6Zr3vxdpkl5Y6roSzbY7+AT2kgPRwRyD9Qp9q+ALu+nguor+zmaK4hlEkUq8FWHQivsv8AZ2+Jtn8QPCI0zV1RdVtk8uVV+UgkfejPUZA49CCOwradK0VLoc+Kp8sueJ0fw0+IEOuy3rTB1udLupLS8hcYYqhwJlH0IJHoT6V1dtpsWmahZ3Fq3mW/lvaZDZ4LCRP13DPuK8q8V+Dta0Lx1B4o8JS/bJZbndeWpGxwrRlS2ONw3KhPcY4r0jwZ4iS6tUklRliKgz2kgxJaPjkEd1zn6duKUJKE+WXy8jiqQuuaJc8KatdXWu6sbiUvGLvyoIx2Xbn+hzW5Y3guL67tZEP2i0YOvACtG4+V1PfoRn1BrElsRBrKyQMPsl4HCSIRtWQ/dP17U7Sbjy7i1uXljxKzQSHbyGY4I9RiVTx/t100akoqzZzzXM7m7eW8d9cwvINyQMSvpuIx+nWisptTm05kUNFJBvw3BBXHB+hzRXSq8OpnyM07e2tVtyII/JAPIYE8+9RJblUJMined0joMkn6AfhXkbXfi2W+iu7DVr7zGYFY403I/sa6d/Fmp6PbpHqcRnv5CCLWCVZXX3Ix8g9smvHoZ3QqxbkrJHo1cvqQkknc7e41VLRQFgKxgjfNMwRQPX1P0ArjNc8Qa/4h1CHSPCyT29nLMEudSMf3VB+YqTxn0xSXOueIr+1DNFb2UbAkbo90mPbHA/Gq/hd5rCLVvE2oXtxcpaxmK3V5iy7uvA6ZJ2ip/tKOKqKnTloCwjpQc5LU7N542uJWRvkgVoEJ5GcgM31yQPwqfVjttEsoAd2xVVfxAzWLpY+zTWGkyf61oBJLjnkMCxz7sx/Kugs4Wk1q4uSP3cSLFH7nq39K9aD9pGy6nFL3WEht9C0ie4kPCgyPz9446Cvlrx28/iLxXcX0qLh5C5C9K9s+M+rsYY9Jhl2g/NIVPOe1eN3sP2VD8xGRkNx+Z9q+dzjFKdVUobRPocmo8kXVluzltQeKwG0bgBx1xzVK2tn1W9ychBjg85pNWC3GogzTBYByzev0FYnivxxZ6ZvstEgkluWj2DKcrxjPtXn0KNStLlprVnr1KkYq8ih8TfEES350iw+ZIAAcc5fHavdv2cNG0z4feDf+Eo1kGXVb4NHbwjG45OWYegJ4z6CvnD4SaPL4h8bo9wA0VsPtFy55AOflz+OT+Fe8X+sQ2wN7LI2yD9xaIx+4g4z7Z6169eosG40ILXc83keIg5SdkdP4s8T65rV2Uvbt/KzuS2i4ReeB7n65rn7Geee7ljMRklDlVUtyxx2HWue0/Xis8+pTneQCRg/zrxD4q+Lr+XUjDpt1dxxMdzyBivOemRU0crq4yonN3MqmLpYWHLBHt3iq51yHzI57EJGF5IdWYfXFcp4M+KFx4U1cQS2b3lt524jzSNoYbHyOdwKHp6qpzxXkWg67Bdu9vHoG27bJS5tZpFdTjqck5Hc11/hvT53M1xeRiSRx/EOK6quAp4LWRFPFSxSUbbn2Pba3Ff2dveRTCT7MASTz5kLjg/yP5185/G/w8mjeJLiW1H+h3i+ZAfY9R+B4rpvhh4mU2kdjLMRJbZiIPSSM/wAP4Hkfj61P8UYo9V0KS1Z/3sTNNaFjk4wPMTP5N9K82Ff37SLo0pUalkfMl0vlSSxHjnIrqfgn4iuPD3j+xeOZo0uT5D4Pr0/UCua16MrdHn5lyrfUVQtLl7S8hu4vvwurr9Qc19Nye1ouPdEzS5j7d8aeKPEzeFH8QeFbqP7TbRE3NrKgkifBB3gdQCM8g8Zz64yvAPxfv9VXTptR0rTknuFaGUxswKzrgso5PBBDLz61zfgjxNFaKXM5S1uFSeNj0CyDofbP86xvFGj22j6pd3Vm32Kxu5ElLou6OxuQcxysBysZPBYZGGOcYr52jVlNOi/i6GM6EU7taH01pHii3mgKvb29ujt8wxlDjnkduoORWudPh1W2mxCttJJKXfBJUk4/eIw9SFP1B+teH+HtYvNR0NxBCINSj+R7abos6/8ALJj/AHWBwGHZkYV13w48XteQvFZ3D/uD81tIf38AxyrqeoB4yOOO3StaGLqU3y1dUclbDLeB1vjiO8s9IfVPs6b49kswjJwRkCQj2/i+hNFdPo+o2mr2bIfLLbdssRGevqD2or1JUoVbThLRnGqjho0eB2mrazBbtb219cwxuPmSI7SfbPX+VdJ4QsApVmVVbqW6sT6k9T9a47TppJroADCs4HQEgCuztf8AR4d6x4KjPJ9elfm8OZ6N6I+yxCSvyrVmjreo7jJC5+UDC/T1NQQXFu/h7SNJl8wjUb0y9BghHVsHPsuKxNVFxJOQiryNzZzmnfaF+yaZeSjjTrkqoycBiOP6mvSwVb2dVt/1qefXpXp2PS7GGSTxtczMeFtoI0Ue+9if5flXQaxf2+j6bJcyEAk4Uf33NYmiXEMuqfbcObtrKIXKkYWDGSP+BHd09BXPeM/EKy3JhUb1QHap746mv0GjFqm7bs+ckuaSv0OY1iP7ZeveXErPO53KrkYA6964XxXc28UkltGytIzbeCOvtVHxb4onjv38tHVGBwc815vc65cvf5UtCFPDMcn3rg/synUTutT0I4qdO1nodNcx2n2hycNKoA2qMkH+lee+Pb+1S7j0nTLXzLy5cIPL+Z2YnAX6k8YrY1vxdY6XosixkeawO9vU/wBSa7b9mv4btcI/xH8WRsjyqXsIpOPKix/rOejMOF9Bz3FTUwlPAxdWXTbzZ0LGSrPlRp+A/BqeB/BeLlUN/dr511KxwM9lHsBx78nvXN+I5ry+mBKs1sDgjbxXovifWf7cvXjSPy7csAAR6cD6dsfSsW8jtoUKvghOeR1+prwI1ZObrT1bPVjC8EjhI4ZvIfehELMcDpwO/vXKT6PJf3kh8sGMnuMj/wCtXb659s1Wcx2keI1wo21V1BRomhFZf9c54r3cPi3yHmV8MnKzOYstDtLbKrHGJhwSq9BWq7LbWpUY6YqPTX8xGdmZUOSWqhrF1kGJDxjH0rza1WdepZno4bDxpxuUrHVptM1UXMbERsfnHt616THrttqejOhdgwAZJV5ZG7OPbqCPcg9RXk1yu4dckd6saVdXFvITHIwUA8dseta1sPGaUlujZq71MHxXE8eq3Cy7dxbI2/dYdiPwrBkTaBxx3rq/FYZ2hnk2q/cDqRXPXC5Qgjp0r3MPU9xHn1V7zPRvhpqq33h8afM4Elsxt8n/AJ5ycofoHGPxp7eNrnRtSGj615smnSrm2nXmS1OSHQ/3kDA/L1Hb0PAeF9SGka1FcOGa2dTHOo7oeuPccEfSu0+Iemx6npKX0DCSTPmbk6O23kj/AH1Ab6giuSeHpwxPvL3ZfgyX70bI6vwz4mmtrqIW8tsZnURQs0222v4h0hL9I5Bn5HPQ/KcDAXsNcsD4rtoda8M6jc6X4rtyNjE+RPLInVWHAEwHBHRx9a+W7PUrqxRo4n3Qv9+JuVY+uK7zwv8AFC4sVS21WCS/s1CgEEC4ix02ueGA7BunYrW1XBTXvU9zmkj6Z+FnxP1WaVbbxXpRi1K1bZJPApic9slSMHOORiiuL8HeONC8RywyPMuqSJhVuIHMN/CD2kjP+sHHUbvrRXi1nWozcVp5Eeypz1kdxo8SLbpvCqFBYDYMH+taa3iCRUdm8sDc3HBbtWTc3RjRYeQSMsfu4qnFfgtIZeET/byM+/rXysY2PoJRu7m1D5bzyysQdrHaM5BPvWrpsarG9xsLJA/2mQYBU7Rn+lc7o07S24yrB2PHYfifWvQ9N04R6CixbtzIS+ByM8dfxrvwdLnqJnFiZKKsZV14z8PeH7BtKTUllv7hDdTHeDJJKwySfRRnH4V494t8fW2k2Wo6xJK85VdionJLHov5c14P8WZdT0X4z6h5806SQ3EexnHDIQCCvquOn5VzPj3xNdapPDYRMY9PtIgsUfdmYAvI3952OeT2Ar9Mw1B6OW7Pma9SKk1HZHqlh4z0/wAV2FzexQzRT2gDywuwOF6ZBx0rltU1LIklhk2+qnquf0xXHeBZntJLq4yyJJEYuP4vap9V1CW4khttPT95cOFRRyAT6e3IrqhSjBtszc3JHffBXwX/AMJ34ut5dYIOk2rCWZCSPPOflT/gWOfYe9fVPjbVllt49E08LDaQqDIB37Y47CvNPhXpltoXh60s4pl3hd00meXc8E/4ewrqpr/R4CYonUuwy7OfT0r5HHueNqtdEe1QhChFNrUxLuZIAyr8qdAOtc+bptQuzCjA5bDFjj9e1UfF3iiAztBakMScKVOPzqhoU0E0+2VzJISNsIGdxz6en1rhqYKcUd8MXFnT3WpaboNnLcvcQTfNhUjfcxx3wO3vXmV9f3Gu6sbucslurYUEEZ+ld1qcFpDOJb6G2e5OccAlR9awb97TyDCkZDf3/QelTGoqa5bamsYqb5iq8sKQhAdqqMBf6msm4CMskjffxwKgl2pcCMSE5PTNWLxo/JBz83sKcIcrR1J6GNIQpNXNJi80yYOA4wT6CqkcE11epa2sTzSOcKqAkmul8TaLe+FvCr6jNFuURhWKnO1yeAT/AFrtdrqPVnFiMVCl7repyPiCeO8v9qfMCQgx2A9KzJIhhiOQpK1W0+9L3IlZc5Jwc9K0pUC27srD73b3r0HF0rRMaclUjzGKw+Ymuk8Ja4Yo/wCyros8ZGIgTjOTkpntzyD2P1rn5UGCQKgVWDZ5GO9bzjGpHlZmtGX/ABRp0MF408QbyZcshUYB55+h9R2NYUiKV+VOfrXTTXRntS0g8wn/AF0Z43ccOPQ+vrWU1rklkyy9q0pVHGNmKUblzwIfL1qDdwGmQHn/AHjRRo4MF3G3TEit+R5orzsclUqXCKSVj6jv5jNfSSowOzIJcEk03S4xc4i3AHOWOeCewNF0ftMrPE3kJyxHPNSaRst7dSkYaQtkY7+9fDbI96T906rRbNZ760tYMAo+DnJHPtXpWpGSCxFiGU7PvN64rmfh9aB70zuDvjHGPXrXYy2sn2ZmAy75IZhyT6V7OFo8tNy7nz2Kq3qJdj5f/aJ+H/8Aa+ot4xsraW5kSNEulIJCBeFYDsuP88182+I7SK3UmGFXkyQDk5Uf1wc/nX6OwW6CZxdbVUqQ25Mhu2MHrXgHxb+D2pX+tz3ng+/06K2l/ePZXlvhYieoSRQeO+D09TXsZbms6TUaktF3OSth41dVufITXk5YCV2IVsrt42nsQK6L4b2Zn1r+0JFLrByv+8e9ekXv7PnjP7Pd3uq3mjW0FvBJOfIkMjuFUttVQo5OO5rj/C15Zab4eurx3RY7UJ8rHBmkYEhR+Rr6aGKp4iLVOVzg9jKnJOSseqJrr29sI4woGNxycGsq912e8tisTE5zuIbrg1w/hTxXJr+oPpmpQQxtIGeF4wRggZx+VWI9QWxEwAAk3c46YOfX6VhHBxhM6XinNamhA5ju2eVR6KCfWtW28Q2+mo6QMnmN1kzy3sK4LU9XkYGRSZG9Of51S0SK+vL1nc4C9Ae4oxFCMYNsKVRzlZHpR1U3jtLK+5jyec8elU7+5M67Yzgf3s0/wtoGq+ILlbTRrNrp84eQfLEn1Y8f1r13wv8ACKCDZceIbj7bKvKwR5SEfU9W/QV8xV5IS5metLExw0VzHjWlaLrOrzFdIspbh0bEjr9xPqx4rsLD4WeI5ZAdWvLa0h43BH8xz9AOPzNe62+k2tjAkNtAsMS9ERcAVYe0DgMRXFPMraJWPKqZlWldR0Ryvg3wdpGgWipaW2ZmXEk7cyN9T2+grf1DQ9P1DTprC/tY57W5jMcsTLwynqPr0x6EVpW0JBxjNS3cEyRbxke1cMsXKUr31OGXPN80tz4r+JfgzUvAviiXS7iNmtJMy2Vzj5Z4s8Ef7Q6EdiPcVn2bB7faeSDzz1r6z+I3heHxp4Zm0q6CrOh8y0nI5hlxwfoehHp9BXyfcWV1pOoy6dexNBPbSNHKrdVYdc19ThcdHGU/7y3PWwNdyVmRXCDdsTp39qrvFjrVyRg2WHP0puzGCwzntXUpWPRcSOOMgAj8KumHaoATHGTToYwzqCOnXFXnRFG4jAFYTqamkYaGTJERKozg53fQDrRVhGSR/NYY8xgEH+zn+tFE3ayZEkkfT0kCkhcggHP+NLpixy6iNxB29s1C7yHnI546Ve0JFXUPdsAcV8Ot0d9RtRZ7D4EtlVAETHygn1ro7uLZIWHXGKx/BHEDsOOOtbmoEtFwD8x4NfV0YpYa58rVk3WOX1QuX+4pIzwx4Nc7qt2lvZu7SIqdMDuc9M1raxOkCyyOSwUY4PXJrgfEU/mQ7FMjMw5BPGOw9q+cxVTWx7GFpc1jbsLyNvKaZxITlsMABj0x6V8ffGLwOuk63qWnaSp+yG6FzYp13I4Pyg98ZK/hX0ZNqjQaePUApxXDeLhbaikX21BvgbMTjkr0yp9QfSu3KMxlhauuzNMVgPbQstzwXw5oM2gyT63q2YFs0ICn+JmG0AevXpWBf6s9xfNMnzbjnBz9eveum8a+GtaW4kP2r7RYeZlD5xYIT22nkfjXK3mkXNrGoPzM5wQo5Ar9Do4mnVSnFnzFWhUpPlaL3hzT9U8S6/Dp2nsFkcFs79qhQMkk/wCTX0J4U+E+l6Pov9r+Ina/lVDIluoKQ8dMjq2T68e1cb8A/CF3Z6o+r6jC0Fr5floZQUd2OCSAewHFe5+J7rOiTOj5QvtjB6YHU/y/Kvk89zWaq+ypPQ97LsHywUpLVmR8Mb1oNahgYRx27SbfLVQqqD0wB0r1W4m+cRAcqxBrwbw9ctDqaScn5xnHsa9n85pMTAH5gD0r5ipiZR919SM7pKHLM1y0bRBfLycUqvCkOGGMVQhuykWWXNVpWmlIYOQpNNJNXZ4PtV0Nm1vLSN/ugmrNzNFJbNK5AAHSsSFAjghsnvTL24eVCgbjPas+ZIaqO2petLZXHmkfK3avIf2lvACX+m/8JbpNv/pdsgW/VBzJEOkn1XofbB7V6nDfmFFj/SrrXML27byrKwwQRkEdx9DWuFxUsPV50bUaqjqfC8e1UAPXoaljw5xgn3r0z4zfD+Dw9rA1PSYz/Y942VAOfs8neM+3dfbjtXn0EYUduO1fWwxEKsVOJ9DQmqqUo7BArA/KP/rUmoHMIiXPzHkjrjv/AJ96tIVHPSo3j8x2kbg4wPX2/wAamMveudLjZEGiWv2nU7SEjLNcRoo9csKK3Phja/a/iFpkQBKRy+cxHooz/gKKjE1HGSsc02rnvrMHAbIx0FX9Ai8/VoF6bWrnre53ER9h3rrfh3Y3Wpa6DGuY4xvkbsozXzVGld3R0YiXLFnsPhmMQRBAOvoK0dWlkEL7GVdgI3VFFJDZW7uWGVXPNcP4w8VrFbmFPlJOa9qpiY0qPLfU8GnRlWqXRU8WX0EUiGSLcuMlieDXmniPVHkR3DFQDnIOAM0zxdrbybSZC5Y/3jgCuJ1rWJH+RAqjp0r52zqSufU4bD8iVzoLGSJtJuHaRmYyHb83P4VyWuxzXUrCJGAH6VFZXdxh1LkA8jFRXF1KrEhTh+pzW9Om4yOq1jPiL6dKGSOOfeCsiSDcrA+orV8PaVoMevC8ttMVWZOPMYvsbHbPHtUMSB5AxUnmup0WyEUTSsqo5HA7gf411Txc4xtFmMqcG+ZrUNf1UL5VpbKfMIUzsOQXAA6+wrauxIPC0TPyG/nXP6tCtvCZVj8xc5XHXJrttOsm1DwYgI2MDuUH2FcM4uWpnOShZnB6Ipk1aGCNMFm217fArNGsMcWVVQC34V5h4H0hl1qWU/MYWzn0avULO7+ywspAf3rCvTlPWO6Pn84xKlUVPoiK4+zQw7ZHwfTNVLe+hctGvQdDmq2pK1w0kqk89qxD9rtR5m04PYVlBVnK8tjwqk4RWh0dvKqzNmQc/pUoEYcMzbgTXP2xdh50pIFTxXEjzqBny15BNbaQqXTMue6Ne6iQ3IO4c9MU0MgYgvxUMkvkkSynI28VFbsLqTI6D0NXUg20MNSs7LUbC406/iE1tOhRlY/qPQjqDXzn448Mz+GtdktJTvib54JQOJEPQ/XsR2Ir6ahtS79MjvXGfHHREvfCH2mFd01jKH467Dw34dDXbg8S6VTk6M9PK68qVRRezPn8IccjoNx+lQTF0DEnnJ/+vj+VakdtI5ZgQEA5P8v8fwpr2JnnEaDgDge1e4qqR9XytnUfAnTQviQ37AbY1LNnsoBYn/x0D8aK6r4e2SabpN/dyceasdqB/vkFv/HQaK4p1vaScmcGIpyc9C3p7xBmZ36DjmvWvhdqMNtoLOhA8yQlmxyccAV4NFfnBIHUYr0HwNqC/wBh7POAAJ4HbmvMdb2UbpHVXouejO78ReKyrNEhZSc5GfSvOdZ1OS8mZ2YcnHXNbelWC6xdO8sm1SxGW7/SpJtAs4rthCpfbnAz0965HKVR8zHSVOkrI871izu7sgJE+7PBxgVSXQZo5C9wAVxxzXqlzaRpbn9yo9OeprjtakMkrBY1CA4yD1rWM2jqp1uc5KG3iXUduAFU9SeKravNG9yfLTj1FR+Kbz7GxViB3K+tclJqNzds0UZKpnGfavQoYaVT3ug5VFE7jQZLdmLlldoz0HRf8avXGsiJJFXkY44rkbJ2jgWCI9OSQaS7lZlMMbEvjk9h/wDXqXh7z8jOU7q5tDWJLm4jtxyoOWx3r1rwdeJNYCHIJVCCPfvXhmmA25BYnI5JJr1D4Vm91G+eWKM/YYTiVyMB27KPfuamrBR22ODF11Cm2zuNEs4IUYCP5pHLn6n/AOtWg3RkKhcGrtxa/Z0QsApbpiqt9C0UW8tnd3rmUbHyVWbnJyZXlyijCKQTziqt3Krs0YTGBSTzmFgu4MuOPeq8DmSTfINvPeplVhFWSOVu+jJTbx/KWQjjoal8qJx90IoqveXXzGNmAOOD61kX986KoSQljwQK4nUjzOQSqKJtXphYKMYA4xSWckNtACqfMxrjtf8AEEtqI44+STyfWprLUDd6rbxPOQhXJA9a0cpSXM+pCxEW7I76K5YQZAxuFR3kVvf6dcWcpBE8TRkH3GKg0+VGxEJN5zya0ZNOY4lV+BzxWkYuKTO2lKzTR84Q2L25kjlTJVzkfQ4rQ0TSTh7qVPmb/wAdHpXQ+IYYbTX7+BQuFlYD65p+meQ9ucqSx6D1Heu1VZSWvU+9g7wT8iK8JTQrO2ClDLcPMcjnAG1f5mir4HnSxOY+I02gNzx3op81tBWPMrXVFV9rsADyOc4r0v4U7dVhuUTOwTAEjsSOcUUVrjaMVSbCo9D0yFIbfC7fLReMAZqXSopTPLcSeWY92dn973P+FFFefR3OCo9LmF4kvZXuimzy1OQAOK4u9dpJPLXaqnqT0ooql8R1UX7tzyTxNejVdVuJ1mAiLYjBGeB/nNUYWS2Aba8h7Fv8KKK+lStFRWxmndtlyDUCwJbbEvcg9ae2orGgEKZ3HGe5ooqHSjcmcnsdn8OfA954kZr/AFSSS202JhlU+9Kf7ue3HU173p6Wmk6bDa2VpDBbwriONBgD/E+9FFfNY/ET9ryX0R87jqknVaZImqQM4muGDY/hrP17UYmgdrfGwnpRRWNHETcWmeXVbscnb6yzXIj8vIB59qlv7kMxZGJbPriiisaz0OSMm1qZt9NK4B3sze3astbiUiQzthRxkUUVUdjjn8RmXBgulEJcsxOVb0qOxlNnqwjmfJ24DDpRRW8Vo4+QovU9C8ORhwZxcjr0rqRIw2KZyfxoorLDTbWp62H+G55Z8QbSSHxHdYIxPiZD6hhz+oNVNNBjQLng9hRRXoR1Vz7zCO9CPob1kq7d5zjoaKKKUnqbs//Z\" }}"} , </v>
      </c>
      <c r="CK5" s="208" t="str">
        <f>""</f>
        <v/>
      </c>
    </row>
    <row r="6" spans="1:89" s="169" customFormat="1" ht="15.75" customHeight="1" x14ac:dyDescent="0.25">
      <c r="B6" s="169" t="s">
        <v>1203</v>
      </c>
      <c r="C6" s="169" t="s">
        <v>1107</v>
      </c>
      <c r="D6" s="169" t="str">
        <f>VLOOKUP(demoPosts[[#This Row],[Source]],Table1[[UUID]:[email]],2,FALSE)</f>
        <v>4@localhost</v>
      </c>
      <c r="E6" s="169" t="s">
        <v>2487</v>
      </c>
      <c r="F6" s="169" t="s">
        <v>805</v>
      </c>
      <c r="G6"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 s="150" t="str">
        <f t="shared" ca="1" si="4"/>
        <v>2016-09-16T19:00:14Z</v>
      </c>
      <c r="J6" s="169" t="s">
        <v>804</v>
      </c>
      <c r="M6" s="169" t="s">
        <v>2712</v>
      </c>
      <c r="N6" s="50" t="s">
        <v>2716</v>
      </c>
      <c r="O6" s="169">
        <v>18</v>
      </c>
      <c r="P6" s="169" t="str">
        <f>VLOOKUP(demoPosts[[#This Row],[imgSrcNum]],Images[[ID]:[Image]],4,FALSE)</f>
        <v>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v>
      </c>
      <c r="Q6" s="169" t="s">
        <v>2651</v>
      </c>
      <c r="AE6" s="169" t="s">
        <v>868</v>
      </c>
      <c r="AQ6" s="169" t="str">
        <f>"\""name\"" : \"""&amp;demoPosts[[#This Row],[talentProfile.name]]&amp;"\"", "</f>
        <v xml:space="preserve">\"name\" : \"\", </v>
      </c>
      <c r="AR6" s="169" t="str">
        <f>"\""title\"" : \"""&amp;demoPosts[[#This Row],[talentProfile.title]]&amp;"\"", "</f>
        <v xml:space="preserve">\"title\" : \"\", </v>
      </c>
      <c r="AS6" s="169" t="str">
        <f>"\""capabilities\"" : \"""&amp;demoPosts[[#This Row],[talentProfile.capabilities]]&amp;"\"", "</f>
        <v xml:space="preserve">\"capabilities\" : \"\", </v>
      </c>
      <c r="AT6" s="169" t="str">
        <f>"\""video\"" : \"""&amp;demoPosts[[#This Row],[talentProfile.video]]&amp;"\"" "</f>
        <v xml:space="preserve">\"video\" : \"\" </v>
      </c>
      <c r="AU6"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 s="169" t="str">
        <f>"\""uid\"" : \"""&amp;demoPosts[[#This Row],[uid]]&amp;"\"", "</f>
        <v xml:space="preserve">\"uid\" : \"1127edd7273c4479aa05468d2b6e37fe\", </v>
      </c>
      <c r="AW6" s="169" t="str">
        <f t="shared" ref="AW6:AW63" si="5">"\""type\"" : \""TEXT\"", "</f>
        <v xml:space="preserve">\"type\" : \"TEXT\", </v>
      </c>
      <c r="AX6" s="169" t="str">
        <f ca="1">"\""created\"" : \""" &amp; demoPosts[[#This Row],[created]] &amp; "\"", "</f>
        <v xml:space="preserve">\"created\" : \"2016-09-16T19:00:14Z\", </v>
      </c>
      <c r="AY6" s="169" t="str">
        <f>"\""modified\"" : \""" &amp; demoPosts[[#This Row],[modified]] &amp; "\"", "</f>
        <v xml:space="preserve">\"modified\" : \"2002-05-30T09:30:10Z\", </v>
      </c>
      <c r="AZ6" s="169" t="str">
        <f ca="1">"\""created\"" : \""" &amp; demoPosts[[#This Row],[created]] &amp; "\"", "</f>
        <v xml:space="preserve">\"created\" : \"2016-09-16T19:00:14Z\", </v>
      </c>
      <c r="BA6" s="169" t="str">
        <f>"\""modified\"" : \""" &amp; demoPosts[[#This Row],[modified]] &amp; "\"", "</f>
        <v xml:space="preserve">\"modified\" : \"2002-05-30T09:30:10Z\", </v>
      </c>
      <c r="BB6" s="169" t="str">
        <f>"\""labels\"" : \""each([Bitcoin],[Ethereum],[" &amp; demoPosts[[#This Row],[postTypeGuidLabel]]&amp;"])\"", "</f>
        <v xml:space="preserve">\"labels\" : \"each([Bitcoin],[Ethereum],[MESSAGEPOSTLABEL])\", </v>
      </c>
      <c r="BC6" s="169" t="str">
        <f t="shared" ref="BC6:BC63" si="6">"\""connections\"":[{\""source\"":\""alias://ff5136ad023a66644c4f4a8e2a495bb34689/alias\"",\""target\"":\""alias://0e65bd3a974ed1d7c195f94055c93537827f/alias\"",\""label\"":\""f0186f0d-c862-4ee3-9c09-b850a9d745a7\""}],"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 s="169" t="str">
        <f>"\""versionedPostId\"" : \""" &amp; demoPosts[[#This Row],[versionedPost.id]] &amp; "\"", "</f>
        <v xml:space="preserve">\"versionedPostId\" : \"\", </v>
      </c>
      <c r="BE6" s="169" t="str">
        <f>"\""versionedPostPredecessorId\"" : \""" &amp; demoPosts[[#This Row],[versionedPost.predecessorID]] &amp; "\"", "</f>
        <v xml:space="preserve">\"versionedPostPredecessorId\" : \"\", </v>
      </c>
      <c r="BF6" s="169" t="str">
        <f>"\""jobPostType\"" : \""" &amp; demoPosts[[#This Row],[jobPostType]] &amp; "\"", "</f>
        <v xml:space="preserve">\"jobPostType\" : \" \", </v>
      </c>
      <c r="BG6" s="169" t="str">
        <f>"\""name\"" : \""" &amp; demoPosts[[#This Row],[jobName]] &amp; "\"", "</f>
        <v xml:space="preserve">\"name\" : \"\", </v>
      </c>
      <c r="BH6" s="169" t="str">
        <f>"\""description\"" : \""" &amp; demoPosts[[#This Row],[jobDescription]] &amp; "\"", "</f>
        <v xml:space="preserve">\"description\" : \"\", </v>
      </c>
      <c r="BI6" s="169" t="str">
        <f>"\""message\"" : \""" &amp; demoPosts[[#This Row],[jobMessage]] &amp; "\"", "</f>
        <v xml:space="preserve">\"message\" : \"\", </v>
      </c>
      <c r="BJ6" s="169" t="str">
        <f>"\""imgSrc\"" : \""" &amp; demoPosts[[#This Row],[imgSrc]] &amp; "\"" "</f>
        <v xml:space="preserve">\"imgSrc\"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BK6" s="169" t="str">
        <f>"\""postedDate\"" : \""" &amp; demoPosts[[#This Row],[jobMessage]] &amp; "\"", "</f>
        <v xml:space="preserve">\"postedDate\" : \"\", </v>
      </c>
      <c r="BL6" s="169" t="str">
        <f>"\""broadcastDate\"" : \""" &amp; demoPosts[[#This Row],[jobBroadcastDate]] &amp; "\"", "</f>
        <v xml:space="preserve">\"broadcastDate\" : \"\", </v>
      </c>
      <c r="BM6" s="169" t="str">
        <f>"\""startDate\"" : \""" &amp; demoPosts[[#This Row],[jobStartDate]] &amp; "\"", "</f>
        <v xml:space="preserve">\"startDate\" : \"\", </v>
      </c>
      <c r="BN6" s="169" t="str">
        <f>"\""endDate\"" : \""" &amp; demoPosts[[#This Row],[jobEndDate]] &amp; "\"", "</f>
        <v xml:space="preserve">\"endDate\" : \"\", </v>
      </c>
      <c r="BO6" s="169" t="str">
        <f>"\""currency\"" : \""" &amp; demoPosts[[#This Row],[jobCurrency]] &amp; "\"", "</f>
        <v xml:space="preserve">\"currency\" : \"\", </v>
      </c>
      <c r="BP6" s="169" t="str">
        <f>"\""workLocation\"" : \""" &amp; demoPosts[[#This Row],[jobWorkLocation]] &amp; "\"", "</f>
        <v xml:space="preserve">\"workLocation\" : \"\", </v>
      </c>
      <c r="BQ6" s="169" t="str">
        <f>"\""isPayoutInPieces\"" : \""" &amp; demoPosts[[#This Row],[jobIsPayoutInPieces]] &amp; "\"", "</f>
        <v xml:space="preserve">\"isPayoutInPieces\" : \"\", </v>
      </c>
      <c r="BR6" s="169" t="str">
        <f t="shared" si="2"/>
        <v xml:space="preserve">\"skillNeeded\" : \"various skills\", </v>
      </c>
      <c r="BS6" s="169" t="str">
        <f>"\""posterId\"" : \""" &amp; demoPosts[[#This Row],[posterId]] &amp; "\"", "</f>
        <v xml:space="preserve">\"posterId\" : \"\", </v>
      </c>
      <c r="BT6" s="169" t="str">
        <f>"\""versionNumber\"" : \""" &amp; demoPosts[[#This Row],[versionNumber]] &amp; "\"", "</f>
        <v xml:space="preserve">\"versionNumber\" : \"\", </v>
      </c>
      <c r="BU6" s="169" t="str">
        <f>"\""allowForwarding\"" : " &amp; demoPosts[[#This Row],[allowForwarding]] &amp; ", "</f>
        <v xml:space="preserve">\"allowForwarding\" : true, </v>
      </c>
      <c r="BV6" s="169" t="str">
        <f t="shared" ref="BV6:BV63" si="7">"\""referents\"" : \""" &amp; "" &amp; "\"", "</f>
        <v xml:space="preserve">\"referents\" : \"\", </v>
      </c>
      <c r="BW6" s="169" t="str">
        <f>"\""contractType\"" : \""" &amp; demoPosts[[#This Row],[jobContractType]] &amp; "\"", "</f>
        <v xml:space="preserve">\"contractType\" : \"\", </v>
      </c>
      <c r="BX6" s="169" t="str">
        <f>"\""budget\"" : \""" &amp; demoPosts[[#This Row],[jobBudget]] &amp; "\"""</f>
        <v>\"budget\" : \"\"</v>
      </c>
      <c r="BY6"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 s="169" t="str">
        <f>"\""text\"" : \""" &amp; demoPosts[[#This Row],[messageText]] &amp; "\"","</f>
        <v>\"text\"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v>
      </c>
      <c r="CA6" s="169" t="str">
        <f>"\""subject\"" : \""" &amp; demoPosts[[#This Row],[messageSubject]] &amp; "\"","</f>
        <v>\"subject\" : \"I am an African. by Thabo Mbeki\",</v>
      </c>
      <c r="CB6"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C6"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D6"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 s="169" t="str">
        <f ca="1">"{\""$type\"":\"""&amp;demoPosts[[#This Row],[$type]]&amp;"\"","&amp;demoPosts[[#This Row],[uidInnerJson]]&amp;demoPosts[[#This Row],[createdInnerJson]]&amp;demoPosts[[#This Row],[modifiedInnerJson]]&amp;"\""connections\"":[{}],"&amp;"\""labels\"":\""notused\"","&amp;demoPosts[[#This Row],[typeDependentContentJson]]&amp;"}"</f>
        <v>{\"$type\":\"shared.models.MessagePost\",\"uid\" : \"1127edd7273c4479aa05468d2b6e37fe\", \"created\" : \"2016-09-16T19:00:14Z\",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v>
      </c>
      <c r="CF6" s="169" t="str">
        <f>"""uid"" : """&amp;demoPosts[[#This Row],[uid]]&amp;""", "</f>
        <v xml:space="preserve">"uid" : "1127edd7273c4479aa05468d2b6e37fe", </v>
      </c>
      <c r="CG6" s="169" t="str">
        <f>"""src"" : """&amp;demoPosts[[#This Row],[Source]]&amp;""", "</f>
        <v xml:space="preserve">"src" : "5e608d080ceb4c0eba10ba78b819fffd", </v>
      </c>
      <c r="CH6" s="169" t="str">
        <f>"""trgts"" : ["""&amp;demoPosts[[#This Row],[trgt1]]&amp;"""], "</f>
        <v xml:space="preserve">"trgts" : ["eeeeeeeeeeeeeeeeeeeeeeeeeeeeeeee"], </v>
      </c>
      <c r="CI6" s="169" t="str">
        <f>"""label"" : ""each([Bitcoin],[Ethereum],[" &amp; demoPosts[[#This Row],[postTypeGuidLabel]]&amp;"])"", "</f>
        <v xml:space="preserve">"label" : "each([Bitcoin],[Ethereum],[MESSAGEPOSTLABEL])", </v>
      </c>
      <c r="CJ6" s="183" t="str">
        <f ca="1">"{"&amp;demoPosts[[#This Row],[src]] &amp;demoPosts[[#This Row],[trgts]]&amp; demoPosts[[#This Row],[outterLabels]] &amp; demoPosts[[#This Row],[uid2]] &amp; """value"" : """ &amp; demoPosts[[#This Row],[valueJson]] &amp; """}" &amp; IF(LEN(OFFSET(demoPosts[[#This Row],[Source]],1,0))&gt;0," , ","")</f>
        <v xml:space="preserve">{"src" : "5e608d080ceb4c0eba10ba78b819fffd", "trgts" : ["eeeeeeeeeeeeeeeeeeeeeeeeeeeeeeee"], "label" : "each([Bitcoin],[Ethereum],[MESSAGEPOSTLABEL])", "uid" : "1127edd7273c4479aa05468d2b6e37fe", "value" : "{\"$type\":\"shared.models.MessagePost\",\"uid\" : \"1127edd7273c4479aa05468d2b6e37fe\", \"created\" : \"2016-09-16T19:00:14Z\", \"modified\" : \"2002-05-30T09:30:10Z\", \"connections\":[{}],\"labels\":\"notused\",\"postContent\": {\"$type\":\"shared.models.MessagePostContent\",\"versionedPostId\" : \"\", \"versionedPostPredecessorId\" : \"\", \"versionNumber\" : \"\", \"allowForwarding\" : true, \"text\" : \"A constant force, acting on a particle of mass m, will produce a constant acceleration a. Let us choose the x-axis to be in the common direction of F and a. What is the work done by this force on the particle in causing a displacement x? We have, for constant acceleration, the relations a = ( V - v ) / t and x = ( V + v ) t. Here v is the particle's speed at t = 0 and V is its speed at time t. The the work done is W = F x = m a x = m ( ( V - v ) / t ) ( ( V + v ) ) t = m V - m v. We call one-half the product of the mass of a body and the square of its speed the kinetic energy of the body. If we represent kinetic energy by the symbol K, then K = m v. We may then state the above equation in this way: The work done by the resultant force acting on a particle is equal to the change in the kinetic energy of the particle.\",\"subject\" : \"I am an African. by Thabo Mbeki\",\"imgSrc\" : \"data:image/jpeg;base64,/9j/4QAYRXhpZgAASUkqAAgAAAAAAAAAAAAAAP/sABFEdWNreQABAAQAAAA8AAD/4QMpaHR0cDovL25zLmFkb2JlLmNvbS94YXAvMS4wLwA8P3hwYWNrZXQgYmVnaW49Iu+7vyIgaWQ9Ilc1TTBNcENlaGlIenJlU3pOVGN6a2M5ZCI/PiA8eDp4bXBtZXRhIHhtbG5zOng9ImFkb2JlOm5zOm1ldGEvIiB4OnhtcHRrPSJBZG9iZSBYTVAgQ29yZSA1LjAtYzA2MCA2MS4xMzQ3NzcsIDIwMTAvMDIvMTItMTc6MzI6MDAgICAgICAgICI+IDxyZGY6UkRGIHhtbG5zOnJkZj0iaHR0cDovL3d3dy53My5vcmcvMTk5OS8wMi8yMi1yZGYtc3ludGF4LW5zIyI+IDxyZGY6RGVzY3JpcHRpb24gcmRmOmFib3V0PSIiIHhtbG5zOnhtcD0iaHR0cDovL25zLmFkb2JlLmNvbS94YXAvMS4wLyIgeG1sbnM6eG1wTU09Imh0dHA6Ly9ucy5hZG9iZS5jb20veGFwLzEuMC9tbS8iIHhtbG5zOnN0UmVmPSJodHRwOi8vbnMuYWRvYmUuY29tL3hhcC8xLjAvc1R5cGUvUmVzb3VyY2VSZWYjIiB4bXA6Q3JlYXRvclRvb2w9IkFkb2JlIFBob3Rvc2hvcCBDUzUgV2luZG93cyIgeG1wTU06SW5zdGFuY2VJRD0ieG1wLmlpZDpFMkM0NjlFODJBNDMxMUUyQTI2RkE2OEI3Q0QyMTk4OCIgeG1wTU06RG9jdW1lbnRJRD0ieG1wLmRpZDpFMkM0NjlFOTJBNDMxMUUyQTI2RkE2OEI3Q0QyMTk4OCI+IDx4bXBNTTpEZXJpdmVkRnJvbSBzdFJlZjppbnN0YW5jZUlEPSJ4bXAuaWlkOkUyQzQ2OUU2MkE0MzExRTJBMjZGQTY4QjdDRDIxOTg4IiBzdFJlZjpkb2N1bWVudElEPSJ4bXAuZGlkOkUyQzQ2OUU3MkE0MzExRTJBMjZGQTY4QjdDRDIxOTg4Ii8+IDwvcmRmOkRlc2NyaXB0aW9uPiA8L3JkZjpSREY+IDwveDp4bXBtZXRhPiA8P3hwYWNrZXQgZW5kPSJyIj8+/+4ADkFkb2JlAGTAAAAAAf/bAIQABgQEBAUEBgUFBgkGBQYJCwgGBggLDAoKCwoKDBAMDAwMDAwQDA4PEA8ODBMTFBQTExwbGxscHx8fHx8fHx8fHwEHBwcNDA0YEBAYGhURFRofHx8fHx8fHx8fHx8fHx8fHx8fHx8fHx8fHx8fHx8fHx8fHx8fHx8fHx8fHx8fHx8f/8AAEQgAyADIAwERAAIRAQMRAf/EAI4AAAAHAQEAAAAAAAAAAAAAAAECAwQFBgcACAEAAwEBAAAAAAAAAAAAAAAAAAECAwQQAAIBAwMCBAUCBQIEBwEAAAECAwARBCESBTFBUSITBmFxgTIHkRShsUJSI8EV0WJyJPCSorJDYwgWEQEBAQEAAwEBAAIDAAMAAAAAARECIRIDMUFRE2EiBHEyQv/aAAwDAQACEQMRAD8A8rUwVhUase1OFSbG7E0jBQAi4NxQC5tIl+4q/wBiSFQoN6CBagxjotqdKF0G7HI8KufiTa1ZLPpBbCHxre//AFZz9MawaOoAQdaDgSdaYoAaCDegB1Gt6VVJgCxJsKUgvWjvZY7d6uoI0jdQHUAuskR0IqpYmlWiUQbk1v1qs8AzNZqdQA0gNG20/CnKVhSWP+tfrVWFKRqFDoum49KqQqC4Y0foSHG4/qBlv16VrxEWrl7W/Gye4MGcCX0MhG/xSEafJhU+o1Ge9PZXO+3ceMZmM37djZcpBuiJ8Nw6H51fdnqOf1UChFYYvRbUYbrUgFutOHQUEOBtF+tT+tJPWbRkx55T5VPzq5zWd6ODiCBd0h18Kv0xG6Zu24/Cs7VQWkbqYdQBipqdVeTmCYLGUbvWnPXhF5pCZAG070qIJUm6gONxQdKRS7dD0quekWHEeF6x3Lover9NL2JZN1OwDQd6XXjwcN6zUd4EjpOpQ/Sr5vlNjd/YLxY/H4++ySTje5+HQUddeVc8eGnwRx5eG2Hl4a5/H5SbZo7CRCp8V6/UVWpxkf5A/B0PHs2fwkbzcW/mEYu0kJP9J8V8DV88839RdjOMj2JmqokCuEbobUX5z/JzqozJ9uTY4JL3t2qevlkX8/NEh4N5V3sSFHU9qnjjT+tykcjAjgYWa9T9Jjb48b5p3jPxkcQMli1a8cyRj9u9oMjlsdRtgj18aq9yfjGSoqaaWZtz6+ArHq2tJMdj4k87FYkZyASxA0AGpJqcU6bEniVWlRkD6puBFwO4v2osBHbSAKYGDVNip07eb0YfsOFLi9CpJ0IykU9RecBQlx1NB0tFCPuc2WrnKLSkmYwGyLRaq95+FOQJl6Wdb0vc/UqmRhf1JVS8llPcHO4+KZCIt+vQDUinvJeXoD2bg8RnY2MUc29NR6TWBCsO+hrK8ytZ1ZF8w8DEx0Uw4yyPH19KVNwHS7DyGqkxNqShzXE7Y7Qf4nGtzuVh/pVJqMy/bGHlSSAQqqdVXwv2oTVT5j8TYuWHOwBidyqP/HjSpw9w/wAUYH7MRmBTuW9rfrRBVS5/8L8cd/pY7qzXWPYT1+VRefLbn62c4i+O/wDzxHNKokzHGwXlsB9zdAPlVSM0Hyn4N5/E5FsfHKToxtGbWsPFr0qJFm4H8G8TjGKXm8j90/VsSHyIT4M/3EVNqpF3j4323x+zHxeOx4Y9F2oii4v0OlzSthzm1gn5fxTj++ORQtvsUMYsAqIVBVVA8KqoURie9JQtAK/tpKfrS0BiYDWlYr9O8SLfAw0v2q+Z4K7CLwyKPOKy65xtz/2hOOBmawpzyn0wd0Mf9NXmMqRZ2PXp4VNowFI3UAIFzpTGHuJjgsC2hvpWfXbu+H/ll89Np9rTypHhZaqdmwRyx/1adGUinvnWF5nmNn4eXFyoo52sJGXaZB1va2tbxzUvMpimspG1/st0+NBH+M15wG6n9PGgqf7FLhjaw/lSoP4VjZQQBY6CgEp8GCQG4BtotMtMVwo4HFh/1DxNGGj+cRliYoup67R/AmlVcqXyD5EQMjy+mTp2JHwFZ9a25xDxytLkCOPqSCWPmf5k9qy3a29fG1kP5rCn3tmbCdEiDntcRjSuhx/1nTVKgAXoBQzSf3Gn7UsFZ2PU0rTLYrSEkKaOVTvAS5EhJDHpRVT6OjmZdV6ipniqt9oUGeejretv9jn9RxJiSaMNtPZSyjf7dHILxP8ASi8QexvLiSxvtOvxrLqY145vRSONIxdqyt12cfPnibUz7bx5cvkESPHM6g6rfb/GqnP+UfT/ANG+I3DA4iEYESBGgYagAgkH5gUWa551i78NHPDjhtbgDcwtZh4mtIzqXxXOTl7JDtQ63HY9iKrUnbvLBMPWW3WzdjQDwZQdAoNyRYH9aVoSXEljFdzqBpRoPJVZUsNCetOJR024P8RVA3mjDId4+h6CkcVvluMxXBkmLFBfQdLfyFKxfNqqCbEj5NIsWJtiXeaa1kULqbdLn41j49sjoy+u15y9785Py3uLOyWlZ43lb0l1ACA2UD6VpXNFdIpKcvWgOpABoBzhfc3yq+E9G7m7mpv6cDGbGprTi+RnSxvRKffOUXa3hTR60eMSg3UkUe2HPnac73Iuxuajq67OJ6xIcdi4uYvpubSHpW/HPOOX7fS9NM/H/tPHx3EzNvY/broKz6vlEadBh3ZVtYCkLVlw0UQFLlTbTrWkQDj3KOwNjt0P/Se9ATOTPFNxckgYER23X7aWN6ZI/wBrO+Skkmu1HZVJ+f8AwqTxbIwsCgDuakHkfmQyvaw1/wCFaRKMmLM529T3pgLYgSMN9zHUeFAiH5LimyhbZuA1sxIH/lFFVLin+8eM/wBv4DMlQJGfSa7db2Gt73pc8ne3k7lskzZDEFAt/tRQgH0FTTqPqQFRTALUgCgHWLZY5G720q+CsNttzc1CpBlKA0qqWQo58txSjbu+CW41Tn9qWQ7Uuamujm+sEErXp4y/23T/AI2VGnQMduo81K8tuPvL+xvns/GtgwsG33UENp/pSjHv9X/jlUgAqCfEdauMqsuHjIxCgfcOtWSn/lPlPcXtDjk5Li8bDyIZGZJTkFkaEBd27RkDX6BRqe1Vn9TbIzT23+YvcOY2Vl5nGLJxWGUXk+RwEmEMKSvsH7hXLptYmwIIPexqbTlmyX+te9lZLxE4wO7GZjJC/Yp1W3wtSkVV9eMzOoXqBf8AWjCNOc5bD4rH352THiYy6GSVggJ+ZIq4Rnw3uDguVjL8fmQ5SA2Z4ZFk18DtJtTwqn/QT0gVJv2NACMeG2tIaz78l4+InD5j5ekIjba4YqOncrWnKbXjLlJUkyZCgAXcbAa9/GsK0hlakbl60QANIwWoBZkKQBr9aeH7QjcmkTqAVJulqn+tbfAi9adRzAuxOlEh99aNHBLIwCKSarGaY4fgM7Iy0jH+K5HmN6LcEmt19oY0/H4MeLkTep4N0rLWli7YrlQLaD+NPU2LBxGaqSLdrjwNXOk4mPc/tbivd/BS8ZlKJYMhQJEBAcEfa8bdnU6irnRYxDM//LfPYOLmQ4vMwJx0o3zTSxyesQD5U2A7L/G9OXwXrN2tS9j8LPx/trj8POYNlYUaQSyD/wCsWC/QWvRzPCur5XrjZIzFJPox23H0qsS8v/nHmPc2T7p5D9xE8KQRJ/syyL5DER/lePd5Wfde9tbWq9/6+E98/wDbz+JD8G8dLzXujj8vjsKfDwsWALyuVNMJWkZQbguqRA7jYhdp2W660vaYjnnqXbfD02EgRRGo0GgNQs2nstxe/gBQGe/k7NWDgMxzEswEZvE1rEW8DVyk8Zcu8L5chiUKpYkBRYCsul8mHSoWFacIW4HzpKdck0EWyG8iL4CqpEBUmG1AKhGIqWsmwZYjbp1p/osyLN7c9mS8jZpAyg/aQNKduMpzq/8AFezMbCUB4w5H9RFTa0kTODxUAyVC44JvoRao08WT9psXzeUjxBH8r0rC1L8cS2OQ7AnoDeqiaPFlyRzBHtY/aw1/WkFh4znv27BJCN3UEN/MGnKLEvyXuLLysM4sB2yMA4LXsR9e1ae1Tir8Z7oMmXLxzOoz8ZiMmI6FSwDaKexB0PSifTfDo5+Fz2/i5cByXrsmOyhXlH+M9N3Y96056Z/T54leW4fhMuAJmYcWVCTcJIqsA3S4uDS1ltJ8fh8TgQiHCjTGiH/xoqqP/SKWkcPkxqNG+Z0pxNhrPLJKnlYKKtLPPyd7cm5Xh3THy5MfJUExlSNhNujA9RVQPHnLY+XjZ00GSmyWNyHHa48KxrSGdIwj40AnSMaNbuBRAPkEF7eFOlBAKRlIoWkcKvU0CeasPDcBlTzpdPJ3vUOv8jSOI9h8TPsaWHXvTYdXV34/2/hcfAEgQBQNBSqXZEQ2sSPpU1UK8KqRkkeUk9TqaOS6TEuN6y+dbg/GqxOiRYMsCkRGwPY1Pqem2SYla2Qdp/uJP/tFTbn6qDNAY0WXcHhPUKLH6EU/+RD3h+UixY3LuSutwNL97EEsP5U/aH6ob3ZmcDyHp83hlcfnMNfSx8t7KHV7r6Ul7bl82ngaVmzddv8A5Orx1lm81cfZc/B4zDOm3vyuwCSS7MoNh9q7iB+lXz/ll/6u7bn/AOVln9xrkOkGpaQ6DRWHxANr/StK4sJocksVmZU8GQkgjxsRTxFPcaFCw9SUyqOgBtVQqW5JsQwfcY7DqptVRLE/yz7hXjcCU4/Ib5mBVI7jcL/I1W+Ckea82dppGeUkuST5qyrQwvUqcNaALakZXHHmJPaq5KiMbsT40qccBSJMe3uIyszLUQ20Op8KdX8/1t3tb27EkC+qN8gGptpUyH315XDFwETRbADsRTxGpAYqlbgX+AqaELyf+K5t17Vn00juNSaZFdFAX4U+fKas+HgZEiaanw6fxrTEac/sH6PGpPjup4NI5vtiTIj9RYyVA1NhuH0qOuNVOsVyX95xLNHNGZ8Y6be4+prCbz+tfFPsbG4rNjAVlZrXZBp17fOqmUbYYz+x+O5GRY5oRCrSqiAf2/cza1eStePvefxZ+A9oY8WKiCeQXG0MDc6aVc5jH6fa2+U83BvBEq3ZlOoJ8arGPsTnwc1VGwlSOl9RVRJCPK5SIlWVY5l6K2in69quROqz7v8AebpgTwG+Plop/wAZ0Y27rewYfKtJE3p5V9x8pk5ufNNK7MzMdx1I/TtWXVXzEEfneoWA0jct70wCkCq+WInxqv4VJCpM5w8czTKnS5604TYvZfD4OJiqyoGlYDdepV/Gj8XNcLGsO0eIqomrTiYQkh84t/OmTpYkxluNVI1qb4NT+flvu23K/Cse605D7VzQrbJdxQdmFgKPl0O4v0GTjSRgRyEtbpaw+grfWWAXDmyZQiMdOrEWUUYax4nGQ4+OAXdpLdSf9BpVSJVj3Ji48iujDav97jT+FZ9RfNQuN7WRikuFPG0ijcqA7T+htWN+X9jT3/ys+FxHJiKNp4RIUF1KnXwJqpv9TasHGcY6RFwllA6WrXlFSQMT4xDkea209wR41VqcNy6PAUsPVj+0HuvdacKoPkQhBDi6f0n+pfgauJZZ+QsjgMTHMfKzlRLf9uBuBuP7WH2mqGPNvOJhDOkOIWSMklTKdxN/7iun1FZ9LiJlvvIYC/iOh+RqFChCTpSOBuF+0aimf4dyY2Olip3A1dkQTklhUbNtwKVoJ+tH2Slpp72vxsvI5qRraNb/AHUtDbuA9vxYWOg++Q/1Gg9WOLFnh2uATbsNKRal8flMlEAkhk29za9PQ7JzEmXyydexHSptCMfFYhg6gjqH7VGK0OGYISdzAfSjRU1hcmjkR3Xb0B71U6KxbeNGME8n2j7mvpf51rEJKXl8PHjNitwO2tO0YgM+bDz4J1Eg9R1Kqtrk38BUWnEZwD/7NMFzQzrItopLXsGOtx2rKX1/V3yv37q0UaKQqOAdLXCjU2+dXUksnkzjTFYyLOAVXqAO1qNBrlzu8ZfbqeoXQj6VRIls1klADWPi17U4ROcPKu4sjA9SCb1UpYxf868EWwosz90RDETuhc+Vr9LeDDsadh83K8+TyC5AuVPS9Qu4ROg01HhQkEdt16mtPnPJMnWhJSF2DXvoKcKucq7E9DToFW4bpSNof43jmlnB2jap+61KiNv41kVVZ9bdL9KpNWPjo1ypQSw2jXbRoO8iWSM7Qg9MaaUBGZEmICWA857Ed6inBI1MsNox5u9SYuPwaTTf5GuT2FqJzBqag4nCxx50At0uP5VeQtOvQLqCJvRh69bU8IcoskBTEAf++dvN+lFCv8jgpE4eWWVTcBXW62J8LVleVyhzI+RymLJlBl9IXumto+nhrRZacsS/FchlzQRmZrmNUU26+UWP604mpr91gPn7WkMcpUKJRrtPYWPaqtInkZuXFkGGZx6g1U2FmHYg04Sme9PeMXFq0csXUbgynYwJrbnnUWsg5f8AOHuDjstlgCz45F4pWFiPFXAovgRQ/dn5J5z3LZM1gIgbiNb7am9K9VTlFjfxqacEvSMKmwb5Uqvi5pPvQkddEJ8acIQ9aDLQJ6jbe/jQGr/jzj54cfe/lVugpBqPH7HiCAXYdyacTVg4XfHJt08T8aIE9lbfQB2+btRRDKZFaACQx7z0ReopGV4qLAs0e8K99Set6JIExFwQc7o5B87Wp+paY8zxWfBEWDhrdBSsGozifb3LZ2UsvIS/9upuIFBAPzokp2ryOLEGOLIAo+1RWmJVfk+KzcjKEko2Rxm6L1Gveo6itdBiZKW3srJYgaWP61OYAZKCE+pCpA/rUdj40rTEZ5Mh42vdlGp70foPMxcuTGKRhWlRbwlvHwrWRFedfzRzPKZC4smTjyYPK4zPDlRamOSMao6N0YVX4zl1la56ZI2T9fGj21phnlY3pm6m6mp6hymxY96lThe9IHePiB7CVxErahjTwS+COTAIZNoYOOzCnYQkhtZf1pUQUUGfcYYFnT1jtS+p70xGy+1Mnj8jFSHFYyMo1AGtIWYufFpOsqqIyviWNGJ1cOPmjUgOg39gOlMH+bPKFDenZfnU2nERlyyhvU9MoGGpU61JkcfJgjYEykJe5UXNLYMWjB53FYKsUqgfX/WrncLEski5NhcN86rSqWw444F3bCSB17fSmQZsyRyAse2/j1pgSaLcm5rbxRQjJ4Izfzi/XaKzsUilmYTbJY/8fTdaphn+Jx8LszKlx10rSRNpPOEEUbKWMZA0J7VciLXnD808/PkZn+3tKjxxkMrgXN9dCadLWL5C7ZCQLfAVnWkJmV2XaTpS08EIpGEGxBoBSWd5SCToOgp0oIT0pKuOKE6k0067aKDL4sLyTKqi7MbKBRT5a97D9tZuLF6pnMbuASoNgB8aUg6rSsKDIRQFm9Y9zaqxmn8ZGjCvOQWsLAdaAkGyPVQApbwtrU04f4/FYMuOAReQjU9TRhoDl+FONIXiQkHr4Vn1DlV2TJONkqwOwk28KytytZNi18Py4UIxbbfQkVtzWVi78dyUjqqvZx2rWISsarIbqti3c1QFz8Blj9SM3kHVezDwpUK1lSxtMNoMTdGQ9QawtaQ5XBLMqsTtarkKpXj8MQyK39Dizr8fGtIimHu7jI24yeT7lCk+BGnar5qOo8R+6cndyeXG7swEr7WY3Nr0WjmKrMbtas60ggTSkei21pYYCKCcBQY6BdrE9QNKcKkiSaRh1oB3hZL40gkQ2cdD4Uzlxp/snlcufG80jHcdfGlBWocbyfowKpW720Hh8TV6zSvHZv7qbe53Ivh4/Ckax4mxQTI3bQdLfKlgSeBlIybU1t3pGVkDgkFLg6bmpaFQ92cZFEvqOFZjrYWFZ9xfNQ/E5JkAQi1tLX7diDUcXVdRfOAyjJGI2JEqaH6V0c1lYuGBm3QeodV00FWk5y52ZVFvKwN/hSpqfkSevlOvRoj5jWdVE5jqXgD7tUWqI7jyCqiw3kdQOtqJ1/BYgffWbitwE8azGGd1IXsbmteWfX48Se8oWx+VmhLXcMdx8daO/wBPhXlF+tZq0a2lMCW1pHoDQBaRhvQdcYyKCBtNBBAN6Zr57B5AxN6ZGt+ppBpK5xdljTq2mlFoxaeClVLodCtv+NOJqTys6V4GKA9TttStOC8VyWQu0FvMNfheoiqnf/6ExxESG5tcEU9JFcrmx5OB6sjWZr37mov4qTyp3HcuMTlhG63Rz5T4Xrn56zpvedjSuLEeQVlx5vSmFgO4Pw7V3Ty5atmKuRKVSQqGFt7KetUlOGNWi9M+a4tepqozzn45uO5Vi0lhkEBD8B2qehElxc5WMh5CVPmb5dqVuKk1MYOQs8weIiwNiKx569q065yKZ+YXii48MZPT2sGDfxru+dcnceP/AHXnLl8zNKp0Y61Pd2rkQ/SoNxagYKTQYKANLC0RG4fcL0WYcpPW9IH641x0vU6eE2gN/hT0Y4IQel6NJMcHLLHOCnlAohtB4fk23DXzDpSJacXnI4buz2dvKL/Gn7DE7FzUckYCDcNvSj2LDvjpo02B/tfU/AilqsTM2BDkwExvZuoB61X6Ss5+FzMLNHHF62K/3WOqnx17VHofspnMxZ5L74JI5U1BsR+hrm7+ddHPcWr8f+6pJiuPlTMJYvKSSVJ8CR41r8uv5Wf05/sbTxrK6o4PlsCvxrq1gncdndiSegsKmmq3v6KGbFTKcbXwnEjH/kY7TSlCN46dJ4iITcSAAkVN8r58LL7fwRCpF/If51HPGK761nv52wMvK4h44+qi6letdPP45+o8kcjw+ckzMyEm+tQqGLY066MhH0oBIo4NiDQYNaDcL3GlGjDjLyPX26bdgsKV61frMN/UBWzAadDTZ4tEvFlIvVgu+utxpWaycXH/ALi6g+YdulLcPDebFeBrOLgdQKAfcc2IHALbCaqUrFlxJMGBldpCSfAijSxaMNOHyMZCV3HxPXTvpSGVLcbmYcKPayoB5VP3H4ilsPErBtlxGyklG+LzBCL3+dH6Pw84jnJM7EDB1dwdpjU7QO993fSjnrT65xOQ5kQSI2F5Lhi3iO1aajBsrAwcsFZADfRh0oAuJ7e4yLIWaOBEK910J+dLBq68bmxoqqWA+J8Kslix8vHEQIfrU0RXfcWZxWbBl4plBeSMxlb+PSp2RWKBxHuiPiOTTBykMcMdlWRujHvrWV+mVrPnsWXM/IHHY24Yknqu+gKkWB+NHf1kHPytN8nkm5rHX9yFdT1A7VfHdR382a++PZePCn7qCyq5+23Q0+vzU8qS/E8bFDfMUO47KKy91+v+TWT29w00ykwhIyLk3p/7KLxDWT2ZgZ2RaGIY8CmxkJ0NOfS/0rxP4RyvYeHGSsTiQL1ddac+g9UVne0YI49yy6n7RbUmnOyvKMn9p58CB2UkHW1X7JxL4OZJFKYV2NEoBdpurW6gVnYuFp7ZBHpxqZA+kcfmB+Fx1pYo9xVxZv8AFmiLFMi+VmB7eHxpaMN8z2+BAJ8C7+YB9wuNT2tRKDU8RlCY+k59VbAgX6+Ao9hhweW5vCZGMLJGvlLEEX7dDT0kq3u70oUdEYOoBYsvU0aeHmJ7o4+THkh/ctAJlvJrcs1uhI7UjWTjZpG4rGmxWiBUWR1HQoNAe1OTwm3ynuN5uPIXGLS7hKenQq9rFTb4G4qpSsTuLnBS6Snc8XVvEeNWk/g5KIi6t/GiUj2Pkxbp9arSKT81kft/SjkMat1fuB3tU9Q4SgiDxD0wPUUneAb7gejX7n50sVphne2zyETR5MBJtdS1tQPAjwrO8b4q53jPhxWS3M5IzJNuLgeaOJu5JsCPgBXP/qtuf4df+2ev/K/cPynDNGyRzLYLYbT/ADrb5WOb66gffPuDEyAmDC+6y7pGXW1X9O/5GfHLN2bLbc0jbogTZwQT8rVh+NRYYsWdFLoUUncSzbb/AFNUWacDlzH6mL6UcsI8qCMlrafCiQC43JRYWMywuDM2pj2+PbWqxJnkZO9BPyT+kvVFRTp9aZIlHyJ8h1ikLQ9bSdLeJpyCotJIpk/zagKSq6jXw7H+NVpHGFmCFdhljjvfahALaeGmtTYZ3PGZykmNKnqbSN8gstj1Pm22+FKQWleO5LIx8oQSSFHCi6oPLY31HepsXyf5mJG6Jkws6OpDSuqhmdf6rLpSzRp3Hm8PmhoBBJLvHmlYbB0/5iD9aPMH6aPwuPDFNLb9yVBIhdxrbwbpoPCnoBxft/juTRWnhXDBPlW489+hPhS9rP0ZC2Z7ZzOPIXjM+SwazKbsAOzeXQ2p+xYJjY2QiXh5ANK3QemAdynut73FvCp9/KvVMY2f7qx50Z5UlJtscqwJU/0sovf4Ea1pe8ROTvC918o0hc4jICSCCSouNNNw0Pwpf7D9Ik5vdebFAsqRmzHaLsDZvA2q59NR6eTnj/dmUdy5mPtuNNrg2Ipf7D9IVX31DhytI8coiFixGihfEmxov0wemnx/LMGSNkMXqoo0UtuI+JKjSlPtv8P/AFqxyfuCPMaSSVRuYHcYwxNj8anrvTnOIbFlaIucS6+IJsxv1uaz8tLSGVNmzskbxtLMxu6dNq+O7wp5S0sIEhjPpqsjsvlgLHU36/p2qomo7LMGZORkxx4MRuI4mO57DxbxNP8AP0f/AAZwZcquYuMyPVkDWWNU3KO1gRaiFuFmw5ocZpsixJYLJr5gSegGlVpGLYmRki6SscePRUdjtuDpRMK67J/7xmx0w/TmjUKW3Ekk6DpaqJXYMhllQysI7W2oR5Tbv41VKHzxwz3bynTyMSQBf4UgPjySLAoklPqdAu0WIHjSw9OQDKBvlMcjCzNoWABuBbralhl8fko1kbFkaXb5QrC5BI17npSw/bQ8jFJlWkCGNk+wKxBN9CSO9GFp5xnLoCqPCx9O6qS41PxvrYVN5VpV0aSYyqbXuthr93i3alngaWw+XlhyzBK6KserqSCS1rgqeunwo9T0rC8X7lpYSDL19YqLg3/5tTSkLRpOWONL/wByWbffzBQRcdhbp1ow9LySmVopI/KbWGu3w6207U/UtHTOhSZIyoDgbt7G/wBdL28BTwC5Vnk/dRyhJNpCqRuUk66se3yoBti85POWileNWvtCI264+B/1NEgpZCVif0iiebcxWxYkaW1tpRhaaPzcRO0g2uQb2W5+gJ/WkoaQRSwgRPMr3UtttZE7gX+Hxp+pbjjyccISM40jO9gNVset9pN7m1qMLTWBJY8x5pVRFe6RDvf+om1PMGms882TJLjyRJHGqjeyG9w177b0YNKDIjw8R0gl2ubbgQLmzX2m2pv3p4CceS5dJs6SWTXQKF8t/gKUFBNmxYckk0DWL3Nz8BYadL0TyEJkcis8qpENpOryg6n56nWr9U6//9k=\" }}"} , </v>
      </c>
      <c r="CK6" s="209" t="str">
        <f>""</f>
        <v/>
      </c>
    </row>
    <row r="7" spans="1:89" s="169" customFormat="1" x14ac:dyDescent="0.25">
      <c r="B7" s="169" t="s">
        <v>1204</v>
      </c>
      <c r="C7" s="169" t="s">
        <v>1108</v>
      </c>
      <c r="D7" s="169" t="str">
        <f>VLOOKUP(demoPosts[[#This Row],[Source]],Table1[[UUID]:[email]],2,FALSE)</f>
        <v>5@localhost</v>
      </c>
      <c r="E7" s="169" t="s">
        <v>2487</v>
      </c>
      <c r="F7" s="169" t="s">
        <v>805</v>
      </c>
      <c r="G7"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 s="150" t="str">
        <f t="shared" ca="1" si="4"/>
        <v>2016-09-16T18:45:50Z</v>
      </c>
      <c r="J7" s="169" t="s">
        <v>804</v>
      </c>
      <c r="M7" s="169" t="s">
        <v>2725</v>
      </c>
      <c r="N7" s="50" t="s">
        <v>2717</v>
      </c>
      <c r="O7" s="169">
        <v>19</v>
      </c>
      <c r="P7" s="169" t="str">
        <f>VLOOKUP(demoPosts[[#This Row],[imgSrcNum]],Images[[ID]:[Image]],4,FALSE)</f>
        <v>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v>
      </c>
      <c r="Q7" s="169" t="s">
        <v>2651</v>
      </c>
      <c r="AE7" s="169" t="s">
        <v>868</v>
      </c>
      <c r="AQ7" s="169" t="str">
        <f>"\""name\"" : \"""&amp;demoPosts[[#This Row],[talentProfile.name]]&amp;"\"", "</f>
        <v xml:space="preserve">\"name\" : \"\", </v>
      </c>
      <c r="AR7" s="169" t="str">
        <f>"\""title\"" : \"""&amp;demoPosts[[#This Row],[talentProfile.title]]&amp;"\"", "</f>
        <v xml:space="preserve">\"title\" : \"\", </v>
      </c>
      <c r="AS7" s="169" t="str">
        <f>"\""capabilities\"" : \"""&amp;demoPosts[[#This Row],[talentProfile.capabilities]]&amp;"\"", "</f>
        <v xml:space="preserve">\"capabilities\" : \"\", </v>
      </c>
      <c r="AT7" s="169" t="str">
        <f>"\""video\"" : \"""&amp;demoPosts[[#This Row],[talentProfile.video]]&amp;"\"" "</f>
        <v xml:space="preserve">\"video\" : \"\" </v>
      </c>
      <c r="AU7"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 s="169" t="str">
        <f>"\""uid\"" : \"""&amp;demoPosts[[#This Row],[uid]]&amp;"\"", "</f>
        <v xml:space="preserve">\"uid\" : \"d012698b7a264583b775a4bfdbb211d2\", </v>
      </c>
      <c r="AW7" s="169" t="str">
        <f t="shared" si="5"/>
        <v xml:space="preserve">\"type\" : \"TEXT\", </v>
      </c>
      <c r="AX7" s="169" t="str">
        <f ca="1">"\""created\"" : \""" &amp; demoPosts[[#This Row],[created]] &amp; "\"", "</f>
        <v xml:space="preserve">\"created\" : \"2016-09-16T18:45:50Z\", </v>
      </c>
      <c r="AY7" s="169" t="str">
        <f>"\""modified\"" : \""" &amp; demoPosts[[#This Row],[modified]] &amp; "\"", "</f>
        <v xml:space="preserve">\"modified\" : \"2002-05-30T09:30:10Z\", </v>
      </c>
      <c r="AZ7" s="169" t="str">
        <f ca="1">"\""created\"" : \""" &amp; demoPosts[[#This Row],[created]] &amp; "\"", "</f>
        <v xml:space="preserve">\"created\" : \"2016-09-16T18:45:50Z\", </v>
      </c>
      <c r="BA7" s="169" t="str">
        <f>"\""modified\"" : \""" &amp; demoPosts[[#This Row],[modified]] &amp; "\"", "</f>
        <v xml:space="preserve">\"modified\" : \"2002-05-30T09:30:10Z\", </v>
      </c>
      <c r="BB7" s="169" t="str">
        <f>"\""labels\"" : \""each([Bitcoin],[Ethereum],[" &amp; demoPosts[[#This Row],[postTypeGuidLabel]]&amp;"])\"", "</f>
        <v xml:space="preserve">\"labels\" : \"each([Bitcoin],[Ethereum],[MESSAGEPOSTLABEL])\", </v>
      </c>
      <c r="BC7" s="169" t="str">
        <f t="shared" si="6"/>
        <v>\"connections\":[{\"source\":\"alias://ff5136ad023a66644c4f4a8e2a495bb34689/alias\",\"target\":\"alias://0e65bd3a974ed1d7c195f94055c93537827f/alias\",\"label\":\"f0186f0d-c862-4ee3-9c09-b850a9d745a7\"}],</v>
      </c>
      <c r="BD7" s="169" t="str">
        <f>"\""versionedPostId\"" : \""" &amp; demoPosts[[#This Row],[versionedPost.id]] &amp; "\"", "</f>
        <v xml:space="preserve">\"versionedPostId\" : \"\", </v>
      </c>
      <c r="BE7" s="169" t="str">
        <f>"\""versionedPostPredecessorId\"" : \""" &amp; demoPosts[[#This Row],[versionedPost.predecessorID]] &amp; "\"", "</f>
        <v xml:space="preserve">\"versionedPostPredecessorId\" : \"\", </v>
      </c>
      <c r="BF7" s="169" t="str">
        <f>"\""jobPostType\"" : \""" &amp; demoPosts[[#This Row],[jobPostType]] &amp; "\"", "</f>
        <v xml:space="preserve">\"jobPostType\" : \" \", </v>
      </c>
      <c r="BG7" s="169" t="str">
        <f>"\""name\"" : \""" &amp; demoPosts[[#This Row],[jobName]] &amp; "\"", "</f>
        <v xml:space="preserve">\"name\" : \"\", </v>
      </c>
      <c r="BH7" s="169" t="str">
        <f>"\""description\"" : \""" &amp; demoPosts[[#This Row],[jobDescription]] &amp; "\"", "</f>
        <v xml:space="preserve">\"description\" : \"\", </v>
      </c>
      <c r="BI7" s="169" t="str">
        <f>"\""message\"" : \""" &amp; demoPosts[[#This Row],[jobMessage]] &amp; "\"", "</f>
        <v xml:space="preserve">\"message\" : \"\", </v>
      </c>
      <c r="BJ7" s="169" t="str">
        <f>"\""imgSrc\"" : \""" &amp; demoPosts[[#This Row],[imgSrc]] &amp; "\"" "</f>
        <v xml:space="preserv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BK7" s="169" t="str">
        <f>"\""postedDate\"" : \""" &amp; demoPosts[[#This Row],[jobMessage]] &amp; "\"", "</f>
        <v xml:space="preserve">\"postedDate\" : \"\", </v>
      </c>
      <c r="BL7" s="169" t="str">
        <f>"\""broadcastDate\"" : \""" &amp; demoPosts[[#This Row],[jobBroadcastDate]] &amp; "\"", "</f>
        <v xml:space="preserve">\"broadcastDate\" : \"\", </v>
      </c>
      <c r="BM7" s="169" t="str">
        <f>"\""startDate\"" : \""" &amp; demoPosts[[#This Row],[jobStartDate]] &amp; "\"", "</f>
        <v xml:space="preserve">\"startDate\" : \"\", </v>
      </c>
      <c r="BN7" s="169" t="str">
        <f>"\""endDate\"" : \""" &amp; demoPosts[[#This Row],[jobEndDate]] &amp; "\"", "</f>
        <v xml:space="preserve">\"endDate\" : \"\", </v>
      </c>
      <c r="BO7" s="169" t="str">
        <f>"\""currency\"" : \""" &amp; demoPosts[[#This Row],[jobCurrency]] &amp; "\"", "</f>
        <v xml:space="preserve">\"currency\" : \"\", </v>
      </c>
      <c r="BP7" s="169" t="str">
        <f>"\""workLocation\"" : \""" &amp; demoPosts[[#This Row],[jobWorkLocation]] &amp; "\"", "</f>
        <v xml:space="preserve">\"workLocation\" : \"\", </v>
      </c>
      <c r="BQ7" s="169" t="str">
        <f>"\""isPayoutInPieces\"" : \""" &amp; demoPosts[[#This Row],[jobIsPayoutInPieces]] &amp; "\"", "</f>
        <v xml:space="preserve">\"isPayoutInPieces\" : \"\", </v>
      </c>
      <c r="BR7" s="169" t="str">
        <f t="shared" si="2"/>
        <v xml:space="preserve">\"skillNeeded\" : \"various skills\", </v>
      </c>
      <c r="BS7" s="169" t="str">
        <f>"\""posterId\"" : \""" &amp; demoPosts[[#This Row],[posterId]] &amp; "\"", "</f>
        <v xml:space="preserve">\"posterId\" : \"\", </v>
      </c>
      <c r="BT7" s="169" t="str">
        <f>"\""versionNumber\"" : \""" &amp; demoPosts[[#This Row],[versionNumber]] &amp; "\"", "</f>
        <v xml:space="preserve">\"versionNumber\" : \"\", </v>
      </c>
      <c r="BU7" s="169" t="str">
        <f>"\""allowForwarding\"" : " &amp; demoPosts[[#This Row],[allowForwarding]] &amp; ", "</f>
        <v xml:space="preserve">\"allowForwarding\" : true, </v>
      </c>
      <c r="BV7" s="169" t="str">
        <f t="shared" si="7"/>
        <v xml:space="preserve">\"referents\" : \"\", </v>
      </c>
      <c r="BW7" s="169" t="str">
        <f>"\""contractType\"" : \""" &amp; demoPosts[[#This Row],[jobContractType]] &amp; "\"", "</f>
        <v xml:space="preserve">\"contractType\" : \"\", </v>
      </c>
      <c r="BX7" s="169" t="str">
        <f>"\""budget\"" : \""" &amp; demoPosts[[#This Row],[jobBudget]] &amp; "\"""</f>
        <v>\"budget\" : \"\"</v>
      </c>
      <c r="BY7"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 s="169" t="str">
        <f>"\""text\"" : \""" &amp; demoPosts[[#This Row],[messageText]] &amp; "\"","</f>
        <v>\"text\"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v>
      </c>
      <c r="CA7" s="169" t="str">
        <f>"\""subject\"" : \""" &amp; demoPosts[[#This Row],[messageSubject]] &amp; "\"","</f>
        <v>\"subject\" : \"Part of our future\",</v>
      </c>
      <c r="CB7"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C7"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D7"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 s="169" t="str">
        <f ca="1">"{\""$type\"":\"""&amp;demoPosts[[#This Row],[$type]]&amp;"\"","&amp;demoPosts[[#This Row],[uidInnerJson]]&amp;demoPosts[[#This Row],[createdInnerJson]]&amp;demoPosts[[#This Row],[modifiedInnerJson]]&amp;"\""connections\"":[{}],"&amp;"\""labels\"":\""notused\"","&amp;demoPosts[[#This Row],[typeDependentContentJson]]&amp;"}"</f>
        <v>{\"$type\":\"shared.models.MessagePost\",\"uid\" : \"d012698b7a264583b775a4bfdbb211d2\", \"created\" : \"2016-09-16T18:45:50Z\",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v>
      </c>
      <c r="CF7" s="169" t="str">
        <f>"""uid"" : """&amp;demoPosts[[#This Row],[uid]]&amp;""", "</f>
        <v xml:space="preserve">"uid" : "d012698b7a264583b775a4bfdbb211d2", </v>
      </c>
      <c r="CG7" s="169" t="str">
        <f>"""src"" : """&amp;demoPosts[[#This Row],[Source]]&amp;""", "</f>
        <v xml:space="preserve">"src" : "aa92f873e98e4f1ea3e544d8130aab39", </v>
      </c>
      <c r="CH7" s="169" t="str">
        <f>"""trgts"" : ["""&amp;demoPosts[[#This Row],[trgt1]]&amp;"""], "</f>
        <v xml:space="preserve">"trgts" : ["eeeeeeeeeeeeeeeeeeeeeeeeeeeeeeee"], </v>
      </c>
      <c r="CI7" s="169" t="str">
        <f>"""label"" : ""each([Bitcoin],[Ethereum],[" &amp; demoPosts[[#This Row],[postTypeGuidLabel]]&amp;"])"", "</f>
        <v xml:space="preserve">"label" : "each([Bitcoin],[Ethereum],[MESSAGEPOSTLABEL])", </v>
      </c>
      <c r="CJ7" s="183" t="str">
        <f ca="1">"{"&amp;demoPosts[[#This Row],[src]] &amp;demoPosts[[#This Row],[trgts]]&amp; demoPosts[[#This Row],[outterLabels]] &amp; demoPosts[[#This Row],[uid2]] &amp; """value"" : """ &amp; demoPosts[[#This Row],[valueJson]] &amp; """}" &amp; IF(LEN(OFFSET(demoPosts[[#This Row],[Source]],1,0))&gt;0," , ","")</f>
        <v xml:space="preserve">{"src" : "aa92f873e98e4f1ea3e544d8130aab39", "trgts" : ["eeeeeeeeeeeeeeeeeeeeeeeeeeeeeeee"], "label" : "each([Bitcoin],[Ethereum],[MESSAGEPOSTLABEL])", "uid" : "d012698b7a264583b775a4bfdbb211d2", "value" : "{\"$type\":\"shared.models.MessagePost\",\"uid\" : \"d012698b7a264583b775a4bfdbb211d2\", \"created\" : \"2016-09-16T18:45:50Z\", \"modified\" : \"2002-05-30T09:30:10Z\", \"connections\":[{}],\"labels\":\"notused\",\"postContent\": {\"$type\":\"shared.models.MessagePostContent\",\"versionedPostId\" : \"\", \"versionedPostPredecessorId\" : \"\", \"versionNumber\" : \"\", \"allowForwarding\" : true, \"text\" : \"As times have changed, the demands of the marketplace on our company have increased markedly. We recognize that competitors operating at world-class levels of performance - in quality, cycle time, cost efficiencies, and new product development - are a likely part of our future. We are now better able to understand the importance of our customers' needs, and quality has a new meaning. To become a world-class company will demand flexibility, teamwork, competencies, and focused improvements that we would have found nearly inconceivable a few years ago; and it won't be possible without the full involvement and engagement of every person in the company. World-class companies have recognized that effective leadership and management of people is absolutely critical to achieve the high levels of quality and customer satisfaction they need to compete in today's market. A company's employees are viewed as a valuable source of competitive advantage, and managers assume responsibility for designing optimal structures, systems, and practices. The following human resource policies are practiced by world-class companies: People are strategically important to the company's competitiveness. A work environment based on a set of shared values is a key element to improving quality, innovation, and productivity. Integrity is fundamental. People have a shared destiny with the company. Human resource systems and practices are designed to promote competence and commitment.\",\"subject\" : \"Part of our future\",\"imgSrc\" : \"data:image/jpeg;base64,/9j/4AAQSkZJRgABAQEAYABgAAD/4QAiRXhpZgAATU0AKgAAAAgAAQESAAMAAAABAAEAAAAAAAD/7AARRHVja3kAAQAEAAAAMgAA/9sAQwACAQECAQECAgICAgICAgMFAwMDAwMGBAQDBQcGBwcHBgcHCAkLCQgICggHBwoNCgoLDAwMDAcJDg8NDA4LDAwM/9sAQwECAgIDAwMGAwMGDAgHCAwMDAwMDAwMDAwMDAwMDAwMDAwMDAwMDAwMDAwMDAwMDAwMDAwMDAwMDAwMDAwMDAwM/8AAEQgA3gCm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Y+JWieH4vA+qf2l4o03S7S4ws1xL4g+xyxMrjG3YJWTHGcRjPrXwD8QpMeKLjztWj1yZJGE97EWkSdsn5lkYBnB6hiATnJAzXU/tLeNNF+IPj59S01r2RldlnF3p8FubY5PyoYSQw7AknPqa84fO45znPOetfqGfZtKvVahZ26o8XAYNUYXd3cebw5+bj1HpTJZmIpKkQp5Z3fe7V8nWrVakvekehG3Qr0UHrRXHKOuruUFSVHRVRkktVoBYA8sZX71Xx4q1CfRP7Na8mFi7Zkhb7smOgH0rMrS0LwrqniHULK1sbOa6m1Fmjto1jx9oYY4XJ5wTyQQB3r1MHiZU1ZOyZEqaluiO11ObT23W80kLdco7Jmq894087ySM0kkjFmZjuLE9ST3r1y4/YZ+JFlqc1nrGl6foUkV2bWRr/UrcojKCSx8p2DJkYyOCelYMvwVi0+zma81yE3kRGYoYHeFTsBKeYcDeM4wD1Feg5VKnw3sZRaief0fNXp+t/s5xnwvDfaL4isdQuIrYz6jZ3C/ZZLAA4K7ixDNu4I9a47Vvhh4k0W0N1JoWrtYLdSWYu47OQ20kyrlo1nC7N23kr1rnlTqxtJ31NI1IdzB87FHn0542hdlfdvU4bIK89+DyPxpvy1MqktnuVoHn0efREqlvl+ZW4x6GrQ0+fQ7m3a6srhFOHCTRMscqnuD3B9aqLqTfKErdDY8HfDXWPHabrK3ZbTdiS5k/wBVHj+tdVqngPwZ4Hs9msa5falqkg3mDTgq+WD0DEq3X6ihvizpOp+A5NMZb7R5Iz+6FmVaMY5OQSDz7153HbLfSzLb3EbYIKJIMO+e/U/zNexW9jRgo0oqcn1fT5Hnw55tuTsjbn1/QbSRmttEk3E7SLqdiMf8AxzRVC88JappUipPZ3Su6B1IjbBU0Vw+0xP8q+46IxpW1kdLqP7O/iKLW10/TVj1q5UsClpFKoj28HJmVD+W76mtux/ZC8Ua1MkVj9kvlkjieV4fN2wOyBjG+6MDzIz8h2kjIODiuZ8CfHrxV8N5wNO1aZYsuTFKokV/MXY+c8/dPaug8QftfePtYEa2Orf8I+qxNEYdKh8lLkscs7/eyx6k5HJ6CscPUwqXNWT9F+pVRVtORnG+P/h5rPwy8QfYNY0+awuVXeizfxoejL7Ec1z+Mfxbvf1q9rWu3viTU2u9Svbm9uJMkvPLuYk8k4PFQ2lqtxcpG8yxb/l3t90fWuDERjOV6asjaPNb3inRD99quahYx6ddND5izhWK7l+62O49qj2+V7e3pXJ9VlzblANuKPlroPhf8N9R+L3jnT9B0vb9s1BpFDPDJIsYSJ5SzbFYhQqc4GFGGJXNfZmq/wDBPXwL8LPC2s6pGl74ssdLso9RuNQ1seQkSHy8xSQWxlWBWkOxZZHG/wAwE9a7I0lflWrE5WPmf4H/ALPd38RPDep61fSWek6LYvFG0l2sgupwQ0m60VVw5/d4JYqB/eJ2Cvpvw1+0FoHhrxBa/wDCK+HZo2isPkttRu4pJrmdI2aS7VhbfxgYwqAehrlviH8IoZtXX+1LjWvCtrpkVpHqtrawQjIdW+eHM2140JQiThMMCSp+Wus8b/Dfwp/wyf4l+IDab4q0/R9Fb/QrA3KboVknjggDOcOEaN2k81TtIbjg1pTxlLDvmlFOW2uxlKMp+R5nKdU1/wAJ33iCXTlhuNDuBqF1qt03kK0LSDZbK8m6N3VjlQqhgP4D1qpZX9h8XPDN9fWC65qTeHYY5byGws2kTTGbCg3N1t2Ro553t34qh+z74rX9qjxha+D/ABJo63Wi6Tpbulppt4mnrcSRqNk940km2VYlAAVfmkzt7V6GLiHw7qeqSabpk2kaXeW72sXh3SSRDfBjxbyqjYwQNwVv3o6dK46mYVozu9H5di404o81+I+iW+heGbW8sdRj+0307Q3Uc8atchyd7O37swnBJAVXZm67U6CtP401DTPCemRW0moNpdjFcXU9mJbi4xdOUAvPKIWNT5eI9wJPFdd8Zbux+IPguz8RapNqWnW1vHbaXHC0ZluontrWIF3TYkcdmgAQAF2GANxPNc94Djj1DTri8tdUi1CS3tmgnso2PmXCmKPI8z+E9wG5LZzXsYfGQq01d6ra5zTota2OBvvH+g31vu1LS9QvLORxuaW2WM7xwcyFgW59Sajf4OLruryXWjzafp9jCyP5V3P86/xZXYrqvphuR3rvtR0HR7CXSZrK20uaNSbqe4gjfzvn4ZJFYbfvccDHox60viXUo7ayjsbO3aaxm2zvHhEEE2X64J5H93Jx0ya9avVVRx51F7baHDOVvh0Zk+N/BsfxSa3ZrE6fth8s3FtYoxcrwy+Z5q785znyxj0HSrVl4N0mOK1tZtJm1SSSRYbPULu6eR0yVBHLbQOO3FaVv4G1nxV4WkXTpIZpNFsZLtlS8jt3Nvwp2K5UyOu77qqxA7mstdFb+11hj1S5uvs7LH5TB5IbmLG7arlQwLZx93tXZTxOGpXutXv1Mf3krOTJLfT/AAzZXFtFDp9vJqEcbQARDez888EgED1AP41en8MaZq7LI2mwyWtqXmWSJEEcZ24w2F+VvUdjWLqmrNGkekxw2cV1bzFluIkIu7lM5O8sQzMPXAyOw6VoWdvdTQ3FpYyLIZpgkb2u9ftfGCCO4GK6MLiISk7xSSV9iZU2tbsW7FnBFHHa6hqW5ckx2g2GIezN8rKe+OQaKzPEkN1d2qXSm1afzSjxTNIpOVU7gFXjHTmit6koOV47E+yi9WeGg5FPh+9UEP32qTzsV+ZUakWvePpCQzYNSaZZtqV+sII/eHOF6qo6nniowcivdv2Yv2adL+KVjb3+oW3iC9WXzSI4LV0jk2DhY3HMkhbK46ACurl+1ElRSdzK+Cv7OmjfEbx1plrNrTNZ3Y82KAwzk3ClXTYHgR2DCUE8BhjqFrzb4jeC7j4e+Lb3RLi8sb+aycwSSWj+ZCzZ5UcDoR6CvsT4fftA6t8CvjHq3w++HXiLxh8PvBUMtna69FpWqYuGDQEXM7HHmsqyZVoogccgVR/ba/4J33XhPR/DesaC66trusaXFc3UNta38Z1fdPOTfSfbERoXeL7Mdo/hniFcccYuf39Cj5R+Ffj1/hl4+0jXFhmuo9PuVkubZZmtzdw5Iki8wfc3LvG7+DGe9fVXhL9pBfjVez6P8P8AwjP/AGnqV1AUtr+WGOxhZmKrJPeSSr5apJ5OFKlSItx+Zq+W/h98FPFPxY8X3mg+HtHutS1ixR57m3iQZtI42VJJJM8AIxJYn+EivrD9iX9jvxx4W8Yx2d9JaaXqniIxwjS5beaS5gSTiG+WFVxdxqQZAIfmYKMfKa0xWKjCLjB6sqMU9zsPh18QtJ/aM1S41jx14u0OHxzoLHw7e6HYeHPMtF04L5XnQgkReSu55Fm3hlaP5Qx2Vy/xO+N6/B7SfDa2MHhPxNZ2bf2PZvrcDiGBHjYLJKq5e4gj+8AyqVJGQDxXo3jDwv4p1GLxF4L8M6jeeE5LO/ur3UY/DPg4aZaX0cULE3V5bFd9rKhGXx8oRpCfmNeB6f8AsNXHi64bWJbjWPFMGn+Y+sRQ20lpZwyBiI0EjfNC0vLbH9MGvKpyU9al7di9jx/QdL8QfED4ntDaX11qWnaHduGvrGMJFbQvJkyDeFKhm6A8jNeyeH9F1jxb4L0XTfE0d5HBZ3f2nZHex3N9YmFfIeQoGBEbqqlRKFUEnYzjBPTeBvgX4f8Ah54b1hvDOk+K2uILu2S+8R3N+fsX2aeUGGGeJPkCA8LKPvnBPWpNe8X2uv2+p26ztHqN3ewH+1bqZjcWhQkNbqgxDIGOTuBx6cV69NQr8tk9PIwjGzuZvgS51b4NWOvW9jL4bXVtU0m40S9g+xlpHhm4eMCQkrkDLEE/Liud+G/jCGxttSs7i00ma/ttN/syzs7uBZLdHT5ysf8AFuI/eHPHNdJ4p8Mf6cLDSpYde1C7tFuL+6SWG4dEYg+WTESFJQgYHIrG8aeDdMi8d3Nva2dzo7yWwhtNLgd7qaKUpGv32+aMNIGODwOldUoU4xstCZQnLqcNrGmXGsXtmbXUYYP7SvFNzF5UkdvZHeSJm+QjYw6LHnIIxXea74O06Lxjb27OsiXkUdszaXAsC27OzgB45CGRnEPmqrAEBsHmu0u/jVrXwu8Hah4FXUNUm0P7QZJdCjvI5LaBwkKy3Esi8ifYg5H3Pu9q4Wyu7a21aVbr7Re3RnMtiLcR3H2NnYusLSHhwyO6sG+bcOea5KeLnzXTehk6MLeZBqcPhW2tbexbUdZjkguQ0UcPktL80gXMRikYNIEEwKNtP+rBA6VnW2naf4w8QedMl19hkvzZW0UUaWru4zhXjDdT1AroofEukwNpdxJDrVrZ2EMK3l2TBHJHcefKWiiUNtSFlwMtzHjaelbHjXVLrWrXwf4z1bx5ovjS+kdL6/hu8w3Gh+TIIobQzYzLIqsG3xBlx8ykhBV1MdOMm2xRoxaszkY/ASzyRW7x3sl4t9FBIg/0q5SBZEjctEvzAqXBweADXQaC6za99r8nxFpepaXpkDT2t3ZJ9mku920RQqrZS2lGdynoRipLTVdL8Oazc+H7zQbfxSt4Jbm3itdRntI900bOlyZ1AlaGJhvO8AM0fvWd4Kntj4W1bz/EF9Z6oIw1k725nnmui24bGHMaqFKZXr3ojiK8oOpzPtYrRaRRR07TZ9P8Q3mn3sfh22uo0Sdobt3iRUcBozHleQQxHBONuDRXarql5penXOr+H28PWNheXQiNr9ntJLlGCZyY+RtwOX6k8HmiuqOPxUVZSscsqNJvVHw/RSyxZFIBgV4fLys9Ikik8k/N97tXRQ/FnxLZ+D5PD8ev6vFocjpO1klyy25dWJX5f97NczT4bZpj8qySf7iM9dFOs0u4H0/+w5+0T8QvAvh/X/CvgSfVI5NS33GoTT+JX0uyhLptdRCrbZWkjQLh+W7V9AfD7U/i5/wip0vxb460/wAMeCNY0xZtQ0GXw1PM19DFJL5dvKJf9SpM3yytwokBr8//AAnc+J/BWtWmpaTD4g0y8tHFxBeW9pPHJFxw6ELgjHGa+yPgf4yt/it8D9P/AOEge7tLua6a5uDpsQk1S6mG4G5UMudzj7+egiJ/5aVz4yN4c8So6H0t8MPi74T/AGK7+HQfhT8PfhPq2rTaDHBqmvrdLe393FctuuEfUo+FfyyISi8EsdvzZrP1LRbvxl4ZZU8QWOl69q1l9m0yxtrG00nSZJ7dn8z7fLPgSSrHNtimU5Mnl5+cpXAaB4a8O6nqP9n65puuXTWen3MN42l2ELu9kHhNu8MbKQ5Vm8yWNQzLulKbWBrtvHHxl8B+CvFNp9l8beNPDui6Gj6Np2n+GJxuguZREIYT9o+aSOZTM3HKMWP/ACzeuOMVL1NExmhaTrXhWbwzr2qw2HjfR9Yu4bnTIbyV7qayIlS3ltIEP+suA75UyfKXCYq1d/D2403wZrVze6L4rs5InSC9v/sSRvMJSWKxtJxbzOpEW1Oivg1498cPEvh7wa+m+JPEmm69DdXfk6vfXXgTWWuLXTZm3/Z/tzS7mW5UJzswI8HAGaraV8QtD8Y6V4Ks7PSZv7W0+3CDxBaacnkapaqhaJ7eBcFZX6yzznIfO3minQqSByXU3NX0DS9L057y4k1rxJrFrYxWFtPeXUHk2ypF/ogtZF+WTYmMQrwWyRxXE+NNH0670hru30u3i1C1Vmu7L7JJaLYuFA8/C8bR1JHDE12HxD8Tw+LdNSGzb+3mtIWgOrteOt1ciTCIsgk+YImSQDxk1k6xqXhDRZXhulvLaVopYntL2bd5m0lY4Wccb8YVgnG5Tmvey6PJT5ua3lczqSXQ8/sNd0aZla50Nr/T2sXglsDPNpKJcI5VXEq4ZmON5Ucn+KqPhzxHoc2l6bY63bTaVbrNJa3evWMpn8xY2zFMqNxHKeEG/wCVQN3U1y/xB8b6H8ONFuLX+zLHVZPM+0W0V7GPOuVZzFgzL82I9vKj5dw44q98Fv2j5k8DeJtTvPFmn+GtQbTYtGls7OSWx/tGIgDzJIoSDcE4y46uxLNyTWVaU5JuWxnzM9Xk0rxLqXji+1b4fwa//wAS+K1gGu3zAa19qNsoErk/MI5YvMEMR4aMgn95muG8YWutaFc2NjqlnqGm2MNu11bSpp4tZjJK21pgzfLIpeMxNnrt29q574car4d+I4hXVvGmj6ndLqIdNLfSLuC4kLrzLvDZliVYgNn3U6dq9v8ACHhuT4geCdShs9UvZtJsYobi2lsg9wI1RnWJJFZtsMMbSXDFhyfOq8LKMZe/t6EyppnkvjiPUvBVlF4d/tCw8RWelwGTbaazHfabGJHidULx/Ir7sloz8wbg1yl14h1/xFZXTXWmmaxjzdhDp6RkuyiMMSOSy55J711Pie2sPAOgX+p39jeapY2Mn76O0aRI5F3LwzDDbZG9CeK878CeKPFXxu8VNY6bqNn4dtrwt5skOXawiDZXDN8/HC7jyetfSUcPhIy5bc0ntY5pU5nZaH8SPGEPg6+8Or4g1ObRdalSTUYIT5izTRj5PMUchgOg9KuWIht/DWm+HrOO3SGO4uLua8gh8m8nlI+aKZjyY1XhQOwr0LSPA11qWgQ2/iN5Li6tZZY5L+Ni0lwCMB3J5IGOp61wfx78Rap8KNd0yx8N6LHeahrdrE1pdi3yxffhBERhOP8AbBPrXvVMrw1CmsRVi9Olu5yRhNz5bk0Ph65stPt/9H+1bQUV5RsZRnkc+vX8KK9Pay1iDw/Y293HAZo40acXHysJSg3ZC4TOc/d49OKK96jhsFyLmp6+g/Yx6s+ALmm0Bt3PHPoc/rR5Oa/Eal7nrhX0/wDsC+JpLX4e/EnSE0/SZrjVrW1W2uryV7eaEKzmYwyJgvIB5eImOCOa+YK9h/Z9/azv/gp4MvvDdxZ2uraBdXjX62kkEfmQTvFEkkqSld2THFGu1iy8dKIxlKLsioysffPwk8Z/Enxv+zxa6fofjrxjPcWekmOO6v8AxH/Z9t9nFywaxijYsJnYDesGPLIPPNcfbfHjQbTwjPrHjTUvEnhu38Pq1tJFp8VrIiXoZ/szRrcRE2900iMzpHgOrbwyhNtU7T9qn4U/DDW9NvNPs/F2pah4i0OCSJpdHh1L+yDIpWdhaWscIZ42yYwwIxg1wvxx8U/FD9tDwlo2h+DvCM0Pw80HUXjj8Y+KIUt7/WpoUhCy3Rm8x4lSNgyrApCg46CudRlLRqyL3V0eY/tB/tQeMtR8W6J4s+Htz8UPA/h7RoXuNOubrxE73v2q4QJcXCtB5ajz2UoSi5dAFI4rkfgn4W1D9pnx14jvvEmvf2hqEOk3M813q7teM2EO1nLZB5OAT1rqtc/4J669bXcNvfeL/C95qX2kLK1jun0+GJ+TMtz8nylui7BxjgdK6fT/ANhXUvh3f29joPxjjTVNYRLXVrfSrGaGOMycSxF1mHmKqAA5ADNLGuBjFdzVNQts/Qz1auZ3wP8A26rBNRtbH4kQ64jW4/suDUdFeO3to7SRfs9xHdW4Xa8AjZjiEo7N1Oa6/UvgL4Z0jwhca78Dfj1Y2fh/VZ8xaP4lhl0q11e6Rg3kFWZ9jMn3YpmYn/V5JbNeZfC66+HP7JvxT12x+JXw5/4W5os1o1rLay30uk3Wllt2yeGWOVlLdWJIfceNvO6ud/as+O3hXxXf3nhH4Y6Tb6N8NbK7a5tT9kmtr7WCwyHu0eWX7rcbFIUnkcVPK3PRNIcdtT1D4Za9N4r8O/bCtna6pqkbeRH9rKR3FuwEbWUcnVQM52Hg4xXW+MviJ4D17R9J01tTv/EGpaXNsvLDSNPubMQqSX85ZWka38xc4DJAVYcsGJ3V8w/A/wCLeneAbmTTdet7ybQbycTy/ZJC9xDIgBUx5bAY9yvOK9D+KHxf0nxx8S5PG2k+Gb7wvcaeBJFd6fFcXcN8BhTPM0zSMzSj5ioKJljgAcVNSLjKyWg9LF34l/s56P8AGC303VvB/j7VPEEjqySaFqWjTw3Gi20dtFO0iztKYpx5khDbFA3dABxWZ4T/AGND4i0fT7tLDxRjUiqxM3lESOHkVwsYXcB8hIB5r0vR/wBo/wADza3Je3eq+HLGaOZrmZr3SWmktI1ZkRYbZZAkkpGHCBkRQdnzFaX4dftHaf4Fs18YaXe61Yx6bcmK31iGwlkkSZncBpQyLGoMXlARNKzc5OTXdhbSpNT0YpHl9l+xVavcy3lx4ybRdHa4X7NcDR5ryVQVG1WCMm1xxkdjmvaPDfw11z4O6RfaPqVwviuS1Kahp2q3cFzps8G8xM2xVkLkkJH/AK9nX/nmqtkV2msX2qHQrfxBNqaX1/qMgv7L92krtJIqKTNB5a7UC/IRk5Izk1PovhO18WW9rHb3mlxi+ujM7TahLMrEL+9+0Mq5VR5XyRfd6HpXpYXDqbUo3enyMpxTdmcyJJNbtrO11TVdc1RLWF4r3TvEcn2mwtbeRwXEIkztZy4AwMpjduOc18tfFf4Rah+zh4qs9Wsdf0QfabyY21hbakG1awgGOZ4f4I5FbakjOSygEivszWNasNM8Jrpmu2dvql/rElvLZ3b3TSyQ25a5VmhkRtskb7BhZF8wCIbeK+ePiv8AsZ+J/iJrmpah4c0+/wBT1i1s5NT1azM0TLGsbr5jIr+UYkWMjCDzWcAHANY4io4zjOCtZ9Llun7tkeoaH8XIfE9ouoafMt3calF5wtUeOSK1CoCX82NE3k7funlals9DuvHKxaheXFzDc2d40tjPu8yEIclMhWBGW7E5rjfBWgWfhP8AZq07Rri+1O11ia5ViLPSZm8q3mjdhcGXzj/dOURY8dCD0rtrLVPDdlqt9Z6HNFqVjpjI8epG5aK71NGYPNMitH5eyNQyqkYRkOQWbGa+0/tylOhFV4t7apPc5Y0ZXujotT1SS3srFtUhmmu50YuttGckrtBbByQpz0JorzzVtRvfEMdva2uh+K9UniVpLyO3vleFJM4Ux8qNoQgfN82enFFd31vEzXNT2+Zm/ZrRs+LIIs1r6RZ6O/h/V5L+8vINUhEX9l20VvvgvSW/e+ZLvHk7F+YfK+7P8NZqfcH0rpPBPhjw/wCI5449W8TR6DJMkirLLatPDHJ/yzWXH3UYjk7W4x8rfer8thGPL7252t2OYWD5R/hj9Of5mvZP2eP2fbHxt4cvNc1iSFIbZ4zaRz3i2tu6BvnaXgyyIG42qF571mfCT9nST452Kx6DfW8E+nl/7Uvr1/8ARVz9yONQpZmCjdyQea+gfhP8J7RfBGj6XHqGn3VpYySS20m1ZHZmOGYqwRkJ+5jccYxk17GW5LXxXwqyfU562IUS54YtJby8sdQ0WzutPu7Jwkc+kSfYzPgeXgF5ZHZUC7QrIDgcnOa9Ful1bxzp9nLJdX63EY4uL6RvNjQjy2Qr0HygDA4FI/hqz0mxjGmfY9PuFbmS3RRLIW4Zupxu65yevU1pzeJX0OyWS7mZreJQjLMPNuGB+Uc9xx1r7TD8P0cPBRq+98jinjJyVqfUraR4Dtbe9t4ZIbCzTycSXLbvLLjeVJ6/MBwOOvl0WemW3gnwzJHp8cfnSTJM80sStJ8of93naCI5M4OecipdF8SrezM/2dlhmHmKQNoKDjketM1S/eayfbaktuO6R5PLRfTA7iuyWT4Vr3lzX6E05VudRm7HhniD9ifRfidqOpeI9Y8ZL4Y2PDClhZaK+qXDb5AJJGDTxBFVGZtwLBtm3HFfOfxP+C3iD4V+IZLS90+8khREmjvEiZ4ZEdjjLISFJGPlJOOma+19VS9s7Oa8lhlv9pBeCxLTSHhhu2beAO5qfxD4vtfh/wCDo7nVkaXSmnSILbxtNA+R0mQ4APPUc14eI4boXapzt5bnZ7a2rPl/9mz9jlfjp4fj1rUfFlr4e0qZpkWS3smvbmF4srsePfHsViOu8/SqHiT9nL4meB3m0nTG1jWtIuoi8iaPfS/Z7hdoyskORhlXGV+bBGMnrX2ZYw2eiaXbx6bBbaba+UqRQQRCNQAAQSDyW+vNRhbi0nE9vcTJqFvIjxS8L5OCctgYznNVHhOm6PxPm/AiGK5tT8+4fhB4wu3mih8L+IHezcRSsmnTbIHY8Bn2gL+Jr1T4C/C74ifFT4g+H/hjrGpeJNB8Ey3x1fUba8kujokEduPnumhQ7JWQARnaGYei19TWtzqdhd2cen6prSzX1/E1/Na3ckYmdQf3jK7mMkH5Qu0nFcT8SvjJceDby41DUru6toNOlHlyxP5cNnczTSM6FVPXzCwIRR7gdK8HG5DVozcJNctr3t/wTpjO+p1V14tt9T8WTQ2LWP8AwicMS2FhewIYbVkZfOECQzMZEC+YAGYlmA55otJPt2m2VrcSTW9rbxqjpp0S207QI7PtiIUjezE5YhsjuawPCd3pPjnX7eRbOS6jWJLiWSVFjjLPvyYyPlMeejjkDArt9Ts/7QsItQs5tNPkkxRwSTFMrHxtCkggDdjB5FfUYajQp4SNOo0tLX2evYmU3J6IzfHnibR9E1/Um8P2flaOtxE9lFD5dx/ZrTKA1vLK8ahpGMe5jsAVcbXAwKLP4errvxC8RSeKfEGn2+n6Zaz3Vvqskb60ZLjyQqi3LtGsrq0iBmGAv3trbMPc0y/0jw5PZT6lc3SrcMP+PBwr2hVo8tlldZWeMzBVPQg14T4S8e3v7P3xuuvDnjPVoB4P1G5uZND1TUY5JNNjSQne7JCufKUON8caowkOeF4f5XMqKw01GL0721fzNI3lozurjSvFukafa3RkmuI9QaS1F1HzcsyPGWmZYypj4zgGIgg/eNVb/wCIN4dDj0aNjJa27NqIeOONreW3hjYPjsh2lvl6jpXpPiXwLHe+F9L1LT5LOGHEdqdS02+jk+ytJuZI2cuqrIFVSFeRgFOCR92vM/Efg7WrzxlPYXWoaPeaxLMLy/sEvre0UTsu7MZjXySoXq24Ix5LKTtr1cHjI4lKNVXS+9W7ozqxcF7r3JLf4R6lPoVnfW9w3mXieZJZyXxslgDZZNjDG/5SNxPJaiqV/wCOta8faDYpLdaJazWoI3FJL6VgPlwwhY7D8vIzgnsv3QV9VTxFPlXLex58qKvqfGda3gDwRefETxvpuh6eY1utWuFijc/dUkYJP0FZNewfsMeKLfw78frCzuLexkj8QK2nNPcuyeQXHAT5fvHFfmGBoqdaFOezaPSrytTbPrPw94Ts/BXh7SfD1rNprQ6dbJbSTpHsa4cKBI5xywZgTn3qVba10tWENvbySScsI4tu89zmr+t6fJBqFsyrfaTpsahrgiZYZFcOQu2Q5OCOuR81dJ5cDwqVHmcBQ5/i96/YqVOMElFaLRHzbxVndnF6T4cuLq8kmkS0t1kIIQHc2B6j1rqdRt2u9P2xx/vMZQsMAkelD6BbySbvvYbp6UXU72c6rHHHJHhgqv8Axf8A6q0cr7k+25ppx0OL1G3utS1D/TpZreKFg8kgl3RuccJgc+1OsrOHVlhktbqaG+cFDtf9wB/dK84I6ZroLJDOWa68jEp2nHtUc91baLK2YY4V3CQSrH8pHTJqXZnoe2cldatFfwt4VWC8jk1BpFmskmijkhborjDBf72ULZPenN4WuPGUepxyHy7GZwY7dIWdXZD8hI7sCDxW5dQQiWN4ZFkXAw6jAY+grjfi14f8QtYjU9JuGt4U/wCP61jlZXnjDjGBznBPqKzlRg37RJXOL282uVm7oPjy18TJ5osZ7ezknNt9rmt1UXLDoI0XcV9wxBHQgVQtIZ9J1lZLiSZre6LIzFflXdyFH93HTFQ/BfwrJofwy0q3eW5juIp3u3R/vJI3Y9eRmtq9s/Ivlk+95fGw98/xfjV03Llu0b0ZQUtyhqNj9nslWOOxiZpzO03l75HBULsdt33O/wBa4b9oGKX48aXc6beanHqVroemf2fBKvlI6qWyse5OS4cYYNznOea77xM32azk8sSBlIDMnYGuT8T6fBPZf6L8rQyNHcmA7WlVggl3DuxQDPvXJisDTrX5kd3M1seAfAXxTJqdpD4F1Fr638SaXPLDYLhyZc7T5KKOd6nzHB+7g17f4MvrrSL2OS6h1b+2dAdrmzuZ4VkuJJE43BiBGSWiUgEE4PevHPi/4tvPgX8ePCPxA8P6TBJDoroYre+RpLaY7pCVkXC43q+0DJ6V7LovxKtvjT4bm8caJPb+H9LhjdNR0TQ9HeKHRZC6tG7fM/cld3G4+XwPMr4Go/YYl4Su/d2T7HdTl7t4nUWOuaVrg1C8jkv9Vm1NxPEYlWGKyvXO598WMSE5kyF2gdgBxWV8U/BGreOfh3deHy2n/Y4boXMNldwhLWGdiqtOON+4x7+jH6Vt+AfDlxa6eZG+w+XMRLbGJdrRglzuI7EjtWxNFIfvM0rd9/Q19RRyWjOlyVG5Lpd/kZfWdbI8V+Bn7LGi/DKxuLjxhdahqkd1cTf2dpVg3n6eAYnHnSxtIr+YG4VGjGRyTXA+MIfH37O2gWesS2HhzxboQ/4laNfaTNINGZuRbTE+WoYj+4zrkcMw5P1VbaeztGsSo1xNkiGNPMPHt345J7V8u/tuftJ3WqXNz4B0aW2m0OMwy6hd2t5539py53hCDxhHB6c8V4uaZVRwVP2tGo1Lqt7ke255KMlc881H9rXxFqOs/bI9P8L2KmFYVjtbHyYQqgBcfvATwO5JorzAfn7jof8Avrmivn6eY4hRXvWNpUIt6jtReOO7CpH5carg/N5m417L+w78NZPFvxl03W2SwmsvDMgvZLaW6SGSVxnZlTz5ZYkFh0IxXildJ8J/iBP8NPG0OqW8jQNs8lpY5GDqp64xXDgZWrRlN7NM0qRbjofd2o/ERdavZLW4vluvs4G59u23c9QQOxNXIPiZJeWWz7TH5kr/ALtP4uOufavn/SPFEfiC0juLW+e9XygUkOZHJ3naGB5Y4656GtzQp5r6VWh86KVG3Lsk2ufVSfSv2PD4mFWkpQdzxYqmrQktT3C5+IAdbe0iby7q6VpEKJvT5Tg1cl1BrvylW5hWVT5mGG0MRx07V5jc+KLnTmha3m8nKoJIQfNZsHIVz2B6irVp8Q5GjS3Xy43iCmaaSXd5jZfIx2wa15tTSVGne2h6NfXd5pkVxMy213GoDsFk+ZccYGeKj0vTbPXJILrfcQ7wU8pzgHv0PB/CuGtviGJ4JIZ/s919o3FX+8pXaMYX+Mj07VX1H4safp/huazn825mtZ3li8uNPky0QUyM3zJHt3/d6muatiHT6dSvq6cLRf3HrCXEIVW2xbSNqEjG2obiAOm6S4+63OK8u1bxLb+L9Nk0e4hmuI7oNCrP+7I+bd5vHzjYeQevNOTxzNoGnWtjetqFxJasVllnlM00/Yb5DyfYHmtaNZzfurQwWXpLRno2oiFvLWO7ltxncZI32M3t9KlvtZtdP0xVaaaZpmwCW8xx9PavPLL4iLNJHHJCu3J8sq+2RfTeO3vWjba4un200k1xZsLhFl8nzd2CO+K6pRdi/qcVa5v6l/pStDG23cMqxGCCK5fW7+30qzspI7uOa+naQXQB27JA2zy3B6hkAYN3+52qncfEMQXJjVvMVj+8zJhfbHtXL6wEuNYmlx9nuriRW+VPMVuM81z1KdSTXIdcdFqXvH3hO38f+G9S021EM1xd2srtMwwqccED32V4r+zU/iT4b+PtW8IXCmzXWrL7RGJAyoZIfnW5hP8AfWIzD/d8yva9IhM1zbvI8fl7QJXxkjcSDkHoNuMCuU8WeHdUurOa+gMjahocsk9ld3Y8s2rAnawZuOQQMDivAzvKFXXtFvFL5jp1WrpHp/g7xtYy6NZ2MOp/2tqF0rywrIdkkj5yu7+9heh71S+IH7SXhX4W2fl32tQS6uwb/Q4W+03CSDqk2zPltngbhkCvnq38GfF/4xy3LQta2bXFv9kube2u4bD7YhkLsXjDfvMk7t/frVT4rfsg3nwZ+G03iDW/EWl3V950VvDZ2z7ishOTuc8MfpXlSzDGRoXpwcUt2+3kEYwUjK+KX7Xfir4m6XfaWzWOm6LeTmVLeCD/AEiIFlIBmHLLhce9eYVNqOqWtxpdrDDp8FrJCredOsjZueePl6D6DioSMGvj62IqV3z1Hc7KcVbYKKKKx5TQKKKKmUU1YDrvhV8QIvC9+tvfMy2cz8Sp/wAsT6n2r6K8B2E2qajb6hZ3sOpWN4vlpL/yydTw5+oYV8j10Pgj4p698PDIdJvTCsgw0UsazQD32NkBvevo8nzx4b93UV0cNbBqclNbn1l4i0jUrfSvOuFULG0kTzCLcjoGIXA/3u9YWpXc2nab5kt4NP08ZUm7+VFbaNxB9K+dP+F9eOF+1eV4w8S2q30ElrMkGovDFLC7b2i2qQvllv4QMDoKxNf8X6x4sMf9p6lqF/8AZxthF3M8nlg/LgA9MY6VvU4krJv2X49g+oxk7zPq/TNY8P3TafDH4o8O6pc6iJltLWwv1mnWWLYwe4T+FSr5A7DzKg1lFjS5vLTyVEhMLJNsaRZUUZaQDnYf4fbFfJumalcaBqtpfWcnkzWbrcQy9dpVieh4H0r07wb+0r4j1nxhp8etNZ6pHcXKwuHsY48eawV2ZlUOeDwcnNaYPOvaSU68m5X+X3FTo8kbQ2PVJPEF1cOuyS4a1hlAiWN8Rg45DCpBqUirGz7W+Zl8ofMPqD2pf3awx/2fHDDZt5zFjEVxjqmTz83Xnmq7XEN9E00Ecnls58rHT3r7rDyVrx6njxxEo9TRsNR+zrhPvtyec8VZOo74lkWONfJbq/fNZlhpbRzLIvljvz1/Gtf7N58S7sb88Yrupyb0kUsY1uMlumm2+WFhYty0ff3oeKQ3S7mLTep6kVesrEW255ZY4Y4/mZz90L3z+Naj6abu2hvJttxA+DlP44z/ABD/AGe9HNFK5tTxEJrR6jrCa3GnyxK0a+RAZnEkG9nbqQv41V0qxuPEZe+mYReYFZLeR/LuJo+u0qew6YrTgsbi5tl/di5j3tGZ4ghCxfejyBz0I5NP022ksNMurXy45roYlRnkZQ7dRz14HpWPLFvnSKhvub2ha3ql+i28cNrZxxny/LxtVe3J96+Y/wBuX4rz+JfGMXg6Nlj03w25FykRzG10y4J/4CrYrvvit+1Pa/DbSbq10y+j1DxTKDblFJENjxy7E8lgDgE18mmaSe4eSVneR2LOznLMT1J96+J4mzSMofVqUr33t+R3Uab5uaQ2Ikuc498dKkoor4iMVHRHYFFFFMCMnzDhfvVIBtHNFFZxiAUUUVW24BRRRUyl3AK7v9nzVtD0/wCJENx4guLi3EcQjsPKhR45JyyqBNlcCPaX565rgKeBgblXaR1b0rSlU5XzEyjdWPpf7W66lNcQRRvDNtKKTkK5Yn5T7itDQVk1G+ktVRoEmXFvE8mHUdWFed/Abxvb6jp0lrex3F5PZwSI4Cb/ADoyAI9vI5U8f9tK7pdJjbV7ePT2ghnjjQQyAEG4bY2JZAzHEjHJP8OSe1fpWU411VFxV1+R8zWo+zbu+pqWWlzzzbLVWWHf8rE5I9a6IwLplu0cc1qzbcBZO5rLtWm0e1W3afzmUACUY5z244/LiiOxmS3kae6h+RhJtJ3cDjbj26V9ZLX5mMk7aG74IWHV0ZdQjl3fMmMqLRmHAXcOM98GsD4X+MvGifEbW11a6iv/AAn4fM1tZxXGmJCbyR2MYETDDuEYHkHacZqlHNb6F4xtd8ccEOrGWGFPvRxSglhkdmkzwPat1/E11b2MVreTTXy2pjGy4XaVUKFyTg4r5vEYaVeovea5Xql1XmdFGXs1ZK7ZqeG7m0vfEOlmy1C4crtiuo3gxbxSMHGF+b51P3t3YzbO1eZ/tSftJ/8ACPxN4b8N6hvugCl5cxD95anoyljg+YTnoTxXQa69xpDzSaLbR3urwq06xqV3RRqN4YScfwnptNfKWqao2t6lcXrFma8lacljkksS3P514edY+phaf1am3d6362PTwcJSk3Mhd2kYszM7McszNuZj6k9z70lFFfEve73Z6YUVJamNHZXj87cPlX+4fWo8EdevekmAUUUUwI6kooqYgSz3b3JVm/5ZoI1+g4qIdKKKq1wGTfdqKpZvu1FXHWqa2AkE2BRUdEP32qY4hpocdztfgPqlvpfxLsBdSyRW0zFNybeHI+Xr/tZr6P0zTltIvs8bR3TQtlpG2bgPf3rxL9mL4fx+JNevNTuLP7Vb6coEf+xOfmU8+y17eZY7ou0S+YrEkhRtP51+r8HU5LDSc1o3p6HgZlKPtCS7dZJfNjIOTgY71FMBEMyw5h/56Y27T9aiWz8i6hKwnLZ+QnOAe9QzeHri3vpoo7oSeYirbbjubd3UD6V9PVlLlaitThW6uaFp4dsfENs8N7fMttlZ4pIm/eRupyMNznb94jHejxlPNb3/ANsuWhddQvvJEqq21nmckE+mWU8VW0iyU3duPLtYo7UMn2Xa0LJJG5XzQfm+ZsZPI5J4FP1rRZvGdlDp8c0Mkj3Ed5EjtuiZoyeGPckcivHlUapOvazehpytS5V94Q+E7e6s7qNYYcXCSKzocrvbK7j16nnpXyn4g8HXXg3xXdaPNtnutPmMDtH/ABYzk/pX19p4n1t/3KeTu5cscA/7WO+etfMPxvt5NE+MWuKk6ySRzKwmQY3AqnFeHxZTpSpU60d9juy2pJSkpHFjpypU9we1SV0nw4+H2ofGHxdZaXYW00kk7hLh4U3+TGBl3bJAzs310v7SHwhtvhVLoK2U0dxDeWkiO8cnzExHBdlycFt2SM8E18jHLq0qLrpWiu/men9Yp83Lc82h++1FFFedszcKKKKfMBHUlR1JUxkAUyb7tPpk33aJS91gRUUUV5vN3AKKIfvtRWkYp6jje+h7t+ytrKXvgnWdFjkjhuvtKXr7/wDlvAvDD8DXsOofZdKFp9muNl1JEZZVQKqfKcnnn19K+P8Awd4quPBWu22pWskiSW+XOzupypH419j+KdOvJNds7u30tY7WS3imIfpCm0YLe5r9Q4azDnw/so7xOCth4SnzSC7fFpHPIF8hoWlLoQcKD7Vmi7TVbSO6srmF41B8kAFW4POSe9dHqt61to+L6BYrhWxhfuye49jWVr1rYxeFpJF8uGa8QgxoNu7nIyfWvsK0v3Tdzjhh7yu9g0XULddZupprx7z7TIFuY0j82a0B+fdGMKp25y6knKkGlSKNtbuIbKO6t7dmUKTjcdpLADk8qvB2kjisLTLu+1XwxdyWOm+csb77y7s0WWSFioCpK+792u7IHrW5YeF7Xxxb3DalHdW41ASfaNgx5O1DtH+7mvm8PLmnOcZLRXte6NMVTjGnbueP/E79qi40jVl03wjJbfZbUlft0kW5pSRg7R6+9eH3d/Lql9NdXTtcz3DvLKzSfNKWYFmPuck068s5NOvJreb/AFtu5jf/AHgcGr/gmztNV8aaTa3w/wBDnuUil+fZuDHAH518LiMVVxNdRqPrt0Oqnh4UqT5V0PrTw7dW+laBbtpcf7trS2jSCPaol3gE5PfbXzt+0n4i/t74pXUSsXXSYVsyynKnZzk/99V9Xaron9k+Hr2aRbWG10Czmu/JvDgs6pwFPcEqig+1fCt/ftql9NdPt3XEjSttORljnj86+m4orezoQw217N29Dgy2mpzdRjWG04GMe3So60NH1r+y7O9jNnZ3TX0XkiW4j8yS2wc74T2k7fSjxL4v1LxZc20+pXk15JZ2kVlCX/5YQRKBHGuOcBQB+FfC6JKx7ZUhtJLpf3cPmbe/1opANvHPHHNFAEcP32qSo6kqYgFMm+7T6jM2DSqSS0AjooJyaK4nTXcAx5dFFFTLSyQ47joUyVwuPmwW9D1FfYHgvxZb+LfhB4S1S0njl1DT9PEEwA2hHRtj5P3uST7V8ew/favSP2dPibN4I8Wx2rzRrZXzbS0qK4t5P4X/AC4r6jhvMI4WtrtLc5qtHm17H1lJrdvf+GDIVVpAMpEq7huHUAd65bVPEza5fabayTSaZaatOlqZLaJ5DbhhtZmiQFiTtK7R65qDUviPeXkUmlyXW+Ga7LeUipGGbB2su3nkc81xMPiO20q2iiS3umjW5N1KsrKzvc9AVDcHI696+0z3F1JUEotcr7GdLljoz1z4r+KvhrotvZ6T8PPCGsafDqduZdabUZzeTPc9ZHhkYBlto3ypiYYyBu+bNfPfx1+LeseFmj8P6HqtxZ6XcQi7kiizHN5rD5kZjyQMkYPNb3ijxrb6ALW+8Rb5LGNUW30G2/crdqjkkSbfm+Z+Sx4GMV4j448b6t8SNdm1PWbyS8vpkSIuz7gkaRhIokH8KKoAA7AV+f06k8Omot6+Z0WjUVpIy2OT6+570K7QSq6YV1GQy9UIOQaa8+WPA69uabHN81cLre9obaWs1oekeOv2sfGfxJ8Kw6Lq2oWkuni3Fu6w2qQvOgKYLuOWb5OT3NebyZMa56455z+tSVA/3z9a2xmKqVbOo7sxp0Y09IiUUUVw81lY0JKKjoqvaAHnYqQT8VHRWcKzYATk0UUUqtS+oBRUdSVg5NgFFRzTMBUclyyJt/vUrsCxWl4M8Wz+CfFWn6taqrS6fMJ9pcr5gBwVJ6gH2rHtqmq4ys9QPcPFf7XWn+ItYvNSj8E6W13qHzSRT3MvlW2PurHtIOCOWY8k1x9/+0FdYkWz0m1s3jk82ORZ5JmTnnAZupPO49a8/p8P3q7fr1ScfZtu3qTyxvdo1PGXjvVviB4mm1bXL661TVJtoa4nl8x2CDCj2AHasqOfMa9+Oo5zSP8AfP1pKylUafItivQCcmiH77UVJUxjzO6AJvuLUdSYWozLg1tONldsAooqNvlPy1y1JASUU5vuL9KKz1A//9k=\" }}"} , </v>
      </c>
      <c r="CK7" s="209" t="str">
        <f>""</f>
        <v/>
      </c>
    </row>
    <row r="8" spans="1:89" s="169" customFormat="1" x14ac:dyDescent="0.25">
      <c r="B8" s="169" t="s">
        <v>1205</v>
      </c>
      <c r="C8" s="169" t="s">
        <v>1109</v>
      </c>
      <c r="D8" s="169" t="str">
        <f>VLOOKUP(demoPosts[[#This Row],[Source]],Table1[[UUID]:[email]],2,FALSE)</f>
        <v>6@localhost</v>
      </c>
      <c r="E8" s="169" t="s">
        <v>2487</v>
      </c>
      <c r="F8" s="169" t="s">
        <v>805</v>
      </c>
      <c r="G8"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 s="150" t="str">
        <f t="shared" ca="1" si="4"/>
        <v>2016-09-16T18:31:26Z</v>
      </c>
      <c r="J8" s="169" t="s">
        <v>804</v>
      </c>
      <c r="M8" s="169" t="s">
        <v>2600</v>
      </c>
      <c r="N8" s="185" t="str">
        <f>ROW(demoPosts[[#This Row],[postTypeGuidLabel]])-2 &amp; ":  " &amp; REPT("lorem ipsum ",2*ROW(demoPosts[[#This Row],[postTypeGuidLabel]]))</f>
        <v xml:space="preserve">6:  lorem ipsum lorem ipsum lorem ipsum lorem ipsum lorem ipsum lorem ipsum lorem ipsum lorem ipsum lorem ipsum lorem ipsum lorem ipsum lorem ipsum lorem ipsum lorem ipsum lorem ipsum lorem ipsum </v>
      </c>
      <c r="O8" s="169">
        <v>20</v>
      </c>
      <c r="P8" s="169" t="str">
        <f>VLOOKUP(demoPosts[[#This Row],[imgSrcNum]],Images[[ID]:[Image]],4,FALSE)</f>
        <v>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v>
      </c>
      <c r="Q8" s="169" t="s">
        <v>2651</v>
      </c>
      <c r="AE8" s="169" t="s">
        <v>868</v>
      </c>
      <c r="AQ8" s="169" t="str">
        <f>"\""name\"" : \"""&amp;demoPosts[[#This Row],[talentProfile.name]]&amp;"\"", "</f>
        <v xml:space="preserve">\"name\" : \"\", </v>
      </c>
      <c r="AR8" s="169" t="str">
        <f>"\""title\"" : \"""&amp;demoPosts[[#This Row],[talentProfile.title]]&amp;"\"", "</f>
        <v xml:space="preserve">\"title\" : \"\", </v>
      </c>
      <c r="AS8" s="169" t="str">
        <f>"\""capabilities\"" : \"""&amp;demoPosts[[#This Row],[talentProfile.capabilities]]&amp;"\"", "</f>
        <v xml:space="preserve">\"capabilities\" : \"\", </v>
      </c>
      <c r="AT8" s="169" t="str">
        <f>"\""video\"" : \"""&amp;demoPosts[[#This Row],[talentProfile.video]]&amp;"\"" "</f>
        <v xml:space="preserve">\"video\" : \"\" </v>
      </c>
      <c r="AU8"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 s="169" t="str">
        <f>"\""uid\"" : \"""&amp;demoPosts[[#This Row],[uid]]&amp;"\"", "</f>
        <v xml:space="preserve">\"uid\" : \"af02ef4bbe7a4b0cac99f3652f5cea06\", </v>
      </c>
      <c r="AW8" s="169" t="str">
        <f t="shared" si="5"/>
        <v xml:space="preserve">\"type\" : \"TEXT\", </v>
      </c>
      <c r="AX8" s="169" t="str">
        <f ca="1">"\""created\"" : \""" &amp; demoPosts[[#This Row],[created]] &amp; "\"", "</f>
        <v xml:space="preserve">\"created\" : \"2016-09-16T18:31:26Z\", </v>
      </c>
      <c r="AY8" s="169" t="str">
        <f>"\""modified\"" : \""" &amp; demoPosts[[#This Row],[modified]] &amp; "\"", "</f>
        <v xml:space="preserve">\"modified\" : \"2002-05-30T09:30:10Z\", </v>
      </c>
      <c r="AZ8" s="169" t="str">
        <f ca="1">"\""created\"" : \""" &amp; demoPosts[[#This Row],[created]] &amp; "\"", "</f>
        <v xml:space="preserve">\"created\" : \"2016-09-16T18:31:26Z\", </v>
      </c>
      <c r="BA8" s="169" t="str">
        <f>"\""modified\"" : \""" &amp; demoPosts[[#This Row],[modified]] &amp; "\"", "</f>
        <v xml:space="preserve">\"modified\" : \"2002-05-30T09:30:10Z\", </v>
      </c>
      <c r="BB8" s="169" t="str">
        <f>"\""labels\"" : \""each([Bitcoin],[Ethereum],[" &amp; demoPosts[[#This Row],[postTypeGuidLabel]]&amp;"])\"", "</f>
        <v xml:space="preserve">\"labels\" : \"each([Bitcoin],[Ethereum],[MESSAGEPOSTLABEL])\", </v>
      </c>
      <c r="BC8" s="169" t="str">
        <f t="shared" si="6"/>
        <v>\"connections\":[{\"source\":\"alias://ff5136ad023a66644c4f4a8e2a495bb34689/alias\",\"target\":\"alias://0e65bd3a974ed1d7c195f94055c93537827f/alias\",\"label\":\"f0186f0d-c862-4ee3-9c09-b850a9d745a7\"}],</v>
      </c>
      <c r="BD8" s="169" t="str">
        <f>"\""versionedPostId\"" : \""" &amp; demoPosts[[#This Row],[versionedPost.id]] &amp; "\"", "</f>
        <v xml:space="preserve">\"versionedPostId\" : \"\", </v>
      </c>
      <c r="BE8" s="169" t="str">
        <f>"\""versionedPostPredecessorId\"" : \""" &amp; demoPosts[[#This Row],[versionedPost.predecessorID]] &amp; "\"", "</f>
        <v xml:space="preserve">\"versionedPostPredecessorId\" : \"\", </v>
      </c>
      <c r="BF8" s="169" t="str">
        <f>"\""jobPostType\"" : \""" &amp; demoPosts[[#This Row],[jobPostType]] &amp; "\"", "</f>
        <v xml:space="preserve">\"jobPostType\" : \" \", </v>
      </c>
      <c r="BG8" s="169" t="str">
        <f>"\""name\"" : \""" &amp; demoPosts[[#This Row],[jobName]] &amp; "\"", "</f>
        <v xml:space="preserve">\"name\" : \"\", </v>
      </c>
      <c r="BH8" s="169" t="str">
        <f>"\""description\"" : \""" &amp; demoPosts[[#This Row],[jobDescription]] &amp; "\"", "</f>
        <v xml:space="preserve">\"description\" : \"\", </v>
      </c>
      <c r="BI8" s="169" t="str">
        <f>"\""message\"" : \""" &amp; demoPosts[[#This Row],[jobMessage]] &amp; "\"", "</f>
        <v xml:space="preserve">\"message\" : \"\", </v>
      </c>
      <c r="BJ8" s="169" t="str">
        <f>"\""imgSrc\"" : \""" &amp; demoPosts[[#This Row],[imgSrc]] &amp; "\"" "</f>
        <v xml:space="preserve">\"imgSrc\"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BK8" s="169" t="str">
        <f>"\""postedDate\"" : \""" &amp; demoPosts[[#This Row],[jobMessage]] &amp; "\"", "</f>
        <v xml:space="preserve">\"postedDate\" : \"\", </v>
      </c>
      <c r="BL8" s="169" t="str">
        <f>"\""broadcastDate\"" : \""" &amp; demoPosts[[#This Row],[jobBroadcastDate]] &amp; "\"", "</f>
        <v xml:space="preserve">\"broadcastDate\" : \"\", </v>
      </c>
      <c r="BM8" s="169" t="str">
        <f>"\""startDate\"" : \""" &amp; demoPosts[[#This Row],[jobStartDate]] &amp; "\"", "</f>
        <v xml:space="preserve">\"startDate\" : \"\", </v>
      </c>
      <c r="BN8" s="169" t="str">
        <f>"\""endDate\"" : \""" &amp; demoPosts[[#This Row],[jobEndDate]] &amp; "\"", "</f>
        <v xml:space="preserve">\"endDate\" : \"\", </v>
      </c>
      <c r="BO8" s="169" t="str">
        <f>"\""currency\"" : \""" &amp; demoPosts[[#This Row],[jobCurrency]] &amp; "\"", "</f>
        <v xml:space="preserve">\"currency\" : \"\", </v>
      </c>
      <c r="BP8" s="169" t="str">
        <f>"\""workLocation\"" : \""" &amp; demoPosts[[#This Row],[jobWorkLocation]] &amp; "\"", "</f>
        <v xml:space="preserve">\"workLocation\" : \"\", </v>
      </c>
      <c r="BQ8" s="169" t="str">
        <f>"\""isPayoutInPieces\"" : \""" &amp; demoPosts[[#This Row],[jobIsPayoutInPieces]] &amp; "\"", "</f>
        <v xml:space="preserve">\"isPayoutInPieces\" : \"\", </v>
      </c>
      <c r="BR8" s="169" t="str">
        <f t="shared" si="2"/>
        <v xml:space="preserve">\"skillNeeded\" : \"various skills\", </v>
      </c>
      <c r="BS8" s="169" t="str">
        <f>"\""posterId\"" : \""" &amp; demoPosts[[#This Row],[posterId]] &amp; "\"", "</f>
        <v xml:space="preserve">\"posterId\" : \"\", </v>
      </c>
      <c r="BT8" s="169" t="str">
        <f>"\""versionNumber\"" : \""" &amp; demoPosts[[#This Row],[versionNumber]] &amp; "\"", "</f>
        <v xml:space="preserve">\"versionNumber\" : \"\", </v>
      </c>
      <c r="BU8" s="169" t="str">
        <f>"\""allowForwarding\"" : " &amp; demoPosts[[#This Row],[allowForwarding]] &amp; ", "</f>
        <v xml:space="preserve">\"allowForwarding\" : true, </v>
      </c>
      <c r="BV8" s="169" t="str">
        <f t="shared" si="7"/>
        <v xml:space="preserve">\"referents\" : \"\", </v>
      </c>
      <c r="BW8" s="169" t="str">
        <f>"\""contractType\"" : \""" &amp; demoPosts[[#This Row],[jobContractType]] &amp; "\"", "</f>
        <v xml:space="preserve">\"contractType\" : \"\", </v>
      </c>
      <c r="BX8" s="169" t="str">
        <f>"\""budget\"" : \""" &amp; demoPosts[[#This Row],[jobBudget]] &amp; "\"""</f>
        <v>\"budget\" : \"\"</v>
      </c>
      <c r="BY8"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 s="169" t="str">
        <f>"\""text\"" : \""" &amp; demoPosts[[#This Row],[messageText]] &amp; "\"","</f>
        <v>\"text\" : \"6:  lorem ipsum lorem ipsum lorem ipsum lorem ipsum lorem ipsum lorem ipsum lorem ipsum lorem ipsum lorem ipsum lorem ipsum lorem ipsum lorem ipsum lorem ipsum lorem ipsum lorem ipsum lorem ipsum \",</v>
      </c>
      <c r="CA8" s="169" t="str">
        <f>"\""subject\"" : \""" &amp; demoPosts[[#This Row],[messageSubject]] &amp; "\"","</f>
        <v>\"subject\" : \"subject to discussion\",</v>
      </c>
      <c r="CB8"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C8"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D8"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 s="169" t="str">
        <f ca="1">"{\""$type\"":\"""&amp;demoPosts[[#This Row],[$type]]&amp;"\"","&amp;demoPosts[[#This Row],[uidInnerJson]]&amp;demoPosts[[#This Row],[createdInnerJson]]&amp;demoPosts[[#This Row],[modifiedInnerJson]]&amp;"\""connections\"":[{}],"&amp;"\""labels\"":\""notused\"","&amp;demoPosts[[#This Row],[typeDependentContentJson]]&amp;"}"</f>
        <v>{\"$type\":\"shared.models.MessagePost\",\"uid\" : \"af02ef4bbe7a4b0cac99f3652f5cea06\", \"created\" : \"2016-09-16T18:31:26Z\",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v>
      </c>
      <c r="CF8" s="169" t="str">
        <f>"""uid"" : """&amp;demoPosts[[#This Row],[uid]]&amp;""", "</f>
        <v xml:space="preserve">"uid" : "af02ef4bbe7a4b0cac99f3652f5cea06", </v>
      </c>
      <c r="CG8" s="169" t="str">
        <f>"""src"" : """&amp;demoPosts[[#This Row],[Source]]&amp;""", "</f>
        <v xml:space="preserve">"src" : "39422e406152414a8df74d995e4020e9", </v>
      </c>
      <c r="CH8" s="169" t="str">
        <f>"""trgts"" : ["""&amp;demoPosts[[#This Row],[trgt1]]&amp;"""], "</f>
        <v xml:space="preserve">"trgts" : ["eeeeeeeeeeeeeeeeeeeeeeeeeeeeeeee"], </v>
      </c>
      <c r="CI8" s="169" t="str">
        <f>"""label"" : ""each([Bitcoin],[Ethereum],[" &amp; demoPosts[[#This Row],[postTypeGuidLabel]]&amp;"])"", "</f>
        <v xml:space="preserve">"label" : "each([Bitcoin],[Ethereum],[MESSAGEPOSTLABEL])", </v>
      </c>
      <c r="CJ8" s="183" t="str">
        <f ca="1">"{"&amp;demoPosts[[#This Row],[src]] &amp;demoPosts[[#This Row],[trgts]]&amp; demoPosts[[#This Row],[outterLabels]] &amp; demoPosts[[#This Row],[uid2]] &amp; """value"" : """ &amp; demoPosts[[#This Row],[valueJson]] &amp; """}" &amp; IF(LEN(OFFSET(demoPosts[[#This Row],[Source]],1,0))&gt;0," , ","")</f>
        <v xml:space="preserve">{"src" : "39422e406152414a8df74d995e4020e9", "trgts" : ["eeeeeeeeeeeeeeeeeeeeeeeeeeeeeeee"], "label" : "each([Bitcoin],[Ethereum],[MESSAGEPOSTLABEL])", "uid" : "af02ef4bbe7a4b0cac99f3652f5cea06", "value" : "{\"$type\":\"shared.models.MessagePost\",\"uid\" : \"af02ef4bbe7a4b0cac99f3652f5cea06\", \"created\" : \"2016-09-16T18:31:26Z\", \"modified\" : \"2002-05-30T09:30:10Z\", \"connections\":[{}],\"labels\":\"notused\",\"postContent\": {\"$type\":\"shared.models.MessagePostContent\",\"versionedPostId\" : \"\", \"versionedPostPredecessorId\" : \"\", \"versionNumber\" : \"\", \"allowForwarding\" : true, \"text\" : \"6: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MDAwMDAwQEBAQFBQUFBQcHBgYHBwsICQgJCAsRCwwLCwwLEQ8SDw4PEg8bFRMTFRsfGhkaHyYiIiYwLTA+PlQBAwMDAwMDBAQEBAUFBQUFBwcGBgcHCwgJCAkICxELDAsLDAsRDxIPDg8SDxsVExMVGx8aGRofJiIiJjAtMD4+VP/CABEIASwBLAMBIgACEQEDEQH/xAAdAAACAgIDAQAAAAAAAAAAAAADBAIFAQYACAkH/9oACAEBAAAAAOl8CQgVtoVQoaauGAAYnzguTjGEhjaKJdooucNAJ+cGuRnKK512S5mfHJqKcywaR8AaaUiaAysYWEOZeLg5lnmJskyZRMZmzcLIROB1KQ+EbNImV4ShkuTZgLJTECqIxYSKKEeT1zGSZMV1yaygREJiWccxicwCMUIZtciDJ3ikMQY5sZhEUjkNiXBYwUgBMEICDvE0DNuOslwuoObTUBEOxxYYsnnLMR5m1gGeViTTpp5yLMyxM2MgwYwEkpNcxKIySYiIhVVSEzwUIsHLzOZmiOU4lJPi6+B8ZJhRIj6ik+WRIw5wIzw4zGcZZwzhJiIgAgScBrQZVAWWwFnwCq42sRZwVZXFmf418B2vshdrKQKUZZ5JzMoN8nPiyoz4UkMkJ8oPhtfW2qfaJWpYdlNtzOT5IOoGJdxxfiqC0jv8zHVkKXs32H8p/tmzRbOsN9wC5A8BQCEq3yDYQRZnIShrHLXo/wDQPHL4v2jbBYr/ADr6Q6qvEPDI1k3Bps5PMJhxGo7Yc3b1nrvJHo72f3/cXa3TFSCDCXDVs1ZGzAbhOMR4IRuE7G91/k3WzoB6LJaL8zqAl2nsJTdhNdtKTo4evlYDAeVfJgJJrSWP2I7daNpnl59m4ANxZdt93+3vVhph8qoJ5dCI5U1wlWGlIMvonohqmodcBfEO5s3/AL/toxgedMDx5OtN1GMm8wgxWBqBuTa9QRavpWk9DvdAgyxIm2px4njmpl8VO/lrFUu002SMHnO4f2PXNEB5We227IrnsCpm46TyHUmVJKQjNAFPIj2A757f+7NHplV5Len3akXHDAWtGz58ghnliHDEbe4TI02Cjiv3V+i6t8g8v+9HoSHFrsHNHueFd8fXJ2FgCICkcMAcK2Cw2ndq780HXjzQ7V+ojal5fCpECSJ5XlUK+kOEINN16nILkYi9PuxtvWbzl2f2L3Jq/uK+vriiZ8snU6+OARC+6ZKurj2luNXKH0rvd1P84YfRfUr61bWuvZUSm/5eHrK+xer6wCMLO0tVSNKoMcUf70/OOl33TZfg3azs/dE14EV8eXGyO1zRILlUpG78y+GhURHIsdydY+ofZH1Pnvz/AOpb5qqOUA+Ymy4JZhjFsNVMBLrA0a9+3d7AfS+qV33+jZ2KSi4aKvQh5wyLzKDuFSksVQ187TAmVkvooPnP1z0cXbOXmKOoWo1/M41mwyKtDG6sMESTSyVvNdNOTP0P0rES2jitpYM6fWeZ8q9+ztKmvszoW1bq1wwKvtLqvoC85vvq8lyxOrX69Cz0BDzIcQbsyAhivrbqaLNq7JtisZcBL7V6DAqmuKr1q266qHyOsFsWZFrQy2OCNJ4+ayp43Y1h+8fZVmqaruW1dcWemal5I8UjZbvitpzVMLixDSGKw4VWzfxsvp69BZO0ul5D1ig8ciX7CQKs0rGzO0fDdipRgs8I4Jb+s9jINVO2bBWIa30K+dfOAIO3WzWmXjVRx6/oLD9hZa/QGvbf2NeuA6/O0mnr6Gt3DmhfGrWp+W69cbLoWm12v1UoPpU6KNrZbbL1I+otwrhuQpk09ZskuWUrYjODsfLfgW/6H9J2HVHanpjqdXu9rbdtuzEwLxOrVQFZ/wD/xAAbAQADAAMBAQAAAAAAAAAAAAAAAQIDBQYEB//aAAgBAhAAAADvmqSAoYhseApoYFNy6aPKU6JYxg1ctsTBodMbcOBNUJtUDTl42pY1h0eu6r1lUM8qaBmLDx+16rxYdsJYRjYjy/Pdnc9NsfLgewTGJHi+b7jbbiNT5UuyAqWpPm+TaJjc9m5VAnfLc57vU8dE9qUlSlOeCz5jE8i7SSU6VC53UZLm7XW1QY7ZGPjtrq8beV9hQKiHWv0+/wCQmBT3SySJOrU4ORUwvN35kam0Dry8pKicfX+iby5BYR4r5LG5nDuPQenFn9WJT6Kz8t4wx4f/xAAbAQADAAMBAQAAAAAAAAAAAAAAAQIDBAYFB//aAAgBAxAAAADgZAE1IIBOc4kmhCQgBbSUjEk0gFSEwQgSRIUqYJJqXNE2qVKskkvP7/q8hoikk2rkZLzZet0eQ3Njxqp5QQhrb+g+dqnO6W7tT5LQA3vd95XneZl93cH8/YTaG+/xaW8qB/PinAOJ6f39VmRt/PSaIqgrvNdvZJPn9K6hPG30nqGPYIx8bEucuNGTL3fge7UmHBx8DMbuV6fs8/29OMeDkKwUU5mLNnt08Zi5EwKrgQRudm5t4ua1FEY07qcy7S4tY1rzp3h1clrQnX7HbkU//8QAIhAAAgEEAwEBAQEBAAAAAAAAAQIDAAQSEwUGERQHEBUW/9oACAEBAAECAdm3YZd4nE4nedptol2tMs21pQ1ZZZFs89uzZnnktek+rXhrzDArhh5RrARaihXysQoFBQpQJg1ECvMMMQhTBEwKA5Z5KaII8/ntNXmIUKVxAA8xxKEeBAteCj/AcqE2/dtWYTbs/fDXueXv899yzD5iTY0hYOG2bhLuM23du3Y4hMMMAqqB4wxI8A8/uOOPgrwjHXhhiF16dRjVMNHzi2Fr8xg0hMMNRi0C3+X5Pj+X5fm+c2/zC3+c2vyi2+b5TaC2FuYGjMaQ6FiEQjwwaMw6RCsOgw6RCEC+H+ECsNevDDDAIEMesIY2g0LCIxHj4f4Kw161TzARmLDHHARaRCI9eGBXzAR4eYhcGj168Ahjww1iMJ5hj5jjjr1atYTDHFh/RQr3JmMivm77NmYHhXHyicsiwbLLLIPtDA5fTl6a9J9yyy9YD+NQH9BrwijXgBUL5XrEkVGJJOe5FnsOc4/kyzEtkD7/ADzwLr168K9yy9NGgBRfZt2hy38uuXk5iPkLe0v+v8Te5PRKgA0CtAUK9y9y37zP9SXG0y7Gl3F8gwOWwyScS3Ay9Z/OOB5Tiuw8dxF1r+dYsGjCKmLAfwtka8J8MahnDUVMYoDyiS6HHFV6D17sXE/pvFcTyMb+rN8x4665G2nJNGvSQaKOipgyahHiqGIQ69epotKQiPXwHGcbDyFx+wosXAcbBwyxLHcXd1eRvsLbMvffQ/hoPXuVLRdWy9o/wMZFb86juL/kb7tPFcAEi+PkHm5TNqU8XYy/mUH5nadEk/ObT86l/OBHg6omJXEL41LRkzEhYmmCV+d3F00yXYuYuxXfHdhkpUjSK14v894vpqyMGUAjzI0QtBmYEGmBrzAksZvpNwJup8jNTi6Xken91tfzXjbj8vi/LH/MuF4MkoUQZJRixE+8zLJtacTb1mMhlEv0NMWZdKwmGJLG5dblbteSg6zfh8iQSHYUKdENeFSFQJLXqrgtMXcFaFKRRKuFWPol6wnS6VIJpOsciXdgduz1ypwRfDRAWpBWwtGSphEevDxF1JBGnnWeRNSrNHybk/kPJE/xKxz2pSB0xYgVhpMPzfMLdYdQgMAgaDWox9J96lzEi3Cd4ua/FZ1pgBEkSz24tcxMs29aFAIuspWYbMNk0izPMZDJvMqMF4rkBXJL3E+fkt7iVItaVMbqvKxEghMLKjbDNmVo0hLM+ZkzMiRmIUJNvTeU5he4T1xPIcHzuxWgYNNK5IUllpX2u3815G6FysqsaKOppVjgVHoRtEy9R5WdO8QkV13sXVuzioHajcPO8vuxbnzGStsZJeJrcwFvrS9S5yalrN5t6ztMGSuq8l2+Pr/Sm/H3/Gb7hOtfp6SqGjuP4yn+fRCxja2SDUUw1PavZxWa2xTRpEb272yQ6NCJ0Ww7NP1po7dYVg5jotn1ax5ORbhBTUf5FCtGVZhKZSRQp3agGeOgfWkacsi3JsrTjeA/0ub5XrnLqM4SA7usULwyI1E156Fww1gl9/qoAy5PLGQht9VSPayQJynPRv1CSmqAsmIAp6NTI38MqyRybQ70aLqqRYBSpR4vfoFykkjbvoleN/evSpTVBRLV7OGEZkSWi6B0yRVbbMFhWmvP9FLme6+xLna5zirCaLV8+gRcJE1eRmhRMrO6FqlrSJc2aK498MofGSH541ZGVGRDAtv5k00dMKKdK4YVIooEuG1tCtW0d7ZkMqIyIMq0Jb4MvhcTGkBnS4aWSi/iT73uIpvzpraWVz/CRGVYRQ1f19BTwxfNBbpHvl5P/VN20iFYY4ZEcxRvAkWoppjjC5cfyNlDUiek27UoDSSTMUPJx3qTmc3T8gbwP80dp8aWioVRPnSpZGfxISkksNxLJbVxktFZIvFk9P8AHqUs0n5Pe9KJeQFbWKwisdICo4AZhJc3svIpfrfpeffPemaN1a3vLaYFSKdViFEvJlK7PmjclwHIfnPB/nfI/nl51tePj63/AMNynEMxe4lUaPkEUpNw/wDI4I7KOzNj1XkEr1nZiyMZJXjadTU1QtO+mVYv54j+iLm+tQdKb847j03g+nDop6FxvQu7dZurOaFat4ljCfncilq99alpi/8AJzBF/8QAPBAAAgECBAMFBQUHBAMAAAAAAAECAxEEEiExBRBBEyAiUWEGI1JxgRQwMkKRFTNDYnKhsYKSwdEkNFD/2gAIAQEAAz8B7jGep6mncYxj+5fNvvMdy4xjJEhjGMkMb+7QhCEL71C5oX3CF3kIQhWEIQhERCEIXefcuX5MfNfeIXJfdsYxku4xsYxjJEiRIZIkSJEiRIZIkSJWJEhkhi8j05eh6Hp3WenK/TlfuJc/Q9D0527qLCRfuIiIQu4hC5JckIXcv94xsZb75crDGNj/APgW7iEIQhc0IiRELmhd1dxfcMfNdyipZe0hm8r9y33DGMYx9983ztzY+VOjDNN2KvYXjVyK9siev1G3fUx+AkrTz0/glqYbiVHtKT1X4o9Y8kLz+/QhPuW5PuPkkUMNCtlnDtILRN7vyMZiXKdSav8AP/BBZ5VKcZ1JTTzOKlp5WZiuJ4nsMJQlUnJvLCKucZ4XHNisHVpx+K11+qJYHG0538L0l8mXW4yVyRIfJ95C5tcri5XLDJMly0LcmYGtOc5wu5+uxw6X5ZL6mHafZVJJ9Mx+zcHXxNajbEV6mSH9C8vmOFF9sk1NaxfqR4XxfE4eH4IyvD5PUjjcDSlfxRWWXzRcVxIX3FuTJcmyRKJMmyRJkiZIaJEyRJkhjEsLSxFdXVOCUIvzerYsRF5Nyrw/j7zfxKUZE+HYlS/hy0mhTjGUXdNXTEldsjUfu05/IxklpBR+ZjnFvt436LKcQ4VXy4qkqlP44qxTxFGFWm7xmrrm+6rCvyXJt879/XbuftHi2Fw35Z1Vm/pW5DDYSEFp1/Upwi9USxHE6GJ7P3fY5M69GTqTyQWZvZHGIYJQrUHDXwSnpoQcs2JlKs/J6RX0KcNEkhyehhcNp+9l6bL6kcXFwnSp5H0tf/JCEVGKSS2SLiEJiFyZct15Pnct3F3UXIz41Ob/ACUHb6sdJWRUqdT9sYCrRd1bxR+aKlLj2GyZVNVbePRepSlHdN9bakFm6kMH4pu3kurMTV8ObLD4UNkiRV4pjqOEpu0qkrX8jE+NQxsb/lvH/Jxh1YqtXoxp38TT1scAwlOUXR7Zygk3N3/Q4NU7Ts5VoZtvF+E4Bh4e97StL+aX/RwqU24Vq8F8N0Mdh82Pk+T7iGMdxmTjU4P8+Hl/ZjM1y8ZR8zs+P1ITW2Ld1b+Y417NYyTwM8mFr+NK10m9ziPEcEpTxEsydpW0Kk25Sk2/UfKrXllp05TfornDp4TDVcTUqZ2lKcdvoYDhXFZY6nNuKXu6fw3IXI2NdBIWXc/m5oSNOaEJ8teUUKxYRfl9k9ocFOW0qmR/69BNGpuYPFcW/aEpyV2pOHm0dv7PVpJa0XGS/wAGD4zxqpw7E150VUoylTy21nHpqWhP7PjXKX5VKNv1K13nx8cvS0NSEUlHHSzesNDB8Cw3Y4eL8Ws5N3bY+g3uNrR/qSjo2ZVqZ7WynqL4iQy42NIZIfcQrCuSZNsqEiZUhOM09YtNCxvDsPiF/EpRl/Y1OhaJLE8LxdLrKlIlwb2hwGM27HEQcvlezHluuvUbsR3My3NdBKI29NBbWNLZinFq90Ju65MaG2WGkTbJtFuoiw0N8okSJYuN8u14ZPCyfioT0/ply1NX8yPYVXJ2WRnaV5zvduTFxL2e4bir37TDQu/VaMRcfR2KsXfdGaxdE/yOw5R8a1LrVnkNdOVy3K40SJEmSZIl5EhkyQ5IlFluX7N4tSk3anU8E/kzqaHi+osLwjHVHG6jh56fQ1dj7T7NTw0nf7LiJJL+Wevc1PIaM7dnsaaocpegt0TfUbG+V+dxc0IREgRQhFi40xcTwCpTl7+glGXquj5ZZ/M+z+y+P1ac4qC+r5P7ZxPD9JUYT/2u3/JfQtyd7iWvkUqsb2Sl0ZUoy2Ix0I5iF7N6jWii2Sfc05W76EXLEiTLiZW4TjaeIpdH4l5ryFUjGS2kk19RQyS9B1PZzHRy5rwNRYX2qjTb/wDYw86f1/F/wQcoye8b2ExoclsdCSdhraTItCEteS5ZSwrcs3Jj5KwhESJfYzFjKLkuJcGVOcvfYV5P9PQlUp0VBeJpk8DwDFvMszSivryrcMx+HxlH95RqRmv9Jg+P8OpY3CzTjJeKN9YPyYxTuWjyl2iSHPcybkeWg+SfJslYcBITIsiX5MkSfJLlcaJEuE8YpSnL3NX3dT5Pqe7lP4YNI7T2excrJ5MstfmeIZxL2cxccRhKn9dN/hkvUwPtRhVUpeCtH95Re6+XoZHseL5js1exLtnmhol5nZNepn1Y1sMikI0JIaL8sw7jXQnDoSXLN0E1sK+wixYuWGy+5YfEuBWm71KPu5etti/s5xHS/gVv9xjuOKtJJw7KrRjK66TdrknjJf8Ame5vppqUpUfdYtqWfdroe03sNjoV0ppQfgrU9Yv5mA4lGnQ4jH7NXemf8k2RqpODzJlSFnq0Ju5753L7CLcnm3G0Zi/UsuViRJjZqRIxPIkxjG+5Y1KmG4fiJ1Y5ftErwv1UVuU4cNyzV+1qrT5alOrwqjNKOaa8bXXUpZFdXZlirOxCtWSnBSj6o9nMfVjXlhMs4Nyj2TyeLz06ntBwviH23D8UrYilLehXWrW1vmYlvscbhqlOabSlupEFGOn1LyuWZ6c1cUUWLisREaiEZmNEyfUSRES68lJ8o9rpTjT8K0i79CWOrKlD6vokcCw9nXmq80ru7sv0Rh6FCtidMrh2dK230KXElCFKWZU5yv8AM4hhLYXDx7Xtp5Yw6p+aJRSU1Z2G5NdUj9Sz1eopNrqtiE/DLqZLptsjK+t0KL05JcorkmWJNDT3ERXUTHIsJiEuV+opCLFkQpwcp3+m5hIUKyrYirTpVJLNB6ylb0R7P4BXl21aTSfZTn4Fba6RVxsVSissIwyxUfCor0RkWVKyMQvaDB9jlzOfXy6mbXqaDbsTz38/8EI/MtrYyvchFvKrDchrm09x9WLzI+ZET6FiJd6IkIsRIi8jL0JIkzN1LCW5B6XL9RWIEafG8BOOj7VX+o479eTzM6rczcnKNlJxfmZYpXv6mppcSkxCluRQrlzJuaDkSvuKnuQihXM60JRW5WzFVomx2Hc16lyTWhXuVpFVeZWb+RN8Twab/jw/yeFJFy0jN1IoVyy1Ls8RJ0/DqySdictbDLosdC5ZDGTkS8yp0ZNLcbMvQv0HIuRiJEUiJCYkI8N9NxcT4oqkoyVKhJTv/wAF1ZGVI8RbkrPUlNZnsb68vdXe5HN2kmlr+pT+G4kLKQZRh1KXmXWg2x22GhdSl5Ipx8iF9inIoLqUIlKRDoX/ADEvMj1ZGBm6k0yTvfQh+yqjur9s7rqdo5NbFzUWW/KUth9nGx0KcI/h33uWidpF+g4aFdlddTEye7MT5srqWrMsdSMDLsJvUzrQqebJyerJDfUcdiZWltcxN+pX6otuRtuJsUUUylHoYjB1oyw1WVNtrZ7k6eGhOU7ucU2huRoaW5WdhfQy39TU0NCLewyUnsNmhZjJSZn6Dn0KiJNDgdBxM25SfQo0xPYqdCrInYcOo1+cXVkJMSs763HV4ZhJSvd0o3/QeYlPRDjD15Wkhyiujvz1I5TU4t2EZ0sRhZTe8Ltf3Pafhl3UwE5xS/FT8a/sV4ScZQaa3TRX+Erz/KytLoeZFdBQ5wsWluRSKSW5ThtIqZtLlW34WVPhJN7Ciic9is+o2/E2Q82dnWpve0kKeGoS86cX/YV7lo6Gni3LTaIOXi6CzXXlySiOctC10akYu1iMvwnBsZWdTE4SnObVnLZ/2MNWcp4Guor4Jq6X1OHU6Mp8T95VbdoRnZJeZ2bz4Cqpx+CejX1OJYFxU8PJ3V/B47foY2c+zp4eq5eWRnHqyTWAxFn5wse0dm/ssf8AfE4lwqv2Fai3K1/AnJfqProeo+kir56Ep7sjcjFbGX8pPpExMuhX2Kk1uSzatkLa3PFpcjj+B4Wd7yjBQl84lyxoaltTw83ry1Mr08hqV0SllbfUjRy5ZS8W4otJaGalme5dLToeBPqSzNXHJ2ZB30OE8XnD7RSd4LSUHlODft2jhpOvKlKEm4ufl8kezKx1P3dZxs3k7TT/ALOB8MwLxGEpzpSS2z3W/qez0sBw+pPCKc3Tzyctcza6ns1COKthP3/r+D+jyPZ6eEw8ezqJpu81LxS+Z7N0a05SoSrZcjXaSujgk+GzxUMJTpVab/FTioX+ZQoytFdCmuhaRBrUimRJSwOJh0jV0Mu3N8vd87cqfZLwrU//xAAjEAEBAQADAAMBAAMBAQEAAAABABEhMUEQUWFxgZGhscHR/9oACAEBAAE/EHJhH6v6lL9L7kz2oYKnbP20+skgRX2V9x736zqjDcPYX3bPjGnxaGf2zDr3PPi1vUlJ4WbgnsQfgLVvEHc/Hy15jHiTs0R+9v7+AQS5Zxh3mUSQtlY+/IT1fQg+SB1AdEgwR6jTCYeQzLWXI7/C8bknwHpOZMuGknxKkNhLkWmXZaWEhXixITqB8IlzfBvyjcwmE8+ICTEQYK5fgviU35Cm8tkGU9uUOCFrLGC7bqyWE9hMhyPjSSJIXwED7newGHZEzbBD93SBeJWdxj2NPdo9jMpvofEbdRWjJ/qeX8BsH7nf4KPjD9WM3KV+NwsIfuek2fDsNZks9M19ZtOkYe2THbVDwjNvBEPLScPhljYwUtvk/VLiRTznwBo6h+IydT+LP1fSu/V+PwCEdnE28Ye9WTqNPVy3iy8lHos/US6+EFQPEfiH4iPIM6mFdfN/C+hH0fAA+XMZCeQvJKMyVjB7FixJnj1cHq0eX4R+ltJ2x8nHxDpP4lyyOrBA+DjDYSw06JQkg9Wc6kLzZuviUvgZXSrU434zSYlLv1G/PgEHU/mRvUL8eRub0RjyxGFtNac4TyAINhsQIpCo02IhC+tflFvwqB3bFUYoy42Gyb8YyhI0/An0Io2Wy6LT4wDEIt21nwCEr7gO2Y1uOY7gvsO/6njc5SIL8DHt1mqV+LJtm9os+kZ8kR4ZNJNsvsQzusU8Ry5bY7lPcg8rHGNhxlvK2lpkuCD/AK/RNesKzZfXI9aedWNXJNbCfnpHcGQ/ZAwfYcw+xHsB+r2Dm5Nn6gSdwdkB1K8Pg52z3Yekkgc2pPZww7nTuHOmVJDDvcaRdofDS56pwcA/BGYBfKTHqG/cRXasg7/0Rx79Zf7oETUPn4xvQnA8ysmzWJ3Ys0Hk08MmGdxztiawSXq5jbvi32bi+My4cszzLbdcpB+/EDEq4fRJ5ElCuVd9vqDx/mc7eZYSDl4N5X/xqJniG0Qcjts94bPMR1CEfTg/7KhyPh2w8nGZbiQELeIJrJN6gCc40npttiIBxNc249tiAbsPpKORsXUOI/xUwjPuB7+I2fqbBwCuD644JG5g352W5FQ+2ff9IcowOkbQAB2s4ExDSp/vqUv7S2IBI4C5Cl17TD/Olh2Vczj4XrYdWyRmbF+AV0svIwtPJ2MnDqcuWjLc6sLidTvy1cEp4RTnMuDmDtpQv+RmwKQYoPFbPzpkfW4H7uhgqVYBqwHIWjA+eTuAl7x/oVCCh0HGWD5ziXHs4p++pAzseH+eUAPsAAH4SFD7mTwXHG8Cwc8WRux3xGbcQiXcrWcM4hfCxnU1pZbphPhHRlFb/QEufg4kU+87pNt+OxwGg1j2an/DcJY33GAaO3H8v2ix/wBBGp8WuD/fux9S+GP3yR0O1hKbvuBiOJlZH2BJvnHOH1+sWVMbw7/JnnNi48/hiW63gMH+y/T8L0M0MOr61zdTfUmW95mJAu9vxlitXFjIKxmPYX3JT+gzHRtSZeC4cRjSG6iduJROhx6156i/GffnXU1gvVrK8hTm/EIOv+SxJww8m7E0yzZSR3XBdkPcN4VjhxtzrLU3ZfBbHHmA6nvUTuXUwn2gflS5+G4HFziSZ6bmiFQPsbwlDhm6vv5S0fpM9eOrvnHHcuWGYZ6mJVcu+t1/xleTfMkdfwsquNZw752WmLx5bQp/xalCujiwWzBv6nMFuj/Md3P4htSaue3MW54sgazi1G2ag/8ADaPY82dcsxxMh+C+1JMqfCQfCfQTuBsa3Hth3mPBe2cANH0jsyg7WfbykYSGN5diA9QhaoMIb5a2eaPvh/0zeB6B6QZa8EZF5DsB2YANR5WGcG+8SFrl5ce+T7P+jyxcnjvF2TNYHuPwm8IJt5Zca8qFc5Pc6lmUSDctsh7sWxWjwDH0JVhE+SJzke2qS/1/9iN/YMPbsbg+riqXX6MnW0MfzeI77fw3/wCx8JYd5YjF0eTJJUDTcduLyCDPA6BjgYC9QZnKVZqz9WiZWP2SQH0LwfnkF5KNYTGePgVk+ASDw7OIFygs/VjrIdHH568P+GImPSabYzgm9aCHNIHgN4n2l9CBmYLduLKCcDlzYZ3ANxKWajEcAhoqJAB1OcSGwYWq/wBSB1B7lxWEY8lsdTnoh+X0yN0W3rJlnO0o7vQtewy99d7XBJ0gyMMPsreV4h73Cn7IM6LkEzk5I4CGWxeP4Zr+2Iccu+kME4hzCBpr0yBhTcUQehJuSD7INvY5ZAMgZAtvA2CAWR3A7gdNsZepPxEvdkZBOSPF+1d7Er7BpJdCuFzaoHOYjvxZRwL9GCAb9jX3uC4TmRZa32DzaCHj2OT5B91dJHAJrBnAyOU7LgmeEOfC1cyXi5507lTY4dk99hL6wPhnXdvuWHsehScrFvxEJNusCueXu216SHkP7m5ef82TZqKnK2DUPve360uI15LJdJAAaeZ/9g81uG4ButrmXTstgcfq5SOluRXfEaBkTJzMvI2UcpHZPXtl4pBzS2ufmwLmXmWnMKQ3iZY/AeJsqX8Xx/wZHif9gxpuRfwCbQGziUpgmxfpGfnIbOf7+ygiQhj1GyLhwk4Rw8/qMKBjZRpv0QjUn5Z95BRHfyBeWE6G3rCsbtSJaNcugDLnPhofyTJzbe0cgJdQsDogHqPWDNYozglfIIcEblyIr4HP/URnVEfqMuqv6Oax+ltJWF8Mvcw22jVzOrduESUepsQIXQsAx0exNEy20U9HYWx466j3/COP6DP5I4FdDeoaz4EyfBxjuFfBlh3AMneA9F2JfUj9l5QWJmJ5GwL3dfNgOphVQZD3bDJ5Nwgk5ZB9dp/OZ7mBPDvv/kuUewc0J5/RbWbBc48O48qQllqgJ/kZFYmZa8jIWIBhpBwfCdML6q/W8OkkodTISv1vFIBPVvdnbk+Yw1xqB0lucSOgvsliAcSYLi8CzTt5akN0l1M4Xl+FGBdCgOw9OdV5fbAw3l+l2tjqHi0+9Ov7JbnbowHnnPtks6wdeJobHpdybWRgGhznFjjgEXqZ17WDFhqOc2egaIoHxGb9MhCR4MtgHd96f8T04wzf5JcjIPIkdCf9I3qXHAGdNgzuJVUI41n7FsNgsgMj6Y/Nj5au21voMb8BAw+GUQ+x6zh1tHyoVcwOTPxZ7laRhy6NzerEjwh4gVgYjoCWSkidRnKzSvoMXhgNwpmEFPFyfWCCKGLuU9m9R3Xg+RzsKrMR+ymn1Hmx8uKTD0wjrc3OphwF4KRbNOSPrIlod2z7nHV50gc4Z04xHTC7KHwmPI9DChDw2HC72FbpkcmN/J+nD8mrOM8gDriPdfuOjwkDgdHf1cukaJ94gJGWg7dsJjNYHaeR17bIbjH6D/uCxjNyLjagpxG6BSdpd3lYobfPMOqmGXz6mxzWOzl4lpk22CaMkqdzcrJYOd6B9TdDR3/GKldEMa+XFMmE4WFO23cbkkSJKh2LwcLhFS0RdI5JRWzzMD0S2dSDD01i8bLJ98nTUb7OUZ2rtr1hYCuHCWPnZzcvphersdzLYOQ8aXi4xVqMO5wiovo8XndmcQcDOMkhLQ46ThxDRX/7KXeULvCi/XTBgORaJHG/cXmvgYgT/c3Sz3OShsGOLpko4Y2HvhenJbuILsIDci8YkXOTPIg8G6BJvCCWFBEc6w3KrOYJAGglAGlypoND7had4XQw7vMTiRhJD5zJsIFtlHBGPpEOBVfIyHLl2cs51B/LguXwQYKGeX3JAMJxCt6KQorJT3ZcWxzT49z4zSMQ4uwjLs+PyeF6E6KZ/Y9OSuEeIVuUEjsLTkJlc7By6T249kzgKc5YEZDR92+STfzYVXsKHrBAV2zgWSNhUWwQsozLtexuMkItDMNumNh5mjicJzZlyEC9mO44hW0ZrEOcR7xtTzl5K5pIckiOkJw2JYs8tgD/AKspj+uHYHLsSHrYpRHLHHlgP4vMHE5BkuI6XZvZm9eSM6RBbaub8EQ+zpz/AN+5YPYgI/oxjlf6keK7vN0YdjBYE4C5LZN4LhINJzzLWIIlp+drK5LfyoIuJ716jncf1gfOzsb7xAUcvj+MSwDI/vwUX3mKpJqEDpeLnJzlnWxILCFyyIlwiHTq0fNsMb+SILR75nL7ybj7uOZCn5GfgyrFwEUvG0YrMrrqv/Eepyb1HAffPIsnuBV3+ZPPLgp/6uOhn3XB1uwI/wAXL5r6YVcnVSTzuLNg5LzGD/xedN1Xkejz+Wl0J8KZHAszUICdDCp657OCIJyObC6Hh67+CxLJjMrE4c3Au2VcQ5PSkyY5L8hwtmYdW6c2jvDy3oqONYwGDtxAPuO/ZelgywnAPEQ0LP4mGyxsFGcGvQ0GVlVSW0/xOgDKn0HJud/hf/5mWCj6XUeuv9dBceZMT8vOc3oAYYPMxD6AYxtqfa5INkQANtmNuHl9DyemZMf0kR+pMpJZCe8eBHg/sgzY4GcbJxb1d5Kl/8QALBEAAgIBBAEDBAEEAwAAAAAAAAECEQMEEiExEAUTQSIyUWFxBhQVICMzkf/aAAgBAgEBPwDcy2WxTY5NnI7E2Jt+aZz8eORJlMS5HFimjehTRafiy0cCo4E0Wi4nAmjcmb4oU0hzTPaFjFjoUSmUzazazazYzY6FFmxmw2Cx0e2bBY2V52lFFFDOReK8IpFDiV4oSLXhPxwceE0+nflFjbLZbs/9L5L/ANE1+yx2ZtRh0sN+WSSvg1nqWTO9uNuMCGfJjmnGTTNBq/7rFcq3x7HOhSNwvHHixyZuo3X+S34TLMuDDnr3IqVdEtDpZKvbSMuSOPUSinwmen6qODNz9k+y4VubRl9T0OD7sqb/AEYvWdDlntUmv20RaaTTGxyH4VI78UvNLxrsvsaTLNdqJvUp33Zj/wCpfozajU5cag5val0jSekZ9X9U5bI2af0zR6ZKsab/ACzeoxv4SP8AIaX4mherYL6YvVtPbX1FHyUhIZ0Wyy4nqK9zRZorvYyEmpGlnaSZpcmPBmTmk40LX6VL7q/VGX1TBGP0XJktZnndzdMcfmxtpCkcoVjlX5LZY5FtocbFGKY8aar8mr0702qy438SNM6aN6lVeNpzwdnxTK8IplSYk6NhtNpts6PXtHvcdRFdKpmPhmBtpi6LJOiDi/5OR2hRYuGOiyyxvxZyZIQyY5Rkk00Z8LwZp42unRjpRIMpol2RtNPjxRY5CSY9y6N0l2RyROGbf2cI3JjaZ6zpV9OdfxIh1SsTf4ZusaI7W6KSGk0QUubY2mUvFKhQjd0Jr8UUh18iSbM2bDp8TyZZKEUrbZ6h/Uel1e3T4E3FvmbVdGn0l6GM1FKTdjbbY20xPjojPazfFoU0KVMTTQ6ZYrZVeGuS4nBrdI9UqU1H+VZp/wCm9NjzrLlyTyyTun0Zo1hnFV9rofY+yx9CdDyoTXQmk+RN/CHQ5SXSIzl8onb+WRt/JtbIpIcYyZ7a/Zm24sU5NuqL78dErZ2h47buxS+q6ZcnyoEHKXcaLhHsWWLPcfSQnP5Q5yXwj3JNfay2/ho5XVHL+aNVhebDKCmkSSU3X+lXRJWyOXc1/wAiZ7v7Y5yl9rZDHN9s9qK7FCJwNwSt0f3MW6pinBvtkskIri+hZnuQ8qptpdE/vk/2Xz5ZOSQ1xZjz5oJVP46fKFrNRjlu3Jpvo/yk0uYK/wBMfqmbpQiYfUfcajKBPOl8Pqx54RxqdNpkdRjb4ix508yxq7ZLA6vcyGKD/J7UXxRq8ax58kV8MoZ8HyycN7P/xAAtEQACAgEDAwQBAwUBAQAAAAAAAQIRAwQSIRAxQQUTUWFxICKBBhUyQqEUI//aAAgBAwEBPwCl+ri+wz4/XaLQ3ZuNr+zY/safXv1d9P460ynZTO9FMpm92b2zc2M/jpZZaLLLQmbvwXXwbhMsuzd0tm5lss3fY+raLLLG0JlimyUmbmbkbimymNNdP3HNeejjKK5VCEhxs2iSJJMSVFdKEI5GmOPTBpc+rnsxR3M0XpUNP+7JUp/8RPFgyx2TjFr4Z6loVo81RvZLlCiOJXR2XITl8FWKK8scfwNfgSQ1+Bo2GLUZ9PuWObjfeiGv1cWqyt/TMWGWbTqclUmka7SS1WmS/wB4djbO6rn4MXpmuzVtxOvvgyej6zHG2ov6TJJqTTTTTEuBRKXVdOf0M0OL3tXhxvs5jSgvx2Q5vfMww02PJLJsW6TNV6vDCtkI26M+u1WdvdkaXwhYnkmkk3KTP7XrE69tj9F1NKnG/ix+i6qr/b+L6UJsYuqTZskenXi1mGT8TX/TIk0Zlsk2ZcM9TgahxNPjxZ/bdbdbL+7MPo+ec/8A6VFIx6HTY9rUFcfJbK5KKTZJRRGHllRKPbNiXyKe3wbpNWLLJNPjg0ueOo02PIndo1EVTMMZQbL4Nwmi/wBKkkjfBDnz4PdPds9y12N9dPQtXt3aeT7u4mZWiuRNlkU2NST+uiockeBbiihxFDgqiukJzx5Izi3adox5Vn00ci8xIW2/ySdCkmQ7Iky0WNJkY9I7X3NsX2Hjkcpjlx2OWU0JM9F1VqeCXxcSPFj5EtvhmOVok2iTY8kkT23x8C3IuQpClK0Ocq7lM3MW5l0jBgz6jNHFii5zk6SR6b/S+q0UZ6rUuO5Q/bCLvl/JPV+3r3Fu41VISSS4FGLQse12mSjY0NG3yPcJuyh1EcrE7E00VM5ZodZHSS3PG5fh1Zqf6n1ebA8WLHDDFquO5p5XqMcnd71bPAuV0kyrQ0OMoslG1wOKFaQoRfdk8cK4aMajVcMkkn2FKKRJ3VEZOMRZXXg0+7Nnxxildoa4ExtDtkVY8bscbj3RsVU5k1GL4di3y7I9ufwLF8slCPhixKXlnsxT/wAkbVHyj9r7sW2L7WaPULT54z2WRbcV99O7GhEuWS0eWCv23Q8P1R7UI90iWSC7HvSrg92TdFO0JTbpWf8Anl3s2Tj4Qsc5PlI9lV3FifCT8kP8I/SRRXWbN/NGXBgyt7oIeh0s4bHD+fJL0TDu4nKhejaZd5SZm9GjFOUJ/wAMx+nzfO6JHRTeVwUo2iXp+WP+8RaFrFKbkuPApq6onkcfCPemnZosjy6bHJ92ull8dHHcz//Z\" }}"} , </v>
      </c>
      <c r="CK8" s="209" t="str">
        <f>""</f>
        <v/>
      </c>
    </row>
    <row r="9" spans="1:89" s="169" customFormat="1" x14ac:dyDescent="0.25">
      <c r="B9" s="169" t="s">
        <v>1206</v>
      </c>
      <c r="C9" s="169" t="s">
        <v>1110</v>
      </c>
      <c r="D9" s="169" t="str">
        <f>VLOOKUP(demoPosts[[#This Row],[Source]],Table1[[UUID]:[email]],2,FALSE)</f>
        <v>7@localhost</v>
      </c>
      <c r="E9" s="169" t="s">
        <v>2487</v>
      </c>
      <c r="F9" s="169" t="s">
        <v>805</v>
      </c>
      <c r="G9"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 s="150" t="str">
        <f t="shared" ca="1" si="4"/>
        <v>2016-09-16T18:17:02Z</v>
      </c>
      <c r="J9" s="169" t="s">
        <v>804</v>
      </c>
      <c r="M9" s="169" t="s">
        <v>2600</v>
      </c>
      <c r="N9" s="185" t="str">
        <f>ROW(demoPosts[[#This Row],[postTypeGuidLabel]])-2 &amp; ":  " &amp; REPT("lorem ipsum ",2*ROW(demoPosts[[#This Row],[postTypeGuidLabel]]))</f>
        <v xml:space="preserve">7:  lorem ipsum lorem ipsum lorem ipsum lorem ipsum lorem ipsum lorem ipsum lorem ipsum lorem ipsum lorem ipsum lorem ipsum lorem ipsum lorem ipsum lorem ipsum lorem ipsum lorem ipsum lorem ipsum lorem ipsum lorem ipsum </v>
      </c>
      <c r="O9" s="169">
        <v>21</v>
      </c>
      <c r="P9" s="169" t="str">
        <f>VLOOKUP(demoPosts[[#This Row],[imgSrcNum]],Images[[ID]:[Image]],4,FALSE)</f>
        <v>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v>
      </c>
      <c r="Q9" s="169" t="s">
        <v>2651</v>
      </c>
      <c r="AE9" s="169" t="s">
        <v>868</v>
      </c>
      <c r="AQ9" s="169" t="str">
        <f>"\""name\"" : \"""&amp;demoPosts[[#This Row],[talentProfile.name]]&amp;"\"", "</f>
        <v xml:space="preserve">\"name\" : \"\", </v>
      </c>
      <c r="AR9" s="169" t="str">
        <f>"\""title\"" : \"""&amp;demoPosts[[#This Row],[talentProfile.title]]&amp;"\"", "</f>
        <v xml:space="preserve">\"title\" : \"\", </v>
      </c>
      <c r="AS9" s="169" t="str">
        <f>"\""capabilities\"" : \"""&amp;demoPosts[[#This Row],[talentProfile.capabilities]]&amp;"\"", "</f>
        <v xml:space="preserve">\"capabilities\" : \"\", </v>
      </c>
      <c r="AT9" s="169" t="str">
        <f>"\""video\"" : \"""&amp;demoPosts[[#This Row],[talentProfile.video]]&amp;"\"" "</f>
        <v xml:space="preserve">\"video\" : \"\" </v>
      </c>
      <c r="AU9"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 s="169" t="str">
        <f>"\""uid\"" : \"""&amp;demoPosts[[#This Row],[uid]]&amp;"\"", "</f>
        <v xml:space="preserve">\"uid\" : \"740c8e2b8f0e4bfab6c2e389d0f09a4d\", </v>
      </c>
      <c r="AW9" s="169" t="str">
        <f t="shared" si="5"/>
        <v xml:space="preserve">\"type\" : \"TEXT\", </v>
      </c>
      <c r="AX9" s="169" t="str">
        <f ca="1">"\""created\"" : \""" &amp; demoPosts[[#This Row],[created]] &amp; "\"", "</f>
        <v xml:space="preserve">\"created\" : \"2016-09-16T18:17:02Z\", </v>
      </c>
      <c r="AY9" s="169" t="str">
        <f>"\""modified\"" : \""" &amp; demoPosts[[#This Row],[modified]] &amp; "\"", "</f>
        <v xml:space="preserve">\"modified\" : \"2002-05-30T09:30:10Z\", </v>
      </c>
      <c r="AZ9" s="169" t="str">
        <f ca="1">"\""created\"" : \""" &amp; demoPosts[[#This Row],[created]] &amp; "\"", "</f>
        <v xml:space="preserve">\"created\" : \"2016-09-16T18:17:02Z\", </v>
      </c>
      <c r="BA9" s="169" t="str">
        <f>"\""modified\"" : \""" &amp; demoPosts[[#This Row],[modified]] &amp; "\"", "</f>
        <v xml:space="preserve">\"modified\" : \"2002-05-30T09:30:10Z\", </v>
      </c>
      <c r="BB9" s="169" t="str">
        <f>"\""labels\"" : \""each([Bitcoin],[Ethereum],[" &amp; demoPosts[[#This Row],[postTypeGuidLabel]]&amp;"])\"", "</f>
        <v xml:space="preserve">\"labels\" : \"each([Bitcoin],[Ethereum],[MESSAGEPOSTLABEL])\", </v>
      </c>
      <c r="BC9" s="169" t="str">
        <f t="shared" si="6"/>
        <v>\"connections\":[{\"source\":\"alias://ff5136ad023a66644c4f4a8e2a495bb34689/alias\",\"target\":\"alias://0e65bd3a974ed1d7c195f94055c93537827f/alias\",\"label\":\"f0186f0d-c862-4ee3-9c09-b850a9d745a7\"}],</v>
      </c>
      <c r="BD9" s="169" t="str">
        <f>"\""versionedPostId\"" : \""" &amp; demoPosts[[#This Row],[versionedPost.id]] &amp; "\"", "</f>
        <v xml:space="preserve">\"versionedPostId\" : \"\", </v>
      </c>
      <c r="BE9" s="169" t="str">
        <f>"\""versionedPostPredecessorId\"" : \""" &amp; demoPosts[[#This Row],[versionedPost.predecessorID]] &amp; "\"", "</f>
        <v xml:space="preserve">\"versionedPostPredecessorId\" : \"\", </v>
      </c>
      <c r="BF9" s="169" t="str">
        <f>"\""jobPostType\"" : \""" &amp; demoPosts[[#This Row],[jobPostType]] &amp; "\"", "</f>
        <v xml:space="preserve">\"jobPostType\" : \" \", </v>
      </c>
      <c r="BG9" s="169" t="str">
        <f>"\""name\"" : \""" &amp; demoPosts[[#This Row],[jobName]] &amp; "\"", "</f>
        <v xml:space="preserve">\"name\" : \"\", </v>
      </c>
      <c r="BH9" s="169" t="str">
        <f>"\""description\"" : \""" &amp; demoPosts[[#This Row],[jobDescription]] &amp; "\"", "</f>
        <v xml:space="preserve">\"description\" : \"\", </v>
      </c>
      <c r="BI9" s="169" t="str">
        <f>"\""message\"" : \""" &amp; demoPosts[[#This Row],[jobMessage]] &amp; "\"", "</f>
        <v xml:space="preserve">\"message\" : \"\", </v>
      </c>
      <c r="BJ9" s="169" t="str">
        <f>"\""imgSrc\"" : \""" &amp; demoPosts[[#This Row],[imgSrc]] &amp; "\"" "</f>
        <v xml:space="preserve">\"imgSrc\"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BK9" s="169" t="str">
        <f>"\""postedDate\"" : \""" &amp; demoPosts[[#This Row],[jobMessage]] &amp; "\"", "</f>
        <v xml:space="preserve">\"postedDate\" : \"\", </v>
      </c>
      <c r="BL9" s="169" t="str">
        <f>"\""broadcastDate\"" : \""" &amp; demoPosts[[#This Row],[jobBroadcastDate]] &amp; "\"", "</f>
        <v xml:space="preserve">\"broadcastDate\" : \"\", </v>
      </c>
      <c r="BM9" s="169" t="str">
        <f>"\""startDate\"" : \""" &amp; demoPosts[[#This Row],[jobStartDate]] &amp; "\"", "</f>
        <v xml:space="preserve">\"startDate\" : \"\", </v>
      </c>
      <c r="BN9" s="169" t="str">
        <f>"\""endDate\"" : \""" &amp; demoPosts[[#This Row],[jobEndDate]] &amp; "\"", "</f>
        <v xml:space="preserve">\"endDate\" : \"\", </v>
      </c>
      <c r="BO9" s="169" t="str">
        <f>"\""currency\"" : \""" &amp; demoPosts[[#This Row],[jobCurrency]] &amp; "\"", "</f>
        <v xml:space="preserve">\"currency\" : \"\", </v>
      </c>
      <c r="BP9" s="169" t="str">
        <f>"\""workLocation\"" : \""" &amp; demoPosts[[#This Row],[jobWorkLocation]] &amp; "\"", "</f>
        <v xml:space="preserve">\"workLocation\" : \"\", </v>
      </c>
      <c r="BQ9" s="169" t="str">
        <f>"\""isPayoutInPieces\"" : \""" &amp; demoPosts[[#This Row],[jobIsPayoutInPieces]] &amp; "\"", "</f>
        <v xml:space="preserve">\"isPayoutInPieces\" : \"\", </v>
      </c>
      <c r="BR9" s="169" t="str">
        <f t="shared" si="2"/>
        <v xml:space="preserve">\"skillNeeded\" : \"various skills\", </v>
      </c>
      <c r="BS9" s="169" t="str">
        <f>"\""posterId\"" : \""" &amp; demoPosts[[#This Row],[posterId]] &amp; "\"", "</f>
        <v xml:space="preserve">\"posterId\" : \"\", </v>
      </c>
      <c r="BT9" s="169" t="str">
        <f>"\""versionNumber\"" : \""" &amp; demoPosts[[#This Row],[versionNumber]] &amp; "\"", "</f>
        <v xml:space="preserve">\"versionNumber\" : \"\", </v>
      </c>
      <c r="BU9" s="169" t="str">
        <f>"\""allowForwarding\"" : " &amp; demoPosts[[#This Row],[allowForwarding]] &amp; ", "</f>
        <v xml:space="preserve">\"allowForwarding\" : true, </v>
      </c>
      <c r="BV9" s="169" t="str">
        <f t="shared" si="7"/>
        <v xml:space="preserve">\"referents\" : \"\", </v>
      </c>
      <c r="BW9" s="169" t="str">
        <f>"\""contractType\"" : \""" &amp; demoPosts[[#This Row],[jobContractType]] &amp; "\"", "</f>
        <v xml:space="preserve">\"contractType\" : \"\", </v>
      </c>
      <c r="BX9" s="169" t="str">
        <f>"\""budget\"" : \""" &amp; demoPosts[[#This Row],[jobBudget]] &amp; "\"""</f>
        <v>\"budget\" : \"\"</v>
      </c>
      <c r="BY9"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 s="169" t="str">
        <f>"\""text\"" : \""" &amp; demoPosts[[#This Row],[messageText]] &amp; "\"","</f>
        <v>\"text\" : \"7:  lorem ipsum lorem ipsum lorem ipsum lorem ipsum lorem ipsum lorem ipsum lorem ipsum lorem ipsum lorem ipsum lorem ipsum lorem ipsum lorem ipsum lorem ipsum lorem ipsum lorem ipsum lorem ipsum lorem ipsum lorem ipsum \",</v>
      </c>
      <c r="CA9" s="169" t="str">
        <f>"\""subject\"" : \""" &amp; demoPosts[[#This Row],[messageSubject]] &amp; "\"","</f>
        <v>\"subject\" : \"subject to discussion\",</v>
      </c>
      <c r="CB9"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C9"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D9"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 s="169" t="str">
        <f ca="1">"{\""$type\"":\"""&amp;demoPosts[[#This Row],[$type]]&amp;"\"","&amp;demoPosts[[#This Row],[uidInnerJson]]&amp;demoPosts[[#This Row],[createdInnerJson]]&amp;demoPosts[[#This Row],[modifiedInnerJson]]&amp;"\""connections\"":[{}],"&amp;"\""labels\"":\""notused\"","&amp;demoPosts[[#This Row],[typeDependentContentJson]]&amp;"}"</f>
        <v>{\"$type\":\"shared.models.MessagePost\",\"uid\" : \"740c8e2b8f0e4bfab6c2e389d0f09a4d\", \"created\" : \"2016-09-16T18:17:02Z\",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v>
      </c>
      <c r="CF9" s="169" t="str">
        <f>"""uid"" : """&amp;demoPosts[[#This Row],[uid]]&amp;""", "</f>
        <v xml:space="preserve">"uid" : "740c8e2b8f0e4bfab6c2e389d0f09a4d", </v>
      </c>
      <c r="CG9" s="169" t="str">
        <f>"""src"" : """&amp;demoPosts[[#This Row],[Source]]&amp;""", "</f>
        <v xml:space="preserve">"src" : "acb7deed50c0478dadbb89fef1fea056", </v>
      </c>
      <c r="CH9" s="169" t="str">
        <f>"""trgts"" : ["""&amp;demoPosts[[#This Row],[trgt1]]&amp;"""], "</f>
        <v xml:space="preserve">"trgts" : ["eeeeeeeeeeeeeeeeeeeeeeeeeeeeeeee"], </v>
      </c>
      <c r="CI9" s="169" t="str">
        <f>"""label"" : ""each([Bitcoin],[Ethereum],[" &amp; demoPosts[[#This Row],[postTypeGuidLabel]]&amp;"])"", "</f>
        <v xml:space="preserve">"label" : "each([Bitcoin],[Ethereum],[MESSAGEPOSTLABEL])", </v>
      </c>
      <c r="CJ9" s="183" t="str">
        <f ca="1">"{"&amp;demoPosts[[#This Row],[src]] &amp;demoPosts[[#This Row],[trgts]]&amp; demoPosts[[#This Row],[outterLabels]] &amp; demoPosts[[#This Row],[uid2]] &amp; """value"" : """ &amp; demoPosts[[#This Row],[valueJson]] &amp; """}" &amp; IF(LEN(OFFSET(demoPosts[[#This Row],[Source]],1,0))&gt;0," , ","")</f>
        <v xml:space="preserve">{"src" : "acb7deed50c0478dadbb89fef1fea056", "trgts" : ["eeeeeeeeeeeeeeeeeeeeeeeeeeeeeeee"], "label" : "each([Bitcoin],[Ethereum],[MESSAGEPOSTLABEL])", "uid" : "740c8e2b8f0e4bfab6c2e389d0f09a4d", "value" : "{\"$type\":\"shared.models.MessagePost\",\"uid\" : \"740c8e2b8f0e4bfab6c2e389d0f09a4d\", \"created\" : \"2016-09-16T18:17:02Z\", \"modified\" : \"2002-05-30T09:30:10Z\", \"connections\":[{}],\"labels\":\"notused\",\"postContent\": {\"$type\":\"shared.models.MessagePostContent\",\"versionedPostId\" : \"\", \"versionedPostPredecessorId\" : \"\", \"versionNumber\" : \"\", \"allowForwarding\" : true, \"text\" : \"7: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4ODg4PDhASEhAWGBUYFiEeGxseITEjJiMmIzFLLzcvLzcvS0JQQT1BUEJ3XVNTXXeJc21ziaaVlabRx9H///8BDg4ODg8OEBISEBYYFRgWIR4bGx4hMSMmIyYjMUsvNy8vNy9LQlBBPUFQQnddU1Ndd4lzbXOJppWVptHH0f/////CABEIASwBLAMBIgACEQEDEQH/xAAbAAACAwEBAQAAAAAAAAAAAAAAAQIDBAUGB//aAAgBAQAAAACNWKrKBVdOM3GyEpJTIxSEBA2aLXTmnbnJttsHOTGCAEhClOVSyxtvbcpDAkANAhJJIUmV6eZXbbdJsYwbAbYkRUapMbiXcuGq1ybKeFv6jikAhAr44vO9TrSBqfIltumySx+Y6vefJoYwBJdkzcLV2pAq8eJ6LuqxmXmdDU+Vz8kmAlds26LeJLrSQs+LN0qb+sMKebtZg5mGSYw0b9Wu7M7hLMZMVm468gAo5kZc7HEBp692nqNJIVEcmK3abdDGGDn6Y8vHIipI16+rrEoiK6KaqtM+pGxgZ+eU4cVqimlr37L72kCVNOfP0s/TtkwWbkdXLycUyIyOvdZ1K7xCFXzsGjoU9ebYGPlXS5eKZEkR07V11oBCcedg01dPRobZmowXZ8WSSakR16Xp6NgIRRTzpa57nNs5tnGq34MbbUyGvXl09iwEIohhXXxdNjdcI+bevLgnJkivZoqt7NgIRCzh6W+jNsqt53Fd2WimUxk9My3szYIIV8iS2dQYCx8S15M6lNserPYt/StARVhw9HbJtsVNPErupy12ubKtuS6W3bvaK5Y5Y53uN97IY4cg2YckotydW2onLqdCaIOFGGvfYDbI58dmSnLMZMjfY4Hb0SYlDHg28+EraRyfD7t+GrNKScnDXfUqepfJilKvDPGpbs6vUeBbqzkGNyFq6jI8jLp01O7q9by9z4+K2qvXr0YHpyCrJDnDVXsphTQ+v2MvR37OTka5XC1Fefo492uvllUpMHor04Lodr2Ho83mfUXS+abcVo+Hz6pbaNFHQxyxttj30212UfUulkebo0VeFlcs5zqnnlaq+tzqabpgK/Xj0v1PoslE+lXis8x2vAd/Jl6i4MSEYas0pCY5GrPKHuenCjo4tlWHi04N9fd7XheYJMQMBAwDs97p1VFseDydTh2cfCjFoQ2NuIBJCPbdSHltmtYfFpR7FA2hyGDEwAYLsdrmY8HR9T4fJyodnv10wwwcm29mxuFSwLo3zSXoeXm4+br+V2c6PUm223Jg9Xogg1wc/X7fckk1X4nz2TN6nqc5OuyhxCV9vSlNkOXT0O715oEhZeB57F69Ldc7a8OaVN107pLBz4dru6QAAAVK4MpattZHHAhr0tHPxLX0QBAJhES5Ts19kZzc8nb02FGAU91wBEkAAeJlq39gRzM03b1WKrnCgdLS0wAAD//EABkBAAMBAQEAAAAAAAAAAAAAAAABAgMEBf/aAAgBAhAAAADmgZIwBgnNUUwEwAQZ06GCQMHUgqbAhtMM9QBVQRz9DAksYsdNGTnaGNUwnKtmTDQDnRswjTVkRSGPPah45baNTz6yxqOimssuiqWWGk0DjXYjDHpbS8X0tQGXqLm59KIrLaxpZ3WUxyXtvrnynVsLnx34OcXTqt9ZjDv3cee+XKXHaadNMGAlHmTvh7RnTYIAlclb4dtgBKSazgNnuQMkKlAJpdUwW4RoQgAP/8QAGQEAAwEBAQAAAAAAAAAAAAAAAAECAwQF/9oACAEDEAAAANbaKQIBAEpwAAAAi5aQAwBCAZIIs1BZvMCpQFbZbgslAikgHpPQJYqRFuZB2buTFQJ6qYHWkbgsXmguplM1ndqczJDq80i9Y3YsKzgNLzEV7HCgfMiA01hDOvBg8qlUPtWXNNdywhPS8XeuWyObLbbXiwK9EMNZ3wI50AgKK30x386mkCYA3sst+VAmNsTbHDxLJGyXQwTOd6GRdrI0sAD/xAAuEAACAgIBAwQBBAIDAAMAAAABAgADERIEBRMhFCIxMkEGEBUjIEIwM1EkNWH/2gAIAQEAAQgA4rhVObuSXKhnYud2VcC1xkTYQk4EBYjzoAzE9uuBKpq+TgK+WJ0YsJ2GDEjVotTKWhBBE0JHlqw07S5zNBidtZ2xBSonaUTtLO2Jg5M1M1IOYVJnaAJgpwRF1Nakqc+ZgGvEqtvqQKTyKwe3C+STK1LAw1HR8njtBRBQv57FcNFcFSTtVzt1TSqBKoKqoK6p26520nbSdpJ20nbWdtZ21nbWdtZ21mgnbWaCdsTQTQQViKqj2hl/8JGpyyL7cuqFxgp7zlDjUgjb57W32FKwVLBUs7azRZoJqs1WYWZWZWbLNlm6TdJuk3SbpN0m6Quk3SbrN1m6zuLN1ncWbrjMUrsMM5yBCyA5igOoIZO4VzW+CVmlmoKDuEiBIK5252xO2s7azRJok0SaLNFmizRZqs1WaiACYEwJgTxPE8TIhZB5JvpHyLEPxkTImRM+JgGYBi4TImdQwAGpGB5HgbgeBv8AE/smLJq8w8uZ0rdg/ULlcicS+y1/IUzQwmtTg7Uzemb0TuUTucedzjTu8aG3jQXcad7izv8AFmiQos5igUnD2OzkDgHZmyEWaLO2s7azQeY1S6GDQgZewKxj2AYMqdG8rvAxmWmXmXnvnMcpQ5LgkZPTRhhgbzFk5IPebI/4lGSJrgGKrETlVO1RAr4zveyNwKrFtcEIZoZo00aFGwcWbr9V5LES8+8rAfcFYoQxI45xcMh1m6zdZuJsJyyDQ8tqXJzx1QVoQrCb+cTkebmM5DlFBHqbJ37J37Z3rZ3rZ3rJ3rIbrZx3Z2bZR9ZbY65BpL6w7wuV5bkcJybXEG8y8y8y8JcDJWwW2+Dxhs23JQFsLwmV6rklLkJbXONgXCeJ4niZEyJfWLqmSHpzn5CiqkJFsXfMNyB8y87WsRzB/XMTE8TKzYCbCAZMInGHvaJ4Alh7jLK8AAHIj8XjuxY10VVfTM2E2E3E5b5pKhURVIW5tmDC8K9xMWpvLSujHHa1qWC2guEQiaJNFmizVZqswseysAgsxwGgfyDHJLmcwewT8TGR5VfBmvvj/iEe0wCAk/PEGXaePxxwpsg8TMyJkTaZEyJmX+Qkst0dQGyCVnoywJlW+dSLLTWa2oTe0CKvZIVgk0mk0mk1nKTIzFUHEWhd0loxYwnM+ggHgxV9qxPqZ/vGHxGHtaAeIg8GcbwziDPsEppVbLBNFmizRZos0WdtZ21nbWWVDQ4tqGxIs4fcdmgIBbFBXvNC+lZnFy1oKlWIIKh1GJh5h5h5hphpbUWigrkCyrkF1CsLFsKvzPKLPxAcKsTyDP8Acx/xHHtaAe0RPzOL9mij2rEsCu2Vtrb6hcgEaTSaTSaTSFDGXXYnslsFlZNRrXk9pzZRipWHEVhaVCAtnZWOJkzJmTMmMGYETPJXwaEKXOGVybEE5A2uczm+EWfiD6rKvgz/AHMf/WP9WgHsWIPmcUgFyQToCK3JfYg2EZlZcWWJPfPfPfPdPfP7J746uwIl3qFsIS6xt8JxkTQzubo6RG0vR4jg7EKQAJsJtNhNhNhL+dXUCA/Id7C847YsVy9i2uzLzfosA8GL8CV/BhH9hjj6xx7Wi/WJ8NOOuzERjisGcd/dlq70cED4vDzebzabCbCbCCw/EdwMxbEOxbjsDybckio6xANFMqAc5NCBFxBrPbPbPbPbOS5ACJVxdEGeSP7XAt5NNVyZqwTYw5n1WD4i/USr4MI/sj/6ywexov1ET4acT7PLB/VEdFRDAVp5CajUt5ysysysysysysJWXDA3U1lvMIWtnIFLO21llYoIBpYOxwoAwD7fwAIFM1EKy0294he7ZVje682ctigfBTCIU9p5n0WKYv1Ep+DD/wBsf5WP9Gij2CJ/tOJ4Z43muLWQra32EWAFFBAM1E0E1E1E1mswY4JYiMmGMtPvCSpf/kic9K9UK8XHcJGpmsAMwZgyxtFnZOdpaQtbkhNHYiyorcRO8HZivJVXQYGQSCv1Ep+DD/2mOPpLPo8X6CIR5nG+XjZ1Ezj3Dxb28IhAAmpmpmpmDMGamamBCckVJay+GYv23GgQh6eRy7bHKW8XzY0G4gLTLTLTLRss6mZac5itbxiGLrHVjaVFI1JU8wewTUlN4HXAlViidxDYTGdTrHddWEDrgCUOqPueMPtLW8IJWuyZFDZcIyloC0y0909090y0DETYyi9NWie5CorZiWxaSSqzhnFjzebTabTaZgfyZzCGrOW//KwHdMsO3cZy/osUlYAgM9kAQzRZqk1SDVfjjYBsxZdUwXC2oEAAfDHavmlgBEtDKDN5uJsJsJsJkYMstCL4NtteFRSEozOBcjqyRghKzKCbLNlmyzZZsIXUQ2oGJnI0ep42MCJyDW6kF7XJLckFlUBgQPIYH4J1IBDqILFncWF1lnlDjin7ytV8AvZoSoDnM0ospy3FcMggxPE8TAljBAJj4BtR93sOz4GOBTTaQLqhTva9Z5VCjw11pHsX1h8tSHAO37eI2JanuBDgdt4BkbCgDbNm48heSR21m9gBwLbcCJ5GSoHcMcDKxkXDGKo1EbHbacc+HwoTFhY6mzC2sglQpFV2eOuEQRdSJhZqJqI6ZHjOACtrF2wUYFRizlVelC1qhBKNW/ETwvqKJ6iiDkUCep489Rx536J36YbaT8231ipgKBlBixVAgOr4nI8osPwYvwDKvrAcWtHPlI/0MU+2L+ZWSdgDUMBZQgItlwqIzDoKSsRcBYAZgzBmDMGanPhvYQZilfEurCPxgKGrFj7tfxlZlPf4v5WzhuwWdvjqjuxt4M34U7nBMU8JiAObT6ekON3dgZx7w6CWHKxzhhLj7VhPgwH2iVn2wH+wx/lY59hi/VYPJwKse4TDBi0IKtiMpNdeTv8AJPM7TBWXm5nrJ6yesnrDByiTiW2DIWHhlzmeAaYBsqAueKrMHzwjF9HsND2u2y29npeIvG6WZXx+CmWqHE4doFjdSrrTpy60HJaVWshGDyXIju5bJewOq4PkGA+BKz4MH3jnysYjUz/URG1BnG1JbYdkia1zWuNWjDxzQyMue/dONyQHxct9AXyeQnaJjXJtWJ3azcipY9NTWvF1wMKM1+6kVk6s/SabCzTk8DkcckkEqQQ99zqVbWGcN7ksyj8dnIbkcjsHgVqnHCKlzCpHc4jVBR4fcRGVGqzd7HOAfAiHxAfcYx8iMYD7V/ag4DwWW7qq7srGPe5Ptd7PEtGyZOIFJnB6Hz+afZZ+kr00C1/pnqD8gpKP0tyBYHF36afDROnBEVBy26feCEfj9ORFaLx+MtRc19O4Tlbquf06l9343ZtLFYvBfGbCeFT8PzbmGEAZ283ajpaYpbarBpb3nK6GzLcp69GEddsaoish2CiBRAomgmomIoAleQDK17lqrOSCqDXyIxbTzYPYs4f6e6jyqq7F6f8AprhcV0a0hgkusVa+5F5l733IiHOpLEIpMySAQlJZNq6uC3IQNLKDxrbaoOZisLYihLEdeRf6n3NZxO6x0s49tZw+uIra5Mu/+pqnDqBQszV/kIWewIDxV18tTq41ZNfBOEYghlmyzZZuIWBiYZgJqAvmlStxcXXo4xKuOLcln4+FwF4fItR2r6PXZV07ihworUieqW2txVZTW610H+I4NecVhKkJK3d0PqiMBBzXv11e48ZUqjVmlwyqamVotNlpy7hAjEc5VXyK+bcq6sRwrpbwrVGUuDDpShqEC0ViOfmcTHfYzI1ljAOpl1oOcLqfLAcf/YLw5pw4K+LO1xoEqR10OGbB7QxGXFgxxhhWzawn6bFY4HIc8TkC+rZbOdxa9rmW2teI3KXhXLnsu3Kp9ut9uK8k8mo2WYIQkl+LfwquMaH5PLD08hWTqHKRUrC8ricinNTpyfeqcNbjyOw6cGyxnVeT0W2lS5auuIpQ5XlNbfUqSrvBQkdbpWLazkd6zEZbHOStIE7c7c0gSaCBRAoyCHcpbgC8awWB70AF4WxxLLwfjoHnpdeLORx+AHpnH6fxLKgUs6bw1tatfRUci1eQa1qa5nUqHJAC9uch62ufFDLaovZOWvJtuZPQs/Laxq+UaeSaGuttHMVF6Pw6W5vc5NvL4fS6GVeodSv5thLftiawJNZrNZpNTNCZqZg4mDCDMGAQoD8qAjBgUUkmaCdL6meDujV2ev5L2hHr462Y5VtvbSxUo5TcVzKL2suo7I75vuJ6inLbi+ymrmomJVz6q6wkqaqwK1dd62F8JZwhqbEThOwF913ACkuxVmJhAmomJiazWamBZgzBmrGBP/SCPjBMAmDMGYMxNTArTBgzOi8F+Mj2vfXVctaHkXU1+1rOs2uGnRbqr7OWb/XqLSJSnL5Ds9lvVhW5R7kNVrrEsdAdUvtpJ7dJPdUxuRuvnJ/xxNZrNRNRMCaiazAms1ms1mv/ALrAk1ImJrMGcDqlnGXtWdNuHK9UT1BbbizOKqmpIDvg5HBv5HN5XbPN51NK6zqFtHqCU6pXizcZhM6PwU5T2Gz+I4mY/TOEkbh9PUZh4/TdchhUD7SoMCwCazWBZqZxen8nl57I6F1D8/wfL/I6Jf8Aluk2LB0x/wAnprx6ijFToROJ0zk8tC1SdE5zkgH9P9Qn8B1CfwHUZ/AdRlVfL1Xu8zpfLtLirjdL59Fm9vKpNbtmgqt1Zfn28A8fwT5lzu2VZqmX5FTt8UNyaqe0MOfnUzUzBmpmJg/jB/wwJxKhZbiC2hQJ6qoT1nG/J5vEEHUqBG6rX+L3FtrPNZ0znWcPbCdauZgIhLKG/bH7AAxgIybKQeqU2q7LLFx8OZgmU8U2RjzgmC/CLnLDp4noEHy3FVfj0I02BodfLCl9dxrNcTECQ8S4AGU9N5l/0r6NaF/s/iwIOm1fn0HFE9Jwx82cfgqpaG1QToVNrTjdH5F580dD4deC6VpWoC4ExPEwJ4mFmomol3DovGTy+gcdvCXfp7k1eXs6e1TFG/kOqw9R6pB1HqZOInIvI8h7jNLD5gpuMdSn3uPFtXSwUdKQ5DjpbgB+30UGJR0pvqvF4gOUHFrg4qfj0rfhk7IzY/U6kJC38yy/5p49151ro6ExANtHD4/HHs/5CARg+npByDxqCcnMyIMTjojvhjwuOYen0FgZ/H8aHptEs4lSMRPTUz0tMbhVGU0P8KePyQMjscqen5cPH5hnI6bc3ub+NeHp1v44683jjRAOosMrr1OY6pMdTBmepTPUpnqU26lC/UYG6jDZ1Gd3qMNvUTO51KdzqUNnU4bOqTaBopnFP9om0zMzYTk+HmZmZlD4f/G76zMzPAJMS0ociu5X/wAgAMzHnP8Aw7kwMZWZR91/YgYg/bleDMwfH7IMOsA8f4W/EPz+xhgYgyixmXz/AM3/xAA7EAACAgAEBAMFBgMIAwAAAAAAAQIRAyExUQQQEkEgYXEiUoGRkgUTMDKh0SNCsUBygpOiwdLhQ1Nz/9oACAEBAAk/ADSKOyyWxS9isvPIUhPMVkcixMixZdhFElQ0TTtjRIkkTJkv0Jkm8yTJd7JMbJMZIkSMPq6XW3mPPZ6iJRls5LMtXo9+SP5pLkyihokSHzRFkGQfyIMgzDMMwzDMMwzDRhow0QRhow0QRBCq9TJCyMNPIjn/AHrNC/QbYsuxEQkJC8DGhoaJIkiSJEhjGPlZfhb+QxmfKaclo0v6l5OnZLpt52fl3RNkmNjZfJCEIQkJCQkJCXifKSJxJJj5SfJ6cpdxW3oJNt5sXoJCQ0NEiRLNIkTddJJkmYtP1MX9TF/Uxf1MQmTJcnzQhd0aI2EIQuW2Q2N00dpsTaWRFkGQZAgRIvNURdNnuiRX4C5rlNkmW3ZlroOqtNEiRIkyY7aihq06Z5CdNiaiXo/HFasj/IuwmJ80UUUUVyo7cu+XO7V6Kx+03J5iEIQkZqKzYk33HU8vZff0IW0rvakaKKa9LRs/FPpvujipMbdRqzujbwv8BZiEYUbfkYcY+i5IQjWTSF/46O8UPuqNVkyOcsl8GhXGvkIQhCEIrk/Ft4GbI2/C7TR/M0iLdNkh5r2f2PyRXs+rZp0sfsdpEhjGPknyb5b8tjc2NzblueRoLKlQhCEIQuSFo4mJKPkjRPQybt/FEbW57okaeOurqomrfwNfBubG5ty35bImlHLN+ascpeai2iQxjGMYyS7DzPaZnJ9P6j/NGq81qNrLKhybToQhCEWiKl5oTUusWiYvBubG5ty3NkLsRXf9Fy8n8+a5oQs3kQXSLpkpfNilSGnWJk97LtZSR3fjTlLZFJ679hYjk4ZvQdpm65bG57pubct2bo2Py29Ro7xrmvA3XLqvqeiToWbRXtPNmqdD1jTHfdFFFFFDXVImm078rIxz/ZCtuDyRpKbaN1y2Rue6bm3LdmyNh5ud16silBr+o0NDQ0NDQ0NGqKEk5Tay2Q2rIEKpcmy/BXV/SJC47ovpF/ErpdmqN1y2Nz3Tc918t2bI90lUo5/BEfwGzRZjYu1p7ov8yFrSJVlpzfPV5IeZ/LFjvOKb+GZLQ3JJNPlsbnunvG3L3meXJ/myfpZnJRGMYxj59yGjo96jhXOaSuVtRTTMB4c003sK7irM1t4Vpy/nR3n1I7xf9BZo3R2yY1oNakloNajWg0QU11S9l8u6MxU1N5FeFCEIuutjyWnwHrIurNlyQmJiYmIi8hdxvO9GN03WbPeR6PkhISIr5CXyEvlZp2JdhZq22RfU3HNeRJJpd+4hC8Ntl1Q83JkdGysmUNDQ0NDQx6o2ZrSYrq8mQTXkZ6MTRb8DGM2Q46tiTXW6O6FFtRs1rwxtt0uSqMdFuSSG3gJOTlHJ+zmP7qDSefmOTrZMwJf4qR0Vsh+CNiZWjGJpKVoqrZqmSZOXJaI3F2EjdmyEsmLza2R2V0JN/dppv0NVFNCFz7OzV6H5Ur9WRMOnKXRG9lmyk7VolnvTJkzEMVfMxV9Rir6jFj9Rir5mKr6WtRVHnuuW3LY357vl3fUZSc6JK/IStKkMkyTJMkyQyXs7GLL9D3xL+Iulyfa9GLETTrJpjxSWLmx4iSZi4hxE/pOJl9L/AGOJf0v9jEf5qqi+/wCDvz3Z5DkmdTTyIW1kLNztkfiRXzIECBAgvnybGpKK18js3Z09aeeTOgUOq8szp6HV50OH1snD44gsOUv73UdEJNe90jtfe63ZokIR2f4Gxrmh5ZEiiSGh2TY24sttPfUT6m3WYnnV5l5zRnKL02V8smnlRiNLcx25Mj1Q95DzRNtc4OSeqMaMElSS2RJ/dqX5mPJqkOhl1uZZ5jyea/BxZqPVVKTJyaV92yeSMR31pDzvnhOMffnkjicNvzTQ4KMdZ9Rj4UkmcXFqc3KVxMbq6UlfSyDhNaOMaWRi4turXScTeFV/duPVL5oxsaHv6NEl1LWLXT1eiZCXUu1E4wRF4kvPQqC8i22dsQ8zWkjSuSyd0N5XXO/nyssYuWh3EmupZmrZCMYzpx6mfxsVRzT/ACGuyIpNKlaPZnC4u5WLJKkkIbRCbtW2kOKg1k3kV1RE5PKryqlXYx5Q93qj1V8UQfVkupeyY1y92TzINctayP8A2HdjzG7ZmNoYxoaH4co9kyLEabGE5Rwl7bXazN/dIbcm7Y4yxlaSesZaZjkm32MOVuXVKTk7IKC/X4kpJprL17nEat6r/sTVZJxVL40YUoQk6qqi3uxN652mqfdE3bbrLQ6elP2Wt0PNV+p+bqy9GVOO0i8KX6DU15CprFPXwb8o2yLXohy+n/sk/pJr5MmvkzOz4c9b5U5PFLyuL8nExYtu4JrOukUOuWH+btlomcS3Obc4p5Ol2RK3V1HN0tzpXW6TenxIuSc1TW6WhhXIUoTlj9KhT60rOEi1HtNp3l2MSoQeUThZrGkkpYlUkYlS1prL1Q1b7NpGFGe7lmk+6tJnDwcfWSMH5SIzXpITydiWXmJfNGZBiaE78eq0M1HJsfJ9+UozXVLqjLs2xqDncrJRlGX8zXU/NeRw7rKWU2Rtpqk1seziJyjOFrP9zpi2o9abzSIRTdqLirp7kXll3RiSSbuEErdwesmRkkqbl5sUFC7aJQ+7ULjG6iyCSl5a+hhpzWHGeGyV+05Vfdkmodo/2KKIq07EsyKI9WFP5pmLCWEoxlLDq7RGsKftbJatiVySXRk/WhzhKDbw/a7x9MqOHgpNJzxGulSyzS7mHDq2TsnGDVNtR1kyKxe/U7MLV9WT0ZUaSU0kN+zLpz32JQeJ1LzkpWQji4SlliOTVFYr0hEVeBvkxj5Pk/ChCRQhCHBxxcKLTiKSipKWX9CUIQSpWu5hpJPpaUifRXS8NdTiQcptNKcn+ZL3iP3cLUYRppM+9hKKSajTR2kSavWmTcbM2nZF9XZ/i14K/BueDTVd1ZJppxcOp5pFxSpq3UfgKP3kI28jR36kopvDaqklJIl0TkqztRyMRO0uprNX4MdYUYpZuLkfaC/ypH2jH44U0faPV5Rw5HG4l7PC/wCycmvNUNjGPwKDa7OSTFh/WieAvWZj8MvWZxPDP/GcRwy8vvEcRw/wkU625KFLdkFkRh9RCH1EIfMw4/UjhF1VTcXE4WleTczD9joaeZuSlGHUupx1SOIniyfny+DERZiTUG7cU6VjfgQhC8ONCFe+2k/kS+zvobMTgF6YUjiOG+GA2cRD4cOjip/DBijiuIfpGCJSd95csFzs4HEIyV9mJlikWW/iRlT8yNxT8HTD+9Zx0K0q3L/Y4mD9VP8AYx8L5T/4nE4Xyn/xMaEvNKX7GKm9lGX7EJJbtEJdPvVkLmjClRgSrzy/qcLNvyxYo4P540TBwI+uMLg/jiyJcF85v/cxOGflGMm/6mFhVu4EVfkkiLgt5IuciKSXJjGMkSJMk73RxcYTeikjEw/LM1W2ZN/Qib+gxkvWCPtSCf8A80fasf8ALR9pR+iJ9pP6Yn2nP4JHHY847dBxGPflEx+JaXkiXEswuLl6I4XjUcJxcvWZ9mTfrin2ZD4zOC4WK85HBcOKEY7RSRByMRR8kYaT37/ipGDh36GBht+i8CICy2ojyRH9WJjkjHmjiJM4j9DiV9JxS+gxoyfnElh/IWF+p91XqyWA/iz7j6n+wsD6n+xHA+t/sQwvrf7GHh/UYcPqMKH1GDH6kYC+qJgL6onDf6onC1/iicP+sTh/1icP/qicN/qj4UJ/jrMZr47/ALL3f9q//8QAKhEAAgIABQMDBAMBAAAAAAAAAAECEQMSITFREBNBICJhMEJSgTJxkQT/2gAIAQIBAT8AtuKRTFBmT5HB8nblyjtvlHblyjtvk7T5O2+Tt/J23yPDfJ2/k7fyZH+RlRXy+q+vTvolaFEoooca+ikVqUUNMhHQWqRRRRItFFIpFFLotZCKK6QTbdkk4xKTSa4FqUUT0RFWVS9Mo2iEKRRRRWglQ9Y0mQtUvBWvVr4FFPQql1XVC1KK6OkKlEi7F1dlaj2F6PDE68iXVpDTtojrJCilNpmViQ9EVI1sdULqjwVoLZeiSpWYdJshq9RJLo1ZOstieY8C9ElcRbITT6vYxGmkrIOpsTXIm72ZQx2006E4p7pMaaV2K/R9oyPhi6T0Hv7hEZ0lUWd5L7Wd5fizvR/FndjJOkTlJYrdVqYEm8L0tpJCp8EGvJmhyZ4cjlB+SbjJ0taFuxU/uY4PlmR/kxpp/wAmQVJ77mKsLN7lqQcFGlVemcW6MvyiKkio8Ilj4EXTyjx8CqVXR3sNbSVmd/kzNPxJkceS0eonm3kJJCdZt9zEhnlJ3RgzhFV5MOebq3SbO5KUJP40ISyRtp7kcaEluSx5yu6ypknmaocVekqR7vtHUZaReWyeG4q2KLls1/RBrKk03qK1tZJTpNcjjNqXLRh4M82pgwjBbqzNH4M0eETyyi1oY8WmqTpIlGT/AOdf2Ti44dteRxi0rzUQq9LJq5bMt2Sg43cXXgucva09qML7fbr5FHrRXrnCM401oYjyzpSeWjDhOXuitLJYWa6SWhU/4pJ0JJopJNpCVbJmvD9NozIzITsbS3HOPJnjyY0YPVRtshGLUU7Q40mYWDHV+5CsXTTpXSx18jS4ZkXBUYjbfhEo2ZBRdmV2Ziyn8f4O/j/DU1K+CnwO+D3cI/R+h5j9GvBrwa8FfBR+jKIb6rbo+i6tV9D/xAAmEQACAgEDBAIDAQEAAAAAAAAAAQIRIQMQEhMgMVFBYSIwMkBC/9oACAEDAQE/AKXKy0c4nUQtSN+DqR9M6kfTOpH0zqL0dRejqL0dRejqL0dRejqL0dVejqL0OTLXoTz/AIEWq28DZZeyf6bL3Q3gvsinsjijijihRQ/I8LubE+yNNjpCeSnvY3UiUrfamX2obayJ21s9l5J/0S7UP0caXYto/wBbfG3yS/ofZZikZLx89loxVEfIz42ZLzs+y7HdjwXsmLyNVkj5RVveXgX9D+exEUSW971Lj4ZHyfkW9msMf9GB7rJC2PwNHA4fZwfsUGQgnppfRrxS1l9j7JXywU7JWcZejjL0KMvRFSj9DQ0/RgxvpPWcfxao1OfK5XYnedr25JSZy+mSaZ+TxbFpz9s6c1VyY4ykzpx9IWnD0T0E1cRqvgYo2Qa04RTV5w0a2lOdNUT0+BgwLLSJacVOKSfnJLS5Sw14JaM4NFJYRFU1y9mrqRnGNLJwxl07OU2sVZDVjJ1mx6nF00zUzO1620nDKl8o6mkuEVlJktaCWHZraj1H4wUymQbjJM0Zx4vObE49V5Xg1JJ1GxUmyTXDK8/JGMVTFFN4uqIzTqpZ8yHGMcqsuybf5W8fBe9l9tlkZUxU/wDk5xUVF0hanBv5RCUVG7aLLbG++mU96ZkhJ+Lok6bqna2c+MUqT2yZ7ULay29rLLLK25ClvyRyQmtm6OX2Kv1La94bS8bxlf6P/9k=\" }}"} , </v>
      </c>
      <c r="CK9" s="209" t="str">
        <f>""</f>
        <v/>
      </c>
    </row>
    <row r="10" spans="1:89" s="169" customFormat="1" ht="14.25" customHeight="1" x14ac:dyDescent="0.25">
      <c r="B10" s="169" t="s">
        <v>1207</v>
      </c>
      <c r="C10" s="169" t="s">
        <v>1111</v>
      </c>
      <c r="D10" s="169" t="str">
        <f>VLOOKUP(demoPosts[[#This Row],[Source]],Table1[[UUID]:[email]],2,FALSE)</f>
        <v>8@localhost</v>
      </c>
      <c r="E10" s="169" t="s">
        <v>2487</v>
      </c>
      <c r="F10" s="169" t="s">
        <v>805</v>
      </c>
      <c r="G10"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 s="150" t="str">
        <f t="shared" ca="1" si="4"/>
        <v>2016-09-16T18:02:38Z</v>
      </c>
      <c r="J10" s="169" t="s">
        <v>804</v>
      </c>
      <c r="M10" s="169" t="s">
        <v>2600</v>
      </c>
      <c r="N10" s="185" t="str">
        <f>ROW(demoPosts[[#This Row],[postTypeGuidLabel]])-2 &amp; ":  " &amp; REPT("lorem ipsum ",2*ROW(demoPosts[[#This Row],[postTypeGuidLabel]]))</f>
        <v xml:space="preserve">8:  lorem ipsum lorem ipsum lorem ipsum lorem ipsum lorem ipsum lorem ipsum lorem ipsum lorem ipsum lorem ipsum lorem ipsum lorem ipsum lorem ipsum lorem ipsum lorem ipsum lorem ipsum lorem ipsum lorem ipsum lorem ipsum lorem ipsum lorem ipsum </v>
      </c>
      <c r="O10" s="169">
        <v>22</v>
      </c>
      <c r="P10" s="169" t="str">
        <f>VLOOKUP(demoPosts[[#This Row],[imgSrcNum]],Images[[ID]:[Image]],4,FALSE)</f>
        <v>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v>
      </c>
      <c r="Q10" s="169" t="s">
        <v>2651</v>
      </c>
      <c r="AE10" s="169" t="s">
        <v>868</v>
      </c>
      <c r="AQ10" s="169" t="str">
        <f>"\""name\"" : \"""&amp;demoPosts[[#This Row],[talentProfile.name]]&amp;"\"", "</f>
        <v xml:space="preserve">\"name\" : \"\", </v>
      </c>
      <c r="AR10" s="169" t="str">
        <f>"\""title\"" : \"""&amp;demoPosts[[#This Row],[talentProfile.title]]&amp;"\"", "</f>
        <v xml:space="preserve">\"title\" : \"\", </v>
      </c>
      <c r="AS10" s="169" t="str">
        <f>"\""capabilities\"" : \"""&amp;demoPosts[[#This Row],[talentProfile.capabilities]]&amp;"\"", "</f>
        <v xml:space="preserve">\"capabilities\" : \"\", </v>
      </c>
      <c r="AT10" s="169" t="str">
        <f>"\""video\"" : \"""&amp;demoPosts[[#This Row],[talentProfile.video]]&amp;"\"" "</f>
        <v xml:space="preserve">\"video\" : \"\" </v>
      </c>
      <c r="AU10"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 s="169" t="str">
        <f>"\""uid\"" : \"""&amp;demoPosts[[#This Row],[uid]]&amp;"\"", "</f>
        <v xml:space="preserve">\"uid\" : \"94e0952118d44cd58adbbe973daa61a2\", </v>
      </c>
      <c r="AW10" s="169" t="str">
        <f t="shared" si="5"/>
        <v xml:space="preserve">\"type\" : \"TEXT\", </v>
      </c>
      <c r="AX10" s="169" t="str">
        <f ca="1">"\""created\"" : \""" &amp; demoPosts[[#This Row],[created]] &amp; "\"", "</f>
        <v xml:space="preserve">\"created\" : \"2016-09-16T18:02:38Z\", </v>
      </c>
      <c r="AY10" s="169" t="str">
        <f>"\""modified\"" : \""" &amp; demoPosts[[#This Row],[modified]] &amp; "\"", "</f>
        <v xml:space="preserve">\"modified\" : \"2002-05-30T09:30:10Z\", </v>
      </c>
      <c r="AZ10" s="169" t="str">
        <f ca="1">"\""created\"" : \""" &amp; demoPosts[[#This Row],[created]] &amp; "\"", "</f>
        <v xml:space="preserve">\"created\" : \"2016-09-16T18:02:38Z\", </v>
      </c>
      <c r="BA10" s="169" t="str">
        <f>"\""modified\"" : \""" &amp; demoPosts[[#This Row],[modified]] &amp; "\"", "</f>
        <v xml:space="preserve">\"modified\" : \"2002-05-30T09:30:10Z\", </v>
      </c>
      <c r="BB10" s="169" t="str">
        <f>"\""labels\"" : \""each([Bitcoin],[Ethereum],[" &amp; demoPosts[[#This Row],[postTypeGuidLabel]]&amp;"])\"", "</f>
        <v xml:space="preserve">\"labels\" : \"each([Bitcoin],[Ethereum],[MESSAGEPOSTLABEL])\", </v>
      </c>
      <c r="BC10" s="169" t="str">
        <f t="shared" si="6"/>
        <v>\"connections\":[{\"source\":\"alias://ff5136ad023a66644c4f4a8e2a495bb34689/alias\",\"target\":\"alias://0e65bd3a974ed1d7c195f94055c93537827f/alias\",\"label\":\"f0186f0d-c862-4ee3-9c09-b850a9d745a7\"}],</v>
      </c>
      <c r="BD10" s="169" t="str">
        <f>"\""versionedPostId\"" : \""" &amp; demoPosts[[#This Row],[versionedPost.id]] &amp; "\"", "</f>
        <v xml:space="preserve">\"versionedPostId\" : \"\", </v>
      </c>
      <c r="BE10" s="169" t="str">
        <f>"\""versionedPostPredecessorId\"" : \""" &amp; demoPosts[[#This Row],[versionedPost.predecessorID]] &amp; "\"", "</f>
        <v xml:space="preserve">\"versionedPostPredecessorId\" : \"\", </v>
      </c>
      <c r="BF10" s="169" t="str">
        <f>"\""jobPostType\"" : \""" &amp; demoPosts[[#This Row],[jobPostType]] &amp; "\"", "</f>
        <v xml:space="preserve">\"jobPostType\" : \" \", </v>
      </c>
      <c r="BG10" s="169" t="str">
        <f>"\""name\"" : \""" &amp; demoPosts[[#This Row],[jobName]] &amp; "\"", "</f>
        <v xml:space="preserve">\"name\" : \"\", </v>
      </c>
      <c r="BH10" s="169" t="str">
        <f>"\""description\"" : \""" &amp; demoPosts[[#This Row],[jobDescription]] &amp; "\"", "</f>
        <v xml:space="preserve">\"description\" : \"\", </v>
      </c>
      <c r="BI10" s="169" t="str">
        <f>"\""message\"" : \""" &amp; demoPosts[[#This Row],[jobMessage]] &amp; "\"", "</f>
        <v xml:space="preserve">\"message\" : \"\", </v>
      </c>
      <c r="BJ10" s="169" t="str">
        <f>"\""imgSrc\"" : \""" &amp; demoPosts[[#This Row],[imgSrc]] &amp; "\"" "</f>
        <v xml:space="preserve">\"imgSrc\"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BK10" s="169" t="str">
        <f>"\""postedDate\"" : \""" &amp; demoPosts[[#This Row],[jobMessage]] &amp; "\"", "</f>
        <v xml:space="preserve">\"postedDate\" : \"\", </v>
      </c>
      <c r="BL10" s="169" t="str">
        <f>"\""broadcastDate\"" : \""" &amp; demoPosts[[#This Row],[jobBroadcastDate]] &amp; "\"", "</f>
        <v xml:space="preserve">\"broadcastDate\" : \"\", </v>
      </c>
      <c r="BM10" s="169" t="str">
        <f>"\""startDate\"" : \""" &amp; demoPosts[[#This Row],[jobStartDate]] &amp; "\"", "</f>
        <v xml:space="preserve">\"startDate\" : \"\", </v>
      </c>
      <c r="BN10" s="169" t="str">
        <f>"\""endDate\"" : \""" &amp; demoPosts[[#This Row],[jobEndDate]] &amp; "\"", "</f>
        <v xml:space="preserve">\"endDate\" : \"\", </v>
      </c>
      <c r="BO10" s="169" t="str">
        <f>"\""currency\"" : \""" &amp; demoPosts[[#This Row],[jobCurrency]] &amp; "\"", "</f>
        <v xml:space="preserve">\"currency\" : \"\", </v>
      </c>
      <c r="BP10" s="169" t="str">
        <f>"\""workLocation\"" : \""" &amp; demoPosts[[#This Row],[jobWorkLocation]] &amp; "\"", "</f>
        <v xml:space="preserve">\"workLocation\" : \"\", </v>
      </c>
      <c r="BQ10" s="169" t="str">
        <f>"\""isPayoutInPieces\"" : \""" &amp; demoPosts[[#This Row],[jobIsPayoutInPieces]] &amp; "\"", "</f>
        <v xml:space="preserve">\"isPayoutInPieces\" : \"\", </v>
      </c>
      <c r="BR10" s="169" t="str">
        <f t="shared" si="2"/>
        <v xml:space="preserve">\"skillNeeded\" : \"various skills\", </v>
      </c>
      <c r="BS10" s="169" t="str">
        <f>"\""posterId\"" : \""" &amp; demoPosts[[#This Row],[posterId]] &amp; "\"", "</f>
        <v xml:space="preserve">\"posterId\" : \"\", </v>
      </c>
      <c r="BT10" s="169" t="str">
        <f>"\""versionNumber\"" : \""" &amp; demoPosts[[#This Row],[versionNumber]] &amp; "\"", "</f>
        <v xml:space="preserve">\"versionNumber\" : \"\", </v>
      </c>
      <c r="BU10" s="169" t="str">
        <f>"\""allowForwarding\"" : " &amp; demoPosts[[#This Row],[allowForwarding]] &amp; ", "</f>
        <v xml:space="preserve">\"allowForwarding\" : true, </v>
      </c>
      <c r="BV10" s="169" t="str">
        <f t="shared" si="7"/>
        <v xml:space="preserve">\"referents\" : \"\", </v>
      </c>
      <c r="BW10" s="169" t="str">
        <f>"\""contractType\"" : \""" &amp; demoPosts[[#This Row],[jobContractType]] &amp; "\"", "</f>
        <v xml:space="preserve">\"contractType\" : \"\", </v>
      </c>
      <c r="BX10" s="169" t="str">
        <f>"\""budget\"" : \""" &amp; demoPosts[[#This Row],[jobBudget]] &amp; "\"""</f>
        <v>\"budget\" : \"\"</v>
      </c>
      <c r="BY10"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 s="169" t="str">
        <f>"\""text\"" : \""" &amp; demoPosts[[#This Row],[messageText]] &amp; "\"","</f>
        <v>\"text\" : \"8:  lorem ipsum lorem ipsum lorem ipsum lorem ipsum lorem ipsum lorem ipsum lorem ipsum lorem ipsum lorem ipsum lorem ipsum lorem ipsum lorem ipsum lorem ipsum lorem ipsum lorem ipsum lorem ipsum lorem ipsum lorem ipsum lorem ipsum lorem ipsum \",</v>
      </c>
      <c r="CA10" s="169" t="str">
        <f>"\""subject\"" : \""" &amp; demoPosts[[#This Row],[messageSubject]] &amp; "\"","</f>
        <v>\"subject\" : \"subject to discussion\",</v>
      </c>
      <c r="CB10"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C10"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D10"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 s="169" t="str">
        <f ca="1">"{\""$type\"":\"""&amp;demoPosts[[#This Row],[$type]]&amp;"\"","&amp;demoPosts[[#This Row],[uidInnerJson]]&amp;demoPosts[[#This Row],[createdInnerJson]]&amp;demoPosts[[#This Row],[modifiedInnerJson]]&amp;"\""connections\"":[{}],"&amp;"\""labels\"":\""notused\"","&amp;demoPosts[[#This Row],[typeDependentContentJson]]&amp;"}"</f>
        <v>{\"$type\":\"shared.models.MessagePost\",\"uid\" : \"94e0952118d44cd58adbbe973daa61a2\", \"created\" : \"2016-09-16T18:02:38Z\",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v>
      </c>
      <c r="CF10" s="169" t="str">
        <f>"""uid"" : """&amp;demoPosts[[#This Row],[uid]]&amp;""", "</f>
        <v xml:space="preserve">"uid" : "94e0952118d44cd58adbbe973daa61a2", </v>
      </c>
      <c r="CG10" s="169" t="str">
        <f>"""src"" : """&amp;demoPosts[[#This Row],[Source]]&amp;""", "</f>
        <v xml:space="preserve">"src" : "239ec972d8bd4e1c8a08efe1d998e38e", </v>
      </c>
      <c r="CH10" s="169" t="str">
        <f>"""trgts"" : ["""&amp;demoPosts[[#This Row],[trgt1]]&amp;"""], "</f>
        <v xml:space="preserve">"trgts" : ["eeeeeeeeeeeeeeeeeeeeeeeeeeeeeeee"], </v>
      </c>
      <c r="CI10" s="169" t="str">
        <f>"""label"" : ""each([Bitcoin],[Ethereum],[" &amp; demoPosts[[#This Row],[postTypeGuidLabel]]&amp;"])"", "</f>
        <v xml:space="preserve">"label" : "each([Bitcoin],[Ethereum],[MESSAGEPOSTLABEL])", </v>
      </c>
      <c r="CJ10" s="183" t="str">
        <f ca="1">"{"&amp;demoPosts[[#This Row],[src]] &amp;demoPosts[[#This Row],[trgts]]&amp; demoPosts[[#This Row],[outterLabels]] &amp; demoPosts[[#This Row],[uid2]] &amp; """value"" : """ &amp; demoPosts[[#This Row],[valueJson]] &amp; """}" &amp; IF(LEN(OFFSET(demoPosts[[#This Row],[Source]],1,0))&gt;0," , ","")</f>
        <v xml:space="preserve">{"src" : "239ec972d8bd4e1c8a08efe1d998e38e", "trgts" : ["eeeeeeeeeeeeeeeeeeeeeeeeeeeeeeee"], "label" : "each([Bitcoin],[Ethereum],[MESSAGEPOSTLABEL])", "uid" : "94e0952118d44cd58adbbe973daa61a2", "value" : "{\"$type\":\"shared.models.MessagePost\",\"uid\" : \"94e0952118d44cd58adbbe973daa61a2\", \"created\" : \"2016-09-16T18:02:38Z\", \"modified\" : \"2002-05-30T09:30:10Z\", \"connections\":[{}],\"labels\":\"notused\",\"postContent\": {\"$type\":\"shared.models.MessagePostContent\",\"versionedPostId\" : \"\", \"versionedPostPredecessorId\" : \"\", \"versionNumber\" : \"\", \"allowForwarding\" : true, \"text\" : \"8: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BAQEBAREBIUFBIZGxgbGSUiHx8iJTgoKygrKDhVNT41NT41VUtbSkVKW0uHal5eaoecg3yDnL2pqb3u4u7///8BEBAQEBEQEhQUEhkbGBsZJSIfHyIlOCgrKCsoOFU1PjU1PjVVS1tKRUpbS4dqXl5qh5yDfIOcvampve7i7v/////AABEIASwCTgMBIgACEQEDEQH/xABzAAEAAwEBAQEAAAAAAAAAAAADAAIEAQYFBxAAAgEBCAICAgIBAwMEAwEAAAECAwQREhMhMTJRBXEiYQZBI5KBFDNSFRZCJTRToVRic5EBAQAAAAAAAAAAAAAAAAAAAAARAQAAAAAAAAAAAAAAAAAAAAD/2gAMAwEAAhEDEQA/AMIVTiFil2y8G5O56gEPS2ZfDHpBT+LV2gDmWfJkxS7Y0Umk2gAW6NRVxj0Bil2wGqcWZxINuVz1Q2GPSAOlsxgJ/G67Qpil2wOz5soaIpOKbRbDHpAdK1ODAxS7ZaLbkk2AY1L9iYY9IOp8brtAGM1TmzmKXbGgk4ptXsDOazmGPSM+KXbAefFmYvFtySbHwx6QBUt2MFP4pXaB4pdsC1TkGPBKUb3qXwx6QEWyJLi/QDlK96skZNtJsCgtLk/QuGPSKT+K00AQCryXoril2xYLEr3qABqjxXomGPSAcmm0mA8tn6MpdSk2tWPhj0gBpchw5pRV60CxS7YF6u6CGh8k79RMMekByHFFnszPJtNpM4pS7AqXp8kPhj0ik0lG9aMBQKu6KYpdsSHyvv1AE0w4I7hj0gZNqTSYDmQtil2zRhj0gAp80aQ5pKLaQOKXbASr+gRqfyvv1Ewx6QFafFFwJtqTSdyK4pdsCrLQ5IfDHpHJJKLaQCA1dkHil2y8Pk3fqARop8S2GPSBm3F3LQBzK92dxS7Y6jG5aABHkvZqKSikm0gMUu2AtXZewBYfJ66i4Y9IClLi/YoE3hemhTFLtgSXJ+yppUU0m0dwx6QGa59MvT0lqOHU4gJeu0DU1auCHpbMAbn0zRFpRWpcyz5MDQ2rt0Zrn0yLdGoAIJqWo967RSpxZnAWprdcHc+mLS2YwBwaUUWvXaAnzZQDtz6LQTUk2aCtTgwO3rtB1NbrgRqX7AK59MeDSikxDNU5sDReu0Zbn0zhrAzxTUkPeu0cnxZmAapqlcFc+mJS3YwB09I6l712ganIMCzTveh2KaktB1siS4v0BL12ilTVK7sAWlyfoA7n0xqei17EAq8l6Aa9dozyTxPQqao8V6AzpO9aGi9doktn6MoD1NY6A3Ppl6XIcA6eid5e9doKruggLyTcnocSd+zHhxRZ7MCXrtFJtOOhnNNjoVbTXjSpRvkwM9z6YtPS+89zZPB2Wik6yzZ/fE+i7DYZRudko/0QH5zeu0BNNyZ7e3fjtlqxc7P/ABT63izyc6NWhJ0qscM47oDFc+mab12dMgGibTiwLn0y1PmjSANPS+8W9doKr+gQEmm5Nopc+mPT4ouBy9do5JpxdzMzLQ5IDlz6YlPRu8cGrsgFvXaAqay0DNFPiAFz6ZpTVy1OmV7sDRJpxepnufTOx5L2agAp6N3jXrtB1dl7AASprLTopc+mNS4v2KBSLVy1/Ra9dozS5P2VA0ZkSsmpq5AiUuQEy5FovL0YoNXdAXzIhuDk71swzTDigCy5ITMiXezMgDuSmrkUy5HKfJGkAY/x8i2ZEpV3QQCuLm8SOZchYcEWApmROOSmsKAL0+aA7lyLR/j5fsYGr+gLZkSji5u9bBGinxQB5chMyJcyMB3NSVyKZcisOSNQARWXqy+ZErV2QICtObvRzLkJT4lwDzIrQjmpK5fsF7s7HkvYFsuR2Ky9WOFV4r2B3MiUksbvQQ9Li/YFMuRdTild0KZZcn7AXMi9CmXIpHkvZrACKcHey+ZE5U4gALJZmqOZci9LZigEpqKuZMyLCnyZxboC+XI9x4CxRoWTOlzqnjz9DsN3+ist3/xRA1EIQCHxPOWLPpU60UlNTjD/ABI+2YPLaeNtT/8A0A+A/wAdtiX+7SPiWrxdtsmtWldHvdGrx3m7VYqkVOcqlL9xZ7uMqFpoXpKcKkQPy9RcHieyL5kTb5OySsdorUXsuPpnygGl/Jx/RXLkWpfsYAlJQVzO5kQqnNlAEy5HVBxd7GKz4sDmZErL+TYEWluwOZci6koK5iAVOQCZkQ8uT1DNS2QAqDi73+hMyJaXF+jKA0nmaIrlyO0t36GAKLUFcy2ZEOryXoMBHCTd/ZMuQ0eK9FgByl2Rxy9UMFU4gVzX0dSzNWCPS2YHMpdnMbjpdsOZZ8mBfMb/AEdyl2Et0agCccHyRzNfRepxZnAZfyb6XEyl2SlsxgAxuHx6JmvorPmygDZS7JhUPkKVqcGAea+jq/k30uBGpfsCZS7OYsHxHM1TmwLZr6O5S7BNYBYFH5dHM19CT4szAMnmb6Eyl2cpbsYAXLL0RM19HKnIMBstPW8mWo637CLZElxfoAs19HU8zRgi0uT9Adyl2RvL0QoFXkvQHc19HctS1v3BNUeK9AHlpa37HM19Cy2foygKpZmjO5S7K0uQ4BN5eiOZr6JV3QQDYFLW/cmWl+y8OKLPZgDmvo9r+PW6NezOzyaU6W3o8KPZqtSjWjUpycZR2YH6kQ+BZPP0Jxw2iLhLtao3vyvjUr3aoAfQPOfkFqjkqyxfym05+itt/JKMIuNkg5z/AOctjy7qTqt1KknKUne2wCyl2eo/HPIfOVlnLfWmebMqbi002mnemgP0LzPjf9dQU6d2bA8JOzuEnGSakt00fZsv5FbqajCahV+5Ge22+rbZJ1IwV3SA+Y/49tbzma+jtX9AgNhx/ImUuy1Pii4A5r6Jjcvj2Ey0OSATKXZGsvVajA1dkBzNfR1RzNWCaKfECuUuzmY1pcMZXuwEzHLS7c7lLsOPJezUALWXqjma+i1XZewAGSzNWTKXZ2lxfsUAMxx0u2JmvopLk/ZUC2OXZeDcncwrmJT5ALgj0HP4tYdBr0DV3QFMcuxoxTSbRnuZphxQEcI9AY5dmh7My3MBItydz1QuCPQVPkPegCn8bsOgeOXZer+grmBojFSSbR3BHokOKLAZscuy0W5SSb0KXMtDkgGwR6KT+F2HQW9BVf0AeOXYsUpK9gXM0U+KA7gj0Djl2aL0ZWmBeMm2k3oLgj0DDkjRegCn8eOgeOXYlXVIG5gPBKSvZbBHo5T4l70BncpJvUilJtJsq1qzseS9gPgj0VmsKvjoJeg6nFewCxy7FglJXy1AuY9PiBbBHoFykm0maL0Zpcn7A6pSbSbGwR6AjuvZpvQBzSir0Fjl2LU4gXMBofJPFqXwR6K09mJegM8pNNpMinLs5LkziTvQGjBHorJKKvWjEvRSesblqwBxy7N9Hx9urRxKy1ZL9PCz1nivEUrJCNWrBSrvv/xPuAfmdSzToyw1KUoPqSaM0pOLaTP1KpSpVoOFSCnF/pngfMeNdhrpxvdKfBgfJxy7HwR6M9zNV6ApJKKbSBxy7HnxZmuYDQ+d+LUvgj0UpfsW9ABJuLuWiK45dnanJlLmBpwR6OSikm0tS6ZWfFgBjl2Xh8uWoVzFpaNgJgj0FNuLuQ96AqcgK45djqEWloZrmalsgKuMUm0gccuzRLi/RluYCweJ3S1EwR6Dpbv0NegBm3F3R0KY5dlqnL/AdzA0KMWk2juCPR2PFejt6A6FU4ncyPZWTU1dEAR6WzDy5dF4vBpIBjLPkxsyPYbhKTbWzAot0agMEkJmR7AlTizOPKSmrluHly6AvS2YwMfhyLZkewCnzZQRxcm2tjmXLoDQVqcGczI9nJSUk0twAGpfsply6Lx+F+IBjNU5sXMj2UlFyd62AI1mfLl0LmR7A7PizMO5KSaW4eXLoC1LdjAx+HIvmR7AOpyDFknN3orly6AdbIkuL9FVOK0I5xaaW7Azi0uT9FcuXRaKwO+QDAVeS9CZkeykk5u+IBGqPFegMuXQqnFJJgWls/RlNDnFppBZcugO0uQ4MU4O+RfMj2BSrughZLHrErly6AaHFFnsw1OMUk90dxxYGc+p4anGp5OzRltib/qj52XLo+r4RSh5SzP7YH6CQhAIfK83SU/HVJfuEos+qYPLL/0y1PpIDwBkNGZHsLLl0BKfNGkCMXF3vYvmR7ArV/QI0vnxKZcugFp8UXDjJRVz3O5kewM7LQ5I7ly6OqLi03sBoBq7ItmR7Ky+fEATRT4hZcuhItQVz3AQyvdj5kew3CT1SArHkvZqM6hJNN7ITMj2ByrsvYA0njV0SmXLoBKXF+xQYtQV0i2ZHsAZcn7KiOEm20tzmXLoCglLkWyvsmHL13AUGrujub9EuzNdgBNMOKKZX2THh+N2wCvZmQbNv0uJlfYFKfJGkHDg+W5M36A5V3QQ3+59XEyvsC8OCLBY8Hxu2Jm/QAl6fNF8r7JgwfK8Bgav6Jm/RP8Ac+rgBNFPiiuV9kxYPjcApkY2b9EyvsA4ckagcGD5X7EzfoCVdkCbKFCvbZ4KVNya6Pv2f8ZlvaK931ADzlPiXPd0vC+NpbUXP7mzSrDYltZaX9UB+YvdnY8l7P0yfjfGz3sdL/CuPgeX8V4+y2Z16UZwmmkliA84FV4r2czfol+ZpsAI9Li/ZzK+yX5em4DGWXJ+xM36Jl4tb9wCjyXs1g5d2t+xM36A7U4gDYszTYmV9gdpbMUG/L03Jm/QBz5M4t0LgxfK/cmVdreAx9HxClLyNlw/qZ8jN+j0/wCNUsdSvXkuKUUB6whCAQw+VV/jbX9UzcZPILFYLWu6MgPzE1hZX2TN+gL1OLMw2PH8btyZX2BKX7GB/wBv7vJm/QFKnNlBsOP5XkyvsBSs+LKZv0THj+N24Ai0t2dyvsl2X93gKBU5Fs36JhzPlsAJqWyDyvsmZdpcAkuL9GUbMxaXbkyvsDlLd+hgrsvXcmb9AVq8l6DGuzNdiZX2AkeK9FgczDpdsTN+gGCqcQ8yfZaLc3dIAh6WzLZceg5vA7ogOZZ8mdzJ9iqMZJNoAFujUUwR6CzJ9gLU4szixbk7nsJlx6ApS2YwM/hdh0KZk+wJPmyg8YqSTe5bBDoCxWpwYOZPs7GTk0nsAY1L9l8uPRSfwuwgMZqnNkzJ9iRipK97gAayuXHoHHLsBp8WfW8X4Spa7qte+FH9dyH8L4x2l59dfxLjHs9mAVGhRoQVOlTUIr9IUhAIQhAIeW/Ja3+zQ6i5yPUn515S0uv5Gu0/ip4F6iB8sWlyfoTLj0UmsCviAoFXkvRzMn2XilNXyAE1R4r0cy49BOck2kwGls/RlEU5NpNi5cegCpchw5JQV8Q8yfYFqu6CGh81fIvlx6AkOKLPZmqy+Nt1rf8AFDDD/nLRHqrJ4KzWfWq86f3xA8lYfF2q3P4Rww/c3se7sFip2GzqjBt6tt9s2JJJJK5IgEIQgEBtetjtSu3oyGK1IY6U4X8otAfmZkFlKpGTi902mJlx6AGnzRpClFRTa3DzJ9gXq/oEaHzvxa3F8uPQHKfFFwZScXctiuZPsCjLQ5IbBHojioptIBAauyKZk+y0fnyAI0U+J3Lj0HJuDuQDGV7stmT7FUItbADHkvZqDcYpNpBZk+wEq7L2ALB43dITLj0BWlxfsUCTcHdErmT7A5Lk/ZU0KEWk2juXHoDMJT5Dh1OICA1d0EPS2YAGmHFFjNPkwNL2ZkOrdGoDPT5I0FKnEzgLV3QQ1LZigVhwRYzz5soBC9PmjQVnxYFgqv6BGpfsATRT4ouZ6nJgaBPHWKVttcKW0d5vpGA994GzZVkznyqgfZhCNOEYQSUYpJIsQgEIQgEIQgGe11siy163/CDZ+YRvc032e78/WwWSFNb1JnjJcX6A6HV4r2ALS5P0AQ9Li/YgFXkvQDmaXJ+ypqjxXoDNHkvZqOS2foygaKnEzmmy0atergpwlOXSPR0Px6vPWtUjD6WrA87Zqc6so04K+UpJJHt7H4azUEpVFmVO3sNY/FWWySxxi5T/AOUj6QEIQpVq0qMHOrNQit2wLlVODngxrFdfd+7jyNv/ACKc8VOyLCv+bNP41CUo2u0Tbbk1ED05CEAhCEA/OvMUMjyVpj3PF/YzHpPyOklVoVUuUXE8gBpnwZmLw5o0AFS/YoVX9AgXqcmUNFPgi4ERWfFmdnYckBUWluxgquyAUCpyDNFPiBnNa2RDK92Bplxfoylo8l7NIA0uT9DB1dl7AASryXoMelxfsQDkeK9HTNLk/ZUDTjh2Vk1NXRAEpcgOYJdF4PAmpaCg1d0AmOHYTjJttIM0w4oAcEuhscOyz2ZkAeTUlctw8EuiU+SNIAw+F+LQvjh2HV3QQCSi5NtLQ5gn0NDgiwFccOyspKSaT1AL0+aAmCXReHwvxaDA1f0BfHDsKScnetgzRT4oCkKNSc4xS1bSR+pUoKlShTjtGKiv8HgvGQU/IWWL2zEe/AhCEAhCEAhCEbSTb2QHi/P2mM7bl36U4HwnKLTSZy1VnXtNaq95zbCjyXsDuCXRaCcHfIcKrxXsC2OHYc05u+IQ9Li/YB4JdCqcUkmxDLLk/YDOcWmkzf4zxFW3Tvl8KK5SMVis07VaqVGP/lLV9I/S6NKFClClTV0Yq5AHZrLQstNU6NNRRy0W2y2VX1q0Y/W7Ph+Y8zKjioWZ/PaUzxs5SnJylJyk929WB7+j5/x06uFuaj/zaNP/AFXx3/5UD88pbMUD19r/ACCyUk1QeZP01E8rabbVtU8VWo5dL9IwT5M4t0BbBLo/Q/C0cnxtBPeV83/k8PCLnOMFvJpL/J+kwgoQhBbRSS/wBYhCAQhCAfH89SU/Huf7pzTPA4J9H6jaaCtFltFL/lTaR+bgZ4xcWm9hccOyVOLMwDT+d2HUpgl0XpfsYAotRVz3LY4dg1ObKAXwS6Oxi4tNocrPiwJjh2Un8+OoItLdgVwS6Ei1FXPcQCpyAXHDsFwk23cUNS2QAqMk02hccOzsuL9GUBpvGro6lMEui1Ld+hgDg1BXS0LY4dhVeS9BgXcZNtpEwS6HjxXosAGV9ncOXruMFU4gczfol2ZrsCPS2YFcr7O48Pxu2GMs+TATNv8A0cyvsNbo1AFhwfImb9FqnFmcBv8Ac+rjmV9naWzGAHHg+N2xM36KT5soAuV9ncGD5ClanBgUzfon+59XAjUv2BzK+zuLB8RjNU5sDTZ7ZOzVoVoRWKD0vPtf9weQ6o/1Z8nxdmpWu20qNVvBLFt9I9h/0Dx/dYD4v/cXkY63Uf6nP+6fIdUj7b8B49ret/Yq/wAc8X3X/sgPjR/JLe9o0f6if9yeTX/w/wBD6sfx3x8f3V/sXfgPH/qdUD4T/JLfDTBR/qFV/IrZVpTpuFNKUWtEfff4745/ut/Yj/HPF91/7IDw+XfreTBh1v2PdPwFgWidX+xx+AsDW9X+wHhs36JfmabHuH+OeL7r/wBkRfj3j1s639gPDZX2dvy9Nz3b8B4/9TqlH+O+Olq3W/sB4fN+iZeLW/c9w/xzxfdf+yO/9A8f3V/sB878asyUq9d9KCPueTtX+ksVWquXGPtjWSyUbHTlTo4sLli1Z8f8l/8AY0v/AOyA8a5ZuhzK+zlLkOAV+XpuTN+jlXdBALgxfK/cmVd+xIcUWezA+h4VZ/kqCw6Rbm/8HvjyP4vR/ktNbqKgj1wEIQgEIQgEPzrySVnt9ppXaKo2vTP0U8V+TUcFspVUudMD4OPH8ezmV9lafNGkAf8Ab+7yZv0Sr+gQGw4/kcyvsvT4ouAWb9Ex4vjduCy0OSAvlfZ27L13GBq7ICZv0TDmfIE0U+IFMr7O5l2lwple7AXMxaXbnMr7KR5L2agBuy9dyZv0dq7L2AA12ZrscyvstS4v2KAOZh0u2Jm/QcuT9lQL5ki0W5u5hCUuQCZcSkng0iMDV3QFcyQigpJNgGmHFAcy4oLMkaHszIAsZObuexfLiFT5I0gDL4cSmZItV3QQDqKkr3uzuXE7DgiwGfMkWUnJ3PYIvT5oBcuJWXw4/sYGr+gKZkhIxU1ewDRT4oDb46UaFus1Tqoj9EPzI/QvH2pWuxUav72l7QGshCAQhCAQhCAQhCAQhCAQhCAQhCAQ8z+SzjJWel7kemPBeUtKtNtqTXGPxj6QHyZJQV6KZkhKnEABorHrItlxOUtmKBnc3FtImZJlZ8mcim2kuwP0DwVFUvHx05zcj7AVCnlUKNNf+EEhQIQhAIQhAIfB/IaCqWOFW7hM+8ZbdRzrFaIftwbXtAfm7ioq9bh5khqnFmYBo/O/F+i2XErS/YwASk4O5FcyRKnNlANGXE44qKbW6EKz4sAcyRePz5Ai0t2BfLiUk3B3IYCpyA5mSFwRepnNS2QFHCKTaDzJDy4v0ZQFi8bukXy4lKW79DADJuDuiVzJHavJegwNChFpNky4lo8V6LAcuQdTiWxx7KzakrlqwBvY1PVMLBLoSDwp4tAFuRnlyY2OPYMotttICqbvRquRnUJdDY49gcqcQL2NNqSuQWCXQCU9bxbkFD434tC+OPYAz5Mrey8k3JtIrgl0BpuXRSfFnccezkmpRaTAC9i0tbw8EuhIfG/FoAtyAnyYuOPYU05SvWqApez0vg7crNWypv8Aiq//AEzzeCXQ+OPYH6gQ894bzEKijZq81j2hJnoQIQhAIQhAIQhAIQhAIQhAIQhit1vo2GljqPV8Y9sDH5q3Ky2aUIP+Woml9I8BezdabVO1VZ1ak75SMWCXQFqfIe5AwTi73ohMcewDqaNB3sSaxNYdSmCXQDx4ottqtGikZJJJs65x7A2WCrbrVa6NFWqvdKWvzeyP0Q8l+M2b517RJbLAj1oEIQy17SqNex0t86o0/QGohCAfH83WtNns9KpRqOHzws8i/M+Ue9rmey81Tx+NrP8A4tM/PMEugLQbckPcgIpxkm0Ljj2BSrpcFexZ/K7DqHgl0A0NYovcg4NRiky2OPYGe9lockcwS6LRi002gHuQVTRIvjj2Un8ksOoBXsenxBwS6Fg1FXMBLkZm3ex8cewXGTb0A5FvEjTcjOoyTTaGxx7ArU0S9g3sabxJJahYJdALT1j/AJEuQcGoq56FscewAk3ifs5eyzjJttI5gl0BUSlyO5T7RFHL1YDA1d0WzV0zjWZqgBNMOKDyn2juNR06AV7MyD5if6K5T7QFafJGkBRwfJls1dMCtXdBDP8Ak2/RzKfaASHBFgsah8WdzV0ABenzRbKfaIo4PkA4NX9Hc1dM4/5Nv0AJop8UUyn2jqlg+LAUyMfNXTK5T7ApDmj1/jfOuCVK1arZVDyeBx+TexbNXTA/UIThUipQkpRezRY/OLLb7VZ5X0Kjj3F6pnqbJ+R02lG008D7gB94gNG1WSv/ALVohIYCEIQCEIVnUhTV85xiu27gLEPk1/N2Ghxk6suonmrZ5y1174J5cOoAelt/l6FkvhBqpV6WyPCWq01rVXnUrTcpM5mrplcty1v3AOPJezWBlta37Fs1dMCVOIAzeZojmU+0BalsxQU8vRnc1dMAp8mcW6EwOWvYlGzTq1adOO8pJL/IHvvD0cnx9Hud83/k+kchFQhGK2ikkdAh4ryNtb8ti3jQnFL/AAezqTVOnOb2jFtn5hObxznPVzk2wP1CMlOMZLZpNemdPi+Atyr2N0nzpaf4PtAVnCNSEoSV8ZJpr6Z+d2qhKzWirRf/AISP0Y8z+R2ZKNO1RXUJgeVqcWZhnJT+KOZT7QHaX7GBX8e/7O5q6YB1ObKCuOP5ImU+0AxWfFlc1dHMal8ewBFpbsmU+0dSy9wFAqci+aumVcczVAEalsgsp9o7mJaXAJLi/RlGzFLTs5lPtASlu/QwSWXqzuaumBSryXoMVrM1RMp9oBY8V6LBZijp0TNXTAUKpxKZsjqbm7mAQ9LZncqP2Vby9EAxlnyZbNkXUFJXvdgCt0ag8uKKZsgEqcWZxVJzdzL5UfsCtLZjAy/j2/ZXNkByfNlB1BSWJ7smXEBCtTgwsyX0dUnN4WAQ1L9lsqP2Vl/Ht+wGM1TmzubIuoqaxMADWHlR+ymZIBZ8WZhVNydzL5UfsClLdjGuw+Nr2ud1LSK5TeyPV0fBWCnFY8dWXbdwHgqnMel5C3UeFqqxXWJnuK/gfGVdqcoPuMjzXkPCVbFfNNzpdgSPmfJJf+5b9pEl5ryWF/z/AP0j4uZJaEU3J3P9gbanlvJVeVsq/wCHcZYznObc5OTu3bvLRo45KMU227kkeksn45JpTr1cF64oDzoFXkvR7t/j9hw86p8i2/jtelF1KUs2K/xIDy5qjxXorlRKObTu6AWWz9GURTk9Oy+VH7ApS5DhNKCvRXNkB2rughkszVlsqP2B2HFH2vB0c3yEJPamnNnwXNxdy2R7D8apPItFeX7koID0hCEA+X5qtlePqd1GoH5/V3R6b8ltP8tChH9Rcmeaj/Jv+gN3hrZ/o7dTk+E/hM/RT8uyo/Z+geKtatVipttucPhID6IVpoQtFnq0ZrScWhSAflrpTo15U5q6UJOL9oU+7+R2NUa8bVDaej9o81myAtV/QI0f5N/0Wyo/YEp8UXBcnB4UczZAGy0OSFy4kcFFXoBQauyK5sjsf5NGARop8SZUfso5ODuQDGV7svmyL5cXqAUeS9moJwUVev0UzZAXq7L2AKnmaMvlR+wOUuL9igSeW7kczZAVlyfsqOoJq/smVH7AASlyGwrpFKmkdAEBq7oPE+2LT1Tv1AE0w4o7hXSAk2pNJgaHszIWTd+7NGFdIAKfJGkOaSjoBifbASrughqet9+omFdIDkOCLGebak0mVxPtgcL0+aHwrpFZpKLaQCA1f0FifbFp6336gCaKfFFsK6QM21JpAOZGdxPtmlJdIDPDkjbSpSrVYU48pySQEklFtI3+Ef8A6pZb+2B72hQp2ajCjTXxijzlu/IHCq6VkpqbT5s9Da8aslplDdUpHwvx2nRyq00lm4wBsn5DXjNK1Uo3fSuaPTrLrUr9JQnH/DTPO/k8aWRQnoquM3eAnN+Mp4u5KIHjPJ2N2K21aP63j6ZijyXs9T+Rxj/q6OmuUedkkovQD1/grFGNL/VT5y4fSPpW/wAjQsEFKpe5PjBD2JKNisiW2TA8tWjG0/kLpV9YKSSQCQ/KZqWtkjh9npLHbKFtoqrSlps1+0y1ez2arZ50qlOGDD1seV/Hak4W6rCPGVFtgL56wxpThaYK5T5ezykuT9n6F52Kfiq76cTwkUmlogM8eS9mso0rnoZ8T7YDVOIAlPWWo2FdIClLZigVNGrtA8T7YHZ8mfpXi6KoeOs0LtcOJ+5Hg7HQz69Cndzkkz9J2AhCA2mrk2etV/4wbA/PfLV8/wAjaZ/rHhXqOhkpbMVpNttA1NLrtAHPreAtis/kMqfCtoeexPtmim7sMlunemB+oEM9irxtVlpVu18vaNAGTyNkVssVaj/57x9o/Mmmm090frB4jzdkjQtjmorDVWMD4dL9jA1NLrtAsT7YFqnNlDRBJxTZbCukB0rPizO2+2Wi25JNgUFpbsXCukHU0Su0AUCpyKYn2xoK+OoAGpbImFdIztu96sDRLi/RlLxbclqPhXSAKlu/QwdTRK7QHE+2BeryXoMenqtddS+FdICR4r0WMsm03qzmJ9sDTij2ik2mrlqAJS5AVwy6YlP4p36Cg1d0AuKPaAkm5NpFDTDigAUZdM0Yo9o69mZANE2nG5ag4ZdM7T5I0gDT+N9+gmKPaCq7oIBJpuTaRXDLpjw4IsBzFHtFZtOLSZnL0+aA5hl0xKfxvv0GBq/oBMUe0DNNybSDNFPigBwy6ZoxR7R0yMDRJpxaTJZqk7PXpVlF3wkmDDkjUB+lU6kK1KM4axnG883afE22yV3VsM3hfT1R8yweXqWD4Sjjot6xPWUPK+NrwvVpin1N4APM/wDR/KW2upWpuC7mz2FGlToUYUoK6EFcjPPyFipq+Vpp/wCHeed8j5p14OjQTjB8pPdgfO8pbIWq2VJxksK+MfSPnSaaaTM73Z2PJewP0Hwlqz/H0ovnS+DM3l/FTr1f9XZuaSUkecsVtq2KsqlP1KPaPZWXydjtKV1VQl1PQDzU6vm7RHImq7XWE+74nxrsUZzqXZs0k/pH13KKV7kkuz5Vr8xZLOmoTVWfUQMX5JaFCzQs65TeJ+keSUkkk2aK9epaKsqtR3ykYJcn7AdyTT1Awy6ZyPJezWBngmne9BsUe0UqcQAFqfJq7Uphl0xaWzFA2eIqwpW+yubXK7//AHQ/QT8olzZ6zx35HCMI07ZCTa2mgPVnw/P11Ssap/urP/6Rep52wwi3Bzm+kjyPkLZVtk3UqekukBnxR7QVT5XXahDUtmAeGXTGg0opNiGafNger/HbaoVp2Zz5puJ6s/Kac505xnCTUotNNHtrL5+hKCVog4z7iB6A8p+R1YZtmp4liUG2bLT+QWanTeTCU5/eiPFV69W0VZ1asr5yeoHanyuu1Dwy6YlL9jAHBpRSbLYo9oCpzZQC2GXTOxTUk2jQVnxYHcUe0HU+SV2oItLdgUwy6YsGlG56CAVOQDYo9ozuMr3oypqWyACKaabQ+KPaJLi/RlAefyWmoWGXTL0t36GAOHxVz0L4o9oGryXoMC7i23ozmGXTNEeK9FgM+VL6OpOGrHCqcQJmx+zjWZqgR6WzAplS+i6moq5/oUyz5MBcyL7KZUvoot0agBUXB4mWzY/Z2pxZnAZ/ybforlS+i1LZjAEpqCwsmbHphz5soAmVLtHVFweJ7IYrU4MCubH7OP8Ak2/QI1L9gVypfRZSUFhYxmqc2AmbH7KZcgzWAKg4u9/otmx+y0+LMwDN5mxXKl9HaW7GAJSUFczubH7KVOQYC5beuhFBx16FWyJLi/QFM2P2cbzNECLS5P0BzKl2iyeXoxQKvJegL5sfsq4OWvYRqjxXoAstrUtmx+y8tn6MoDNqeiK5UvolLkOASeXozubH7K1d0EArg5O9fs5lyXQsOKLPZgHmx+zjkprCgS9PkgO5Uvosv49/2MBV3QFs2P2VcHN4kEaYcEAWVLtF82PTEMgDuSmsKKZUvo5T5o0gCv49/wBnc2P2cq/oEBXFzeJHMqX0JT4ouAeZEjmpK5fsBlockBbKl9FksvcYGrsgO5sfsq4ubvQRop8QDypfRfMS01EMr3YDOalp2UypfRWPJezUACWXqy2bH7JV2XsABWszVHMqX0XpcX7FALGo6dEzY/YUuT9lQEzZdI6nj0YQlLkBfKj2zjeXohQau6A5my6RdQUtX+wDTDigK5aWt7KZsukO9mZAFUnP4stlR7YdPkjSAL/j2/ZXNl0jtXdBAMoKaxM7lR7ZaHBFgBzZdIik5vCwi9PmgEyo9s4/49v2MDV/QFc2XSLKKmsTBNFPigOZUe2UzZdIcyMBVNy+L/ZbKj2wockagBay9UVzZdItV2QIDKKnqzuVHtnafEuAOY1poTG5adhvdnY8l7AXKj2zjWXqhgqvFewKZsukWSzNWCPS4v2BMqPbK43HTocyy5P2BfMb001LZUe2DHkvZrAFrBqiubLpF6nEABkszVncqPbJS2YoAObjp0TMb0uRSfJnFugGyo9s44qHyQpSpxYB5sukWX8m/wCgRqWzA7lR7ZVzcHhQ5mnzYFs2XSLZUe2AawCcFBYkVzZdIWpxZmAZfyb/AKO5Ue2cpfsYAHJw+KOZsukcqc2UAfKj2yOCj8l+hCs+LALNl0iyeZowRaW7AtlR7ZVycNEMBU5ATNl0i+WnrqAalsgKYFHXopmy6Q0uL9GUBU8zRlsqPbK0t36GAFvL0RzNl0iVeS9BgPlqWvZMqPbLx4r0WA//2Q==\" }}"} , </v>
      </c>
      <c r="CK10" s="209" t="str">
        <f>""</f>
        <v/>
      </c>
    </row>
    <row r="11" spans="1:89" s="169" customFormat="1" x14ac:dyDescent="0.25">
      <c r="B11" s="169" t="s">
        <v>1208</v>
      </c>
      <c r="C11" s="169" t="s">
        <v>1112</v>
      </c>
      <c r="D11" s="169" t="str">
        <f>VLOOKUP(demoPosts[[#This Row],[Source]],Table1[[UUID]:[email]],2,FALSE)</f>
        <v>9@localhost</v>
      </c>
      <c r="E11" s="169" t="s">
        <v>2487</v>
      </c>
      <c r="F11" s="169" t="s">
        <v>805</v>
      </c>
      <c r="G11"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1" s="150" t="str">
        <f t="shared" ca="1" si="4"/>
        <v>2016-09-16T17:48:14Z</v>
      </c>
      <c r="J11" s="169" t="s">
        <v>804</v>
      </c>
      <c r="M11" s="169" t="s">
        <v>2600</v>
      </c>
      <c r="N11" s="185" t="str">
        <f>ROW(demoPosts[[#This Row],[postTypeGuidLabel]])-2 &amp; ":  " &amp; REPT("lorem ipsum ",2*ROW(demoPosts[[#This Row],[postTypeGuidLabel]]))</f>
        <v xml:space="preserve">9:  lorem ipsum lorem ipsum lorem ipsum lorem ipsum lorem ipsum lorem ipsum lorem ipsum lorem ipsum lorem ipsum lorem ipsum lorem ipsum lorem ipsum lorem ipsum lorem ipsum lorem ipsum lorem ipsum lorem ipsum lorem ipsum lorem ipsum lorem ipsum lorem ipsum lorem ipsum </v>
      </c>
      <c r="O11" s="169">
        <v>23</v>
      </c>
      <c r="P11" s="169" t="str">
        <f>VLOOKUP(demoPosts[[#This Row],[imgSrcNum]],Images[[ID]:[Image]],4,FALSE)</f>
        <v>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v>
      </c>
      <c r="Q11" s="169" t="s">
        <v>2651</v>
      </c>
      <c r="AE11" s="169" t="s">
        <v>868</v>
      </c>
      <c r="AQ11" s="169" t="str">
        <f>"\""name\"" : \"""&amp;demoPosts[[#This Row],[talentProfile.name]]&amp;"\"", "</f>
        <v xml:space="preserve">\"name\" : \"\", </v>
      </c>
      <c r="AR11" s="169" t="str">
        <f>"\""title\"" : \"""&amp;demoPosts[[#This Row],[talentProfile.title]]&amp;"\"", "</f>
        <v xml:space="preserve">\"title\" : \"\", </v>
      </c>
      <c r="AS11" s="169" t="str">
        <f>"\""capabilities\"" : \"""&amp;demoPosts[[#This Row],[talentProfile.capabilities]]&amp;"\"", "</f>
        <v xml:space="preserve">\"capabilities\" : \"\", </v>
      </c>
      <c r="AT11" s="169" t="str">
        <f>"\""video\"" : \"""&amp;demoPosts[[#This Row],[talentProfile.video]]&amp;"\"" "</f>
        <v xml:space="preserve">\"video\" : \"\" </v>
      </c>
      <c r="AU11"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1" s="169" t="str">
        <f>"\""uid\"" : \"""&amp;demoPosts[[#This Row],[uid]]&amp;"\"", "</f>
        <v xml:space="preserve">\"uid\" : \"de696ffd56b84028a657f719d71959f7\", </v>
      </c>
      <c r="AW11" s="169" t="str">
        <f t="shared" ref="AW11:AW36" si="8">"\""type\"" : \""TEXT\"", "</f>
        <v xml:space="preserve">\"type\" : \"TEXT\", </v>
      </c>
      <c r="AX11" s="169" t="str">
        <f ca="1">"\""created\"" : \""" &amp; demoPosts[[#This Row],[created]] &amp; "\"", "</f>
        <v xml:space="preserve">\"created\" : \"2016-09-16T17:48:14Z\", </v>
      </c>
      <c r="AY11" s="169" t="str">
        <f>"\""modified\"" : \""" &amp; demoPosts[[#This Row],[modified]] &amp; "\"", "</f>
        <v xml:space="preserve">\"modified\" : \"2002-05-30T09:30:10Z\", </v>
      </c>
      <c r="AZ11" s="169" t="str">
        <f ca="1">"\""created\"" : \""" &amp; demoPosts[[#This Row],[created]] &amp; "\"", "</f>
        <v xml:space="preserve">\"created\" : \"2016-09-16T17:48:14Z\", </v>
      </c>
      <c r="BA11" s="169" t="str">
        <f>"\""modified\"" : \""" &amp; demoPosts[[#This Row],[modified]] &amp; "\"", "</f>
        <v xml:space="preserve">\"modified\" : \"2002-05-30T09:30:10Z\", </v>
      </c>
      <c r="BB11" s="169" t="str">
        <f>"\""labels\"" : \""each([Bitcoin],[Ethereum],[" &amp; demoPosts[[#This Row],[postTypeGuidLabel]]&amp;"])\"", "</f>
        <v xml:space="preserve">\"labels\" : \"each([Bitcoin],[Ethereum],[MESSAGEPOSTLABEL])\", </v>
      </c>
      <c r="BC11" s="169" t="str">
        <f t="shared" ref="BC11:BC36" si="9">"\""connections\"":[{\""source\"":\""alias://ff5136ad023a66644c4f4a8e2a495bb34689/alias\"",\""target\"":\""alias://0e65bd3a974ed1d7c195f94055c93537827f/alias\"",\""label\"":\""f0186f0d-c862-4ee3-9c09-b850a9d745a7\""}],"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11" s="169" t="str">
        <f>"\""versionedPostId\"" : \""" &amp; demoPosts[[#This Row],[versionedPost.id]] &amp; "\"", "</f>
        <v xml:space="preserve">\"versionedPostId\" : \"\", </v>
      </c>
      <c r="BE11" s="169" t="str">
        <f>"\""versionedPostPredecessorId\"" : \""" &amp; demoPosts[[#This Row],[versionedPost.predecessorID]] &amp; "\"", "</f>
        <v xml:space="preserve">\"versionedPostPredecessorId\" : \"\", </v>
      </c>
      <c r="BF11" s="169" t="str">
        <f>"\""jobPostType\"" : \""" &amp; demoPosts[[#This Row],[jobPostType]] &amp; "\"", "</f>
        <v xml:space="preserve">\"jobPostType\" : \" \", </v>
      </c>
      <c r="BG11" s="169" t="str">
        <f>"\""name\"" : \""" &amp; demoPosts[[#This Row],[jobName]] &amp; "\"", "</f>
        <v xml:space="preserve">\"name\" : \"\", </v>
      </c>
      <c r="BH11" s="169" t="str">
        <f>"\""description\"" : \""" &amp; demoPosts[[#This Row],[jobDescription]] &amp; "\"", "</f>
        <v xml:space="preserve">\"description\" : \"\", </v>
      </c>
      <c r="BI11" s="169" t="str">
        <f>"\""message\"" : \""" &amp; demoPosts[[#This Row],[jobMessage]] &amp; "\"", "</f>
        <v xml:space="preserve">\"message\" : \"\", </v>
      </c>
      <c r="BJ11" s="169" t="str">
        <f>"\""imgSrc\"" : \""" &amp; demoPosts[[#This Row],[imgSrc]] &amp; "\"" "</f>
        <v xml:space="preserve">\"imgSrc\"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BK11" s="169" t="str">
        <f>"\""postedDate\"" : \""" &amp; demoPosts[[#This Row],[jobMessage]] &amp; "\"", "</f>
        <v xml:space="preserve">\"postedDate\" : \"\", </v>
      </c>
      <c r="BL11" s="169" t="str">
        <f>"\""broadcastDate\"" : \""" &amp; demoPosts[[#This Row],[jobBroadcastDate]] &amp; "\"", "</f>
        <v xml:space="preserve">\"broadcastDate\" : \"\", </v>
      </c>
      <c r="BM11" s="169" t="str">
        <f>"\""startDate\"" : \""" &amp; demoPosts[[#This Row],[jobStartDate]] &amp; "\"", "</f>
        <v xml:space="preserve">\"startDate\" : \"\", </v>
      </c>
      <c r="BN11" s="169" t="str">
        <f>"\""endDate\"" : \""" &amp; demoPosts[[#This Row],[jobEndDate]] &amp; "\"", "</f>
        <v xml:space="preserve">\"endDate\" : \"\", </v>
      </c>
      <c r="BO11" s="169" t="str">
        <f>"\""currency\"" : \""" &amp; demoPosts[[#This Row],[jobCurrency]] &amp; "\"", "</f>
        <v xml:space="preserve">\"currency\" : \"\", </v>
      </c>
      <c r="BP11" s="169" t="str">
        <f>"\""workLocation\"" : \""" &amp; demoPosts[[#This Row],[jobWorkLocation]] &amp; "\"", "</f>
        <v xml:space="preserve">\"workLocation\" : \"\", </v>
      </c>
      <c r="BQ11" s="169" t="str">
        <f>"\""isPayoutInPieces\"" : \""" &amp; demoPosts[[#This Row],[jobIsPayoutInPieces]] &amp; "\"", "</f>
        <v xml:space="preserve">\"isPayoutInPieces\" : \"\", </v>
      </c>
      <c r="BR11" s="169" t="str">
        <f t="shared" si="2"/>
        <v xml:space="preserve">\"skillNeeded\" : \"various skills\", </v>
      </c>
      <c r="BS11" s="169" t="str">
        <f>"\""posterId\"" : \""" &amp; demoPosts[[#This Row],[posterId]] &amp; "\"", "</f>
        <v xml:space="preserve">\"posterId\" : \"\", </v>
      </c>
      <c r="BT11" s="169" t="str">
        <f>"\""versionNumber\"" : \""" &amp; demoPosts[[#This Row],[versionNumber]] &amp; "\"", "</f>
        <v xml:space="preserve">\"versionNumber\" : \"\", </v>
      </c>
      <c r="BU11" s="169" t="str">
        <f>"\""allowForwarding\"" : " &amp; demoPosts[[#This Row],[allowForwarding]] &amp; ", "</f>
        <v xml:space="preserve">\"allowForwarding\" : true, </v>
      </c>
      <c r="BV11" s="169" t="str">
        <f t="shared" ref="BV11:BV36" si="10">"\""referents\"" : \""" &amp; "" &amp; "\"", "</f>
        <v xml:space="preserve">\"referents\" : \"\", </v>
      </c>
      <c r="BW11" s="169" t="str">
        <f>"\""contractType\"" : \""" &amp; demoPosts[[#This Row],[jobContractType]] &amp; "\"", "</f>
        <v xml:space="preserve">\"contractType\" : \"\", </v>
      </c>
      <c r="BX11" s="169" t="str">
        <f>"\""budget\"" : \""" &amp; demoPosts[[#This Row],[jobBudget]] &amp; "\"""</f>
        <v>\"budget\" : \"\"</v>
      </c>
      <c r="BY11"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1" s="169" t="str">
        <f>"\""text\"" : \""" &amp; demoPosts[[#This Row],[messageText]] &amp; "\"","</f>
        <v>\"text\" : \"9:  lorem ipsum lorem ipsum lorem ipsum lorem ipsum lorem ipsum lorem ipsum lorem ipsum lorem ipsum lorem ipsum lorem ipsum lorem ipsum lorem ipsum lorem ipsum lorem ipsum lorem ipsum lorem ipsum lorem ipsum lorem ipsum lorem ipsum lorem ipsum lorem ipsum lorem ipsum \",</v>
      </c>
      <c r="CA11" s="169" t="str">
        <f>"\""subject\"" : \""" &amp; demoPosts[[#This Row],[messageSubject]] &amp; "\"","</f>
        <v>\"subject\" : \"subject to discussion\",</v>
      </c>
      <c r="CB11"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C11"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D11"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1" s="169" t="str">
        <f ca="1">"{\""$type\"":\"""&amp;demoPosts[[#This Row],[$type]]&amp;"\"","&amp;demoPosts[[#This Row],[uidInnerJson]]&amp;demoPosts[[#This Row],[createdInnerJson]]&amp;demoPosts[[#This Row],[modifiedInnerJson]]&amp;"\""connections\"":[{}],"&amp;"\""labels\"":\""notused\"","&amp;demoPosts[[#This Row],[typeDependentContentJson]]&amp;"}"</f>
        <v>{\"$type\":\"shared.models.MessagePost\",\"uid\" : \"de696ffd56b84028a657f719d71959f7\", \"created\" : \"2016-09-16T17:48:14Z\",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v>
      </c>
      <c r="CF11" s="169" t="str">
        <f>"""uid"" : """&amp;demoPosts[[#This Row],[uid]]&amp;""", "</f>
        <v xml:space="preserve">"uid" : "de696ffd56b84028a657f719d71959f7", </v>
      </c>
      <c r="CG11" s="169" t="str">
        <f>"""src"" : """&amp;demoPosts[[#This Row],[Source]]&amp;""", "</f>
        <v xml:space="preserve">"src" : "8f0a838e36b0484cb1091eeec09a85f7", </v>
      </c>
      <c r="CH11" s="169" t="str">
        <f>"""trgts"" : ["""&amp;demoPosts[[#This Row],[trgt1]]&amp;"""], "</f>
        <v xml:space="preserve">"trgts" : ["eeeeeeeeeeeeeeeeeeeeeeeeeeeeeeee"], </v>
      </c>
      <c r="CI11" s="169" t="str">
        <f>"""label"" : ""each([Bitcoin],[Ethereum],[" &amp; demoPosts[[#This Row],[postTypeGuidLabel]]&amp;"])"", "</f>
        <v xml:space="preserve">"label" : "each([Bitcoin],[Ethereum],[MESSAGEPOSTLABEL])", </v>
      </c>
      <c r="CJ11" s="183" t="str">
        <f ca="1">"{"&amp;demoPosts[[#This Row],[src]] &amp;demoPosts[[#This Row],[trgts]]&amp; demoPosts[[#This Row],[outterLabels]] &amp; demoPosts[[#This Row],[uid2]] &amp; """value"" : """ &amp; demoPosts[[#This Row],[valueJson]] &amp; """}" &amp; IF(LEN(OFFSET(demoPosts[[#This Row],[Source]],1,0))&gt;0," , ","")</f>
        <v xml:space="preserve">{"src" : "8f0a838e36b0484cb1091eeec09a85f7", "trgts" : ["eeeeeeeeeeeeeeeeeeeeeeeeeeeeeeee"], "label" : "each([Bitcoin],[Ethereum],[MESSAGEPOSTLABEL])", "uid" : "de696ffd56b84028a657f719d71959f7", "value" : "{\"$type\":\"shared.models.MessagePost\",\"uid\" : \"de696ffd56b84028a657f719d71959f7\", \"created\" : \"2016-09-16T17:48:14Z\", \"modified\" : \"2002-05-30T09:30:10Z\", \"connections\":[{}],\"labels\":\"notused\",\"postContent\": {\"$type\":\"shared.models.MessagePostContent\",\"versionedPostId\" : \"\", \"versionedPostPredecessorId\" : \"\", \"versionNumber\" : \"\", \"allowForwarding\" : true, \"text\" : \"9: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CEAA8PDw8QDxESEhEXGRYZFyIfHR0fIjQlKCUoJTROMTkxMTkxTkVURD9EVEV8YlZWYnyQeXJ5kK6bm67b0Nv///8BDw8PDxAPERISERcZFhkXIh8dHR8iNCUoJSglNE4xOTExOTFORVREP0RURXxiVlZifJB5cnmQrpubrtvQ2//////AABEIASwBLAMBIgACEQEDEQH/xACPAAABBQEBAAAAAAAAAAAAAAAEAQIDBQYABxAAAgICAAQCBwYGAgMAAwAAAQIAAwQRBRIhMUFxEyI0UWFysQYUIzJzwkJSYoGRsiQzFYKhQ2OSAQADAQEBAAAAAAAAAAAAAAABAgMABAURAAICAQMEAwEAAwEAAAAAAAABAhEhEjEyA0FRcQQiYRMUQoFS/9oADAMBAAIRAxEAPwAzjtxoyL/1foizL2Z5I0FJmg+0N6UZd/OOm2/0SZgZvDH6NRYnxDbk/wCacn+lNbUV+ED33P0LkD3CIAOm1359Ya3/AI1kJquPN7mEkpau1VHpEAXoJT+TVYRPWsuyOig2qQEAI/tNhwrG4jjOiuBbjN8d6mfFVKM6DIBOuugdSK69alVFsLANsFencRHCV5Q6kmlTPTTRWf4RGHGqPhG4VhsxMdz41KYQD1g0rwa35KLKc4tyJaPUsOkf4+4x0I4zULuHX77oOcf2lbiWG3Fqc9ysnONFISbJ2A1BnhJkDjrJjlXlGU5qNtplvmAyvoH4hj9hO5Vei5ctlPvEQhhYNV7IfSmE5Q1nefLHGvlySB4PFq5vzRV4hEC4rS6PTtiSy7MGTFtNi1sg9YgblxxxdHGPwaMV7PTLyFey62PfKW8UI4x05K/K4blYrAa79pLi4ufc4qT0mvFjvQmyoxVqPO7Gy093MLPaHWxNKIEVaalrHZVAEhvb8JvKSXPyiVeTeBWZLNjlS53Xb8CsfQvr1uBBRYN2K3ZtDcvsXEwrkZKswC3w6gx4xlKVoKrS7KDlZMi5ddn+hm2xErXHTkUDYBMxWdiZuHlMtjc5PXmEuMLiltdarZVsDpH0NWTc1ZoSgmf44pNK/OJeVZNNyjlb+xlXxNeYIP64gxneUPiWf09Zo+BW81RX4CUVCf8AfV8DDuA3pWCHOtEiZDPY2InQdLnPVqyqH/P9xBeIZZoo56yCebUz2JosxI3p5rUsDaKgg/EQOnNrAqFh9ZwNSz7wrKM00OWTJIBJkjx3Qj2Y9q636MgMiwfZx8zfWT7kOD7OPmb6y8UrZyfIf0XsxX2trL5JI8LT/okxXIR3E9I4/R6W+/Xhd+xZjWRNHY9XtsyF5Z2pLSin0wPaH4/LX6zoHPgm5Y4uErn+ncLt4LWa3sSwgqCYr6iutgrpsrRl1uOV6BVo/nSEV1K/KKsmpzvxJUyuqrY9yxXxAl/w5+G4tnpfQPz6116x1Lw8CuKW6yb7Gup9DWiWKwVQOhk4sHMeszlxw1qFz1hBrYO9SvU5mSQcc2VVeDMSTC5Lygafxmi4vmpi8PudhvfqgQHDDDEqDDRI2R7t9dQazDty7qTkv+FT1VPFj72ljI9SadJbFIQq29xD2MjO4rMJGziQstQBlAGVtQ1YYfe4JlY1iq566jJi0C5nTLQ/0iWL0/jekB8eog4Fb2o9oBUnUOtx3ZGNFo3rpuWXR6kvtHYT/I6S+ksMB42N1Yx/qMgRfXoPvRZVCq6/0rZGSFKdg5PU+5dSfGyra+UMNgdtw6GqN/SLVUb0dljjIB95StGeglCoIev1hFS+p+iuN+6IbB1iKy6IlPlUeoZdt2gN67raZGZjrVILj4QK/aFWUkS8NPpHs8oJ6NXp6rsggf5h1aZIMU3FlWMvJDhjaxOvE7l1gZ6hn+8Do46eZ8TB81Gb7rqrlHogF34/GF08J56GsttFZEt/TBL+ebDlsr5MpzusKV5WP1EJucvRU5YH4jxldRw3KIG35Kt/3MPzCEqVR2HSSlKOPJSnX4kVTlq8u3XiNxuA605rB9DTgyS7X3yo/wAyASJuWviJLEaKiCPcZ7f8NuLHu6VdE8X9/wAsquLoteLpR/FuXFNivUrIQRrwlbxIc4VfjMxI7lKtpX7o7HxAE2dbBq1PwmHb2OvfdHE1eLa1tKivtrZYxYjzLBWEnXxmT4pdYt2OObWj1Hvlxw7LsvNyvr1G0JaHJEZL6st4zB9nHzN9YoiYPs4+ZvrOhbnF1+K9lVxHrfk/q/sWZNqQ/Ls9AxOpq+InWRkfq/sWZqc65SO/eESfGHUyws6Yt/6bfSB1dGMLvOsLI/Tb6TnnzRaPFmXxl/Bdh4Rvpb/yBQWI3vwEmxvZrvIyZFHTp4S8FcWSnyRosXhw1XbkubrNDW/yjyEtexjF/Io32EdsyDbsocdxrdo7cSAJAymQOsLOpE4gCVVySkyQQ80NoPjKHKG7IUhZbFezMGA34SH/AMjkUOwU9RJrBqxfKQ5GG3MSO8v0+pKMmtTqic+lCcItxVkCZ1gbdgVvMQujKxrGpS7aIoPMQNkmDX4IqRX9Mp3rY8RCeGvi1W7dio131vcrrXslofo9Ox7Voox6lYkitQNye7ExcoH0tSE+/wAZlqcssyMLq7tdt9DLRuMVUoTcrIQIHpdGVoqcW25Lbsa07CMQreRk97fht5Sk4Y192Xk3sfV5j5EtLLIcLU0jKlItHiV9Gja8EoXYtH8pU/4MlocC1oNVkmi+wivmXm0f8xd5DRpRdsL4qNDDb4GW2DTU7M7dWBOtzO8VyrbfRKtOkXemhfC+JlWYWoOvXYlNLoXVHBpb9hdrM9nO5HX3zRC2u1do25TcRQejk6yG8bmcy3dwnXwIjaba+RUtXRH8UIyquWqs+9pXvWytr3mUjhUJK3RteACr7wUSwujJLziWDqv0qNsKQSDMvwaj0CNfYbFU9NrLTL4yxpNNbF1YaLkajvS4iR1JmesUlLl30Ut0mk4ZdbdSK1AVVVdt3My5zFTIsrKbFmxs9Nbljw/Kvw2ClA6HpsGRWKxgtNxp5zgm4vWA4I/gAP8A9h3BjrLzF+IMbxJDZXc3IRuuCcKt/wCa5ZuQPWsrHkibf0ZslIJ0D2iYPs4+ZvrIUrJKlRyKP8nzk2D7OPmb6zoW5wdfgvZU8T9oyP1f2LM8/KjS245kJTk3bPez9izIW5vMSFE5G3rkelFLREvKW2YblHWBkfpmZNeJtUAFXbTn4jm3oyE6UjRERwk2mMppWG4vWll95hddbQHhmHlX3KFV7FHVlB10m/q4Hg6UhbQfcXlFaVIRyTabGjsJ0N/8ZT/Pb/8A0ZXcRx8jDr+8Y7F0Tq6NJuEhtcSQ+cb1kOPkV5NK2J2MlkxxDqMMeZGYAgV8qHQPZLbI1KzZ5zGT2Aypyk5b1Hwkt9PPfoHXURuT62ao+Cw8qfvPbxErDk/Qsl9I15BeKUpThVIo1txK9ERa6SU3sbMtOOH8Gkf1mRUL/wBA/oWNHIJYiW4xrcqpFalKk0BsgM8ceDYRChuc697S1X8qj4RTrcS2akAtQldQStAFHYCV2QpKa2ZduOkr7xtZgMzbdHldkAjmYd9y2ZCbTBDSLDYrHoNzLDQUrTAxxC8VJUxDVq29QmrLxxrScrbBkV2JSuMjizdhcgj4RcTAvsb8OvmIG9GdKmiDgzQrYprrbfKxG+nhFyWdqRzHY33lQz2I/o7KrEf3DrDHrZKwzc3UdjE6jhVp5DFTv8F4mP8Ai0H+qCZtQWmh9d37/wBoZnuGwk8xBs2xHw6FU7YFSR/aSiXxRoOH0K9ALsW0TpT2Egz6RokDxg+HxamuvlKNDrhZbXzpUxU9dzSxV4EVZM9bjM9jKO+gZ2EuQ9orrJ/Nojw6S1tVfvaqegaqLwyuyvIvRNDdp6kbOosbt57jSinFejVfeaqqAuWqcoHcdZlaszFr4jXcp9QIdgdddY7MqIcjZYn3zNI9mPZzIfW+ss5ptYokotRfc9VxsqjKQWUttdyXB9nHzN9Zn/s7c6U2tbWQhaX+D7OPmb6y8cv/AIcXX4r2Y37UKxzTr+c/6pMoaXPeaj7VZN+PnH0T62x/1SZxOL5aHtWf/QSajFt26OtylSpWOroG+0m9D62gYCMx3sJOhv3QujiL4lvOqBjqLS/pTePIc6LrJYY+PdzarsZW14dJsuAG1EvqscsQ2+p3PPMjjWVkIUJ0u9zWfZAlkyrfIR3FKSp2gJtx+0aZuGdV1s9zGsFdWRuoIIMEtQu6OG7GSG0KrMx0BsmLHW5T1RpLYz01Gnkx3Cvwr8yjfRHOpdb7Sh4TacnIzMj+Audf3O5dnY1OWfJ0dMOIpMjJ7xGJgl9vJ4yY5DkN1gHNpjI7cjZ3AGyLOY67bjJMXUhHcHNLe4rLMZlRIBIEpGqd3J5urGCtTaXNfMNg61LaJeaA+pHT5LPjOXRealrffLvcOwjVeFNe2ZANykGBaACQOp138YTjM+HlIQw2Doj4RpJqL070TU8q1g2gtQa2deYMeGVuxBk5VmYKrBfV2AfGAXjlBv1+LWdMB02DOTp9ScuUUvRZxSVpk7doDd0Q+ULLDUCyW1WfKXTEexV0AGx9iCIOt5HuP1hOO2msMgxmT8XmPcCa/svYUvqxM5FTBo0OrWMTDOH0ekuZS7gDuFOtwTiNtRqxK1dTre+sueHqBc7A9xKXyErb8C2qrpQitAJSZ5Y6M0Tyj4go5RJDPYrMn2L/ANllfXlV1NpqQ0tM5CmIo97CVuVSECN4nUrAVq4nDIoe5dIVU/m8f8Tb4OWteKitsjZ5d9OkzWFw6q2ttUkkHXNzaEnsx7aEP4zd9a8IZtSxXexIRp3ZLk5DDPx7U2AU7Ab6bmmSzHesOU5SBvZGtTIZyObaPRtp1q2DCsLirg+js2T4gCCOmnY8tWDSHCrvC2I+/GZTKwXw76+cBj6TY9xBl+nF1GgF5POA5uZj5OVj0h9lNHfhvXaGVJJ7ipvKZqKcdGCWOAzEDw0JPg+zj5m+srKxxC5SKb0R1/hZdgiWWB7OPmb6ynRalbRxfJ4r2Y37U1B8478HP+qTK/dNzXfaVS2YfnP+izPU0uwPOSo32iO8nXF4SK98NuYBG3CPRUY4X7xj2sT4k6EuKEVOwkHGDv7svmYmt6kiiiqbK1MfFyLNILE32E2fDL1wMVceurn1skgjZmStBrYBeuhLjh1edfsrYtK67gbaPqcVYum20aKzjSVjdlTIPeYLfmNxLHNGMSgfoz6PaLVwzGQ89gNr/wA1h3DwAAABEl1pBXSiQ4uNXiULTX2Ec++kkjTrpIlQcwTIQESxKiDWpuZUZ3Rn76tSqsr2xXepoMhCJTsPxHlFRIrWLIvMGPeDM7Ns7bZlnXrkLFd6EJxBz2ELjh9jRB6LKReG2zTSuqKEm5VGydSxwFua+gisg7/MR01EZE+9unIBpjvXaWuI+PvT2ONDoBstGbbi63E001ZorntdUdCN99b0YBlW2WUmo7NtzhR5b6mMONlXf9XPWvvs19IfRiCk8zWc761vQE5oqcVTaZdytVWB9h5VAlXl2+poGW1qFhKrJTS9YyQrljYpReyCzXuMCrb0uxZZywmxfzwSzGsbTIO8eCV5QHenckOD0Dq4YHcOQLWfWtCkHXfQlLbTdVYa3BDCFV0XugLdvDcvcCKUnLejQl7awprySQfedxcuwvXXvvKS6u1+WtBtQemmEJCPRQivvmJ2RJdTTWFkeOq98BXE2/CoX3mD5yaahd92EizLwz0e5esDtstuPPyseXtFjeCuKNlw1eTFPxYyLL6hR72lDgZF5ZarLmFfwmmycGmnH51uYldNtjvYgliS/RIu7/CqygGzWX+WiQcOqJyG5SR+LrYjWzUrzrn0WJAUASfguUnp2qsQqzuWBMKTzgeTilyLJqFGTVoEneyTKWu9Kcq0ugdXtaam/GuotW119Tr1EyAT0llXvdmMGi8MW8M1OPxdMd2FjIutdCSSdzRYPXHHzN9Z5xxRQucVA7FZ6Ngeyp5t9Z0dKChaRwfJdxXsyP2kLDP6fzn/AESUlJdmG/fNF9oF3mufc/7FlFX+byBitqmdSTwydNiCcSPNkUj3JCA3X+8EyuuYvwVZzvkWjxZCzsl1mhsaE1XCQfQsxmbCbcnfeanhv/R/7R5yWlIEFlssp3uiThIlDp04xJjCSNhJDGN3gMVeSvWU7aC5B12BlzldxKG5tV5HxIEZC1lA9Q/BfzWW2CNMIDjKpq03vh1Lcgc+CoZVNaEu7YJJ67KOo8+RkP8AOZpOEVqFsYLM9gKHL7OtiazArCUnXvhbSi/LM19k+yD+s4x0a0mY49pV5Q/DaWZPSV2Wfw2mD2Zn7F/Ddv6hJEp5zjICQSN7kdrD0Wt93lpRTp6X30VAI0X9n6NVwXso7VBzcgcxITY2ZpMHFdsZee5uU7PKvSZ/HT01uQ3vP1O5sqByUVL7lEaTWleRa+34CNjUUKTXUAffrZlFnAswM1Ng2sz+YN2oPKTWQsorQWvA9yxq5F6bRYQOuRcw7DoPpGYtfpbyPBrAJaKpCyH41WQlrM3QuNEa2dGXWVfY9IrGwu9AEal2K0rXSIoHwGpR5bAOfImI3qeexkquu5nra7edsis9mPWTYT5d1yqd8pI22u0luXWInx3NDwzFrFFjMD1Ov8R4zpAnCyy4jxQLw+1KbgbemvgBMen3J6TZZlulwOwohmeirWwUAbbUDwMBc3KZCBqHm12AloiyxxMnGyFRL0Nja/P5Td4Hsy/M31nmd28LLaqogBX1PS8D2ZfNvrKw3ZyfJa0R9mY+0J1l2fP+xZmqrds/lLr7V2EZjhfFz/okySvagIXrzTnldyOxcYlwr+tBr+Zr2YfDUbii7frjvLGlcUOTkLYy67JOeU2pVgosIBVbD4y2x+IHHpWvQOvGB5SrY6jGoZFPTW9mEW8LsrQ2BG1rs0yi5V9qTNq/CazizlG04BgtXGshDstse4wI4yt/SZOMFVo9KWBDEgCVXSSTy2Jrfo12NkJk0rYv9xJtyj4SyqWrG+25dE9pN2mVWUITGMRI2cbMHtt9wiO/AcA+U43M1c4POu+7y0zbbFq2O5IEpAVLnnPUHvK9OLeRJSSYvpmB5V8JMuU3KyL12NGRKKix28JVsRLFBVvDcLVYrIrm2EcMStLAbatp49dT0GjBxPQqa98hGx1mGW7Hba1Jr37O5q1vqr4VWTafR8+uYCHo3OUrEnJruG5OGUQvSNlRsr7xK0nmA1LnGtJx6ixPUePfUo6iXrLe9mI8iY3Vio0GErEdtCVWZaPRsJZX710lJlg6J+ElTKNlI1vbzMlbJz1TaIdHsdQLbbYiIMvIQaDN21KxjbQ1xUN6Ybw+163067Vm0wm/ONYKPSVEOOXYXsdTzWnKyLCKgoYs4OtdyJv6OL4GDjpjXXfiVoA2gSNyk4xpeTmUpX+EFWUl4YcrKw7gyk4jZyXofDUiwLsm7KvsLv6HbHXnBeJuTYJFqpUti0Xcc7gy3+jRj4sY/ByhjWozrsb3LanF4OtSvk2sTyjsZS5Bxhafu4bk2dc0dLG5SOmTapm6xly8xeaupQm+5YTNcXNlOS1bjRA1NJ9nr91WnZFelA5v5pQcftXJ4kwXtoTOKVZJvE2q2KtmtvRVVCUHbzlni3ZFZWs5LaA2RrQ3KMGytzUjnQ673qFYy55uaxHPMehbv0lIKEUrsl1JTbdGk4rhUriU5NdpNZcE7g/AmStrns6E9oHxHiIamrDrUmuoAsYZh8SqSkVCpj12NaJkpuSf1DnTTI+McNtrsXMUhqrLP8Tc4Hsy+bfWYniHFFbEXF2WdruZ/hqbbA9mTzb6y3RcpJtqmcfyqUV7Mf8AadAc1jrenP8AosoqqQq8x0CZf/aa6xM10Ryqs5/1SZcOEGmYkSHUSvu2dkLD6l3Yig7JMuzi006NltYmeppe31kBIhFlVxYjlkrjfC2FqX/qgjKztDVaVro9DqSLm2/cgLLu4I5R9SZUX42S68oSNbGuICsVH/sBK9OK053s0m+xE1lZJ9f1pM2dUMNawduLCZNTwX0z7a4eS9Zc0/Z/EQ7cs0q+pHwKunLyM4GLLOe9l0utCXrxUrStAiKFUDQAizmbttlkqQIwMgbfjD2WQOomMUebr0TA9RM2qjmb3TTcRUCpjM3UOhJlI7AWbvsLUDsaIkjKA2+u5JjUrYTsbCruCNt7db6bjSjncRZLHFVGbTWBZrk4thJUlCoXCgaAG5mOE0JdknnQMqgnrNaqKo0qgeXSBP8AnJ1uzadQ45tt4KrU6huhJ6dI7QC6Had0intElJy3HjFIYw6Sp4gn4Vh+EtpXcS0Ma75YEEx6b1uJaSq8p13hNVZas6G+wkNyavK+7UqmqBKP2QdwzFezIJQqNDZ3NCOHITuxyfgAAILwWoqLrNd9CXZ3sxZSzgCiC/d60TlQaEyHEx/ywo8FE257THcQXee3wAgiMV1o2yr3G5fYHCKraVusZvgJULUWyOXrvpN3TWKqa0/lURnJAyqBq8WqoAAHpM3kqTxG3Q7KJsCJmnRznZHKp2eg/wARbYVuwXhOKbssOV2qtszYuOmgOmpX8Ixnoo9dSGMtWG1MLbYrR5zaCz3fG3U33DcWunDq0gDMuyZnK+EZTEEoB+KWOz4TYDSVqvuGo8WTn2M7lYuAmQbLEGubZmuwPZl+ZvrMRxez8ZK116w6zbYHsyebfWW6byzj+TwXsxv2oQtn9v4z/qkrfuQI3Yd+Q1NBxtQ/F/h6Q/6rGOnQyE2tR2xT02ZDJZ6mAUkThbeVUltbMdnj8ZRGPorUu+3eBJWsDf6vyWOBjnMv3a7cvXag6E0tWDiVa5KU8z1lVwRABYZoYknl+B0kkjtaijwiTh4RAixPGdEExhDIyOpksYR1hRij4qP+O8zdaEoAB4TU8VX/AIzSioHKO0OqkjKO4Xh0labmI8NSox6jZa2veZqqq9YfbqwJlBiK22I13mc3pbMoqy+4TjehV2PjoS4g2IpFC78esJgtsDHTjOiwmGyu4l7Lb8ssusHyaBfU9ZPcQGM5gp+Go8WaBXjeZd800+PgpSF9YkrJvueOWLtWpM3kLawN4enJjL8esNiAADQizGEmfyOH33ZjuAOU6miiQmKqnhvJlG4uNdNLqW06dMAdOCqOwiAx3WEA6OjI+YA4Sq4zc9WKOR+UltS1Ezn2k9lr/UjwJy7GZX0v3pLCebr4meq4Hsy/M31njyfmXr4iew4HsyebfWdHT3ZyfK4R9lBxNObi/kW/0SIy94dnBfv+Sfc/7VgjzmnyZ3R4ox3EF/5AiLUOm2En4gv/AClEI5VH+IkptFIRTRa8Kr5aGPvaWwguGvLjpC/CKFiHUURDFmAJ1iddxYnjMYU+cb0imdMYrOI0tdjsqDrKmvByyoUVhfiTNPobMTp1h8AsjFQ9CK/hqVtfCqkJ9dtblvEmXcxygKgUdgIojdxdzGHzjqQPfRWwV7EU+4mTbBGwdiYw6N8TFiTBOneJnCdMAWJ7506YIs6d0i+MxjvGdOE73TAHCOjOsWEw6OjZ0wCQTNfaQ6op+eaOZj7Sn8Oj5jK9PuTn2Mmn5l8xPYsD2VPNvrPHU/MvmJ7Fgeyp5t9Z0Q3Zx/K4R9gWausvK+Fv7FghHSGZfTKyh/8At/YsG6TknyZ3Q4oz2Zw+624WJ4RtfCshiOa0KPh1mh13iKOoisdYFRAiKo7Aaj+kSdFCcZ046nb7TGE2Z0XxnTGGmMj4yEDOG9mLEGtmL75jDYsSd74DEattzJARB0PrGSjwmCZXjJ1xHzrWafE6YtHX+BZnuI4mRkZ5atNroDvNBjgiioHuFAMpJrRHJON6pBfSKOvYSVV14AxyqOgA6kRVEayDRB6zpKw0P7yOBoKOiRZ0ATtRYk6YwsQ+EWIZrNR0dIWtRB1MEsymPROk1moPZ1XuQIO2SOdAN631gBZidk7ijcwaLf7zToaJme49XZkrT6FS2t7h25Fbao7mUjOrJyhbRjjRdWyl6yBsT13A9lTzb6zzzJya7amqrI6sJ6Hgeyp5t9Z0dGV2cfzI1CPsEzfbMv8AW/YsEhWUdZWT+r+xYLOafNnZDihDsf4iL3EXp/8AIi9xFGHztTp0ATp394nScJgiRYk7rMY6JFiTAEHczjF11jTMYbOJ0pixtnRTAYGQN1PhuSuGCjXfU7mb0ae7ckH5hvtqLJ4ZkAnGp5mcrtiIVQpUBd+URm5WGx4yTm1ZX8InTbvcLLOhQ/f+YCceVHWRI5BPXR7iQs67Ozozr1JR2J6XZPc6kDXiFkEYrcx+EfJydjJULEimRtYi9zFtDEkQkCCPlDsogj2u/cwWNQe+Si9usEsyHbx1B+aNLTGJN7ndI0AmP0qdXbXw8YTCjZjiVr/OdfDxgz5LBGateVVGyYvCxXlc9xO9NrUNPxgVtLvk5LvvDvXWwBVeYjx1HVPw61BXdW3bqSSJaijGpL2CpVJX1iBokTK599bXbpQoNR4peCcmy/oPBUA0GE0+B7MPmb6zy1L3DDr4z1Lh/sq/M31nV0qycPyr0r2A5ftWR+r+xYNCcv2rI/V/YsGnNPkzthxQk4Tpw7xGOL4xY2KIAnRJxnTGOnTovhMYbOnToAnRNTpxmMNjH1H6kdugIphtlhIQRxLr5kCCFyWUQmx+QAycrjCToO9CMpLdvGPC7uTvocu9S6o5TUrFR2nXWDkYBdDUfp9PTFNvehHP7VRWWKzEhnb/ADF0vKB4xjWADbGDtkqASvWPayNQXvUhe9E8ZXNe7nvItxLH0hj5THovSDMxPcyMtGw0HA/c6cEJk4qCjbnU2DEIBMl9GF6udSO3KrqB5Rr4yE133psMFJ7bEKt7AbSJjaSeWkf3jlxtndh2Y3Ax7qa2FzhmLbh4EdRSfkk5t/iBcmveNaqjuhhHD8b7rjJWQu/EiTqOslELl2FruMvP4NvymYvIHrTZZXs9vlMdfvZjQ2YJdgVR6w856xgezJ5t9Z5So9cec9WwPZk82+s6Oj3OL5fCPsCyvasn9X9iweEZXtWR+r+xZBOefJnbDihPd1jR3j9doniJNjoSL7pxnCYI2d0GpxiagMLGmLOMIRIsWd0/+wGE8Yk6dAYbIbj6smg+QwC94AkAUjlJk9ycyb8FldZljagddQnFyS/pVbXUDUSTTTQaaRpsbfoa9fyiLmhhi2sO/L4CUaZ+VWAqhdCMbiuUXAsIC+4CXj1unpUe+xHRLVZH6FrWBZtDpH2Y1Na69Jv+2jBmzWZj6moPYxtIbWov1zgtnyPtRU7PuQdTHrXC1x9DbnXw8YtoZIGVCZOtWurdJIXVB6o18ZDt37dIMsLpDmtVBpRr6yPlss7nQ/8AsmSoDr3Ml1qOoeScp+DM5S2niCVVDfaabUrhhc+a97gjWuQgyz8ZVtUiSu2OEf4zlXcl0BFsJwGo4RvWOEUJDl+zWeUyFo6zW5p1jPMpZ3lIbMnLcHUEMvnPU8D2ZPNvrPL13zL5z1DA9mX5m+s6Ojuzj+Xwj7BMway8r4XfsWDGE5PtWR+r+xYP2nPPkzuhxQ2JHxJMcTU7pO6bneImMIYkVokATp0SJNZhfCJ7vONZlUdTqCWZajovWK5DKLYZuDWZCJvZG5X2X2P3bQg51Fcn4GUf0LfMY9FGoDa7N1ZtxYxyIKfkIz3dIQoBrft4QXZkvWLsmbceDbrQdtecRam59nZh9KLodISyJr1joSkYKrsAAE22tbMLFGh+IdfCONqoNVrr4wC/Nrr3s8zb7CbL2Vhwt8B3OqdEGvjBhkJZYa0cFtRgosvrPpiV32VT2kGJwxcbINosJGjoGUjBZ1PJOXUd4RYhPE9THgRYohEycI6cBHAbmswmu0eF6xdATt9YDDxHeMaIvjMYdOETcUQGBc72dvMTMWTS8Q9n/wDYTNuBKw4k5bkCfnHnPUMD2Zfmb6zzRQOYec9LwPZl82+s6OjvI4/lcI+wTK9qyf1f2LB4Tk+05P6w/wBFkGhObqc2d0OKGxsefCMPeTGFM4eERo0sBqZhHGNMq7uKVq7IoPQ9zBXyxb/+TcVv8HUf0tXyKk8dmBW5jHsAsBLyEtF+zH+qCHtJ7kmRljIuaN2YaBZLsROaRRdQ0AdsmJ3j0rZzpRuFLjgfnO/gIrCkCojMdKIalKr1c/2EdvQ0NKPhIyxOwg2YqX5Y2F3CGv5BpQFEgFjP0Qbirjc3Ww7+EMVABoDQlFBvdk3Pwgf0R0S53Mpu055WsbPpd/4M2Z1M9hY9rZ11qNyhXO/iJeFJMjO20aLwieMdqcBEGEirF7xwGoLMcAY+JFgMdO8Y6dCEdOiRZgHR8ZHQGAeI9aR80z7iaDiH/UvnKRpaHEnLchUesvnPScD2Zfmb6zztB6w856JgezL8zfWX6O7OP5XCPsFyPacn9Uf6LBzCMj2nK/VH+iyAzm6nNndDihsbHHQjJMcRjAcl9I3kYY8CtA6zVbNdIxnprB05onpN+EvLsWpidoIDZhL/AAkiU0/gmtga2kdnIk63v71aAM4V2U+BjyGXXMNbmcPwZTDhkjxUiSrbW3ZpV7I8Y5bGUgxdI2ouFBbqISlaDqx38BK6nIOoSbGY8qjZ+ER2uw6a8hptAGl6D4SH0rseVBsySrEduth0PcJYJWqDSrqBQvczmuwGmOxO7G/tCgoA0o1JSvWcY6SRJtvuJqdHTtQmG6iBFXegBuSTgpgswmjOAMk0BGwBOnTp0xhY6JHTGOieJixBMAeJ06JCYRj0OvAqIQ4AYAe6DKRq351k5YsdmHsAr8/8iecp2Alzng8qdJUMBKQ4iS3GoDzDznoGB7MvzN9ZgFB5l0fGb/A9mX5m+sv0d2cny+EfYLf7Tlfqj/RZARJ7/acn9Uf6LIiBOXqc5HbDiiMiJFJ6GN7xByKyBvCrO394M3aMhWBuIOy9IW3jBnlETMjeN32D+owux6vuorsDCxDoCD3gHIs+cyWkm4lLCSFRtf2leyARU2Dn3YrMAOiiXWJw0ZFAsduUsdjUoxtFR1JDHc1XCGLYS78GMSYYsbXwqofmsYyxrprrGkXUkHeSakiggWOnRTFCJrrOMXQ3uIZjHTpxjh2mMcFAnEzjOgCNixYh7QGOiiJHeOoTCxYkcJjCCdHRswBZ0WdCYYF0WPvMKpqa1gBIZe4yKlKkDqRGirYsnRXcVrSrh7Aa6ETG7+M2fFuuG/mJkRWjdxKywTTGJ+Yec32B7MvzN9Zh1RQw85uMD2Zfmb6ynQ3ZzfL4R9n/2Q==\" }}"} , </v>
      </c>
      <c r="CK11" s="209" t="str">
        <f>""</f>
        <v/>
      </c>
    </row>
    <row r="12" spans="1:89" s="169" customFormat="1" x14ac:dyDescent="0.25">
      <c r="B12" s="169" t="s">
        <v>1209</v>
      </c>
      <c r="C12" s="169" t="s">
        <v>1113</v>
      </c>
      <c r="D12" s="169" t="str">
        <f>VLOOKUP(demoPosts[[#This Row],[Source]],Table1[[UUID]:[email]],2,FALSE)</f>
        <v>10@localhost</v>
      </c>
      <c r="E12" s="169" t="s">
        <v>2487</v>
      </c>
      <c r="F12" s="169" t="s">
        <v>805</v>
      </c>
      <c r="G12" s="16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2" s="150" t="str">
        <f t="shared" ca="1" si="4"/>
        <v>2016-09-16T17:33:50Z</v>
      </c>
      <c r="J12" s="169" t="s">
        <v>804</v>
      </c>
      <c r="M12" s="169" t="s">
        <v>2600</v>
      </c>
      <c r="N12" s="185" t="str">
        <f>ROW(demoPosts[[#This Row],[postTypeGuidLabel]])-2 &amp; ":  " &amp; REPT("lorem ipsum ",2*ROW(demoPosts[[#This Row],[postTypeGuidLabel]]))</f>
        <v xml:space="preserve">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 s="169">
        <v>12</v>
      </c>
      <c r="P12" s="169"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 s="169" t="s">
        <v>2651</v>
      </c>
      <c r="AE12" s="169" t="s">
        <v>868</v>
      </c>
      <c r="AQ12" s="169" t="str">
        <f>"\""name\"" : \"""&amp;demoPosts[[#This Row],[talentProfile.name]]&amp;"\"", "</f>
        <v xml:space="preserve">\"name\" : \"\", </v>
      </c>
      <c r="AR12" s="169" t="str">
        <f>"\""title\"" : \"""&amp;demoPosts[[#This Row],[talentProfile.title]]&amp;"\"", "</f>
        <v xml:space="preserve">\"title\" : \"\", </v>
      </c>
      <c r="AS12" s="169" t="str">
        <f>"\""capabilities\"" : \"""&amp;demoPosts[[#This Row],[talentProfile.capabilities]]&amp;"\"", "</f>
        <v xml:space="preserve">\"capabilities\" : \"\", </v>
      </c>
      <c r="AT12" s="169" t="str">
        <f>"\""video\"" : \"""&amp;demoPosts[[#This Row],[talentProfile.video]]&amp;"\"" "</f>
        <v xml:space="preserve">\"video\" : \"\" </v>
      </c>
      <c r="AU12" s="169"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2" s="169" t="str">
        <f>"\""uid\"" : \"""&amp;demoPosts[[#This Row],[uid]]&amp;"\"", "</f>
        <v xml:space="preserve">\"uid\" : \"3a2fa2dc676e48eeb26e4612c02e8cb6\", </v>
      </c>
      <c r="AW12" s="169" t="str">
        <f t="shared" si="8"/>
        <v xml:space="preserve">\"type\" : \"TEXT\", </v>
      </c>
      <c r="AX12" s="169" t="str">
        <f ca="1">"\""created\"" : \""" &amp; demoPosts[[#This Row],[created]] &amp; "\"", "</f>
        <v xml:space="preserve">\"created\" : \"2016-09-16T17:33:50Z\", </v>
      </c>
      <c r="AY12" s="169" t="str">
        <f>"\""modified\"" : \""" &amp; demoPosts[[#This Row],[modified]] &amp; "\"", "</f>
        <v xml:space="preserve">\"modified\" : \"2002-05-30T09:30:10Z\", </v>
      </c>
      <c r="AZ12" s="169" t="str">
        <f ca="1">"\""created\"" : \""" &amp; demoPosts[[#This Row],[created]] &amp; "\"", "</f>
        <v xml:space="preserve">\"created\" : \"2016-09-16T17:33:50Z\", </v>
      </c>
      <c r="BA12" s="169" t="str">
        <f>"\""modified\"" : \""" &amp; demoPosts[[#This Row],[modified]] &amp; "\"", "</f>
        <v xml:space="preserve">\"modified\" : \"2002-05-30T09:30:10Z\", </v>
      </c>
      <c r="BB12" s="169" t="str">
        <f>"\""labels\"" : \""each([Bitcoin],[Ethereum],[" &amp; demoPosts[[#This Row],[postTypeGuidLabel]]&amp;"])\"", "</f>
        <v xml:space="preserve">\"labels\" : \"each([Bitcoin],[Ethereum],[MESSAGEPOSTLABEL])\", </v>
      </c>
      <c r="BC12" s="169" t="str">
        <f t="shared" si="9"/>
        <v>\"connections\":[{\"source\":\"alias://ff5136ad023a66644c4f4a8e2a495bb34689/alias\",\"target\":\"alias://0e65bd3a974ed1d7c195f94055c93537827f/alias\",\"label\":\"f0186f0d-c862-4ee3-9c09-b850a9d745a7\"}],</v>
      </c>
      <c r="BD12" s="169" t="str">
        <f>"\""versionedPostId\"" : \""" &amp; demoPosts[[#This Row],[versionedPost.id]] &amp; "\"", "</f>
        <v xml:space="preserve">\"versionedPostId\" : \"\", </v>
      </c>
      <c r="BE12" s="169" t="str">
        <f>"\""versionedPostPredecessorId\"" : \""" &amp; demoPosts[[#This Row],[versionedPost.predecessorID]] &amp; "\"", "</f>
        <v xml:space="preserve">\"versionedPostPredecessorId\" : \"\", </v>
      </c>
      <c r="BF12" s="169" t="str">
        <f>"\""jobPostType\"" : \""" &amp; demoPosts[[#This Row],[jobPostType]] &amp; "\"", "</f>
        <v xml:space="preserve">\"jobPostType\" : \" \", </v>
      </c>
      <c r="BG12" s="169" t="str">
        <f>"\""name\"" : \""" &amp; demoPosts[[#This Row],[jobName]] &amp; "\"", "</f>
        <v xml:space="preserve">\"name\" : \"\", </v>
      </c>
      <c r="BH12" s="169" t="str">
        <f>"\""description\"" : \""" &amp; demoPosts[[#This Row],[jobDescription]] &amp; "\"", "</f>
        <v xml:space="preserve">\"description\" : \"\", </v>
      </c>
      <c r="BI12" s="169" t="str">
        <f>"\""message\"" : \""" &amp; demoPosts[[#This Row],[jobMessage]] &amp; "\"", "</f>
        <v xml:space="preserve">\"message\" : \"\", </v>
      </c>
      <c r="BJ12" s="169"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 s="169" t="str">
        <f>"\""postedDate\"" : \""" &amp; demoPosts[[#This Row],[jobMessage]] &amp; "\"", "</f>
        <v xml:space="preserve">\"postedDate\" : \"\", </v>
      </c>
      <c r="BL12" s="169" t="str">
        <f>"\""broadcastDate\"" : \""" &amp; demoPosts[[#This Row],[jobBroadcastDate]] &amp; "\"", "</f>
        <v xml:space="preserve">\"broadcastDate\" : \"\", </v>
      </c>
      <c r="BM12" s="169" t="str">
        <f>"\""startDate\"" : \""" &amp; demoPosts[[#This Row],[jobStartDate]] &amp; "\"", "</f>
        <v xml:space="preserve">\"startDate\" : \"\", </v>
      </c>
      <c r="BN12" s="169" t="str">
        <f>"\""endDate\"" : \""" &amp; demoPosts[[#This Row],[jobEndDate]] &amp; "\"", "</f>
        <v xml:space="preserve">\"endDate\" : \"\", </v>
      </c>
      <c r="BO12" s="169" t="str">
        <f>"\""currency\"" : \""" &amp; demoPosts[[#This Row],[jobCurrency]] &amp; "\"", "</f>
        <v xml:space="preserve">\"currency\" : \"\", </v>
      </c>
      <c r="BP12" s="169" t="str">
        <f>"\""workLocation\"" : \""" &amp; demoPosts[[#This Row],[jobWorkLocation]] &amp; "\"", "</f>
        <v xml:space="preserve">\"workLocation\" : \"\", </v>
      </c>
      <c r="BQ12" s="169" t="str">
        <f>"\""isPayoutInPieces\"" : \""" &amp; demoPosts[[#This Row],[jobIsPayoutInPieces]] &amp; "\"", "</f>
        <v xml:space="preserve">\"isPayoutInPieces\" : \"\", </v>
      </c>
      <c r="BR12" s="169" t="str">
        <f t="shared" si="2"/>
        <v xml:space="preserve">\"skillNeeded\" : \"various skills\", </v>
      </c>
      <c r="BS12" s="169" t="str">
        <f>"\""posterId\"" : \""" &amp; demoPosts[[#This Row],[posterId]] &amp; "\"", "</f>
        <v xml:space="preserve">\"posterId\" : \"\", </v>
      </c>
      <c r="BT12" s="169" t="str">
        <f>"\""versionNumber\"" : \""" &amp; demoPosts[[#This Row],[versionNumber]] &amp; "\"", "</f>
        <v xml:space="preserve">\"versionNumber\" : \"\", </v>
      </c>
      <c r="BU12" s="169" t="str">
        <f>"\""allowForwarding\"" : " &amp; demoPosts[[#This Row],[allowForwarding]] &amp; ", "</f>
        <v xml:space="preserve">\"allowForwarding\" : true, </v>
      </c>
      <c r="BV12" s="169" t="str">
        <f t="shared" si="10"/>
        <v xml:space="preserve">\"referents\" : \"\", </v>
      </c>
      <c r="BW12" s="169" t="str">
        <f>"\""contractType\"" : \""" &amp; demoPosts[[#This Row],[jobContractType]] &amp; "\"", "</f>
        <v xml:space="preserve">\"contractType\" : \"\", </v>
      </c>
      <c r="BX12" s="169" t="str">
        <f>"\""budget\"" : \""" &amp; demoPosts[[#This Row],[jobBudget]] &amp; "\"""</f>
        <v>\"budget\" : \"\"</v>
      </c>
      <c r="BY12" s="169"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2" s="169" t="str">
        <f>"\""text\"" : \""" &amp; demoPosts[[#This Row],[messageText]] &amp; "\"","</f>
        <v>\"text\"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 s="169" t="str">
        <f>"\""subject\"" : \""" &amp; demoPosts[[#This Row],[messageSubject]] &amp; "\"","</f>
        <v>\"subject\" : \"subject to discussion\",</v>
      </c>
      <c r="CB12" s="169"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 s="16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2" s="16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2" s="169" t="str">
        <f ca="1">"{\""$type\"":\"""&amp;demoPosts[[#This Row],[$type]]&amp;"\"","&amp;demoPosts[[#This Row],[uidInnerJson]]&amp;demoPosts[[#This Row],[createdInnerJson]]&amp;demoPosts[[#This Row],[modifiedInnerJson]]&amp;"\""connections\"":[{}],"&amp;"\""labels\"":\""notused\"","&amp;demoPosts[[#This Row],[typeDependentContentJson]]&amp;"}"</f>
        <v>{\"$type\":\"shared.models.MessagePost\",\"uid\" : \"3a2fa2dc676e48eeb26e4612c02e8cb6\", \"created\" : \"2016-09-16T17:33:50Z\",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2" s="169" t="str">
        <f>"""uid"" : """&amp;demoPosts[[#This Row],[uid]]&amp;""", "</f>
        <v xml:space="preserve">"uid" : "3a2fa2dc676e48eeb26e4612c02e8cb6", </v>
      </c>
      <c r="CG12" s="169" t="str">
        <f>"""src"" : """&amp;demoPosts[[#This Row],[Source]]&amp;""", "</f>
        <v xml:space="preserve">"src" : "47d49a9cbc384b628d1caaa7376a2e22", </v>
      </c>
      <c r="CH12" s="169" t="str">
        <f>"""trgts"" : ["""&amp;demoPosts[[#This Row],[trgt1]]&amp;"""], "</f>
        <v xml:space="preserve">"trgts" : ["eeeeeeeeeeeeeeeeeeeeeeeeeeeeeeee"], </v>
      </c>
      <c r="CI12" s="169" t="str">
        <f>"""label"" : ""each([Bitcoin],[Ethereum],[" &amp; demoPosts[[#This Row],[postTypeGuidLabel]]&amp;"])"", "</f>
        <v xml:space="preserve">"label" : "each([Bitcoin],[Ethereum],[MESSAGEPOSTLABEL])", </v>
      </c>
      <c r="CJ12" s="183" t="str">
        <f ca="1">"{"&amp;demoPosts[[#This Row],[src]] &amp;demoPosts[[#This Row],[trgts]]&amp; demoPosts[[#This Row],[outterLabels]] &amp; demoPosts[[#This Row],[uid2]] &amp; """value"" : """ &amp; demoPosts[[#This Row],[valueJson]] &amp; """}" &amp; IF(LEN(OFFSET(demoPosts[[#This Row],[Source]],1,0))&gt;0," , ","")</f>
        <v xml:space="preserve">{"src" : "47d49a9cbc384b628d1caaa7376a2e22", "trgts" : ["eeeeeeeeeeeeeeeeeeeeeeeeeeeeeeee"], "label" : "each([Bitcoin],[Ethereum],[MESSAGEPOSTLABEL])", "uid" : "3a2fa2dc676e48eeb26e4612c02e8cb6", "value" : "{\"$type\":\"shared.models.MessagePost\",\"uid\" : \"3a2fa2dc676e48eeb26e4612c02e8cb6\", \"created\" : \"2016-09-16T17:33:50Z\", \"modified\" : \"2002-05-30T09:30:10Z\", \"connections\":[{}],\"labels\":\"notused\",\"postContent\": {\"$type\":\"shared.models.MessagePostContent\",\"versionedPostId\" : \"\", \"versionedPostPredecessorId\" : \"\", \"versionNumber\" : \"\", \"allowForwarding\" : true, \"text\" : \"10: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2" s="209" t="str">
        <f>""</f>
        <v/>
      </c>
    </row>
    <row r="13" spans="1:89" s="185" customFormat="1" x14ac:dyDescent="0.25">
      <c r="B13" s="185" t="s">
        <v>1210</v>
      </c>
      <c r="C13" s="185" t="s">
        <v>1114</v>
      </c>
      <c r="D13" s="185" t="str">
        <f>VLOOKUP(demoPosts[[#This Row],[Source]],Table1[[UUID]:[email]],2,FALSE)</f>
        <v>11@localhost</v>
      </c>
      <c r="E13" s="185" t="s">
        <v>2487</v>
      </c>
      <c r="F13" s="185" t="s">
        <v>805</v>
      </c>
      <c r="G1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3" s="150" t="str">
        <f t="shared" ca="1" si="4"/>
        <v>2016-09-16T17:19:26Z</v>
      </c>
      <c r="J13" s="185" t="s">
        <v>804</v>
      </c>
      <c r="M13" s="185" t="s">
        <v>2600</v>
      </c>
      <c r="N13" s="185" t="str">
        <f>ROW(demoPosts[[#This Row],[postTypeGuidLabel]])-2 &amp; ":  " &amp; REPT("lorem ipsum ",2*ROW(demoPosts[[#This Row],[postTypeGuidLabel]]))</f>
        <v xml:space="preserve">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3" s="185">
        <v>12</v>
      </c>
      <c r="P1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3" s="185" t="s">
        <v>2651</v>
      </c>
      <c r="AE13" s="185" t="s">
        <v>868</v>
      </c>
      <c r="AQ13" s="185" t="str">
        <f>"\""name\"" : \"""&amp;demoPosts[[#This Row],[talentProfile.name]]&amp;"\"", "</f>
        <v xml:space="preserve">\"name\" : \"\", </v>
      </c>
      <c r="AR13" s="185" t="str">
        <f>"\""title\"" : \"""&amp;demoPosts[[#This Row],[talentProfile.title]]&amp;"\"", "</f>
        <v xml:space="preserve">\"title\" : \"\", </v>
      </c>
      <c r="AS13" s="185" t="str">
        <f>"\""capabilities\"" : \"""&amp;demoPosts[[#This Row],[talentProfile.capabilities]]&amp;"\"", "</f>
        <v xml:space="preserve">\"capabilities\" : \"\", </v>
      </c>
      <c r="AT13" s="185" t="str">
        <f>"\""video\"" : \"""&amp;demoPosts[[#This Row],[talentProfile.video]]&amp;"\"" "</f>
        <v xml:space="preserve">\"video\" : \"\" </v>
      </c>
      <c r="AU1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3" s="185" t="str">
        <f>"\""uid\"" : \"""&amp;demoPosts[[#This Row],[uid]]&amp;"\"", "</f>
        <v xml:space="preserve">\"uid\" : \"6b210dadec9b4aa297b9a23a17fd7548\", </v>
      </c>
      <c r="AW13" s="185" t="str">
        <f t="shared" si="8"/>
        <v xml:space="preserve">\"type\" : \"TEXT\", </v>
      </c>
      <c r="AX13" s="185" t="str">
        <f ca="1">"\""created\"" : \""" &amp; demoPosts[[#This Row],[created]] &amp; "\"", "</f>
        <v xml:space="preserve">\"created\" : \"2016-09-16T17:19:26Z\", </v>
      </c>
      <c r="AY13" s="185" t="str">
        <f>"\""modified\"" : \""" &amp; demoPosts[[#This Row],[modified]] &amp; "\"", "</f>
        <v xml:space="preserve">\"modified\" : \"2002-05-30T09:30:10Z\", </v>
      </c>
      <c r="AZ13" s="185" t="str">
        <f ca="1">"\""created\"" : \""" &amp; demoPosts[[#This Row],[created]] &amp; "\"", "</f>
        <v xml:space="preserve">\"created\" : \"2016-09-16T17:19:26Z\", </v>
      </c>
      <c r="BA13" s="185" t="str">
        <f>"\""modified\"" : \""" &amp; demoPosts[[#This Row],[modified]] &amp; "\"", "</f>
        <v xml:space="preserve">\"modified\" : \"2002-05-30T09:30:10Z\", </v>
      </c>
      <c r="BB13" s="185" t="str">
        <f>"\""labels\"" : \""each([Bitcoin],[Ethereum],[" &amp; demoPosts[[#This Row],[postTypeGuidLabel]]&amp;"])\"", "</f>
        <v xml:space="preserve">\"labels\" : \"each([Bitcoin],[Ethereum],[MESSAGEPOSTLABEL])\", </v>
      </c>
      <c r="BC13" s="185" t="str">
        <f t="shared" si="9"/>
        <v>\"connections\":[{\"source\":\"alias://ff5136ad023a66644c4f4a8e2a495bb34689/alias\",\"target\":\"alias://0e65bd3a974ed1d7c195f94055c93537827f/alias\",\"label\":\"f0186f0d-c862-4ee3-9c09-b850a9d745a7\"}],</v>
      </c>
      <c r="BD13" s="185" t="str">
        <f>"\""versionedPostId\"" : \""" &amp; demoPosts[[#This Row],[versionedPost.id]] &amp; "\"", "</f>
        <v xml:space="preserve">\"versionedPostId\" : \"\", </v>
      </c>
      <c r="BE13" s="185" t="str">
        <f>"\""versionedPostPredecessorId\"" : \""" &amp; demoPosts[[#This Row],[versionedPost.predecessorID]] &amp; "\"", "</f>
        <v xml:space="preserve">\"versionedPostPredecessorId\" : \"\", </v>
      </c>
      <c r="BF13" s="185" t="str">
        <f>"\""jobPostType\"" : \""" &amp; demoPosts[[#This Row],[jobPostType]] &amp; "\"", "</f>
        <v xml:space="preserve">\"jobPostType\" : \" \", </v>
      </c>
      <c r="BG13" s="185" t="str">
        <f>"\""name\"" : \""" &amp; demoPosts[[#This Row],[jobName]] &amp; "\"", "</f>
        <v xml:space="preserve">\"name\" : \"\", </v>
      </c>
      <c r="BH13" s="185" t="str">
        <f>"\""description\"" : \""" &amp; demoPosts[[#This Row],[jobDescription]] &amp; "\"", "</f>
        <v xml:space="preserve">\"description\" : \"\", </v>
      </c>
      <c r="BI13" s="185" t="str">
        <f>"\""message\"" : \""" &amp; demoPosts[[#This Row],[jobMessage]] &amp; "\"", "</f>
        <v xml:space="preserve">\"message\" : \"\", </v>
      </c>
      <c r="BJ1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3" s="185" t="str">
        <f>"\""postedDate\"" : \""" &amp; demoPosts[[#This Row],[jobMessage]] &amp; "\"", "</f>
        <v xml:space="preserve">\"postedDate\" : \"\", </v>
      </c>
      <c r="BL13" s="185" t="str">
        <f>"\""broadcastDate\"" : \""" &amp; demoPosts[[#This Row],[jobBroadcastDate]] &amp; "\"", "</f>
        <v xml:space="preserve">\"broadcastDate\" : \"\", </v>
      </c>
      <c r="BM13" s="185" t="str">
        <f>"\""startDate\"" : \""" &amp; demoPosts[[#This Row],[jobStartDate]] &amp; "\"", "</f>
        <v xml:space="preserve">\"startDate\" : \"\", </v>
      </c>
      <c r="BN13" s="185" t="str">
        <f>"\""endDate\"" : \""" &amp; demoPosts[[#This Row],[jobEndDate]] &amp; "\"", "</f>
        <v xml:space="preserve">\"endDate\" : \"\", </v>
      </c>
      <c r="BO13" s="185" t="str">
        <f>"\""currency\"" : \""" &amp; demoPosts[[#This Row],[jobCurrency]] &amp; "\"", "</f>
        <v xml:space="preserve">\"currency\" : \"\", </v>
      </c>
      <c r="BP13" s="185" t="str">
        <f>"\""workLocation\"" : \""" &amp; demoPosts[[#This Row],[jobWorkLocation]] &amp; "\"", "</f>
        <v xml:space="preserve">\"workLocation\" : \"\", </v>
      </c>
      <c r="BQ13" s="185" t="str">
        <f>"\""isPayoutInPieces\"" : \""" &amp; demoPosts[[#This Row],[jobIsPayoutInPieces]] &amp; "\"", "</f>
        <v xml:space="preserve">\"isPayoutInPieces\" : \"\", </v>
      </c>
      <c r="BR13" s="185" t="str">
        <f t="shared" si="2"/>
        <v xml:space="preserve">\"skillNeeded\" : \"various skills\", </v>
      </c>
      <c r="BS13" s="185" t="str">
        <f>"\""posterId\"" : \""" &amp; demoPosts[[#This Row],[posterId]] &amp; "\"", "</f>
        <v xml:space="preserve">\"posterId\" : \"\", </v>
      </c>
      <c r="BT13" s="185" t="str">
        <f>"\""versionNumber\"" : \""" &amp; demoPosts[[#This Row],[versionNumber]] &amp; "\"", "</f>
        <v xml:space="preserve">\"versionNumber\" : \"\", </v>
      </c>
      <c r="BU13" s="185" t="str">
        <f>"\""allowForwarding\"" : " &amp; demoPosts[[#This Row],[allowForwarding]] &amp; ", "</f>
        <v xml:space="preserve">\"allowForwarding\" : true, </v>
      </c>
      <c r="BV13" s="185" t="str">
        <f t="shared" si="10"/>
        <v xml:space="preserve">\"referents\" : \"\", </v>
      </c>
      <c r="BW13" s="185" t="str">
        <f>"\""contractType\"" : \""" &amp; demoPosts[[#This Row],[jobContractType]] &amp; "\"", "</f>
        <v xml:space="preserve">\"contractType\" : \"\", </v>
      </c>
      <c r="BX13" s="185" t="str">
        <f>"\""budget\"" : \""" &amp; demoPosts[[#This Row],[jobBudget]] &amp; "\"""</f>
        <v>\"budget\" : \"\"</v>
      </c>
      <c r="BY1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3" s="185" t="str">
        <f>"\""text\"" : \""" &amp; demoPosts[[#This Row],[messageText]] &amp; "\"","</f>
        <v>\"text\"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3" s="185" t="str">
        <f>"\""subject\"" : \""" &amp; demoPosts[[#This Row],[messageSubject]] &amp; "\"","</f>
        <v>\"subject\" : \"subject to discussion\",</v>
      </c>
      <c r="CB1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3" s="185" t="str">
        <f ca="1">"{\""$type\"":\"""&amp;demoPosts[[#This Row],[$type]]&amp;"\"","&amp;demoPosts[[#This Row],[uidInnerJson]]&amp;demoPosts[[#This Row],[createdInnerJson]]&amp;demoPosts[[#This Row],[modifiedInnerJson]]&amp;"\""connections\"":[{}],"&amp;"\""labels\"":\""notused\"","&amp;demoPosts[[#This Row],[typeDependentContentJson]]&amp;"}"</f>
        <v>{\"$type\":\"shared.models.MessagePost\",\"uid\" : \"6b210dadec9b4aa297b9a23a17fd7548\", \"created\" : \"2016-09-16T17:19:26Z\",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3" s="185" t="str">
        <f>"""uid"" : """&amp;demoPosts[[#This Row],[uid]]&amp;""", "</f>
        <v xml:space="preserve">"uid" : "6b210dadec9b4aa297b9a23a17fd7548", </v>
      </c>
      <c r="CG13" s="185" t="str">
        <f>"""src"" : """&amp;demoPosts[[#This Row],[Source]]&amp;""", "</f>
        <v xml:space="preserve">"src" : "fdbf0577e4f44449b6c0114d0bf7b343", </v>
      </c>
      <c r="CH13" s="185" t="str">
        <f>"""trgts"" : ["""&amp;demoPosts[[#This Row],[trgt1]]&amp;"""], "</f>
        <v xml:space="preserve">"trgts" : ["eeeeeeeeeeeeeeeeeeeeeeeeeeeeeeee"], </v>
      </c>
      <c r="CI13" s="185" t="str">
        <f>"""label"" : ""each([Bitcoin],[Ethereum],[" &amp; demoPosts[[#This Row],[postTypeGuidLabel]]&amp;"])"", "</f>
        <v xml:space="preserve">"label" : "each([Bitcoin],[Ethereum],[MESSAGEPOSTLABEL])", </v>
      </c>
      <c r="CJ13" s="207" t="str">
        <f ca="1">"{"&amp;demoPosts[[#This Row],[src]] &amp;demoPosts[[#This Row],[trgts]]&amp; demoPosts[[#This Row],[outterLabels]] &amp; demoPosts[[#This Row],[uid2]] &amp; """value"" : """ &amp; demoPosts[[#This Row],[valueJson]] &amp; """}" &amp; IF(LEN(OFFSET(demoPosts[[#This Row],[Source]],1,0))&gt;0," , ","")</f>
        <v xml:space="preserve">{"src" : "fdbf0577e4f44449b6c0114d0bf7b343", "trgts" : ["eeeeeeeeeeeeeeeeeeeeeeeeeeeeeeee"], "label" : "each([Bitcoin],[Ethereum],[MESSAGEPOSTLABEL])", "uid" : "6b210dadec9b4aa297b9a23a17fd7548", "value" : "{\"$type\":\"shared.models.MessagePost\",\"uid\" : \"6b210dadec9b4aa297b9a23a17fd7548\", \"created\" : \"2016-09-16T17:19:26Z\", \"modified\" : \"2002-05-30T09:30:10Z\", \"connections\":[{}],\"labels\":\"notused\",\"postContent\": {\"$type\":\"shared.models.MessagePostContent\",\"versionedPostId\" : \"\", \"versionedPostPredecessorId\" : \"\", \"versionNumber\" : \"\", \"allowForwarding\" : true, \"text\" : \"11: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3" s="210" t="str">
        <f>""</f>
        <v/>
      </c>
    </row>
    <row r="14" spans="1:89" s="185" customFormat="1" ht="12.95" customHeight="1" x14ac:dyDescent="0.25">
      <c r="B14" s="185" t="s">
        <v>1211</v>
      </c>
      <c r="C14" s="185" t="s">
        <v>1115</v>
      </c>
      <c r="D14" s="185" t="str">
        <f>VLOOKUP(demoPosts[[#This Row],[Source]],Table1[[UUID]:[email]],2,FALSE)</f>
        <v>12@localhost</v>
      </c>
      <c r="E14" s="185" t="s">
        <v>2487</v>
      </c>
      <c r="F14" s="185" t="s">
        <v>805</v>
      </c>
      <c r="G1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4" s="150" t="str">
        <f t="shared" ca="1" si="4"/>
        <v>2016-09-16T17:05:02Z</v>
      </c>
      <c r="J14" s="185" t="s">
        <v>804</v>
      </c>
      <c r="M14" s="185" t="s">
        <v>2600</v>
      </c>
      <c r="N14" s="185" t="str">
        <f>ROW(demoPosts[[#This Row],[postTypeGuidLabel]])-2 &amp; ":  " &amp; REPT("lorem ipsum ",2*ROW(demoPosts[[#This Row],[postTypeGuidLabel]]))</f>
        <v xml:space="preserve">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4" s="185">
        <v>12</v>
      </c>
      <c r="P1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4" s="185" t="s">
        <v>2651</v>
      </c>
      <c r="AE14" s="185" t="s">
        <v>868</v>
      </c>
      <c r="AQ14" s="185" t="str">
        <f>"\""name\"" : \"""&amp;demoPosts[[#This Row],[talentProfile.name]]&amp;"\"", "</f>
        <v xml:space="preserve">\"name\" : \"\", </v>
      </c>
      <c r="AR14" s="185" t="str">
        <f>"\""title\"" : \"""&amp;demoPosts[[#This Row],[talentProfile.title]]&amp;"\"", "</f>
        <v xml:space="preserve">\"title\" : \"\", </v>
      </c>
      <c r="AS14" s="185" t="str">
        <f>"\""capabilities\"" : \"""&amp;demoPosts[[#This Row],[talentProfile.capabilities]]&amp;"\"", "</f>
        <v xml:space="preserve">\"capabilities\" : \"\", </v>
      </c>
      <c r="AT14" s="185" t="str">
        <f>"\""video\"" : \"""&amp;demoPosts[[#This Row],[talentProfile.video]]&amp;"\"" "</f>
        <v xml:space="preserve">\"video\" : \"\" </v>
      </c>
      <c r="AU1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4" s="185" t="str">
        <f>"\""uid\"" : \"""&amp;demoPosts[[#This Row],[uid]]&amp;"\"", "</f>
        <v xml:space="preserve">\"uid\" : \"4c67af704616497da0c8775647c51209\", </v>
      </c>
      <c r="AW14" s="185" t="str">
        <f t="shared" si="8"/>
        <v xml:space="preserve">\"type\" : \"TEXT\", </v>
      </c>
      <c r="AX14" s="185" t="str">
        <f ca="1">"\""created\"" : \""" &amp; demoPosts[[#This Row],[created]] &amp; "\"", "</f>
        <v xml:space="preserve">\"created\" : \"2016-09-16T17:05:02Z\", </v>
      </c>
      <c r="AY14" s="185" t="str">
        <f>"\""modified\"" : \""" &amp; demoPosts[[#This Row],[modified]] &amp; "\"", "</f>
        <v xml:space="preserve">\"modified\" : \"2002-05-30T09:30:10Z\", </v>
      </c>
      <c r="AZ14" s="185" t="str">
        <f ca="1">"\""created\"" : \""" &amp; demoPosts[[#This Row],[created]] &amp; "\"", "</f>
        <v xml:space="preserve">\"created\" : \"2016-09-16T17:05:02Z\", </v>
      </c>
      <c r="BA14" s="185" t="str">
        <f>"\""modified\"" : \""" &amp; demoPosts[[#This Row],[modified]] &amp; "\"", "</f>
        <v xml:space="preserve">\"modified\" : \"2002-05-30T09:30:10Z\", </v>
      </c>
      <c r="BB14" s="185" t="str">
        <f>"\""labels\"" : \""each([Bitcoin],[Ethereum],[" &amp; demoPosts[[#This Row],[postTypeGuidLabel]]&amp;"])\"", "</f>
        <v xml:space="preserve">\"labels\" : \"each([Bitcoin],[Ethereum],[MESSAGEPOSTLABEL])\", </v>
      </c>
      <c r="BC14" s="185" t="str">
        <f t="shared" si="9"/>
        <v>\"connections\":[{\"source\":\"alias://ff5136ad023a66644c4f4a8e2a495bb34689/alias\",\"target\":\"alias://0e65bd3a974ed1d7c195f94055c93537827f/alias\",\"label\":\"f0186f0d-c862-4ee3-9c09-b850a9d745a7\"}],</v>
      </c>
      <c r="BD14" s="185" t="str">
        <f>"\""versionedPostId\"" : \""" &amp; demoPosts[[#This Row],[versionedPost.id]] &amp; "\"", "</f>
        <v xml:space="preserve">\"versionedPostId\" : \"\", </v>
      </c>
      <c r="BE14" s="185" t="str">
        <f>"\""versionedPostPredecessorId\"" : \""" &amp; demoPosts[[#This Row],[versionedPost.predecessorID]] &amp; "\"", "</f>
        <v xml:space="preserve">\"versionedPostPredecessorId\" : \"\", </v>
      </c>
      <c r="BF14" s="185" t="str">
        <f>"\""jobPostType\"" : \""" &amp; demoPosts[[#This Row],[jobPostType]] &amp; "\"", "</f>
        <v xml:space="preserve">\"jobPostType\" : \" \", </v>
      </c>
      <c r="BG14" s="185" t="str">
        <f>"\""name\"" : \""" &amp; demoPosts[[#This Row],[jobName]] &amp; "\"", "</f>
        <v xml:space="preserve">\"name\" : \"\", </v>
      </c>
      <c r="BH14" s="185" t="str">
        <f>"\""description\"" : \""" &amp; demoPosts[[#This Row],[jobDescription]] &amp; "\"", "</f>
        <v xml:space="preserve">\"description\" : \"\", </v>
      </c>
      <c r="BI14" s="185" t="str">
        <f>"\""message\"" : \""" &amp; demoPosts[[#This Row],[jobMessage]] &amp; "\"", "</f>
        <v xml:space="preserve">\"message\" : \"\", </v>
      </c>
      <c r="BJ1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4" s="185" t="str">
        <f>"\""postedDate\"" : \""" &amp; demoPosts[[#This Row],[jobMessage]] &amp; "\"", "</f>
        <v xml:space="preserve">\"postedDate\" : \"\", </v>
      </c>
      <c r="BL14" s="185" t="str">
        <f>"\""broadcastDate\"" : \""" &amp; demoPosts[[#This Row],[jobBroadcastDate]] &amp; "\"", "</f>
        <v xml:space="preserve">\"broadcastDate\" : \"\", </v>
      </c>
      <c r="BM14" s="185" t="str">
        <f>"\""startDate\"" : \""" &amp; demoPosts[[#This Row],[jobStartDate]] &amp; "\"", "</f>
        <v xml:space="preserve">\"startDate\" : \"\", </v>
      </c>
      <c r="BN14" s="185" t="str">
        <f>"\""endDate\"" : \""" &amp; demoPosts[[#This Row],[jobEndDate]] &amp; "\"", "</f>
        <v xml:space="preserve">\"endDate\" : \"\", </v>
      </c>
      <c r="BO14" s="185" t="str">
        <f>"\""currency\"" : \""" &amp; demoPosts[[#This Row],[jobCurrency]] &amp; "\"", "</f>
        <v xml:space="preserve">\"currency\" : \"\", </v>
      </c>
      <c r="BP14" s="185" t="str">
        <f>"\""workLocation\"" : \""" &amp; demoPosts[[#This Row],[jobWorkLocation]] &amp; "\"", "</f>
        <v xml:space="preserve">\"workLocation\" : \"\", </v>
      </c>
      <c r="BQ14" s="185" t="str">
        <f>"\""isPayoutInPieces\"" : \""" &amp; demoPosts[[#This Row],[jobIsPayoutInPieces]] &amp; "\"", "</f>
        <v xml:space="preserve">\"isPayoutInPieces\" : \"\", </v>
      </c>
      <c r="BR14" s="185" t="str">
        <f t="shared" si="2"/>
        <v xml:space="preserve">\"skillNeeded\" : \"various skills\", </v>
      </c>
      <c r="BS14" s="185" t="str">
        <f>"\""posterId\"" : \""" &amp; demoPosts[[#This Row],[posterId]] &amp; "\"", "</f>
        <v xml:space="preserve">\"posterId\" : \"\", </v>
      </c>
      <c r="BT14" s="185" t="str">
        <f>"\""versionNumber\"" : \""" &amp; demoPosts[[#This Row],[versionNumber]] &amp; "\"", "</f>
        <v xml:space="preserve">\"versionNumber\" : \"\", </v>
      </c>
      <c r="BU14" s="185" t="str">
        <f>"\""allowForwarding\"" : " &amp; demoPosts[[#This Row],[allowForwarding]] &amp; ", "</f>
        <v xml:space="preserve">\"allowForwarding\" : true, </v>
      </c>
      <c r="BV14" s="185" t="str">
        <f t="shared" si="10"/>
        <v xml:space="preserve">\"referents\" : \"\", </v>
      </c>
      <c r="BW14" s="185" t="str">
        <f>"\""contractType\"" : \""" &amp; demoPosts[[#This Row],[jobContractType]] &amp; "\"", "</f>
        <v xml:space="preserve">\"contractType\" : \"\", </v>
      </c>
      <c r="BX14" s="185" t="str">
        <f>"\""budget\"" : \""" &amp; demoPosts[[#This Row],[jobBudget]] &amp; "\"""</f>
        <v>\"budget\" : \"\"</v>
      </c>
      <c r="BY1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4" s="185" t="str">
        <f>"\""text\"" : \""" &amp; demoPosts[[#This Row],[messageText]] &amp; "\"","</f>
        <v>\"text\"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4" s="185" t="str">
        <f>"\""subject\"" : \""" &amp; demoPosts[[#This Row],[messageSubject]] &amp; "\"","</f>
        <v>\"subject\" : \"subject to discussion\",</v>
      </c>
      <c r="CB1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4" s="185" t="str">
        <f ca="1">"{\""$type\"":\"""&amp;demoPosts[[#This Row],[$type]]&amp;"\"","&amp;demoPosts[[#This Row],[uidInnerJson]]&amp;demoPosts[[#This Row],[createdInnerJson]]&amp;demoPosts[[#This Row],[modifiedInnerJson]]&amp;"\""connections\"":[{}],"&amp;"\""labels\"":\""notused\"","&amp;demoPosts[[#This Row],[typeDependentContentJson]]&amp;"}"</f>
        <v>{\"$type\":\"shared.models.MessagePost\",\"uid\" : \"4c67af704616497da0c8775647c51209\", \"created\" : \"2016-09-16T17:05:02Z\",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4" s="185" t="str">
        <f>"""uid"" : """&amp;demoPosts[[#This Row],[uid]]&amp;""", "</f>
        <v xml:space="preserve">"uid" : "4c67af704616497da0c8775647c51209", </v>
      </c>
      <c r="CG14" s="185" t="str">
        <f>"""src"" : """&amp;demoPosts[[#This Row],[Source]]&amp;""", "</f>
        <v xml:space="preserve">"src" : "5bf7266ca0934d65b4e3347d40350d5c", </v>
      </c>
      <c r="CH14" s="185" t="str">
        <f>"""trgts"" : ["""&amp;demoPosts[[#This Row],[trgt1]]&amp;"""], "</f>
        <v xml:space="preserve">"trgts" : ["eeeeeeeeeeeeeeeeeeeeeeeeeeeeeeee"], </v>
      </c>
      <c r="CI14" s="185" t="str">
        <f>"""label"" : ""each([Bitcoin],[Ethereum],[" &amp; demoPosts[[#This Row],[postTypeGuidLabel]]&amp;"])"", "</f>
        <v xml:space="preserve">"label" : "each([Bitcoin],[Ethereum],[MESSAGEPOSTLABEL])", </v>
      </c>
      <c r="CJ14" s="207" t="str">
        <f ca="1">"{"&amp;demoPosts[[#This Row],[src]] &amp;demoPosts[[#This Row],[trgts]]&amp; demoPosts[[#This Row],[outterLabels]] &amp; demoPosts[[#This Row],[uid2]] &amp; """value"" : """ &amp; demoPosts[[#This Row],[valueJson]] &amp; """}" &amp; IF(LEN(OFFSET(demoPosts[[#This Row],[Source]],1,0))&gt;0," , ","")</f>
        <v xml:space="preserve">{"src" : "5bf7266ca0934d65b4e3347d40350d5c", "trgts" : ["eeeeeeeeeeeeeeeeeeeeeeeeeeeeeeee"], "label" : "each([Bitcoin],[Ethereum],[MESSAGEPOSTLABEL])", "uid" : "4c67af704616497da0c8775647c51209", "value" : "{\"$type\":\"shared.models.MessagePost\",\"uid\" : \"4c67af704616497da0c8775647c51209\", \"created\" : \"2016-09-16T17:05:02Z\", \"modified\" : \"2002-05-30T09:30:10Z\", \"connections\":[{}],\"labels\":\"notused\",\"postContent\": {\"$type\":\"shared.models.MessagePostContent\",\"versionedPostId\" : \"\", \"versionedPostPredecessorId\" : \"\", \"versionNumber\" : \"\", \"allowForwarding\" : true, \"text\" : \"12: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4" s="210" t="str">
        <f>""</f>
        <v/>
      </c>
    </row>
    <row r="15" spans="1:89" s="185" customFormat="1" x14ac:dyDescent="0.25">
      <c r="B15" s="185" t="s">
        <v>1212</v>
      </c>
      <c r="C15" s="185" t="s">
        <v>1116</v>
      </c>
      <c r="D15" s="185" t="str">
        <f>VLOOKUP(demoPosts[[#This Row],[Source]],Table1[[UUID]:[email]],2,FALSE)</f>
        <v>13@localhost</v>
      </c>
      <c r="E15" s="185" t="s">
        <v>2487</v>
      </c>
      <c r="F15" s="185" t="s">
        <v>805</v>
      </c>
      <c r="G1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5" s="150" t="str">
        <f t="shared" ca="1" si="4"/>
        <v>2016-09-16T16:50:38Z</v>
      </c>
      <c r="J15" s="185" t="s">
        <v>804</v>
      </c>
      <c r="M15" s="185" t="s">
        <v>2600</v>
      </c>
      <c r="N15" s="185" t="str">
        <f>ROW(demoPosts[[#This Row],[postTypeGuidLabel]])-2 &amp; ":  " &amp; REPT("lorem ipsum ",2*ROW(demoPosts[[#This Row],[postTypeGuidLabel]]))</f>
        <v xml:space="preserve">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5" s="185">
        <v>12</v>
      </c>
      <c r="P1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5" s="185" t="s">
        <v>2651</v>
      </c>
      <c r="AE15" s="185" t="s">
        <v>868</v>
      </c>
      <c r="AQ15" s="185" t="str">
        <f>"\""name\"" : \"""&amp;demoPosts[[#This Row],[talentProfile.name]]&amp;"\"", "</f>
        <v xml:space="preserve">\"name\" : \"\", </v>
      </c>
      <c r="AR15" s="185" t="str">
        <f>"\""title\"" : \"""&amp;demoPosts[[#This Row],[talentProfile.title]]&amp;"\"", "</f>
        <v xml:space="preserve">\"title\" : \"\", </v>
      </c>
      <c r="AS15" s="185" t="str">
        <f>"\""capabilities\"" : \"""&amp;demoPosts[[#This Row],[talentProfile.capabilities]]&amp;"\"", "</f>
        <v xml:space="preserve">\"capabilities\" : \"\", </v>
      </c>
      <c r="AT15" s="185" t="str">
        <f>"\""video\"" : \"""&amp;demoPosts[[#This Row],[talentProfile.video]]&amp;"\"" "</f>
        <v xml:space="preserve">\"video\" : \"\" </v>
      </c>
      <c r="AU1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5" s="185" t="str">
        <f>"\""uid\"" : \"""&amp;demoPosts[[#This Row],[uid]]&amp;"\"", "</f>
        <v xml:space="preserve">\"uid\" : \"24f2605bc5004711940841e0f5d16aa2\", </v>
      </c>
      <c r="AW15" s="185" t="str">
        <f t="shared" si="8"/>
        <v xml:space="preserve">\"type\" : \"TEXT\", </v>
      </c>
      <c r="AX15" s="185" t="str">
        <f ca="1">"\""created\"" : \""" &amp; demoPosts[[#This Row],[created]] &amp; "\"", "</f>
        <v xml:space="preserve">\"created\" : \"2016-09-16T16:50:38Z\", </v>
      </c>
      <c r="AY15" s="185" t="str">
        <f>"\""modified\"" : \""" &amp; demoPosts[[#This Row],[modified]] &amp; "\"", "</f>
        <v xml:space="preserve">\"modified\" : \"2002-05-30T09:30:10Z\", </v>
      </c>
      <c r="AZ15" s="185" t="str">
        <f ca="1">"\""created\"" : \""" &amp; demoPosts[[#This Row],[created]] &amp; "\"", "</f>
        <v xml:space="preserve">\"created\" : \"2016-09-16T16:50:38Z\", </v>
      </c>
      <c r="BA15" s="185" t="str">
        <f>"\""modified\"" : \""" &amp; demoPosts[[#This Row],[modified]] &amp; "\"", "</f>
        <v xml:space="preserve">\"modified\" : \"2002-05-30T09:30:10Z\", </v>
      </c>
      <c r="BB15" s="185" t="str">
        <f>"\""labels\"" : \""each([Bitcoin],[Ethereum],[" &amp; demoPosts[[#This Row],[postTypeGuidLabel]]&amp;"])\"", "</f>
        <v xml:space="preserve">\"labels\" : \"each([Bitcoin],[Ethereum],[MESSAGEPOSTLABEL])\", </v>
      </c>
      <c r="BC15" s="185" t="str">
        <f t="shared" si="9"/>
        <v>\"connections\":[{\"source\":\"alias://ff5136ad023a66644c4f4a8e2a495bb34689/alias\",\"target\":\"alias://0e65bd3a974ed1d7c195f94055c93537827f/alias\",\"label\":\"f0186f0d-c862-4ee3-9c09-b850a9d745a7\"}],</v>
      </c>
      <c r="BD15" s="185" t="str">
        <f>"\""versionedPostId\"" : \""" &amp; demoPosts[[#This Row],[versionedPost.id]] &amp; "\"", "</f>
        <v xml:space="preserve">\"versionedPostId\" : \"\", </v>
      </c>
      <c r="BE15" s="185" t="str">
        <f>"\""versionedPostPredecessorId\"" : \""" &amp; demoPosts[[#This Row],[versionedPost.predecessorID]] &amp; "\"", "</f>
        <v xml:space="preserve">\"versionedPostPredecessorId\" : \"\", </v>
      </c>
      <c r="BF15" s="185" t="str">
        <f>"\""jobPostType\"" : \""" &amp; demoPosts[[#This Row],[jobPostType]] &amp; "\"", "</f>
        <v xml:space="preserve">\"jobPostType\" : \" \", </v>
      </c>
      <c r="BG15" s="185" t="str">
        <f>"\""name\"" : \""" &amp; demoPosts[[#This Row],[jobName]] &amp; "\"", "</f>
        <v xml:space="preserve">\"name\" : \"\", </v>
      </c>
      <c r="BH15" s="185" t="str">
        <f>"\""description\"" : \""" &amp; demoPosts[[#This Row],[jobDescription]] &amp; "\"", "</f>
        <v xml:space="preserve">\"description\" : \"\", </v>
      </c>
      <c r="BI15" s="185" t="str">
        <f>"\""message\"" : \""" &amp; demoPosts[[#This Row],[jobMessage]] &amp; "\"", "</f>
        <v xml:space="preserve">\"message\" : \"\", </v>
      </c>
      <c r="BJ1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5" s="185" t="str">
        <f>"\""postedDate\"" : \""" &amp; demoPosts[[#This Row],[jobMessage]] &amp; "\"", "</f>
        <v xml:space="preserve">\"postedDate\" : \"\", </v>
      </c>
      <c r="BL15" s="185" t="str">
        <f>"\""broadcastDate\"" : \""" &amp; demoPosts[[#This Row],[jobBroadcastDate]] &amp; "\"", "</f>
        <v xml:space="preserve">\"broadcastDate\" : \"\", </v>
      </c>
      <c r="BM15" s="185" t="str">
        <f>"\""startDate\"" : \""" &amp; demoPosts[[#This Row],[jobStartDate]] &amp; "\"", "</f>
        <v xml:space="preserve">\"startDate\" : \"\", </v>
      </c>
      <c r="BN15" s="185" t="str">
        <f>"\""endDate\"" : \""" &amp; demoPosts[[#This Row],[jobEndDate]] &amp; "\"", "</f>
        <v xml:space="preserve">\"endDate\" : \"\", </v>
      </c>
      <c r="BO15" s="185" t="str">
        <f>"\""currency\"" : \""" &amp; demoPosts[[#This Row],[jobCurrency]] &amp; "\"", "</f>
        <v xml:space="preserve">\"currency\" : \"\", </v>
      </c>
      <c r="BP15" s="185" t="str">
        <f>"\""workLocation\"" : \""" &amp; demoPosts[[#This Row],[jobWorkLocation]] &amp; "\"", "</f>
        <v xml:space="preserve">\"workLocation\" : \"\", </v>
      </c>
      <c r="BQ15" s="185" t="str">
        <f>"\""isPayoutInPieces\"" : \""" &amp; demoPosts[[#This Row],[jobIsPayoutInPieces]] &amp; "\"", "</f>
        <v xml:space="preserve">\"isPayoutInPieces\" : \"\", </v>
      </c>
      <c r="BR15" s="185" t="str">
        <f t="shared" si="2"/>
        <v xml:space="preserve">\"skillNeeded\" : \"various skills\", </v>
      </c>
      <c r="BS15" s="185" t="str">
        <f>"\""posterId\"" : \""" &amp; demoPosts[[#This Row],[posterId]] &amp; "\"", "</f>
        <v xml:space="preserve">\"posterId\" : \"\", </v>
      </c>
      <c r="BT15" s="185" t="str">
        <f>"\""versionNumber\"" : \""" &amp; demoPosts[[#This Row],[versionNumber]] &amp; "\"", "</f>
        <v xml:space="preserve">\"versionNumber\" : \"\", </v>
      </c>
      <c r="BU15" s="185" t="str">
        <f>"\""allowForwarding\"" : " &amp; demoPosts[[#This Row],[allowForwarding]] &amp; ", "</f>
        <v xml:space="preserve">\"allowForwarding\" : true, </v>
      </c>
      <c r="BV15" s="185" t="str">
        <f t="shared" si="10"/>
        <v xml:space="preserve">\"referents\" : \"\", </v>
      </c>
      <c r="BW15" s="185" t="str">
        <f>"\""contractType\"" : \""" &amp; demoPosts[[#This Row],[jobContractType]] &amp; "\"", "</f>
        <v xml:space="preserve">\"contractType\" : \"\", </v>
      </c>
      <c r="BX15" s="185" t="str">
        <f>"\""budget\"" : \""" &amp; demoPosts[[#This Row],[jobBudget]] &amp; "\"""</f>
        <v>\"budget\" : \"\"</v>
      </c>
      <c r="BY1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5" s="185" t="str">
        <f>"\""text\"" : \""" &amp; demoPosts[[#This Row],[messageText]] &amp; "\"","</f>
        <v>\"text\"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5" s="185" t="str">
        <f>"\""subject\"" : \""" &amp; demoPosts[[#This Row],[messageSubject]] &amp; "\"","</f>
        <v>\"subject\" : \"subject to discussion\",</v>
      </c>
      <c r="CB1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5" s="185" t="str">
        <f ca="1">"{\""$type\"":\"""&amp;demoPosts[[#This Row],[$type]]&amp;"\"","&amp;demoPosts[[#This Row],[uidInnerJson]]&amp;demoPosts[[#This Row],[createdInnerJson]]&amp;demoPosts[[#This Row],[modifiedInnerJson]]&amp;"\""connections\"":[{}],"&amp;"\""labels\"":\""notused\"","&amp;demoPosts[[#This Row],[typeDependentContentJson]]&amp;"}"</f>
        <v>{\"$type\":\"shared.models.MessagePost\",\"uid\" : \"24f2605bc5004711940841e0f5d16aa2\", \"created\" : \"2016-09-16T16:50:38Z\",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5" s="185" t="str">
        <f>"""uid"" : """&amp;demoPosts[[#This Row],[uid]]&amp;""", "</f>
        <v xml:space="preserve">"uid" : "24f2605bc5004711940841e0f5d16aa2", </v>
      </c>
      <c r="CG15" s="185" t="str">
        <f>"""src"" : """&amp;demoPosts[[#This Row],[Source]]&amp;""", "</f>
        <v xml:space="preserve">"src" : "170ae4a1ad35463a9248de3c81fce33f", </v>
      </c>
      <c r="CH15" s="185" t="str">
        <f>"""trgts"" : ["""&amp;demoPosts[[#This Row],[trgt1]]&amp;"""], "</f>
        <v xml:space="preserve">"trgts" : ["eeeeeeeeeeeeeeeeeeeeeeeeeeeeeeee"], </v>
      </c>
      <c r="CI15" s="185" t="str">
        <f>"""label"" : ""each([Bitcoin],[Ethereum],[" &amp; demoPosts[[#This Row],[postTypeGuidLabel]]&amp;"])"", "</f>
        <v xml:space="preserve">"label" : "each([Bitcoin],[Ethereum],[MESSAGEPOSTLABEL])", </v>
      </c>
      <c r="CJ15" s="207" t="str">
        <f ca="1">"{"&amp;demoPosts[[#This Row],[src]] &amp;demoPosts[[#This Row],[trgts]]&amp; demoPosts[[#This Row],[outterLabels]] &amp; demoPosts[[#This Row],[uid2]] &amp; """value"" : """ &amp; demoPosts[[#This Row],[valueJson]] &amp; """}" &amp; IF(LEN(OFFSET(demoPosts[[#This Row],[Source]],1,0))&gt;0," , ","")</f>
        <v xml:space="preserve">{"src" : "170ae4a1ad35463a9248de3c81fce33f", "trgts" : ["eeeeeeeeeeeeeeeeeeeeeeeeeeeeeeee"], "label" : "each([Bitcoin],[Ethereum],[MESSAGEPOSTLABEL])", "uid" : "24f2605bc5004711940841e0f5d16aa2", "value" : "{\"$type\":\"shared.models.MessagePost\",\"uid\" : \"24f2605bc5004711940841e0f5d16aa2\", \"created\" : \"2016-09-16T16:50:38Z\", \"modified\" : \"2002-05-30T09:30:10Z\", \"connections\":[{}],\"labels\":\"notused\",\"postContent\": {\"$type\":\"shared.models.MessagePostContent\",\"versionedPostId\" : \"\", \"versionedPostPredecessorId\" : \"\", \"versionNumber\" : \"\", \"allowForwarding\" : true, \"text\" : \"13: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5" s="210" t="str">
        <f>""</f>
        <v/>
      </c>
    </row>
    <row r="16" spans="1:89" s="185" customFormat="1" x14ac:dyDescent="0.25">
      <c r="B16" s="185" t="s">
        <v>1213</v>
      </c>
      <c r="C16" s="185" t="s">
        <v>1117</v>
      </c>
      <c r="D16" s="185" t="str">
        <f>VLOOKUP(demoPosts[[#This Row],[Source]],Table1[[UUID]:[email]],2,FALSE)</f>
        <v>14@localhost</v>
      </c>
      <c r="E16" s="185" t="s">
        <v>2487</v>
      </c>
      <c r="F16" s="185" t="s">
        <v>805</v>
      </c>
      <c r="G1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6" s="150" t="str">
        <f t="shared" ca="1" si="4"/>
        <v>2016-09-16T16:36:14Z</v>
      </c>
      <c r="J16" s="185" t="s">
        <v>804</v>
      </c>
      <c r="M16" s="185" t="s">
        <v>2600</v>
      </c>
      <c r="N16" s="185" t="str">
        <f>ROW(demoPosts[[#This Row],[postTypeGuidLabel]])-2 &amp; ":  " &amp; REPT("lorem ipsum ",2*ROW(demoPosts[[#This Row],[postTypeGuidLabel]]))</f>
        <v xml:space="preserve">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6" s="185">
        <v>12</v>
      </c>
      <c r="P1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6" s="185" t="s">
        <v>2651</v>
      </c>
      <c r="AE16" s="185" t="s">
        <v>868</v>
      </c>
      <c r="AQ16" s="185" t="str">
        <f>"\""name\"" : \"""&amp;demoPosts[[#This Row],[talentProfile.name]]&amp;"\"", "</f>
        <v xml:space="preserve">\"name\" : \"\", </v>
      </c>
      <c r="AR16" s="185" t="str">
        <f>"\""title\"" : \"""&amp;demoPosts[[#This Row],[talentProfile.title]]&amp;"\"", "</f>
        <v xml:space="preserve">\"title\" : \"\", </v>
      </c>
      <c r="AS16" s="185" t="str">
        <f>"\""capabilities\"" : \"""&amp;demoPosts[[#This Row],[talentProfile.capabilities]]&amp;"\"", "</f>
        <v xml:space="preserve">\"capabilities\" : \"\", </v>
      </c>
      <c r="AT16" s="185" t="str">
        <f>"\""video\"" : \"""&amp;demoPosts[[#This Row],[talentProfile.video]]&amp;"\"" "</f>
        <v xml:space="preserve">\"video\" : \"\" </v>
      </c>
      <c r="AU1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6" s="185" t="str">
        <f>"\""uid\"" : \"""&amp;demoPosts[[#This Row],[uid]]&amp;"\"", "</f>
        <v xml:space="preserve">\"uid\" : \"a8b1eab6d56c4e5595149666039202f7\", </v>
      </c>
      <c r="AW16" s="185" t="str">
        <f t="shared" si="8"/>
        <v xml:space="preserve">\"type\" : \"TEXT\", </v>
      </c>
      <c r="AX16" s="185" t="str">
        <f ca="1">"\""created\"" : \""" &amp; demoPosts[[#This Row],[created]] &amp; "\"", "</f>
        <v xml:space="preserve">\"created\" : \"2016-09-16T16:36:14Z\", </v>
      </c>
      <c r="AY16" s="185" t="str">
        <f>"\""modified\"" : \""" &amp; demoPosts[[#This Row],[modified]] &amp; "\"", "</f>
        <v xml:space="preserve">\"modified\" : \"2002-05-30T09:30:10Z\", </v>
      </c>
      <c r="AZ16" s="185" t="str">
        <f ca="1">"\""created\"" : \""" &amp; demoPosts[[#This Row],[created]] &amp; "\"", "</f>
        <v xml:space="preserve">\"created\" : \"2016-09-16T16:36:14Z\", </v>
      </c>
      <c r="BA16" s="185" t="str">
        <f>"\""modified\"" : \""" &amp; demoPosts[[#This Row],[modified]] &amp; "\"", "</f>
        <v xml:space="preserve">\"modified\" : \"2002-05-30T09:30:10Z\", </v>
      </c>
      <c r="BB16" s="185" t="str">
        <f>"\""labels\"" : \""each([Bitcoin],[Ethereum],[" &amp; demoPosts[[#This Row],[postTypeGuidLabel]]&amp;"])\"", "</f>
        <v xml:space="preserve">\"labels\" : \"each([Bitcoin],[Ethereum],[MESSAGEPOSTLABEL])\", </v>
      </c>
      <c r="BC16" s="185" t="str">
        <f t="shared" si="9"/>
        <v>\"connections\":[{\"source\":\"alias://ff5136ad023a66644c4f4a8e2a495bb34689/alias\",\"target\":\"alias://0e65bd3a974ed1d7c195f94055c93537827f/alias\",\"label\":\"f0186f0d-c862-4ee3-9c09-b850a9d745a7\"}],</v>
      </c>
      <c r="BD16" s="185" t="str">
        <f>"\""versionedPostId\"" : \""" &amp; demoPosts[[#This Row],[versionedPost.id]] &amp; "\"", "</f>
        <v xml:space="preserve">\"versionedPostId\" : \"\", </v>
      </c>
      <c r="BE16" s="185" t="str">
        <f>"\""versionedPostPredecessorId\"" : \""" &amp; demoPosts[[#This Row],[versionedPost.predecessorID]] &amp; "\"", "</f>
        <v xml:space="preserve">\"versionedPostPredecessorId\" : \"\", </v>
      </c>
      <c r="BF16" s="185" t="str">
        <f>"\""jobPostType\"" : \""" &amp; demoPosts[[#This Row],[jobPostType]] &amp; "\"", "</f>
        <v xml:space="preserve">\"jobPostType\" : \" \", </v>
      </c>
      <c r="BG16" s="185" t="str">
        <f>"\""name\"" : \""" &amp; demoPosts[[#This Row],[jobName]] &amp; "\"", "</f>
        <v xml:space="preserve">\"name\" : \"\", </v>
      </c>
      <c r="BH16" s="185" t="str">
        <f>"\""description\"" : \""" &amp; demoPosts[[#This Row],[jobDescription]] &amp; "\"", "</f>
        <v xml:space="preserve">\"description\" : \"\", </v>
      </c>
      <c r="BI16" s="185" t="str">
        <f>"\""message\"" : \""" &amp; demoPosts[[#This Row],[jobMessage]] &amp; "\"", "</f>
        <v xml:space="preserve">\"message\" : \"\", </v>
      </c>
      <c r="BJ1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6" s="185" t="str">
        <f>"\""postedDate\"" : \""" &amp; demoPosts[[#This Row],[jobMessage]] &amp; "\"", "</f>
        <v xml:space="preserve">\"postedDate\" : \"\", </v>
      </c>
      <c r="BL16" s="185" t="str">
        <f>"\""broadcastDate\"" : \""" &amp; demoPosts[[#This Row],[jobBroadcastDate]] &amp; "\"", "</f>
        <v xml:space="preserve">\"broadcastDate\" : \"\", </v>
      </c>
      <c r="BM16" s="185" t="str">
        <f>"\""startDate\"" : \""" &amp; demoPosts[[#This Row],[jobStartDate]] &amp; "\"", "</f>
        <v xml:space="preserve">\"startDate\" : \"\", </v>
      </c>
      <c r="BN16" s="185" t="str">
        <f>"\""endDate\"" : \""" &amp; demoPosts[[#This Row],[jobEndDate]] &amp; "\"", "</f>
        <v xml:space="preserve">\"endDate\" : \"\", </v>
      </c>
      <c r="BO16" s="185" t="str">
        <f>"\""currency\"" : \""" &amp; demoPosts[[#This Row],[jobCurrency]] &amp; "\"", "</f>
        <v xml:space="preserve">\"currency\" : \"\", </v>
      </c>
      <c r="BP16" s="185" t="str">
        <f>"\""workLocation\"" : \""" &amp; demoPosts[[#This Row],[jobWorkLocation]] &amp; "\"", "</f>
        <v xml:space="preserve">\"workLocation\" : \"\", </v>
      </c>
      <c r="BQ16" s="185" t="str">
        <f>"\""isPayoutInPieces\"" : \""" &amp; demoPosts[[#This Row],[jobIsPayoutInPieces]] &amp; "\"", "</f>
        <v xml:space="preserve">\"isPayoutInPieces\" : \"\", </v>
      </c>
      <c r="BR16" s="185" t="str">
        <f t="shared" si="2"/>
        <v xml:space="preserve">\"skillNeeded\" : \"various skills\", </v>
      </c>
      <c r="BS16" s="185" t="str">
        <f>"\""posterId\"" : \""" &amp; demoPosts[[#This Row],[posterId]] &amp; "\"", "</f>
        <v xml:space="preserve">\"posterId\" : \"\", </v>
      </c>
      <c r="BT16" s="185" t="str">
        <f>"\""versionNumber\"" : \""" &amp; demoPosts[[#This Row],[versionNumber]] &amp; "\"", "</f>
        <v xml:space="preserve">\"versionNumber\" : \"\", </v>
      </c>
      <c r="BU16" s="185" t="str">
        <f>"\""allowForwarding\"" : " &amp; demoPosts[[#This Row],[allowForwarding]] &amp; ", "</f>
        <v xml:space="preserve">\"allowForwarding\" : true, </v>
      </c>
      <c r="BV16" s="185" t="str">
        <f t="shared" si="10"/>
        <v xml:space="preserve">\"referents\" : \"\", </v>
      </c>
      <c r="BW16" s="185" t="str">
        <f>"\""contractType\"" : \""" &amp; demoPosts[[#This Row],[jobContractType]] &amp; "\"", "</f>
        <v xml:space="preserve">\"contractType\" : \"\", </v>
      </c>
      <c r="BX16" s="185" t="str">
        <f>"\""budget\"" : \""" &amp; demoPosts[[#This Row],[jobBudget]] &amp; "\"""</f>
        <v>\"budget\" : \"\"</v>
      </c>
      <c r="BY1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6" s="185" t="str">
        <f>"\""text\"" : \""" &amp; demoPosts[[#This Row],[messageText]] &amp; "\"","</f>
        <v>\"text\"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6" s="185" t="str">
        <f>"\""subject\"" : \""" &amp; demoPosts[[#This Row],[messageSubject]] &amp; "\"","</f>
        <v>\"subject\" : \"subject to discussion\",</v>
      </c>
      <c r="CB1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6" s="185" t="str">
        <f ca="1">"{\""$type\"":\"""&amp;demoPosts[[#This Row],[$type]]&amp;"\"","&amp;demoPosts[[#This Row],[uidInnerJson]]&amp;demoPosts[[#This Row],[createdInnerJson]]&amp;demoPosts[[#This Row],[modifiedInnerJson]]&amp;"\""connections\"":[{}],"&amp;"\""labels\"":\""notused\"","&amp;demoPosts[[#This Row],[typeDependentContentJson]]&amp;"}"</f>
        <v>{\"$type\":\"shared.models.MessagePost\",\"uid\" : \"a8b1eab6d56c4e5595149666039202f7\", \"created\" : \"2016-09-16T16:36:14Z\",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6" s="185" t="str">
        <f>"""uid"" : """&amp;demoPosts[[#This Row],[uid]]&amp;""", "</f>
        <v xml:space="preserve">"uid" : "a8b1eab6d56c4e5595149666039202f7", </v>
      </c>
      <c r="CG16" s="185" t="str">
        <f>"""src"" : """&amp;demoPosts[[#This Row],[Source]]&amp;""", "</f>
        <v xml:space="preserve">"src" : "8a53341460ad4f529e5810e90ee9fbad", </v>
      </c>
      <c r="CH16" s="185" t="str">
        <f>"""trgts"" : ["""&amp;demoPosts[[#This Row],[trgt1]]&amp;"""], "</f>
        <v xml:space="preserve">"trgts" : ["eeeeeeeeeeeeeeeeeeeeeeeeeeeeeeee"], </v>
      </c>
      <c r="CI16" s="185" t="str">
        <f>"""label"" : ""each([Bitcoin],[Ethereum],[" &amp; demoPosts[[#This Row],[postTypeGuidLabel]]&amp;"])"", "</f>
        <v xml:space="preserve">"label" : "each([Bitcoin],[Ethereum],[MESSAGEPOSTLABEL])", </v>
      </c>
      <c r="CJ16" s="207" t="str">
        <f ca="1">"{"&amp;demoPosts[[#This Row],[src]] &amp;demoPosts[[#This Row],[trgts]]&amp; demoPosts[[#This Row],[outterLabels]] &amp; demoPosts[[#This Row],[uid2]] &amp; """value"" : """ &amp; demoPosts[[#This Row],[valueJson]] &amp; """}" &amp; IF(LEN(OFFSET(demoPosts[[#This Row],[Source]],1,0))&gt;0," , ","")</f>
        <v xml:space="preserve">{"src" : "8a53341460ad4f529e5810e90ee9fbad", "trgts" : ["eeeeeeeeeeeeeeeeeeeeeeeeeeeeeeee"], "label" : "each([Bitcoin],[Ethereum],[MESSAGEPOSTLABEL])", "uid" : "a8b1eab6d56c4e5595149666039202f7", "value" : "{\"$type\":\"shared.models.MessagePost\",\"uid\" : \"a8b1eab6d56c4e5595149666039202f7\", \"created\" : \"2016-09-16T16:36:14Z\", \"modified\" : \"2002-05-30T09:30:10Z\", \"connections\":[{}],\"labels\":\"notused\",\"postContent\": {\"$type\":\"shared.models.MessagePostContent\",\"versionedPostId\" : \"\", \"versionedPostPredecessorId\" : \"\", \"versionNumber\" : \"\", \"allowForwarding\" : true, \"text\" : \"14: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6" s="210" t="str">
        <f>""</f>
        <v/>
      </c>
    </row>
    <row r="17" spans="2:89" s="185" customFormat="1" x14ac:dyDescent="0.25">
      <c r="B17" s="185" t="s">
        <v>1214</v>
      </c>
      <c r="C17" s="185" t="s">
        <v>1118</v>
      </c>
      <c r="D17" s="185" t="str">
        <f>VLOOKUP(demoPosts[[#This Row],[Source]],Table1[[UUID]:[email]],2,FALSE)</f>
        <v>15@localhost</v>
      </c>
      <c r="E17" s="185" t="s">
        <v>2487</v>
      </c>
      <c r="F17" s="185" t="s">
        <v>805</v>
      </c>
      <c r="G1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7" s="150" t="str">
        <f t="shared" ca="1" si="4"/>
        <v>2016-09-16T16:21:50Z</v>
      </c>
      <c r="J17" s="185" t="s">
        <v>804</v>
      </c>
      <c r="M17" s="185" t="s">
        <v>2600</v>
      </c>
      <c r="N17" s="185" t="str">
        <f>ROW(demoPosts[[#This Row],[postTypeGuidLabel]])-2 &amp; ":  " &amp; REPT("lorem ipsum ",2*ROW(demoPosts[[#This Row],[postTypeGuidLabel]]))</f>
        <v xml:space="preserve">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7" s="185">
        <v>12</v>
      </c>
      <c r="P1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7" s="185" t="s">
        <v>2651</v>
      </c>
      <c r="AE17" s="185" t="s">
        <v>868</v>
      </c>
      <c r="AQ17" s="185" t="str">
        <f>"\""name\"" : \"""&amp;demoPosts[[#This Row],[talentProfile.name]]&amp;"\"", "</f>
        <v xml:space="preserve">\"name\" : \"\", </v>
      </c>
      <c r="AR17" s="185" t="str">
        <f>"\""title\"" : \"""&amp;demoPosts[[#This Row],[talentProfile.title]]&amp;"\"", "</f>
        <v xml:space="preserve">\"title\" : \"\", </v>
      </c>
      <c r="AS17" s="185" t="str">
        <f>"\""capabilities\"" : \"""&amp;demoPosts[[#This Row],[talentProfile.capabilities]]&amp;"\"", "</f>
        <v xml:space="preserve">\"capabilities\" : \"\", </v>
      </c>
      <c r="AT17" s="185" t="str">
        <f>"\""video\"" : \"""&amp;demoPosts[[#This Row],[talentProfile.video]]&amp;"\"" "</f>
        <v xml:space="preserve">\"video\" : \"\" </v>
      </c>
      <c r="AU1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7" s="185" t="str">
        <f>"\""uid\"" : \"""&amp;demoPosts[[#This Row],[uid]]&amp;"\"", "</f>
        <v xml:space="preserve">\"uid\" : \"61b6d64e814541088743ab2ce6624d8c\", </v>
      </c>
      <c r="AW17" s="185" t="str">
        <f t="shared" si="8"/>
        <v xml:space="preserve">\"type\" : \"TEXT\", </v>
      </c>
      <c r="AX17" s="185" t="str">
        <f ca="1">"\""created\"" : \""" &amp; demoPosts[[#This Row],[created]] &amp; "\"", "</f>
        <v xml:space="preserve">\"created\" : \"2016-09-16T16:21:50Z\", </v>
      </c>
      <c r="AY17" s="185" t="str">
        <f>"\""modified\"" : \""" &amp; demoPosts[[#This Row],[modified]] &amp; "\"", "</f>
        <v xml:space="preserve">\"modified\" : \"2002-05-30T09:30:10Z\", </v>
      </c>
      <c r="AZ17" s="185" t="str">
        <f ca="1">"\""created\"" : \""" &amp; demoPosts[[#This Row],[created]] &amp; "\"", "</f>
        <v xml:space="preserve">\"created\" : \"2016-09-16T16:21:50Z\", </v>
      </c>
      <c r="BA17" s="185" t="str">
        <f>"\""modified\"" : \""" &amp; demoPosts[[#This Row],[modified]] &amp; "\"", "</f>
        <v xml:space="preserve">\"modified\" : \"2002-05-30T09:30:10Z\", </v>
      </c>
      <c r="BB17" s="185" t="str">
        <f>"\""labels\"" : \""each([Bitcoin],[Ethereum],[" &amp; demoPosts[[#This Row],[postTypeGuidLabel]]&amp;"])\"", "</f>
        <v xml:space="preserve">\"labels\" : \"each([Bitcoin],[Ethereum],[MESSAGEPOSTLABEL])\", </v>
      </c>
      <c r="BC17" s="185" t="str">
        <f t="shared" si="9"/>
        <v>\"connections\":[{\"source\":\"alias://ff5136ad023a66644c4f4a8e2a495bb34689/alias\",\"target\":\"alias://0e65bd3a974ed1d7c195f94055c93537827f/alias\",\"label\":\"f0186f0d-c862-4ee3-9c09-b850a9d745a7\"}],</v>
      </c>
      <c r="BD17" s="185" t="str">
        <f>"\""versionedPostId\"" : \""" &amp; demoPosts[[#This Row],[versionedPost.id]] &amp; "\"", "</f>
        <v xml:space="preserve">\"versionedPostId\" : \"\", </v>
      </c>
      <c r="BE17" s="185" t="str">
        <f>"\""versionedPostPredecessorId\"" : \""" &amp; demoPosts[[#This Row],[versionedPost.predecessorID]] &amp; "\"", "</f>
        <v xml:space="preserve">\"versionedPostPredecessorId\" : \"\", </v>
      </c>
      <c r="BF17" s="185" t="str">
        <f>"\""jobPostType\"" : \""" &amp; demoPosts[[#This Row],[jobPostType]] &amp; "\"", "</f>
        <v xml:space="preserve">\"jobPostType\" : \" \", </v>
      </c>
      <c r="BG17" s="185" t="str">
        <f>"\""name\"" : \""" &amp; demoPosts[[#This Row],[jobName]] &amp; "\"", "</f>
        <v xml:space="preserve">\"name\" : \"\", </v>
      </c>
      <c r="BH17" s="185" t="str">
        <f>"\""description\"" : \""" &amp; demoPosts[[#This Row],[jobDescription]] &amp; "\"", "</f>
        <v xml:space="preserve">\"description\" : \"\", </v>
      </c>
      <c r="BI17" s="185" t="str">
        <f>"\""message\"" : \""" &amp; demoPosts[[#This Row],[jobMessage]] &amp; "\"", "</f>
        <v xml:space="preserve">\"message\" : \"\", </v>
      </c>
      <c r="BJ1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7" s="185" t="str">
        <f>"\""postedDate\"" : \""" &amp; demoPosts[[#This Row],[jobMessage]] &amp; "\"", "</f>
        <v xml:space="preserve">\"postedDate\" : \"\", </v>
      </c>
      <c r="BL17" s="185" t="str">
        <f>"\""broadcastDate\"" : \""" &amp; demoPosts[[#This Row],[jobBroadcastDate]] &amp; "\"", "</f>
        <v xml:space="preserve">\"broadcastDate\" : \"\", </v>
      </c>
      <c r="BM17" s="185" t="str">
        <f>"\""startDate\"" : \""" &amp; demoPosts[[#This Row],[jobStartDate]] &amp; "\"", "</f>
        <v xml:space="preserve">\"startDate\" : \"\", </v>
      </c>
      <c r="BN17" s="185" t="str">
        <f>"\""endDate\"" : \""" &amp; demoPosts[[#This Row],[jobEndDate]] &amp; "\"", "</f>
        <v xml:space="preserve">\"endDate\" : \"\", </v>
      </c>
      <c r="BO17" s="185" t="str">
        <f>"\""currency\"" : \""" &amp; demoPosts[[#This Row],[jobCurrency]] &amp; "\"", "</f>
        <v xml:space="preserve">\"currency\" : \"\", </v>
      </c>
      <c r="BP17" s="185" t="str">
        <f>"\""workLocation\"" : \""" &amp; demoPosts[[#This Row],[jobWorkLocation]] &amp; "\"", "</f>
        <v xml:space="preserve">\"workLocation\" : \"\", </v>
      </c>
      <c r="BQ17" s="185" t="str">
        <f>"\""isPayoutInPieces\"" : \""" &amp; demoPosts[[#This Row],[jobIsPayoutInPieces]] &amp; "\"", "</f>
        <v xml:space="preserve">\"isPayoutInPieces\" : \"\", </v>
      </c>
      <c r="BR17" s="185" t="str">
        <f t="shared" si="2"/>
        <v xml:space="preserve">\"skillNeeded\" : \"various skills\", </v>
      </c>
      <c r="BS17" s="185" t="str">
        <f>"\""posterId\"" : \""" &amp; demoPosts[[#This Row],[posterId]] &amp; "\"", "</f>
        <v xml:space="preserve">\"posterId\" : \"\", </v>
      </c>
      <c r="BT17" s="185" t="str">
        <f>"\""versionNumber\"" : \""" &amp; demoPosts[[#This Row],[versionNumber]] &amp; "\"", "</f>
        <v xml:space="preserve">\"versionNumber\" : \"\", </v>
      </c>
      <c r="BU17" s="185" t="str">
        <f>"\""allowForwarding\"" : " &amp; demoPosts[[#This Row],[allowForwarding]] &amp; ", "</f>
        <v xml:space="preserve">\"allowForwarding\" : true, </v>
      </c>
      <c r="BV17" s="185" t="str">
        <f t="shared" si="10"/>
        <v xml:space="preserve">\"referents\" : \"\", </v>
      </c>
      <c r="BW17" s="185" t="str">
        <f>"\""contractType\"" : \""" &amp; demoPosts[[#This Row],[jobContractType]] &amp; "\"", "</f>
        <v xml:space="preserve">\"contractType\" : \"\", </v>
      </c>
      <c r="BX17" s="185" t="str">
        <f>"\""budget\"" : \""" &amp; demoPosts[[#This Row],[jobBudget]] &amp; "\"""</f>
        <v>\"budget\" : \"\"</v>
      </c>
      <c r="BY1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7" s="185" t="str">
        <f>"\""text\"" : \""" &amp; demoPosts[[#This Row],[messageText]] &amp; "\"","</f>
        <v>\"text\"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7" s="185" t="str">
        <f>"\""subject\"" : \""" &amp; demoPosts[[#This Row],[messageSubject]] &amp; "\"","</f>
        <v>\"subject\" : \"subject to discussion\",</v>
      </c>
      <c r="CB1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7" s="185" t="str">
        <f ca="1">"{\""$type\"":\"""&amp;demoPosts[[#This Row],[$type]]&amp;"\"","&amp;demoPosts[[#This Row],[uidInnerJson]]&amp;demoPosts[[#This Row],[createdInnerJson]]&amp;demoPosts[[#This Row],[modifiedInnerJson]]&amp;"\""connections\"":[{}],"&amp;"\""labels\"":\""notused\"","&amp;demoPosts[[#This Row],[typeDependentContentJson]]&amp;"}"</f>
        <v>{\"$type\":\"shared.models.MessagePost\",\"uid\" : \"61b6d64e814541088743ab2ce6624d8c\", \"created\" : \"2016-09-16T16:21:50Z\",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7" s="185" t="str">
        <f>"""uid"" : """&amp;demoPosts[[#This Row],[uid]]&amp;""", "</f>
        <v xml:space="preserve">"uid" : "61b6d64e814541088743ab2ce6624d8c", </v>
      </c>
      <c r="CG17" s="185" t="str">
        <f>"""src"" : """&amp;demoPosts[[#This Row],[Source]]&amp;""", "</f>
        <v xml:space="preserve">"src" : "546c49960d844dc997bf2d2a61f0b483", </v>
      </c>
      <c r="CH17" s="185" t="str">
        <f>"""trgts"" : ["""&amp;demoPosts[[#This Row],[trgt1]]&amp;"""], "</f>
        <v xml:space="preserve">"trgts" : ["eeeeeeeeeeeeeeeeeeeeeeeeeeeeeeee"], </v>
      </c>
      <c r="CI17" s="185" t="str">
        <f>"""label"" : ""each([Bitcoin],[Ethereum],[" &amp; demoPosts[[#This Row],[postTypeGuidLabel]]&amp;"])"", "</f>
        <v xml:space="preserve">"label" : "each([Bitcoin],[Ethereum],[MESSAGEPOSTLABEL])", </v>
      </c>
      <c r="CJ17" s="207" t="str">
        <f ca="1">"{"&amp;demoPosts[[#This Row],[src]] &amp;demoPosts[[#This Row],[trgts]]&amp; demoPosts[[#This Row],[outterLabels]] &amp; demoPosts[[#This Row],[uid2]] &amp; """value"" : """ &amp; demoPosts[[#This Row],[valueJson]] &amp; """}" &amp; IF(LEN(OFFSET(demoPosts[[#This Row],[Source]],1,0))&gt;0," , ","")</f>
        <v xml:space="preserve">{"src" : "546c49960d844dc997bf2d2a61f0b483", "trgts" : ["eeeeeeeeeeeeeeeeeeeeeeeeeeeeeeee"], "label" : "each([Bitcoin],[Ethereum],[MESSAGEPOSTLABEL])", "uid" : "61b6d64e814541088743ab2ce6624d8c", "value" : "{\"$type\":\"shared.models.MessagePost\",\"uid\" : \"61b6d64e814541088743ab2ce6624d8c\", \"created\" : \"2016-09-16T16:21:50Z\", \"modified\" : \"2002-05-30T09:30:10Z\", \"connections\":[{}],\"labels\":\"notused\",\"postContent\": {\"$type\":\"shared.models.MessagePostContent\",\"versionedPostId\" : \"\", \"versionedPostPredecessorId\" : \"\", \"versionNumber\" : \"\", \"allowForwarding\" : true, \"text\" : \"15: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7" s="210" t="str">
        <f>""</f>
        <v/>
      </c>
    </row>
    <row r="18" spans="2:89" s="185" customFormat="1" x14ac:dyDescent="0.25">
      <c r="B18" s="185" t="s">
        <v>1215</v>
      </c>
      <c r="C18" s="185" t="s">
        <v>1119</v>
      </c>
      <c r="D18" s="185" t="str">
        <f>VLOOKUP(demoPosts[[#This Row],[Source]],Table1[[UUID]:[email]],2,FALSE)</f>
        <v>16@localhost</v>
      </c>
      <c r="E18" s="185" t="s">
        <v>2487</v>
      </c>
      <c r="F18" s="185" t="s">
        <v>805</v>
      </c>
      <c r="G1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8" s="150" t="str">
        <f t="shared" ca="1" si="4"/>
        <v>2016-09-16T16:07:26Z</v>
      </c>
      <c r="J18" s="185" t="s">
        <v>804</v>
      </c>
      <c r="M18" s="185" t="s">
        <v>2600</v>
      </c>
      <c r="N18" s="185" t="str">
        <f>ROW(demoPosts[[#This Row],[postTypeGuidLabel]])-2 &amp; ":  " &amp; REPT("lorem ipsum ",2*ROW(demoPosts[[#This Row],[postTypeGuidLabel]]))</f>
        <v xml:space="preserve">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8" s="185">
        <v>12</v>
      </c>
      <c r="P1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8" s="185" t="s">
        <v>2651</v>
      </c>
      <c r="AE18" s="185" t="s">
        <v>868</v>
      </c>
      <c r="AQ18" s="185" t="str">
        <f>"\""name\"" : \"""&amp;demoPosts[[#This Row],[talentProfile.name]]&amp;"\"", "</f>
        <v xml:space="preserve">\"name\" : \"\", </v>
      </c>
      <c r="AR18" s="185" t="str">
        <f>"\""title\"" : \"""&amp;demoPosts[[#This Row],[talentProfile.title]]&amp;"\"", "</f>
        <v xml:space="preserve">\"title\" : \"\", </v>
      </c>
      <c r="AS18" s="185" t="str">
        <f>"\""capabilities\"" : \"""&amp;demoPosts[[#This Row],[talentProfile.capabilities]]&amp;"\"", "</f>
        <v xml:space="preserve">\"capabilities\" : \"\", </v>
      </c>
      <c r="AT18" s="185" t="str">
        <f>"\""video\"" : \"""&amp;demoPosts[[#This Row],[talentProfile.video]]&amp;"\"" "</f>
        <v xml:space="preserve">\"video\" : \"\" </v>
      </c>
      <c r="AU1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8" s="185" t="str">
        <f>"\""uid\"" : \"""&amp;demoPosts[[#This Row],[uid]]&amp;"\"", "</f>
        <v xml:space="preserve">\"uid\" : \"8c2ae594415345d3ba07be8b69dba271\", </v>
      </c>
      <c r="AW18" s="185" t="str">
        <f t="shared" si="8"/>
        <v xml:space="preserve">\"type\" : \"TEXT\", </v>
      </c>
      <c r="AX18" s="185" t="str">
        <f ca="1">"\""created\"" : \""" &amp; demoPosts[[#This Row],[created]] &amp; "\"", "</f>
        <v xml:space="preserve">\"created\" : \"2016-09-16T16:07:26Z\", </v>
      </c>
      <c r="AY18" s="185" t="str">
        <f>"\""modified\"" : \""" &amp; demoPosts[[#This Row],[modified]] &amp; "\"", "</f>
        <v xml:space="preserve">\"modified\" : \"2002-05-30T09:30:10Z\", </v>
      </c>
      <c r="AZ18" s="185" t="str">
        <f ca="1">"\""created\"" : \""" &amp; demoPosts[[#This Row],[created]] &amp; "\"", "</f>
        <v xml:space="preserve">\"created\" : \"2016-09-16T16:07:26Z\", </v>
      </c>
      <c r="BA18" s="185" t="str">
        <f>"\""modified\"" : \""" &amp; demoPosts[[#This Row],[modified]] &amp; "\"", "</f>
        <v xml:space="preserve">\"modified\" : \"2002-05-30T09:30:10Z\", </v>
      </c>
      <c r="BB18" s="185" t="str">
        <f>"\""labels\"" : \""each([Bitcoin],[Ethereum],[" &amp; demoPosts[[#This Row],[postTypeGuidLabel]]&amp;"])\"", "</f>
        <v xml:space="preserve">\"labels\" : \"each([Bitcoin],[Ethereum],[MESSAGEPOSTLABEL])\", </v>
      </c>
      <c r="BC18" s="185" t="str">
        <f t="shared" si="9"/>
        <v>\"connections\":[{\"source\":\"alias://ff5136ad023a66644c4f4a8e2a495bb34689/alias\",\"target\":\"alias://0e65bd3a974ed1d7c195f94055c93537827f/alias\",\"label\":\"f0186f0d-c862-4ee3-9c09-b850a9d745a7\"}],</v>
      </c>
      <c r="BD18" s="185" t="str">
        <f>"\""versionedPostId\"" : \""" &amp; demoPosts[[#This Row],[versionedPost.id]] &amp; "\"", "</f>
        <v xml:space="preserve">\"versionedPostId\" : \"\", </v>
      </c>
      <c r="BE18" s="185" t="str">
        <f>"\""versionedPostPredecessorId\"" : \""" &amp; demoPosts[[#This Row],[versionedPost.predecessorID]] &amp; "\"", "</f>
        <v xml:space="preserve">\"versionedPostPredecessorId\" : \"\", </v>
      </c>
      <c r="BF18" s="185" t="str">
        <f>"\""jobPostType\"" : \""" &amp; demoPosts[[#This Row],[jobPostType]] &amp; "\"", "</f>
        <v xml:space="preserve">\"jobPostType\" : \" \", </v>
      </c>
      <c r="BG18" s="185" t="str">
        <f>"\""name\"" : \""" &amp; demoPosts[[#This Row],[jobName]] &amp; "\"", "</f>
        <v xml:space="preserve">\"name\" : \"\", </v>
      </c>
      <c r="BH18" s="185" t="str">
        <f>"\""description\"" : \""" &amp; demoPosts[[#This Row],[jobDescription]] &amp; "\"", "</f>
        <v xml:space="preserve">\"description\" : \"\", </v>
      </c>
      <c r="BI18" s="185" t="str">
        <f>"\""message\"" : \""" &amp; demoPosts[[#This Row],[jobMessage]] &amp; "\"", "</f>
        <v xml:space="preserve">\"message\" : \"\", </v>
      </c>
      <c r="BJ1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8" s="185" t="str">
        <f>"\""postedDate\"" : \""" &amp; demoPosts[[#This Row],[jobMessage]] &amp; "\"", "</f>
        <v xml:space="preserve">\"postedDate\" : \"\", </v>
      </c>
      <c r="BL18" s="185" t="str">
        <f>"\""broadcastDate\"" : \""" &amp; demoPosts[[#This Row],[jobBroadcastDate]] &amp; "\"", "</f>
        <v xml:space="preserve">\"broadcastDate\" : \"\", </v>
      </c>
      <c r="BM18" s="185" t="str">
        <f>"\""startDate\"" : \""" &amp; demoPosts[[#This Row],[jobStartDate]] &amp; "\"", "</f>
        <v xml:space="preserve">\"startDate\" : \"\", </v>
      </c>
      <c r="BN18" s="185" t="str">
        <f>"\""endDate\"" : \""" &amp; demoPosts[[#This Row],[jobEndDate]] &amp; "\"", "</f>
        <v xml:space="preserve">\"endDate\" : \"\", </v>
      </c>
      <c r="BO18" s="185" t="str">
        <f>"\""currency\"" : \""" &amp; demoPosts[[#This Row],[jobCurrency]] &amp; "\"", "</f>
        <v xml:space="preserve">\"currency\" : \"\", </v>
      </c>
      <c r="BP18" s="185" t="str">
        <f>"\""workLocation\"" : \""" &amp; demoPosts[[#This Row],[jobWorkLocation]] &amp; "\"", "</f>
        <v xml:space="preserve">\"workLocation\" : \"\", </v>
      </c>
      <c r="BQ18" s="185" t="str">
        <f>"\""isPayoutInPieces\"" : \""" &amp; demoPosts[[#This Row],[jobIsPayoutInPieces]] &amp; "\"", "</f>
        <v xml:space="preserve">\"isPayoutInPieces\" : \"\", </v>
      </c>
      <c r="BR18" s="185" t="str">
        <f t="shared" si="2"/>
        <v xml:space="preserve">\"skillNeeded\" : \"various skills\", </v>
      </c>
      <c r="BS18" s="185" t="str">
        <f>"\""posterId\"" : \""" &amp; demoPosts[[#This Row],[posterId]] &amp; "\"", "</f>
        <v xml:space="preserve">\"posterId\" : \"\", </v>
      </c>
      <c r="BT18" s="185" t="str">
        <f>"\""versionNumber\"" : \""" &amp; demoPosts[[#This Row],[versionNumber]] &amp; "\"", "</f>
        <v xml:space="preserve">\"versionNumber\" : \"\", </v>
      </c>
      <c r="BU18" s="185" t="str">
        <f>"\""allowForwarding\"" : " &amp; demoPosts[[#This Row],[allowForwarding]] &amp; ", "</f>
        <v xml:space="preserve">\"allowForwarding\" : true, </v>
      </c>
      <c r="BV18" s="185" t="str">
        <f t="shared" si="10"/>
        <v xml:space="preserve">\"referents\" : \"\", </v>
      </c>
      <c r="BW18" s="185" t="str">
        <f>"\""contractType\"" : \""" &amp; demoPosts[[#This Row],[jobContractType]] &amp; "\"", "</f>
        <v xml:space="preserve">\"contractType\" : \"\", </v>
      </c>
      <c r="BX18" s="185" t="str">
        <f>"\""budget\"" : \""" &amp; demoPosts[[#This Row],[jobBudget]] &amp; "\"""</f>
        <v>\"budget\" : \"\"</v>
      </c>
      <c r="BY1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8" s="185" t="str">
        <f>"\""text\"" : \""" &amp; demoPosts[[#This Row],[messageText]] &amp; "\"","</f>
        <v>\"text\"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8" s="185" t="str">
        <f>"\""subject\"" : \""" &amp; demoPosts[[#This Row],[messageSubject]] &amp; "\"","</f>
        <v>\"subject\" : \"subject to discussion\",</v>
      </c>
      <c r="CB1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8" s="185" t="str">
        <f ca="1">"{\""$type\"":\"""&amp;demoPosts[[#This Row],[$type]]&amp;"\"","&amp;demoPosts[[#This Row],[uidInnerJson]]&amp;demoPosts[[#This Row],[createdInnerJson]]&amp;demoPosts[[#This Row],[modifiedInnerJson]]&amp;"\""connections\"":[{}],"&amp;"\""labels\"":\""notused\"","&amp;demoPosts[[#This Row],[typeDependentContentJson]]&amp;"}"</f>
        <v>{\"$type\":\"shared.models.MessagePost\",\"uid\" : \"8c2ae594415345d3ba07be8b69dba271\", \"created\" : \"2016-09-16T16:07:26Z\",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8" s="185" t="str">
        <f>"""uid"" : """&amp;demoPosts[[#This Row],[uid]]&amp;""", "</f>
        <v xml:space="preserve">"uid" : "8c2ae594415345d3ba07be8b69dba271", </v>
      </c>
      <c r="CG18" s="185" t="str">
        <f>"""src"" : """&amp;demoPosts[[#This Row],[Source]]&amp;""", "</f>
        <v xml:space="preserve">"src" : "4d084f31f250483f9f323c35e297f367", </v>
      </c>
      <c r="CH18" s="185" t="str">
        <f>"""trgts"" : ["""&amp;demoPosts[[#This Row],[trgt1]]&amp;"""], "</f>
        <v xml:space="preserve">"trgts" : ["eeeeeeeeeeeeeeeeeeeeeeeeeeeeeeee"], </v>
      </c>
      <c r="CI18" s="185" t="str">
        <f>"""label"" : ""each([Bitcoin],[Ethereum],[" &amp; demoPosts[[#This Row],[postTypeGuidLabel]]&amp;"])"", "</f>
        <v xml:space="preserve">"label" : "each([Bitcoin],[Ethereum],[MESSAGEPOSTLABEL])", </v>
      </c>
      <c r="CJ18" s="207" t="str">
        <f ca="1">"{"&amp;demoPosts[[#This Row],[src]] &amp;demoPosts[[#This Row],[trgts]]&amp; demoPosts[[#This Row],[outterLabels]] &amp; demoPosts[[#This Row],[uid2]] &amp; """value"" : """ &amp; demoPosts[[#This Row],[valueJson]] &amp; """}" &amp; IF(LEN(OFFSET(demoPosts[[#This Row],[Source]],1,0))&gt;0," , ","")</f>
        <v xml:space="preserve">{"src" : "4d084f31f250483f9f323c35e297f367", "trgts" : ["eeeeeeeeeeeeeeeeeeeeeeeeeeeeeeee"], "label" : "each([Bitcoin],[Ethereum],[MESSAGEPOSTLABEL])", "uid" : "8c2ae594415345d3ba07be8b69dba271", "value" : "{\"$type\":\"shared.models.MessagePost\",\"uid\" : \"8c2ae594415345d3ba07be8b69dba271\", \"created\" : \"2016-09-16T16:07:26Z\", \"modified\" : \"2002-05-30T09:30:10Z\", \"connections\":[{}],\"labels\":\"notused\",\"postContent\": {\"$type\":\"shared.models.MessagePostContent\",\"versionedPostId\" : \"\", \"versionedPostPredecessorId\" : \"\", \"versionNumber\" : \"\", \"allowForwarding\" : true, \"text\" : \"16: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8" s="210" t="str">
        <f>""</f>
        <v/>
      </c>
    </row>
    <row r="19" spans="2:89" s="185" customFormat="1" x14ac:dyDescent="0.25">
      <c r="B19" s="185" t="s">
        <v>1216</v>
      </c>
      <c r="C19" s="185" t="s">
        <v>1120</v>
      </c>
      <c r="D19" s="185" t="str">
        <f>VLOOKUP(demoPosts[[#This Row],[Source]],Table1[[UUID]:[email]],2,FALSE)</f>
        <v>17@localhost</v>
      </c>
      <c r="E19" s="185" t="s">
        <v>2487</v>
      </c>
      <c r="F19" s="185" t="s">
        <v>805</v>
      </c>
      <c r="G1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9" s="150" t="str">
        <f t="shared" ca="1" si="4"/>
        <v>2016-09-16T15:53:02Z</v>
      </c>
      <c r="J19" s="185" t="s">
        <v>804</v>
      </c>
      <c r="M19" s="185" t="s">
        <v>2600</v>
      </c>
      <c r="N19" s="185" t="str">
        <f>ROW(demoPosts[[#This Row],[postTypeGuidLabel]])-2 &amp; ":  " &amp; REPT("lorem ipsum ",2*ROW(demoPosts[[#This Row],[postTypeGuidLabel]]))</f>
        <v xml:space="preserve">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9" s="185">
        <v>12</v>
      </c>
      <c r="P1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9" s="185" t="s">
        <v>2651</v>
      </c>
      <c r="AE19" s="185" t="s">
        <v>868</v>
      </c>
      <c r="AQ19" s="185" t="str">
        <f>"\""name\"" : \"""&amp;demoPosts[[#This Row],[talentProfile.name]]&amp;"\"", "</f>
        <v xml:space="preserve">\"name\" : \"\", </v>
      </c>
      <c r="AR19" s="185" t="str">
        <f>"\""title\"" : \"""&amp;demoPosts[[#This Row],[talentProfile.title]]&amp;"\"", "</f>
        <v xml:space="preserve">\"title\" : \"\", </v>
      </c>
      <c r="AS19" s="185" t="str">
        <f>"\""capabilities\"" : \"""&amp;demoPosts[[#This Row],[talentProfile.capabilities]]&amp;"\"", "</f>
        <v xml:space="preserve">\"capabilities\" : \"\", </v>
      </c>
      <c r="AT19" s="185" t="str">
        <f>"\""video\"" : \"""&amp;demoPosts[[#This Row],[talentProfile.video]]&amp;"\"" "</f>
        <v xml:space="preserve">\"video\" : \"\" </v>
      </c>
      <c r="AU1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9" s="185" t="str">
        <f>"\""uid\"" : \"""&amp;demoPosts[[#This Row],[uid]]&amp;"\"", "</f>
        <v xml:space="preserve">\"uid\" : \"7832f9477c644cf8a79263a8c0446883\", </v>
      </c>
      <c r="AW19" s="185" t="str">
        <f t="shared" si="8"/>
        <v xml:space="preserve">\"type\" : \"TEXT\", </v>
      </c>
      <c r="AX19" s="185" t="str">
        <f ca="1">"\""created\"" : \""" &amp; demoPosts[[#This Row],[created]] &amp; "\"", "</f>
        <v xml:space="preserve">\"created\" : \"2016-09-16T15:53:02Z\", </v>
      </c>
      <c r="AY19" s="185" t="str">
        <f>"\""modified\"" : \""" &amp; demoPosts[[#This Row],[modified]] &amp; "\"", "</f>
        <v xml:space="preserve">\"modified\" : \"2002-05-30T09:30:10Z\", </v>
      </c>
      <c r="AZ19" s="185" t="str">
        <f ca="1">"\""created\"" : \""" &amp; demoPosts[[#This Row],[created]] &amp; "\"", "</f>
        <v xml:space="preserve">\"created\" : \"2016-09-16T15:53:02Z\", </v>
      </c>
      <c r="BA19" s="185" t="str">
        <f>"\""modified\"" : \""" &amp; demoPosts[[#This Row],[modified]] &amp; "\"", "</f>
        <v xml:space="preserve">\"modified\" : \"2002-05-30T09:30:10Z\", </v>
      </c>
      <c r="BB19" s="185" t="str">
        <f>"\""labels\"" : \""each([Bitcoin],[Ethereum],[" &amp; demoPosts[[#This Row],[postTypeGuidLabel]]&amp;"])\"", "</f>
        <v xml:space="preserve">\"labels\" : \"each([Bitcoin],[Ethereum],[MESSAGEPOSTLABEL])\", </v>
      </c>
      <c r="BC19" s="185" t="str">
        <f t="shared" si="9"/>
        <v>\"connections\":[{\"source\":\"alias://ff5136ad023a66644c4f4a8e2a495bb34689/alias\",\"target\":\"alias://0e65bd3a974ed1d7c195f94055c93537827f/alias\",\"label\":\"f0186f0d-c862-4ee3-9c09-b850a9d745a7\"}],</v>
      </c>
      <c r="BD19" s="185" t="str">
        <f>"\""versionedPostId\"" : \""" &amp; demoPosts[[#This Row],[versionedPost.id]] &amp; "\"", "</f>
        <v xml:space="preserve">\"versionedPostId\" : \"\", </v>
      </c>
      <c r="BE19" s="185" t="str">
        <f>"\""versionedPostPredecessorId\"" : \""" &amp; demoPosts[[#This Row],[versionedPost.predecessorID]] &amp; "\"", "</f>
        <v xml:space="preserve">\"versionedPostPredecessorId\" : \"\", </v>
      </c>
      <c r="BF19" s="185" t="str">
        <f>"\""jobPostType\"" : \""" &amp; demoPosts[[#This Row],[jobPostType]] &amp; "\"", "</f>
        <v xml:space="preserve">\"jobPostType\" : \" \", </v>
      </c>
      <c r="BG19" s="185" t="str">
        <f>"\""name\"" : \""" &amp; demoPosts[[#This Row],[jobName]] &amp; "\"", "</f>
        <v xml:space="preserve">\"name\" : \"\", </v>
      </c>
      <c r="BH19" s="185" t="str">
        <f>"\""description\"" : \""" &amp; demoPosts[[#This Row],[jobDescription]] &amp; "\"", "</f>
        <v xml:space="preserve">\"description\" : \"\", </v>
      </c>
      <c r="BI19" s="185" t="str">
        <f>"\""message\"" : \""" &amp; demoPosts[[#This Row],[jobMessage]] &amp; "\"", "</f>
        <v xml:space="preserve">\"message\" : \"\", </v>
      </c>
      <c r="BJ1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9" s="185" t="str">
        <f>"\""postedDate\"" : \""" &amp; demoPosts[[#This Row],[jobMessage]] &amp; "\"", "</f>
        <v xml:space="preserve">\"postedDate\" : \"\", </v>
      </c>
      <c r="BL19" s="185" t="str">
        <f>"\""broadcastDate\"" : \""" &amp; demoPosts[[#This Row],[jobBroadcastDate]] &amp; "\"", "</f>
        <v xml:space="preserve">\"broadcastDate\" : \"\", </v>
      </c>
      <c r="BM19" s="185" t="str">
        <f>"\""startDate\"" : \""" &amp; demoPosts[[#This Row],[jobStartDate]] &amp; "\"", "</f>
        <v xml:space="preserve">\"startDate\" : \"\", </v>
      </c>
      <c r="BN19" s="185" t="str">
        <f>"\""endDate\"" : \""" &amp; demoPosts[[#This Row],[jobEndDate]] &amp; "\"", "</f>
        <v xml:space="preserve">\"endDate\" : \"\", </v>
      </c>
      <c r="BO19" s="185" t="str">
        <f>"\""currency\"" : \""" &amp; demoPosts[[#This Row],[jobCurrency]] &amp; "\"", "</f>
        <v xml:space="preserve">\"currency\" : \"\", </v>
      </c>
      <c r="BP19" s="185" t="str">
        <f>"\""workLocation\"" : \""" &amp; demoPosts[[#This Row],[jobWorkLocation]] &amp; "\"", "</f>
        <v xml:space="preserve">\"workLocation\" : \"\", </v>
      </c>
      <c r="BQ19" s="185" t="str">
        <f>"\""isPayoutInPieces\"" : \""" &amp; demoPosts[[#This Row],[jobIsPayoutInPieces]] &amp; "\"", "</f>
        <v xml:space="preserve">\"isPayoutInPieces\" : \"\", </v>
      </c>
      <c r="BR19" s="185" t="str">
        <f t="shared" si="2"/>
        <v xml:space="preserve">\"skillNeeded\" : \"various skills\", </v>
      </c>
      <c r="BS19" s="185" t="str">
        <f>"\""posterId\"" : \""" &amp; demoPosts[[#This Row],[posterId]] &amp; "\"", "</f>
        <v xml:space="preserve">\"posterId\" : \"\", </v>
      </c>
      <c r="BT19" s="185" t="str">
        <f>"\""versionNumber\"" : \""" &amp; demoPosts[[#This Row],[versionNumber]] &amp; "\"", "</f>
        <v xml:space="preserve">\"versionNumber\" : \"\", </v>
      </c>
      <c r="BU19" s="185" t="str">
        <f>"\""allowForwarding\"" : " &amp; demoPosts[[#This Row],[allowForwarding]] &amp; ", "</f>
        <v xml:space="preserve">\"allowForwarding\" : true, </v>
      </c>
      <c r="BV19" s="185" t="str">
        <f t="shared" si="10"/>
        <v xml:space="preserve">\"referents\" : \"\", </v>
      </c>
      <c r="BW19" s="185" t="str">
        <f>"\""contractType\"" : \""" &amp; demoPosts[[#This Row],[jobContractType]] &amp; "\"", "</f>
        <v xml:space="preserve">\"contractType\" : \"\", </v>
      </c>
      <c r="BX19" s="185" t="str">
        <f>"\""budget\"" : \""" &amp; demoPosts[[#This Row],[jobBudget]] &amp; "\"""</f>
        <v>\"budget\" : \"\"</v>
      </c>
      <c r="BY1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9" s="185" t="str">
        <f>"\""text\"" : \""" &amp; demoPosts[[#This Row],[messageText]] &amp; "\"","</f>
        <v>\"text\"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9" s="185" t="str">
        <f>"\""subject\"" : \""" &amp; demoPosts[[#This Row],[messageSubject]] &amp; "\"","</f>
        <v>\"subject\" : \"subject to discussion\",</v>
      </c>
      <c r="CB1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9" s="185" t="str">
        <f ca="1">"{\""$type\"":\"""&amp;demoPosts[[#This Row],[$type]]&amp;"\"","&amp;demoPosts[[#This Row],[uidInnerJson]]&amp;demoPosts[[#This Row],[createdInnerJson]]&amp;demoPosts[[#This Row],[modifiedInnerJson]]&amp;"\""connections\"":[{}],"&amp;"\""labels\"":\""notused\"","&amp;demoPosts[[#This Row],[typeDependentContentJson]]&amp;"}"</f>
        <v>{\"$type\":\"shared.models.MessagePost\",\"uid\" : \"7832f9477c644cf8a79263a8c0446883\", \"created\" : \"2016-09-16T15:53:02Z\",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9" s="185" t="str">
        <f>"""uid"" : """&amp;demoPosts[[#This Row],[uid]]&amp;""", "</f>
        <v xml:space="preserve">"uid" : "7832f9477c644cf8a79263a8c0446883", </v>
      </c>
      <c r="CG19" s="185" t="str">
        <f>"""src"" : """&amp;demoPosts[[#This Row],[Source]]&amp;""", "</f>
        <v xml:space="preserve">"src" : "892728593dcc4795a8aee1fe47fc3088", </v>
      </c>
      <c r="CH19" s="185" t="str">
        <f>"""trgts"" : ["""&amp;demoPosts[[#This Row],[trgt1]]&amp;"""], "</f>
        <v xml:space="preserve">"trgts" : ["eeeeeeeeeeeeeeeeeeeeeeeeeeeeeeee"], </v>
      </c>
      <c r="CI19" s="185" t="str">
        <f>"""label"" : ""each([Bitcoin],[Ethereum],[" &amp; demoPosts[[#This Row],[postTypeGuidLabel]]&amp;"])"", "</f>
        <v xml:space="preserve">"label" : "each([Bitcoin],[Ethereum],[MESSAGEPOSTLABEL])", </v>
      </c>
      <c r="CJ19" s="207" t="str">
        <f ca="1">"{"&amp;demoPosts[[#This Row],[src]] &amp;demoPosts[[#This Row],[trgts]]&amp; demoPosts[[#This Row],[outterLabels]] &amp; demoPosts[[#This Row],[uid2]] &amp; """value"" : """ &amp; demoPosts[[#This Row],[valueJson]] &amp; """}" &amp; IF(LEN(OFFSET(demoPosts[[#This Row],[Source]],1,0))&gt;0," , ","")</f>
        <v xml:space="preserve">{"src" : "892728593dcc4795a8aee1fe47fc3088", "trgts" : ["eeeeeeeeeeeeeeeeeeeeeeeeeeeeeeee"], "label" : "each([Bitcoin],[Ethereum],[MESSAGEPOSTLABEL])", "uid" : "7832f9477c644cf8a79263a8c0446883", "value" : "{\"$type\":\"shared.models.MessagePost\",\"uid\" : \"7832f9477c644cf8a79263a8c0446883\", \"created\" : \"2016-09-16T15:53:02Z\", \"modified\" : \"2002-05-30T09:30:10Z\", \"connections\":[{}],\"labels\":\"notused\",\"postContent\": {\"$type\":\"shared.models.MessagePostContent\",\"versionedPostId\" : \"\", \"versionedPostPredecessorId\" : \"\", \"versionNumber\" : \"\", \"allowForwarding\" : true, \"text\" : \"17: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9" s="210" t="str">
        <f>""</f>
        <v/>
      </c>
    </row>
    <row r="20" spans="2:89" s="185" customFormat="1" x14ac:dyDescent="0.25">
      <c r="B20" s="185" t="s">
        <v>1217</v>
      </c>
      <c r="C20" s="185" t="s">
        <v>1121</v>
      </c>
      <c r="D20" s="185" t="str">
        <f>VLOOKUP(demoPosts[[#This Row],[Source]],Table1[[UUID]:[email]],2,FALSE)</f>
        <v>18@localhost</v>
      </c>
      <c r="E20" s="185" t="s">
        <v>2487</v>
      </c>
      <c r="F20" s="185" t="s">
        <v>805</v>
      </c>
      <c r="G2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0" s="150" t="str">
        <f t="shared" ca="1" si="4"/>
        <v>2016-09-16T15:38:38Z</v>
      </c>
      <c r="J20" s="185" t="s">
        <v>804</v>
      </c>
      <c r="M20" s="185" t="s">
        <v>2600</v>
      </c>
      <c r="N20" s="185" t="str">
        <f>ROW(demoPosts[[#This Row],[postTypeGuidLabel]])-2 &amp; ":  " &amp; REPT("lorem ipsum ",2*ROW(demoPosts[[#This Row],[postTypeGuidLabel]]))</f>
        <v xml:space="preserve">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0" s="185">
        <v>12</v>
      </c>
      <c r="P2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0" s="185" t="s">
        <v>2651</v>
      </c>
      <c r="AE20" s="185" t="s">
        <v>868</v>
      </c>
      <c r="AQ20" s="185" t="str">
        <f>"\""name\"" : \"""&amp;demoPosts[[#This Row],[talentProfile.name]]&amp;"\"", "</f>
        <v xml:space="preserve">\"name\" : \"\", </v>
      </c>
      <c r="AR20" s="185" t="str">
        <f>"\""title\"" : \"""&amp;demoPosts[[#This Row],[talentProfile.title]]&amp;"\"", "</f>
        <v xml:space="preserve">\"title\" : \"\", </v>
      </c>
      <c r="AS20" s="185" t="str">
        <f>"\""capabilities\"" : \"""&amp;demoPosts[[#This Row],[talentProfile.capabilities]]&amp;"\"", "</f>
        <v xml:space="preserve">\"capabilities\" : \"\", </v>
      </c>
      <c r="AT20" s="185" t="str">
        <f>"\""video\"" : \"""&amp;demoPosts[[#This Row],[talentProfile.video]]&amp;"\"" "</f>
        <v xml:space="preserve">\"video\" : \"\" </v>
      </c>
      <c r="AU2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0" s="185" t="str">
        <f>"\""uid\"" : \"""&amp;demoPosts[[#This Row],[uid]]&amp;"\"", "</f>
        <v xml:space="preserve">\"uid\" : \"90d19a76cf954c198420fb194b97b0e9\", </v>
      </c>
      <c r="AW20" s="185" t="str">
        <f t="shared" si="8"/>
        <v xml:space="preserve">\"type\" : \"TEXT\", </v>
      </c>
      <c r="AX20" s="185" t="str">
        <f ca="1">"\""created\"" : \""" &amp; demoPosts[[#This Row],[created]] &amp; "\"", "</f>
        <v xml:space="preserve">\"created\" : \"2016-09-16T15:38:38Z\", </v>
      </c>
      <c r="AY20" s="185" t="str">
        <f>"\""modified\"" : \""" &amp; demoPosts[[#This Row],[modified]] &amp; "\"", "</f>
        <v xml:space="preserve">\"modified\" : \"2002-05-30T09:30:10Z\", </v>
      </c>
      <c r="AZ20" s="185" t="str">
        <f ca="1">"\""created\"" : \""" &amp; demoPosts[[#This Row],[created]] &amp; "\"", "</f>
        <v xml:space="preserve">\"created\" : \"2016-09-16T15:38:38Z\", </v>
      </c>
      <c r="BA20" s="185" t="str">
        <f>"\""modified\"" : \""" &amp; demoPosts[[#This Row],[modified]] &amp; "\"", "</f>
        <v xml:space="preserve">\"modified\" : \"2002-05-30T09:30:10Z\", </v>
      </c>
      <c r="BB20" s="185" t="str">
        <f>"\""labels\"" : \""each([Bitcoin],[Ethereum],[" &amp; demoPosts[[#This Row],[postTypeGuidLabel]]&amp;"])\"", "</f>
        <v xml:space="preserve">\"labels\" : \"each([Bitcoin],[Ethereum],[MESSAGEPOSTLABEL])\", </v>
      </c>
      <c r="BC20" s="185" t="str">
        <f t="shared" si="9"/>
        <v>\"connections\":[{\"source\":\"alias://ff5136ad023a66644c4f4a8e2a495bb34689/alias\",\"target\":\"alias://0e65bd3a974ed1d7c195f94055c93537827f/alias\",\"label\":\"f0186f0d-c862-4ee3-9c09-b850a9d745a7\"}],</v>
      </c>
      <c r="BD20" s="185" t="str">
        <f>"\""versionedPostId\"" : \""" &amp; demoPosts[[#This Row],[versionedPost.id]] &amp; "\"", "</f>
        <v xml:space="preserve">\"versionedPostId\" : \"\", </v>
      </c>
      <c r="BE20" s="185" t="str">
        <f>"\""versionedPostPredecessorId\"" : \""" &amp; demoPosts[[#This Row],[versionedPost.predecessorID]] &amp; "\"", "</f>
        <v xml:space="preserve">\"versionedPostPredecessorId\" : \"\", </v>
      </c>
      <c r="BF20" s="185" t="str">
        <f>"\""jobPostType\"" : \""" &amp; demoPosts[[#This Row],[jobPostType]] &amp; "\"", "</f>
        <v xml:space="preserve">\"jobPostType\" : \" \", </v>
      </c>
      <c r="BG20" s="185" t="str">
        <f>"\""name\"" : \""" &amp; demoPosts[[#This Row],[jobName]] &amp; "\"", "</f>
        <v xml:space="preserve">\"name\" : \"\", </v>
      </c>
      <c r="BH20" s="185" t="str">
        <f>"\""description\"" : \""" &amp; demoPosts[[#This Row],[jobDescription]] &amp; "\"", "</f>
        <v xml:space="preserve">\"description\" : \"\", </v>
      </c>
      <c r="BI20" s="185" t="str">
        <f>"\""message\"" : \""" &amp; demoPosts[[#This Row],[jobMessage]] &amp; "\"", "</f>
        <v xml:space="preserve">\"message\" : \"\", </v>
      </c>
      <c r="BJ2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0" s="185" t="str">
        <f>"\""postedDate\"" : \""" &amp; demoPosts[[#This Row],[jobMessage]] &amp; "\"", "</f>
        <v xml:space="preserve">\"postedDate\" : \"\", </v>
      </c>
      <c r="BL20" s="185" t="str">
        <f>"\""broadcastDate\"" : \""" &amp; demoPosts[[#This Row],[jobBroadcastDate]] &amp; "\"", "</f>
        <v xml:space="preserve">\"broadcastDate\" : \"\", </v>
      </c>
      <c r="BM20" s="185" t="str">
        <f>"\""startDate\"" : \""" &amp; demoPosts[[#This Row],[jobStartDate]] &amp; "\"", "</f>
        <v xml:space="preserve">\"startDate\" : \"\", </v>
      </c>
      <c r="BN20" s="185" t="str">
        <f>"\""endDate\"" : \""" &amp; demoPosts[[#This Row],[jobEndDate]] &amp; "\"", "</f>
        <v xml:space="preserve">\"endDate\" : \"\", </v>
      </c>
      <c r="BO20" s="185" t="str">
        <f>"\""currency\"" : \""" &amp; demoPosts[[#This Row],[jobCurrency]] &amp; "\"", "</f>
        <v xml:space="preserve">\"currency\" : \"\", </v>
      </c>
      <c r="BP20" s="185" t="str">
        <f>"\""workLocation\"" : \""" &amp; demoPosts[[#This Row],[jobWorkLocation]] &amp; "\"", "</f>
        <v xml:space="preserve">\"workLocation\" : \"\", </v>
      </c>
      <c r="BQ20" s="185" t="str">
        <f>"\""isPayoutInPieces\"" : \""" &amp; demoPosts[[#This Row],[jobIsPayoutInPieces]] &amp; "\"", "</f>
        <v xml:space="preserve">\"isPayoutInPieces\" : \"\", </v>
      </c>
      <c r="BR20" s="185" t="str">
        <f t="shared" si="2"/>
        <v xml:space="preserve">\"skillNeeded\" : \"various skills\", </v>
      </c>
      <c r="BS20" s="185" t="str">
        <f>"\""posterId\"" : \""" &amp; demoPosts[[#This Row],[posterId]] &amp; "\"", "</f>
        <v xml:space="preserve">\"posterId\" : \"\", </v>
      </c>
      <c r="BT20" s="185" t="str">
        <f>"\""versionNumber\"" : \""" &amp; demoPosts[[#This Row],[versionNumber]] &amp; "\"", "</f>
        <v xml:space="preserve">\"versionNumber\" : \"\", </v>
      </c>
      <c r="BU20" s="185" t="str">
        <f>"\""allowForwarding\"" : " &amp; demoPosts[[#This Row],[allowForwarding]] &amp; ", "</f>
        <v xml:space="preserve">\"allowForwarding\" : true, </v>
      </c>
      <c r="BV20" s="185" t="str">
        <f t="shared" si="10"/>
        <v xml:space="preserve">\"referents\" : \"\", </v>
      </c>
      <c r="BW20" s="185" t="str">
        <f>"\""contractType\"" : \""" &amp; demoPosts[[#This Row],[jobContractType]] &amp; "\"", "</f>
        <v xml:space="preserve">\"contractType\" : \"\", </v>
      </c>
      <c r="BX20" s="185" t="str">
        <f>"\""budget\"" : \""" &amp; demoPosts[[#This Row],[jobBudget]] &amp; "\"""</f>
        <v>\"budget\" : \"\"</v>
      </c>
      <c r="BY2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0" s="185" t="str">
        <f>"\""text\"" : \""" &amp; demoPosts[[#This Row],[messageText]] &amp; "\"","</f>
        <v>\"text\"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0" s="185" t="str">
        <f>"\""subject\"" : \""" &amp; demoPosts[[#This Row],[messageSubject]] &amp; "\"","</f>
        <v>\"subject\" : \"subject to discussion\",</v>
      </c>
      <c r="CB2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0" s="185" t="str">
        <f ca="1">"{\""$type\"":\"""&amp;demoPosts[[#This Row],[$type]]&amp;"\"","&amp;demoPosts[[#This Row],[uidInnerJson]]&amp;demoPosts[[#This Row],[createdInnerJson]]&amp;demoPosts[[#This Row],[modifiedInnerJson]]&amp;"\""connections\"":[{}],"&amp;"\""labels\"":\""notused\"","&amp;demoPosts[[#This Row],[typeDependentContentJson]]&amp;"}"</f>
        <v>{\"$type\":\"shared.models.MessagePost\",\"uid\" : \"90d19a76cf954c198420fb194b97b0e9\", \"created\" : \"2016-09-16T15:38:38Z\",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0" s="185" t="str">
        <f>"""uid"" : """&amp;demoPosts[[#This Row],[uid]]&amp;""", "</f>
        <v xml:space="preserve">"uid" : "90d19a76cf954c198420fb194b97b0e9", </v>
      </c>
      <c r="CG20" s="185" t="str">
        <f>"""src"" : """&amp;demoPosts[[#This Row],[Source]]&amp;""", "</f>
        <v xml:space="preserve">"src" : "0a045c28209a4667a3416d2032829f74", </v>
      </c>
      <c r="CH20" s="185" t="str">
        <f>"""trgts"" : ["""&amp;demoPosts[[#This Row],[trgt1]]&amp;"""], "</f>
        <v xml:space="preserve">"trgts" : ["eeeeeeeeeeeeeeeeeeeeeeeeeeeeeeee"], </v>
      </c>
      <c r="CI20" s="185" t="str">
        <f>"""label"" : ""each([Bitcoin],[Ethereum],[" &amp; demoPosts[[#This Row],[postTypeGuidLabel]]&amp;"])"", "</f>
        <v xml:space="preserve">"label" : "each([Bitcoin],[Ethereum],[MESSAGEPOSTLABEL])", </v>
      </c>
      <c r="CJ20" s="207" t="str">
        <f ca="1">"{"&amp;demoPosts[[#This Row],[src]] &amp;demoPosts[[#This Row],[trgts]]&amp; demoPosts[[#This Row],[outterLabels]] &amp; demoPosts[[#This Row],[uid2]] &amp; """value"" : """ &amp; demoPosts[[#This Row],[valueJson]] &amp; """}" &amp; IF(LEN(OFFSET(demoPosts[[#This Row],[Source]],1,0))&gt;0," , ","")</f>
        <v xml:space="preserve">{"src" : "0a045c28209a4667a3416d2032829f74", "trgts" : ["eeeeeeeeeeeeeeeeeeeeeeeeeeeeeeee"], "label" : "each([Bitcoin],[Ethereum],[MESSAGEPOSTLABEL])", "uid" : "90d19a76cf954c198420fb194b97b0e9", "value" : "{\"$type\":\"shared.models.MessagePost\",\"uid\" : \"90d19a76cf954c198420fb194b97b0e9\", \"created\" : \"2016-09-16T15:38:38Z\", \"modified\" : \"2002-05-30T09:30:10Z\", \"connections\":[{}],\"labels\":\"notused\",\"postContent\": {\"$type\":\"shared.models.MessagePostContent\",\"versionedPostId\" : \"\", \"versionedPostPredecessorId\" : \"\", \"versionNumber\" : \"\", \"allowForwarding\" : true, \"text\" : \"18: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0" s="210" t="str">
        <f>""</f>
        <v/>
      </c>
    </row>
    <row r="21" spans="2:89" s="185" customFormat="1" x14ac:dyDescent="0.25">
      <c r="B21" s="185" t="s">
        <v>1218</v>
      </c>
      <c r="C21" s="185" t="s">
        <v>1122</v>
      </c>
      <c r="D21" s="185" t="str">
        <f>VLOOKUP(demoPosts[[#This Row],[Source]],Table1[[UUID]:[email]],2,FALSE)</f>
        <v>19@localhost</v>
      </c>
      <c r="E21" s="185" t="s">
        <v>2487</v>
      </c>
      <c r="F21" s="185" t="s">
        <v>805</v>
      </c>
      <c r="G2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1" s="150" t="str">
        <f t="shared" ca="1" si="4"/>
        <v>2016-09-16T15:24:14Z</v>
      </c>
      <c r="J21" s="185" t="s">
        <v>804</v>
      </c>
      <c r="M21" s="185" t="s">
        <v>2600</v>
      </c>
      <c r="N21" s="185" t="str">
        <f>ROW(demoPosts[[#This Row],[postTypeGuidLabel]])-2 &amp; ":  " &amp; REPT("lorem ipsum ",2*ROW(demoPosts[[#This Row],[postTypeGuidLabel]]))</f>
        <v xml:space="preserve">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1" s="185">
        <v>12</v>
      </c>
      <c r="P2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1" s="185" t="s">
        <v>2651</v>
      </c>
      <c r="AE21" s="185" t="s">
        <v>868</v>
      </c>
      <c r="AQ21" s="185" t="str">
        <f>"\""name\"" : \"""&amp;demoPosts[[#This Row],[talentProfile.name]]&amp;"\"", "</f>
        <v xml:space="preserve">\"name\" : \"\", </v>
      </c>
      <c r="AR21" s="185" t="str">
        <f>"\""title\"" : \"""&amp;demoPosts[[#This Row],[talentProfile.title]]&amp;"\"", "</f>
        <v xml:space="preserve">\"title\" : \"\", </v>
      </c>
      <c r="AS21" s="185" t="str">
        <f>"\""capabilities\"" : \"""&amp;demoPosts[[#This Row],[talentProfile.capabilities]]&amp;"\"", "</f>
        <v xml:space="preserve">\"capabilities\" : \"\", </v>
      </c>
      <c r="AT21" s="185" t="str">
        <f>"\""video\"" : \"""&amp;demoPosts[[#This Row],[talentProfile.video]]&amp;"\"" "</f>
        <v xml:space="preserve">\"video\" : \"\" </v>
      </c>
      <c r="AU2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1" s="185" t="str">
        <f>"\""uid\"" : \"""&amp;demoPosts[[#This Row],[uid]]&amp;"\"", "</f>
        <v xml:space="preserve">\"uid\" : \"8eae82a747cb4f85a6c1476b7f67b37f\", </v>
      </c>
      <c r="AW21" s="185" t="str">
        <f t="shared" si="8"/>
        <v xml:space="preserve">\"type\" : \"TEXT\", </v>
      </c>
      <c r="AX21" s="185" t="str">
        <f ca="1">"\""created\"" : \""" &amp; demoPosts[[#This Row],[created]] &amp; "\"", "</f>
        <v xml:space="preserve">\"created\" : \"2016-09-16T15:24:14Z\", </v>
      </c>
      <c r="AY21" s="185" t="str">
        <f>"\""modified\"" : \""" &amp; demoPosts[[#This Row],[modified]] &amp; "\"", "</f>
        <v xml:space="preserve">\"modified\" : \"2002-05-30T09:30:10Z\", </v>
      </c>
      <c r="AZ21" s="185" t="str">
        <f ca="1">"\""created\"" : \""" &amp; demoPosts[[#This Row],[created]] &amp; "\"", "</f>
        <v xml:space="preserve">\"created\" : \"2016-09-16T15:24:14Z\", </v>
      </c>
      <c r="BA21" s="185" t="str">
        <f>"\""modified\"" : \""" &amp; demoPosts[[#This Row],[modified]] &amp; "\"", "</f>
        <v xml:space="preserve">\"modified\" : \"2002-05-30T09:30:10Z\", </v>
      </c>
      <c r="BB21" s="185" t="str">
        <f>"\""labels\"" : \""each([Bitcoin],[Ethereum],[" &amp; demoPosts[[#This Row],[postTypeGuidLabel]]&amp;"])\"", "</f>
        <v xml:space="preserve">\"labels\" : \"each([Bitcoin],[Ethereum],[MESSAGEPOSTLABEL])\", </v>
      </c>
      <c r="BC21" s="185" t="str">
        <f t="shared" si="9"/>
        <v>\"connections\":[{\"source\":\"alias://ff5136ad023a66644c4f4a8e2a495bb34689/alias\",\"target\":\"alias://0e65bd3a974ed1d7c195f94055c93537827f/alias\",\"label\":\"f0186f0d-c862-4ee3-9c09-b850a9d745a7\"}],</v>
      </c>
      <c r="BD21" s="185" t="str">
        <f>"\""versionedPostId\"" : \""" &amp; demoPosts[[#This Row],[versionedPost.id]] &amp; "\"", "</f>
        <v xml:space="preserve">\"versionedPostId\" : \"\", </v>
      </c>
      <c r="BE21" s="185" t="str">
        <f>"\""versionedPostPredecessorId\"" : \""" &amp; demoPosts[[#This Row],[versionedPost.predecessorID]] &amp; "\"", "</f>
        <v xml:space="preserve">\"versionedPostPredecessorId\" : \"\", </v>
      </c>
      <c r="BF21" s="185" t="str">
        <f>"\""jobPostType\"" : \""" &amp; demoPosts[[#This Row],[jobPostType]] &amp; "\"", "</f>
        <v xml:space="preserve">\"jobPostType\" : \" \", </v>
      </c>
      <c r="BG21" s="185" t="str">
        <f>"\""name\"" : \""" &amp; demoPosts[[#This Row],[jobName]] &amp; "\"", "</f>
        <v xml:space="preserve">\"name\" : \"\", </v>
      </c>
      <c r="BH21" s="185" t="str">
        <f>"\""description\"" : \""" &amp; demoPosts[[#This Row],[jobDescription]] &amp; "\"", "</f>
        <v xml:space="preserve">\"description\" : \"\", </v>
      </c>
      <c r="BI21" s="185" t="str">
        <f>"\""message\"" : \""" &amp; demoPosts[[#This Row],[jobMessage]] &amp; "\"", "</f>
        <v xml:space="preserve">\"message\" : \"\", </v>
      </c>
      <c r="BJ2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1" s="185" t="str">
        <f>"\""postedDate\"" : \""" &amp; demoPosts[[#This Row],[jobMessage]] &amp; "\"", "</f>
        <v xml:space="preserve">\"postedDate\" : \"\", </v>
      </c>
      <c r="BL21" s="185" t="str">
        <f>"\""broadcastDate\"" : \""" &amp; demoPosts[[#This Row],[jobBroadcastDate]] &amp; "\"", "</f>
        <v xml:space="preserve">\"broadcastDate\" : \"\", </v>
      </c>
      <c r="BM21" s="185" t="str">
        <f>"\""startDate\"" : \""" &amp; demoPosts[[#This Row],[jobStartDate]] &amp; "\"", "</f>
        <v xml:space="preserve">\"startDate\" : \"\", </v>
      </c>
      <c r="BN21" s="185" t="str">
        <f>"\""endDate\"" : \""" &amp; demoPosts[[#This Row],[jobEndDate]] &amp; "\"", "</f>
        <v xml:space="preserve">\"endDate\" : \"\", </v>
      </c>
      <c r="BO21" s="185" t="str">
        <f>"\""currency\"" : \""" &amp; demoPosts[[#This Row],[jobCurrency]] &amp; "\"", "</f>
        <v xml:space="preserve">\"currency\" : \"\", </v>
      </c>
      <c r="BP21" s="185" t="str">
        <f>"\""workLocation\"" : \""" &amp; demoPosts[[#This Row],[jobWorkLocation]] &amp; "\"", "</f>
        <v xml:space="preserve">\"workLocation\" : \"\", </v>
      </c>
      <c r="BQ21" s="185" t="str">
        <f>"\""isPayoutInPieces\"" : \""" &amp; demoPosts[[#This Row],[jobIsPayoutInPieces]] &amp; "\"", "</f>
        <v xml:space="preserve">\"isPayoutInPieces\" : \"\", </v>
      </c>
      <c r="BR21" s="185" t="str">
        <f t="shared" si="2"/>
        <v xml:space="preserve">\"skillNeeded\" : \"various skills\", </v>
      </c>
      <c r="BS21" s="185" t="str">
        <f>"\""posterId\"" : \""" &amp; demoPosts[[#This Row],[posterId]] &amp; "\"", "</f>
        <v xml:space="preserve">\"posterId\" : \"\", </v>
      </c>
      <c r="BT21" s="185" t="str">
        <f>"\""versionNumber\"" : \""" &amp; demoPosts[[#This Row],[versionNumber]] &amp; "\"", "</f>
        <v xml:space="preserve">\"versionNumber\" : \"\", </v>
      </c>
      <c r="BU21" s="185" t="str">
        <f>"\""allowForwarding\"" : " &amp; demoPosts[[#This Row],[allowForwarding]] &amp; ", "</f>
        <v xml:space="preserve">\"allowForwarding\" : true, </v>
      </c>
      <c r="BV21" s="185" t="str">
        <f t="shared" si="10"/>
        <v xml:space="preserve">\"referents\" : \"\", </v>
      </c>
      <c r="BW21" s="185" t="str">
        <f>"\""contractType\"" : \""" &amp; demoPosts[[#This Row],[jobContractType]] &amp; "\"", "</f>
        <v xml:space="preserve">\"contractType\" : \"\", </v>
      </c>
      <c r="BX21" s="185" t="str">
        <f>"\""budget\"" : \""" &amp; demoPosts[[#This Row],[jobBudget]] &amp; "\"""</f>
        <v>\"budget\" : \"\"</v>
      </c>
      <c r="BY2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1" s="185" t="str">
        <f>"\""text\"" : \""" &amp; demoPosts[[#This Row],[messageText]] &amp; "\"","</f>
        <v>\"text\"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1" s="185" t="str">
        <f>"\""subject\"" : \""" &amp; demoPosts[[#This Row],[messageSubject]] &amp; "\"","</f>
        <v>\"subject\" : \"subject to discussion\",</v>
      </c>
      <c r="CB2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1" s="185" t="str">
        <f ca="1">"{\""$type\"":\"""&amp;demoPosts[[#This Row],[$type]]&amp;"\"","&amp;demoPosts[[#This Row],[uidInnerJson]]&amp;demoPosts[[#This Row],[createdInnerJson]]&amp;demoPosts[[#This Row],[modifiedInnerJson]]&amp;"\""connections\"":[{}],"&amp;"\""labels\"":\""notused\"","&amp;demoPosts[[#This Row],[typeDependentContentJson]]&amp;"}"</f>
        <v>{\"$type\":\"shared.models.MessagePost\",\"uid\" : \"8eae82a747cb4f85a6c1476b7f67b37f\", \"created\" : \"2016-09-16T15:24:14Z\",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1" s="185" t="str">
        <f>"""uid"" : """&amp;demoPosts[[#This Row],[uid]]&amp;""", "</f>
        <v xml:space="preserve">"uid" : "8eae82a747cb4f85a6c1476b7f67b37f", </v>
      </c>
      <c r="CG21" s="185" t="str">
        <f>"""src"" : """&amp;demoPosts[[#This Row],[Source]]&amp;""", "</f>
        <v xml:space="preserve">"src" : "bf687aa5bcc84e5188ed3e55473d88dc", </v>
      </c>
      <c r="CH21" s="185" t="str">
        <f>"""trgts"" : ["""&amp;demoPosts[[#This Row],[trgt1]]&amp;"""], "</f>
        <v xml:space="preserve">"trgts" : ["eeeeeeeeeeeeeeeeeeeeeeeeeeeeeeee"], </v>
      </c>
      <c r="CI21" s="185" t="str">
        <f>"""label"" : ""each([Bitcoin],[Ethereum],[" &amp; demoPosts[[#This Row],[postTypeGuidLabel]]&amp;"])"", "</f>
        <v xml:space="preserve">"label" : "each([Bitcoin],[Ethereum],[MESSAGEPOSTLABEL])", </v>
      </c>
      <c r="CJ21" s="207" t="str">
        <f ca="1">"{"&amp;demoPosts[[#This Row],[src]] &amp;demoPosts[[#This Row],[trgts]]&amp; demoPosts[[#This Row],[outterLabels]] &amp; demoPosts[[#This Row],[uid2]] &amp; """value"" : """ &amp; demoPosts[[#This Row],[valueJson]] &amp; """}" &amp; IF(LEN(OFFSET(demoPosts[[#This Row],[Source]],1,0))&gt;0," , ","")</f>
        <v xml:space="preserve">{"src" : "bf687aa5bcc84e5188ed3e55473d88dc", "trgts" : ["eeeeeeeeeeeeeeeeeeeeeeeeeeeeeeee"], "label" : "each([Bitcoin],[Ethereum],[MESSAGEPOSTLABEL])", "uid" : "8eae82a747cb4f85a6c1476b7f67b37f", "value" : "{\"$type\":\"shared.models.MessagePost\",\"uid\" : \"8eae82a747cb4f85a6c1476b7f67b37f\", \"created\" : \"2016-09-16T15:24:14Z\", \"modified\" : \"2002-05-30T09:30:10Z\", \"connections\":[{}],\"labels\":\"notused\",\"postContent\": {\"$type\":\"shared.models.MessagePostContent\",\"versionedPostId\" : \"\", \"versionedPostPredecessorId\" : \"\", \"versionNumber\" : \"\", \"allowForwarding\" : true, \"text\" : \"19: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1" s="210" t="str">
        <f>""</f>
        <v/>
      </c>
    </row>
    <row r="22" spans="2:89" s="185" customFormat="1" x14ac:dyDescent="0.25">
      <c r="B22" s="185" t="s">
        <v>1219</v>
      </c>
      <c r="C22" s="185" t="s">
        <v>1123</v>
      </c>
      <c r="D22" s="185" t="str">
        <f>VLOOKUP(demoPosts[[#This Row],[Source]],Table1[[UUID]:[email]],2,FALSE)</f>
        <v>20@localhost</v>
      </c>
      <c r="E22" s="185" t="s">
        <v>2487</v>
      </c>
      <c r="F22" s="185" t="s">
        <v>805</v>
      </c>
      <c r="G2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2" s="150" t="str">
        <f t="shared" ca="1" si="4"/>
        <v>2016-09-16T15:09:50Z</v>
      </c>
      <c r="J22" s="185" t="s">
        <v>804</v>
      </c>
      <c r="M22" s="185" t="s">
        <v>2600</v>
      </c>
      <c r="N22" s="185" t="str">
        <f>ROW(demoPosts[[#This Row],[postTypeGuidLabel]])-2 &amp; ":  " &amp; REPT("lorem ipsum ",2*ROW(demoPosts[[#This Row],[postTypeGuidLabel]]))</f>
        <v xml:space="preserve">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2" s="185">
        <v>12</v>
      </c>
      <c r="P2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2" s="185" t="s">
        <v>2651</v>
      </c>
      <c r="AE22" s="185" t="s">
        <v>868</v>
      </c>
      <c r="AQ22" s="185" t="str">
        <f>"\""name\"" : \"""&amp;demoPosts[[#This Row],[talentProfile.name]]&amp;"\"", "</f>
        <v xml:space="preserve">\"name\" : \"\", </v>
      </c>
      <c r="AR22" s="185" t="str">
        <f>"\""title\"" : \"""&amp;demoPosts[[#This Row],[talentProfile.title]]&amp;"\"", "</f>
        <v xml:space="preserve">\"title\" : \"\", </v>
      </c>
      <c r="AS22" s="185" t="str">
        <f>"\""capabilities\"" : \"""&amp;demoPosts[[#This Row],[talentProfile.capabilities]]&amp;"\"", "</f>
        <v xml:space="preserve">\"capabilities\" : \"\", </v>
      </c>
      <c r="AT22" s="185" t="str">
        <f>"\""video\"" : \"""&amp;demoPosts[[#This Row],[talentProfile.video]]&amp;"\"" "</f>
        <v xml:space="preserve">\"video\" : \"\" </v>
      </c>
      <c r="AU2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2" s="185" t="str">
        <f>"\""uid\"" : \"""&amp;demoPosts[[#This Row],[uid]]&amp;"\"", "</f>
        <v xml:space="preserve">\"uid\" : \"a9dc0053a3094071a60f0bc81dba8b97\", </v>
      </c>
      <c r="AW22" s="185" t="str">
        <f t="shared" si="8"/>
        <v xml:space="preserve">\"type\" : \"TEXT\", </v>
      </c>
      <c r="AX22" s="185" t="str">
        <f ca="1">"\""created\"" : \""" &amp; demoPosts[[#This Row],[created]] &amp; "\"", "</f>
        <v xml:space="preserve">\"created\" : \"2016-09-16T15:09:50Z\", </v>
      </c>
      <c r="AY22" s="185" t="str">
        <f>"\""modified\"" : \""" &amp; demoPosts[[#This Row],[modified]] &amp; "\"", "</f>
        <v xml:space="preserve">\"modified\" : \"2002-05-30T09:30:10Z\", </v>
      </c>
      <c r="AZ22" s="185" t="str">
        <f ca="1">"\""created\"" : \""" &amp; demoPosts[[#This Row],[created]] &amp; "\"", "</f>
        <v xml:space="preserve">\"created\" : \"2016-09-16T15:09:50Z\", </v>
      </c>
      <c r="BA22" s="185" t="str">
        <f>"\""modified\"" : \""" &amp; demoPosts[[#This Row],[modified]] &amp; "\"", "</f>
        <v xml:space="preserve">\"modified\" : \"2002-05-30T09:30:10Z\", </v>
      </c>
      <c r="BB22" s="185" t="str">
        <f>"\""labels\"" : \""each([Bitcoin],[Ethereum],[" &amp; demoPosts[[#This Row],[postTypeGuidLabel]]&amp;"])\"", "</f>
        <v xml:space="preserve">\"labels\" : \"each([Bitcoin],[Ethereum],[MESSAGEPOSTLABEL])\", </v>
      </c>
      <c r="BC22" s="185" t="str">
        <f t="shared" si="9"/>
        <v>\"connections\":[{\"source\":\"alias://ff5136ad023a66644c4f4a8e2a495bb34689/alias\",\"target\":\"alias://0e65bd3a974ed1d7c195f94055c93537827f/alias\",\"label\":\"f0186f0d-c862-4ee3-9c09-b850a9d745a7\"}],</v>
      </c>
      <c r="BD22" s="185" t="str">
        <f>"\""versionedPostId\"" : \""" &amp; demoPosts[[#This Row],[versionedPost.id]] &amp; "\"", "</f>
        <v xml:space="preserve">\"versionedPostId\" : \"\", </v>
      </c>
      <c r="BE22" s="185" t="str">
        <f>"\""versionedPostPredecessorId\"" : \""" &amp; demoPosts[[#This Row],[versionedPost.predecessorID]] &amp; "\"", "</f>
        <v xml:space="preserve">\"versionedPostPredecessorId\" : \"\", </v>
      </c>
      <c r="BF22" s="185" t="str">
        <f>"\""jobPostType\"" : \""" &amp; demoPosts[[#This Row],[jobPostType]] &amp; "\"", "</f>
        <v xml:space="preserve">\"jobPostType\" : \" \", </v>
      </c>
      <c r="BG22" s="185" t="str">
        <f>"\""name\"" : \""" &amp; demoPosts[[#This Row],[jobName]] &amp; "\"", "</f>
        <v xml:space="preserve">\"name\" : \"\", </v>
      </c>
      <c r="BH22" s="185" t="str">
        <f>"\""description\"" : \""" &amp; demoPosts[[#This Row],[jobDescription]] &amp; "\"", "</f>
        <v xml:space="preserve">\"description\" : \"\", </v>
      </c>
      <c r="BI22" s="185" t="str">
        <f>"\""message\"" : \""" &amp; demoPosts[[#This Row],[jobMessage]] &amp; "\"", "</f>
        <v xml:space="preserve">\"message\" : \"\", </v>
      </c>
      <c r="BJ2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2" s="185" t="str">
        <f>"\""postedDate\"" : \""" &amp; demoPosts[[#This Row],[jobMessage]] &amp; "\"", "</f>
        <v xml:space="preserve">\"postedDate\" : \"\", </v>
      </c>
      <c r="BL22" s="185" t="str">
        <f>"\""broadcastDate\"" : \""" &amp; demoPosts[[#This Row],[jobBroadcastDate]] &amp; "\"", "</f>
        <v xml:space="preserve">\"broadcastDate\" : \"\", </v>
      </c>
      <c r="BM22" s="185" t="str">
        <f>"\""startDate\"" : \""" &amp; demoPosts[[#This Row],[jobStartDate]] &amp; "\"", "</f>
        <v xml:space="preserve">\"startDate\" : \"\", </v>
      </c>
      <c r="BN22" s="185" t="str">
        <f>"\""endDate\"" : \""" &amp; demoPosts[[#This Row],[jobEndDate]] &amp; "\"", "</f>
        <v xml:space="preserve">\"endDate\" : \"\", </v>
      </c>
      <c r="BO22" s="185" t="str">
        <f>"\""currency\"" : \""" &amp; demoPosts[[#This Row],[jobCurrency]] &amp; "\"", "</f>
        <v xml:space="preserve">\"currency\" : \"\", </v>
      </c>
      <c r="BP22" s="185" t="str">
        <f>"\""workLocation\"" : \""" &amp; demoPosts[[#This Row],[jobWorkLocation]] &amp; "\"", "</f>
        <v xml:space="preserve">\"workLocation\" : \"\", </v>
      </c>
      <c r="BQ22" s="185" t="str">
        <f>"\""isPayoutInPieces\"" : \""" &amp; demoPosts[[#This Row],[jobIsPayoutInPieces]] &amp; "\"", "</f>
        <v xml:space="preserve">\"isPayoutInPieces\" : \"\", </v>
      </c>
      <c r="BR22" s="185" t="str">
        <f t="shared" si="2"/>
        <v xml:space="preserve">\"skillNeeded\" : \"various skills\", </v>
      </c>
      <c r="BS22" s="185" t="str">
        <f>"\""posterId\"" : \""" &amp; demoPosts[[#This Row],[posterId]] &amp; "\"", "</f>
        <v xml:space="preserve">\"posterId\" : \"\", </v>
      </c>
      <c r="BT22" s="185" t="str">
        <f>"\""versionNumber\"" : \""" &amp; demoPosts[[#This Row],[versionNumber]] &amp; "\"", "</f>
        <v xml:space="preserve">\"versionNumber\" : \"\", </v>
      </c>
      <c r="BU22" s="185" t="str">
        <f>"\""allowForwarding\"" : " &amp; demoPosts[[#This Row],[allowForwarding]] &amp; ", "</f>
        <v xml:space="preserve">\"allowForwarding\" : true, </v>
      </c>
      <c r="BV22" s="185" t="str">
        <f t="shared" si="10"/>
        <v xml:space="preserve">\"referents\" : \"\", </v>
      </c>
      <c r="BW22" s="185" t="str">
        <f>"\""contractType\"" : \""" &amp; demoPosts[[#This Row],[jobContractType]] &amp; "\"", "</f>
        <v xml:space="preserve">\"contractType\" : \"\", </v>
      </c>
      <c r="BX22" s="185" t="str">
        <f>"\""budget\"" : \""" &amp; demoPosts[[#This Row],[jobBudget]] &amp; "\"""</f>
        <v>\"budget\" : \"\"</v>
      </c>
      <c r="BY2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2" s="185" t="str">
        <f>"\""text\"" : \""" &amp; demoPosts[[#This Row],[messageText]] &amp; "\"","</f>
        <v>\"text\"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2" s="185" t="str">
        <f>"\""subject\"" : \""" &amp; demoPosts[[#This Row],[messageSubject]] &amp; "\"","</f>
        <v>\"subject\" : \"subject to discussion\",</v>
      </c>
      <c r="CB2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2" s="185" t="str">
        <f ca="1">"{\""$type\"":\"""&amp;demoPosts[[#This Row],[$type]]&amp;"\"","&amp;demoPosts[[#This Row],[uidInnerJson]]&amp;demoPosts[[#This Row],[createdInnerJson]]&amp;demoPosts[[#This Row],[modifiedInnerJson]]&amp;"\""connections\"":[{}],"&amp;"\""labels\"":\""notused\"","&amp;demoPosts[[#This Row],[typeDependentContentJson]]&amp;"}"</f>
        <v>{\"$type\":\"shared.models.MessagePost\",\"uid\" : \"a9dc0053a3094071a60f0bc81dba8b97\", \"created\" : \"2016-09-16T15:09:50Z\",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2" s="185" t="str">
        <f>"""uid"" : """&amp;demoPosts[[#This Row],[uid]]&amp;""", "</f>
        <v xml:space="preserve">"uid" : "a9dc0053a3094071a60f0bc81dba8b97", </v>
      </c>
      <c r="CG22" s="185" t="str">
        <f>"""src"" : """&amp;demoPosts[[#This Row],[Source]]&amp;""", "</f>
        <v xml:space="preserve">"src" : "897c7cd4f7874a0d949ce04164859b46", </v>
      </c>
      <c r="CH22" s="185" t="str">
        <f>"""trgts"" : ["""&amp;demoPosts[[#This Row],[trgt1]]&amp;"""], "</f>
        <v xml:space="preserve">"trgts" : ["eeeeeeeeeeeeeeeeeeeeeeeeeeeeeeee"], </v>
      </c>
      <c r="CI22" s="185" t="str">
        <f>"""label"" : ""each([Bitcoin],[Ethereum],[" &amp; demoPosts[[#This Row],[postTypeGuidLabel]]&amp;"])"", "</f>
        <v xml:space="preserve">"label" : "each([Bitcoin],[Ethereum],[MESSAGEPOSTLABEL])", </v>
      </c>
      <c r="CJ22" s="207" t="str">
        <f ca="1">"{"&amp;demoPosts[[#This Row],[src]] &amp;demoPosts[[#This Row],[trgts]]&amp; demoPosts[[#This Row],[outterLabels]] &amp; demoPosts[[#This Row],[uid2]] &amp; """value"" : """ &amp; demoPosts[[#This Row],[valueJson]] &amp; """}" &amp; IF(LEN(OFFSET(demoPosts[[#This Row],[Source]],1,0))&gt;0," , ","")</f>
        <v xml:space="preserve">{"src" : "897c7cd4f7874a0d949ce04164859b46", "trgts" : ["eeeeeeeeeeeeeeeeeeeeeeeeeeeeeeee"], "label" : "each([Bitcoin],[Ethereum],[MESSAGEPOSTLABEL])", "uid" : "a9dc0053a3094071a60f0bc81dba8b97", "value" : "{\"$type\":\"shared.models.MessagePost\",\"uid\" : \"a9dc0053a3094071a60f0bc81dba8b97\", \"created\" : \"2016-09-16T15:09:50Z\", \"modified\" : \"2002-05-30T09:30:10Z\", \"connections\":[{}],\"labels\":\"notused\",\"postContent\": {\"$type\":\"shared.models.MessagePostContent\",\"versionedPostId\" : \"\", \"versionedPostPredecessorId\" : \"\", \"versionNumber\" : \"\", \"allowForwarding\" : true, \"text\" : \"20: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2" s="210" t="str">
        <f>""</f>
        <v/>
      </c>
    </row>
    <row r="23" spans="2:89" s="185" customFormat="1" x14ac:dyDescent="0.25">
      <c r="B23" s="185" t="s">
        <v>1220</v>
      </c>
      <c r="C23" s="185" t="s">
        <v>1124</v>
      </c>
      <c r="D23" s="185" t="str">
        <f>VLOOKUP(demoPosts[[#This Row],[Source]],Table1[[UUID]:[email]],2,FALSE)</f>
        <v>21@localhost</v>
      </c>
      <c r="E23" s="185" t="s">
        <v>2487</v>
      </c>
      <c r="F23" s="185" t="s">
        <v>805</v>
      </c>
      <c r="G2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3" s="150" t="str">
        <f t="shared" ca="1" si="4"/>
        <v>2016-09-16T14:55:26Z</v>
      </c>
      <c r="J23" s="185" t="s">
        <v>804</v>
      </c>
      <c r="M23" s="185" t="s">
        <v>2600</v>
      </c>
      <c r="N23" s="185" t="str">
        <f>ROW(demoPosts[[#This Row],[postTypeGuidLabel]])-2 &amp; ":  " &amp; REPT("lorem ipsum ",2*ROW(demoPosts[[#This Row],[postTypeGuidLabel]]))</f>
        <v xml:space="preserve">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3" s="185">
        <v>12</v>
      </c>
      <c r="P2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3" s="185" t="s">
        <v>2651</v>
      </c>
      <c r="AE23" s="185" t="s">
        <v>868</v>
      </c>
      <c r="AQ23" s="185" t="str">
        <f>"\""name\"" : \"""&amp;demoPosts[[#This Row],[talentProfile.name]]&amp;"\"", "</f>
        <v xml:space="preserve">\"name\" : \"\", </v>
      </c>
      <c r="AR23" s="185" t="str">
        <f>"\""title\"" : \"""&amp;demoPosts[[#This Row],[talentProfile.title]]&amp;"\"", "</f>
        <v xml:space="preserve">\"title\" : \"\", </v>
      </c>
      <c r="AS23" s="185" t="str">
        <f>"\""capabilities\"" : \"""&amp;demoPosts[[#This Row],[talentProfile.capabilities]]&amp;"\"", "</f>
        <v xml:space="preserve">\"capabilities\" : \"\", </v>
      </c>
      <c r="AT23" s="185" t="str">
        <f>"\""video\"" : \"""&amp;demoPosts[[#This Row],[talentProfile.video]]&amp;"\"" "</f>
        <v xml:space="preserve">\"video\" : \"\" </v>
      </c>
      <c r="AU2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3" s="185" t="str">
        <f>"\""uid\"" : \"""&amp;demoPosts[[#This Row],[uid]]&amp;"\"", "</f>
        <v xml:space="preserve">\"uid\" : \"dee0946e802f4459b6ded0c0df4c78ad\", </v>
      </c>
      <c r="AW23" s="185" t="str">
        <f t="shared" si="8"/>
        <v xml:space="preserve">\"type\" : \"TEXT\", </v>
      </c>
      <c r="AX23" s="185" t="str">
        <f ca="1">"\""created\"" : \""" &amp; demoPosts[[#This Row],[created]] &amp; "\"", "</f>
        <v xml:space="preserve">\"created\" : \"2016-09-16T14:55:26Z\", </v>
      </c>
      <c r="AY23" s="185" t="str">
        <f>"\""modified\"" : \""" &amp; demoPosts[[#This Row],[modified]] &amp; "\"", "</f>
        <v xml:space="preserve">\"modified\" : \"2002-05-30T09:30:10Z\", </v>
      </c>
      <c r="AZ23" s="185" t="str">
        <f ca="1">"\""created\"" : \""" &amp; demoPosts[[#This Row],[created]] &amp; "\"", "</f>
        <v xml:space="preserve">\"created\" : \"2016-09-16T14:55:26Z\", </v>
      </c>
      <c r="BA23" s="185" t="str">
        <f>"\""modified\"" : \""" &amp; demoPosts[[#This Row],[modified]] &amp; "\"", "</f>
        <v xml:space="preserve">\"modified\" : \"2002-05-30T09:30:10Z\", </v>
      </c>
      <c r="BB23" s="185" t="str">
        <f>"\""labels\"" : \""each([Bitcoin],[Ethereum],[" &amp; demoPosts[[#This Row],[postTypeGuidLabel]]&amp;"])\"", "</f>
        <v xml:space="preserve">\"labels\" : \"each([Bitcoin],[Ethereum],[MESSAGEPOSTLABEL])\", </v>
      </c>
      <c r="BC23" s="185" t="str">
        <f t="shared" si="9"/>
        <v>\"connections\":[{\"source\":\"alias://ff5136ad023a66644c4f4a8e2a495bb34689/alias\",\"target\":\"alias://0e65bd3a974ed1d7c195f94055c93537827f/alias\",\"label\":\"f0186f0d-c862-4ee3-9c09-b850a9d745a7\"}],</v>
      </c>
      <c r="BD23" s="185" t="str">
        <f>"\""versionedPostId\"" : \""" &amp; demoPosts[[#This Row],[versionedPost.id]] &amp; "\"", "</f>
        <v xml:space="preserve">\"versionedPostId\" : \"\", </v>
      </c>
      <c r="BE23" s="185" t="str">
        <f>"\""versionedPostPredecessorId\"" : \""" &amp; demoPosts[[#This Row],[versionedPost.predecessorID]] &amp; "\"", "</f>
        <v xml:space="preserve">\"versionedPostPredecessorId\" : \"\", </v>
      </c>
      <c r="BF23" s="185" t="str">
        <f>"\""jobPostType\"" : \""" &amp; demoPosts[[#This Row],[jobPostType]] &amp; "\"", "</f>
        <v xml:space="preserve">\"jobPostType\" : \" \", </v>
      </c>
      <c r="BG23" s="185" t="str">
        <f>"\""name\"" : \""" &amp; demoPosts[[#This Row],[jobName]] &amp; "\"", "</f>
        <v xml:space="preserve">\"name\" : \"\", </v>
      </c>
      <c r="BH23" s="185" t="str">
        <f>"\""description\"" : \""" &amp; demoPosts[[#This Row],[jobDescription]] &amp; "\"", "</f>
        <v xml:space="preserve">\"description\" : \"\", </v>
      </c>
      <c r="BI23" s="185" t="str">
        <f>"\""message\"" : \""" &amp; demoPosts[[#This Row],[jobMessage]] &amp; "\"", "</f>
        <v xml:space="preserve">\"message\" : \"\", </v>
      </c>
      <c r="BJ2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3" s="185" t="str">
        <f>"\""postedDate\"" : \""" &amp; demoPosts[[#This Row],[jobMessage]] &amp; "\"", "</f>
        <v xml:space="preserve">\"postedDate\" : \"\", </v>
      </c>
      <c r="BL23" s="185" t="str">
        <f>"\""broadcastDate\"" : \""" &amp; demoPosts[[#This Row],[jobBroadcastDate]] &amp; "\"", "</f>
        <v xml:space="preserve">\"broadcastDate\" : \"\", </v>
      </c>
      <c r="BM23" s="185" t="str">
        <f>"\""startDate\"" : \""" &amp; demoPosts[[#This Row],[jobStartDate]] &amp; "\"", "</f>
        <v xml:space="preserve">\"startDate\" : \"\", </v>
      </c>
      <c r="BN23" s="185" t="str">
        <f>"\""endDate\"" : \""" &amp; demoPosts[[#This Row],[jobEndDate]] &amp; "\"", "</f>
        <v xml:space="preserve">\"endDate\" : \"\", </v>
      </c>
      <c r="BO23" s="185" t="str">
        <f>"\""currency\"" : \""" &amp; demoPosts[[#This Row],[jobCurrency]] &amp; "\"", "</f>
        <v xml:space="preserve">\"currency\" : \"\", </v>
      </c>
      <c r="BP23" s="185" t="str">
        <f>"\""workLocation\"" : \""" &amp; demoPosts[[#This Row],[jobWorkLocation]] &amp; "\"", "</f>
        <v xml:space="preserve">\"workLocation\" : \"\", </v>
      </c>
      <c r="BQ23" s="185" t="str">
        <f>"\""isPayoutInPieces\"" : \""" &amp; demoPosts[[#This Row],[jobIsPayoutInPieces]] &amp; "\"", "</f>
        <v xml:space="preserve">\"isPayoutInPieces\" : \"\", </v>
      </c>
      <c r="BR23" s="185" t="str">
        <f t="shared" si="2"/>
        <v xml:space="preserve">\"skillNeeded\" : \"various skills\", </v>
      </c>
      <c r="BS23" s="185" t="str">
        <f>"\""posterId\"" : \""" &amp; demoPosts[[#This Row],[posterId]] &amp; "\"", "</f>
        <v xml:space="preserve">\"posterId\" : \"\", </v>
      </c>
      <c r="BT23" s="185" t="str">
        <f>"\""versionNumber\"" : \""" &amp; demoPosts[[#This Row],[versionNumber]] &amp; "\"", "</f>
        <v xml:space="preserve">\"versionNumber\" : \"\", </v>
      </c>
      <c r="BU23" s="185" t="str">
        <f>"\""allowForwarding\"" : " &amp; demoPosts[[#This Row],[allowForwarding]] &amp; ", "</f>
        <v xml:space="preserve">\"allowForwarding\" : true, </v>
      </c>
      <c r="BV23" s="185" t="str">
        <f t="shared" si="10"/>
        <v xml:space="preserve">\"referents\" : \"\", </v>
      </c>
      <c r="BW23" s="185" t="str">
        <f>"\""contractType\"" : \""" &amp; demoPosts[[#This Row],[jobContractType]] &amp; "\"", "</f>
        <v xml:space="preserve">\"contractType\" : \"\", </v>
      </c>
      <c r="BX23" s="185" t="str">
        <f>"\""budget\"" : \""" &amp; demoPosts[[#This Row],[jobBudget]] &amp; "\"""</f>
        <v>\"budget\" : \"\"</v>
      </c>
      <c r="BY2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3" s="185" t="str">
        <f>"\""text\"" : \""" &amp; demoPosts[[#This Row],[messageText]] &amp; "\"","</f>
        <v>\"text\"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3" s="185" t="str">
        <f>"\""subject\"" : \""" &amp; demoPosts[[#This Row],[messageSubject]] &amp; "\"","</f>
        <v>\"subject\" : \"subject to discussion\",</v>
      </c>
      <c r="CB2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3" s="185" t="str">
        <f ca="1">"{\""$type\"":\"""&amp;demoPosts[[#This Row],[$type]]&amp;"\"","&amp;demoPosts[[#This Row],[uidInnerJson]]&amp;demoPosts[[#This Row],[createdInnerJson]]&amp;demoPosts[[#This Row],[modifiedInnerJson]]&amp;"\""connections\"":[{}],"&amp;"\""labels\"":\""notused\"","&amp;demoPosts[[#This Row],[typeDependentContentJson]]&amp;"}"</f>
        <v>{\"$type\":\"shared.models.MessagePost\",\"uid\" : \"dee0946e802f4459b6ded0c0df4c78ad\", \"created\" : \"2016-09-16T14:55:26Z\",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3" s="185" t="str">
        <f>"""uid"" : """&amp;demoPosts[[#This Row],[uid]]&amp;""", "</f>
        <v xml:space="preserve">"uid" : "dee0946e802f4459b6ded0c0df4c78ad", </v>
      </c>
      <c r="CG23" s="185" t="str">
        <f>"""src"" : """&amp;demoPosts[[#This Row],[Source]]&amp;""", "</f>
        <v xml:space="preserve">"src" : "39e96eef3b78410fa1e2cdee8b977963", </v>
      </c>
      <c r="CH23" s="185" t="str">
        <f>"""trgts"" : ["""&amp;demoPosts[[#This Row],[trgt1]]&amp;"""], "</f>
        <v xml:space="preserve">"trgts" : ["eeeeeeeeeeeeeeeeeeeeeeeeeeeeeeee"], </v>
      </c>
      <c r="CI23" s="185" t="str">
        <f>"""label"" : ""each([Bitcoin],[Ethereum],[" &amp; demoPosts[[#This Row],[postTypeGuidLabel]]&amp;"])"", "</f>
        <v xml:space="preserve">"label" : "each([Bitcoin],[Ethereum],[MESSAGEPOSTLABEL])", </v>
      </c>
      <c r="CJ23" s="207" t="str">
        <f ca="1">"{"&amp;demoPosts[[#This Row],[src]] &amp;demoPosts[[#This Row],[trgts]]&amp; demoPosts[[#This Row],[outterLabels]] &amp; demoPosts[[#This Row],[uid2]] &amp; """value"" : """ &amp; demoPosts[[#This Row],[valueJson]] &amp; """}" &amp; IF(LEN(OFFSET(demoPosts[[#This Row],[Source]],1,0))&gt;0," , ","")</f>
        <v xml:space="preserve">{"src" : "39e96eef3b78410fa1e2cdee8b977963", "trgts" : ["eeeeeeeeeeeeeeeeeeeeeeeeeeeeeeee"], "label" : "each([Bitcoin],[Ethereum],[MESSAGEPOSTLABEL])", "uid" : "dee0946e802f4459b6ded0c0df4c78ad", "value" : "{\"$type\":\"shared.models.MessagePost\",\"uid\" : \"dee0946e802f4459b6ded0c0df4c78ad\", \"created\" : \"2016-09-16T14:55:26Z\", \"modified\" : \"2002-05-30T09:30:10Z\", \"connections\":[{}],\"labels\":\"notused\",\"postContent\": {\"$type\":\"shared.models.MessagePostContent\",\"versionedPostId\" : \"\", \"versionedPostPredecessorId\" : \"\", \"versionNumber\" : \"\", \"allowForwarding\" : true, \"text\" : \"21: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3" s="210" t="str">
        <f>""</f>
        <v/>
      </c>
    </row>
    <row r="24" spans="2:89" s="185" customFormat="1" x14ac:dyDescent="0.25">
      <c r="B24" s="185" t="s">
        <v>1221</v>
      </c>
      <c r="C24" s="185" t="s">
        <v>1125</v>
      </c>
      <c r="D24" s="185" t="str">
        <f>VLOOKUP(demoPosts[[#This Row],[Source]],Table1[[UUID]:[email]],2,FALSE)</f>
        <v>22@localhost</v>
      </c>
      <c r="E24" s="185" t="s">
        <v>2487</v>
      </c>
      <c r="F24" s="185" t="s">
        <v>805</v>
      </c>
      <c r="G2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4" s="150" t="str">
        <f t="shared" ca="1" si="4"/>
        <v>2016-09-16T14:41:02Z</v>
      </c>
      <c r="J24" s="185" t="s">
        <v>804</v>
      </c>
      <c r="M24" s="185" t="s">
        <v>2600</v>
      </c>
      <c r="N24" s="185" t="str">
        <f>ROW(demoPosts[[#This Row],[postTypeGuidLabel]])-2 &amp; ":  " &amp; REPT("lorem ipsum ",2*ROW(demoPosts[[#This Row],[postTypeGuidLabel]]))</f>
        <v xml:space="preserve">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4" s="185">
        <v>12</v>
      </c>
      <c r="P2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4" s="185" t="s">
        <v>2651</v>
      </c>
      <c r="AE24" s="185" t="s">
        <v>868</v>
      </c>
      <c r="AQ24" s="185" t="str">
        <f>"\""name\"" : \"""&amp;demoPosts[[#This Row],[talentProfile.name]]&amp;"\"", "</f>
        <v xml:space="preserve">\"name\" : \"\", </v>
      </c>
      <c r="AR24" s="185" t="str">
        <f>"\""title\"" : \"""&amp;demoPosts[[#This Row],[talentProfile.title]]&amp;"\"", "</f>
        <v xml:space="preserve">\"title\" : \"\", </v>
      </c>
      <c r="AS24" s="185" t="str">
        <f>"\""capabilities\"" : \"""&amp;demoPosts[[#This Row],[talentProfile.capabilities]]&amp;"\"", "</f>
        <v xml:space="preserve">\"capabilities\" : \"\", </v>
      </c>
      <c r="AT24" s="185" t="str">
        <f>"\""video\"" : \"""&amp;demoPosts[[#This Row],[talentProfile.video]]&amp;"\"" "</f>
        <v xml:space="preserve">\"video\" : \"\" </v>
      </c>
      <c r="AU2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4" s="185" t="str">
        <f>"\""uid\"" : \"""&amp;demoPosts[[#This Row],[uid]]&amp;"\"", "</f>
        <v xml:space="preserve">\"uid\" : \"2e9a605715094ee69e6d4867f7611071\", </v>
      </c>
      <c r="AW24" s="185" t="str">
        <f t="shared" si="8"/>
        <v xml:space="preserve">\"type\" : \"TEXT\", </v>
      </c>
      <c r="AX24" s="185" t="str">
        <f ca="1">"\""created\"" : \""" &amp; demoPosts[[#This Row],[created]] &amp; "\"", "</f>
        <v xml:space="preserve">\"created\" : \"2016-09-16T14:41:02Z\", </v>
      </c>
      <c r="AY24" s="185" t="str">
        <f>"\""modified\"" : \""" &amp; demoPosts[[#This Row],[modified]] &amp; "\"", "</f>
        <v xml:space="preserve">\"modified\" : \"2002-05-30T09:30:10Z\", </v>
      </c>
      <c r="AZ24" s="185" t="str">
        <f ca="1">"\""created\"" : \""" &amp; demoPosts[[#This Row],[created]] &amp; "\"", "</f>
        <v xml:space="preserve">\"created\" : \"2016-09-16T14:41:02Z\", </v>
      </c>
      <c r="BA24" s="185" t="str">
        <f>"\""modified\"" : \""" &amp; demoPosts[[#This Row],[modified]] &amp; "\"", "</f>
        <v xml:space="preserve">\"modified\" : \"2002-05-30T09:30:10Z\", </v>
      </c>
      <c r="BB24" s="185" t="str">
        <f>"\""labels\"" : \""each([Bitcoin],[Ethereum],[" &amp; demoPosts[[#This Row],[postTypeGuidLabel]]&amp;"])\"", "</f>
        <v xml:space="preserve">\"labels\" : \"each([Bitcoin],[Ethereum],[MESSAGEPOSTLABEL])\", </v>
      </c>
      <c r="BC24" s="185" t="str">
        <f t="shared" si="9"/>
        <v>\"connections\":[{\"source\":\"alias://ff5136ad023a66644c4f4a8e2a495bb34689/alias\",\"target\":\"alias://0e65bd3a974ed1d7c195f94055c93537827f/alias\",\"label\":\"f0186f0d-c862-4ee3-9c09-b850a9d745a7\"}],</v>
      </c>
      <c r="BD24" s="185" t="str">
        <f>"\""versionedPostId\"" : \""" &amp; demoPosts[[#This Row],[versionedPost.id]] &amp; "\"", "</f>
        <v xml:space="preserve">\"versionedPostId\" : \"\", </v>
      </c>
      <c r="BE24" s="185" t="str">
        <f>"\""versionedPostPredecessorId\"" : \""" &amp; demoPosts[[#This Row],[versionedPost.predecessorID]] &amp; "\"", "</f>
        <v xml:space="preserve">\"versionedPostPredecessorId\" : \"\", </v>
      </c>
      <c r="BF24" s="185" t="str">
        <f>"\""jobPostType\"" : \""" &amp; demoPosts[[#This Row],[jobPostType]] &amp; "\"", "</f>
        <v xml:space="preserve">\"jobPostType\" : \" \", </v>
      </c>
      <c r="BG24" s="185" t="str">
        <f>"\""name\"" : \""" &amp; demoPosts[[#This Row],[jobName]] &amp; "\"", "</f>
        <v xml:space="preserve">\"name\" : \"\", </v>
      </c>
      <c r="BH24" s="185" t="str">
        <f>"\""description\"" : \""" &amp; demoPosts[[#This Row],[jobDescription]] &amp; "\"", "</f>
        <v xml:space="preserve">\"description\" : \"\", </v>
      </c>
      <c r="BI24" s="185" t="str">
        <f>"\""message\"" : \""" &amp; demoPosts[[#This Row],[jobMessage]] &amp; "\"", "</f>
        <v xml:space="preserve">\"message\" : \"\", </v>
      </c>
      <c r="BJ2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4" s="185" t="str">
        <f>"\""postedDate\"" : \""" &amp; demoPosts[[#This Row],[jobMessage]] &amp; "\"", "</f>
        <v xml:space="preserve">\"postedDate\" : \"\", </v>
      </c>
      <c r="BL24" s="185" t="str">
        <f>"\""broadcastDate\"" : \""" &amp; demoPosts[[#This Row],[jobBroadcastDate]] &amp; "\"", "</f>
        <v xml:space="preserve">\"broadcastDate\" : \"\", </v>
      </c>
      <c r="BM24" s="185" t="str">
        <f>"\""startDate\"" : \""" &amp; demoPosts[[#This Row],[jobStartDate]] &amp; "\"", "</f>
        <v xml:space="preserve">\"startDate\" : \"\", </v>
      </c>
      <c r="BN24" s="185" t="str">
        <f>"\""endDate\"" : \""" &amp; demoPosts[[#This Row],[jobEndDate]] &amp; "\"", "</f>
        <v xml:space="preserve">\"endDate\" : \"\", </v>
      </c>
      <c r="BO24" s="185" t="str">
        <f>"\""currency\"" : \""" &amp; demoPosts[[#This Row],[jobCurrency]] &amp; "\"", "</f>
        <v xml:space="preserve">\"currency\" : \"\", </v>
      </c>
      <c r="BP24" s="185" t="str">
        <f>"\""workLocation\"" : \""" &amp; demoPosts[[#This Row],[jobWorkLocation]] &amp; "\"", "</f>
        <v xml:space="preserve">\"workLocation\" : \"\", </v>
      </c>
      <c r="BQ24" s="185" t="str">
        <f>"\""isPayoutInPieces\"" : \""" &amp; demoPosts[[#This Row],[jobIsPayoutInPieces]] &amp; "\"", "</f>
        <v xml:space="preserve">\"isPayoutInPieces\" : \"\", </v>
      </c>
      <c r="BR24" s="185" t="str">
        <f t="shared" si="2"/>
        <v xml:space="preserve">\"skillNeeded\" : \"various skills\", </v>
      </c>
      <c r="BS24" s="185" t="str">
        <f>"\""posterId\"" : \""" &amp; demoPosts[[#This Row],[posterId]] &amp; "\"", "</f>
        <v xml:space="preserve">\"posterId\" : \"\", </v>
      </c>
      <c r="BT24" s="185" t="str">
        <f>"\""versionNumber\"" : \""" &amp; demoPosts[[#This Row],[versionNumber]] &amp; "\"", "</f>
        <v xml:space="preserve">\"versionNumber\" : \"\", </v>
      </c>
      <c r="BU24" s="185" t="str">
        <f>"\""allowForwarding\"" : " &amp; demoPosts[[#This Row],[allowForwarding]] &amp; ", "</f>
        <v xml:space="preserve">\"allowForwarding\" : true, </v>
      </c>
      <c r="BV24" s="185" t="str">
        <f t="shared" si="10"/>
        <v xml:space="preserve">\"referents\" : \"\", </v>
      </c>
      <c r="BW24" s="185" t="str">
        <f>"\""contractType\"" : \""" &amp; demoPosts[[#This Row],[jobContractType]] &amp; "\"", "</f>
        <v xml:space="preserve">\"contractType\" : \"\", </v>
      </c>
      <c r="BX24" s="185" t="str">
        <f>"\""budget\"" : \""" &amp; demoPosts[[#This Row],[jobBudget]] &amp; "\"""</f>
        <v>\"budget\" : \"\"</v>
      </c>
      <c r="BY2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4" s="185" t="str">
        <f>"\""text\"" : \""" &amp; demoPosts[[#This Row],[messageText]] &amp; "\"","</f>
        <v>\"text\"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4" s="185" t="str">
        <f>"\""subject\"" : \""" &amp; demoPosts[[#This Row],[messageSubject]] &amp; "\"","</f>
        <v>\"subject\" : \"subject to discussion\",</v>
      </c>
      <c r="CB2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4" s="185" t="str">
        <f ca="1">"{\""$type\"":\"""&amp;demoPosts[[#This Row],[$type]]&amp;"\"","&amp;demoPosts[[#This Row],[uidInnerJson]]&amp;demoPosts[[#This Row],[createdInnerJson]]&amp;demoPosts[[#This Row],[modifiedInnerJson]]&amp;"\""connections\"":[{}],"&amp;"\""labels\"":\""notused\"","&amp;demoPosts[[#This Row],[typeDependentContentJson]]&amp;"}"</f>
        <v>{\"$type\":\"shared.models.MessagePost\",\"uid\" : \"2e9a605715094ee69e6d4867f7611071\", \"created\" : \"2016-09-16T14:41:02Z\",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4" s="185" t="str">
        <f>"""uid"" : """&amp;demoPosts[[#This Row],[uid]]&amp;""", "</f>
        <v xml:space="preserve">"uid" : "2e9a605715094ee69e6d4867f7611071", </v>
      </c>
      <c r="CG24" s="185" t="str">
        <f>"""src"" : """&amp;demoPosts[[#This Row],[Source]]&amp;""", "</f>
        <v xml:space="preserve">"src" : "d0df453339e9412b9ee6b0e83cd8aa68", </v>
      </c>
      <c r="CH24" s="185" t="str">
        <f>"""trgts"" : ["""&amp;demoPosts[[#This Row],[trgt1]]&amp;"""], "</f>
        <v xml:space="preserve">"trgts" : ["eeeeeeeeeeeeeeeeeeeeeeeeeeeeeeee"], </v>
      </c>
      <c r="CI24" s="185" t="str">
        <f>"""label"" : ""each([Bitcoin],[Ethereum],[" &amp; demoPosts[[#This Row],[postTypeGuidLabel]]&amp;"])"", "</f>
        <v xml:space="preserve">"label" : "each([Bitcoin],[Ethereum],[MESSAGEPOSTLABEL])", </v>
      </c>
      <c r="CJ24" s="207" t="str">
        <f ca="1">"{"&amp;demoPosts[[#This Row],[src]] &amp;demoPosts[[#This Row],[trgts]]&amp; demoPosts[[#This Row],[outterLabels]] &amp; demoPosts[[#This Row],[uid2]] &amp; """value"" : """ &amp; demoPosts[[#This Row],[valueJson]] &amp; """}" &amp; IF(LEN(OFFSET(demoPosts[[#This Row],[Source]],1,0))&gt;0," , ","")</f>
        <v xml:space="preserve">{"src" : "d0df453339e9412b9ee6b0e83cd8aa68", "trgts" : ["eeeeeeeeeeeeeeeeeeeeeeeeeeeeeeee"], "label" : "each([Bitcoin],[Ethereum],[MESSAGEPOSTLABEL])", "uid" : "2e9a605715094ee69e6d4867f7611071", "value" : "{\"$type\":\"shared.models.MessagePost\",\"uid\" : \"2e9a605715094ee69e6d4867f7611071\", \"created\" : \"2016-09-16T14:41:02Z\", \"modified\" : \"2002-05-30T09:30:10Z\", \"connections\":[{}],\"labels\":\"notused\",\"postContent\": {\"$type\":\"shared.models.MessagePostContent\",\"versionedPostId\" : \"\", \"versionedPostPredecessorId\" : \"\", \"versionNumber\" : \"\", \"allowForwarding\" : true, \"text\" : \"22: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4" s="210" t="str">
        <f>""</f>
        <v/>
      </c>
    </row>
    <row r="25" spans="2:89" s="185" customFormat="1" x14ac:dyDescent="0.25">
      <c r="B25" s="185" t="s">
        <v>1222</v>
      </c>
      <c r="C25" s="185" t="s">
        <v>1126</v>
      </c>
      <c r="D25" s="185" t="str">
        <f>VLOOKUP(demoPosts[[#This Row],[Source]],Table1[[UUID]:[email]],2,FALSE)</f>
        <v>23@localhost</v>
      </c>
      <c r="E25" s="185" t="s">
        <v>2487</v>
      </c>
      <c r="F25" s="185" t="s">
        <v>805</v>
      </c>
      <c r="G2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5" s="150" t="str">
        <f t="shared" ca="1" si="4"/>
        <v>2016-09-16T14:26:38Z</v>
      </c>
      <c r="J25" s="185" t="s">
        <v>804</v>
      </c>
      <c r="M25" s="185" t="s">
        <v>2600</v>
      </c>
      <c r="N25" s="185" t="str">
        <f>ROW(demoPosts[[#This Row],[postTypeGuidLabel]])-2 &amp; ":  " &amp; REPT("lorem ipsum ",2*ROW(demoPosts[[#This Row],[postTypeGuidLabel]]))</f>
        <v xml:space="preserve">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5" s="185">
        <v>12</v>
      </c>
      <c r="P2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5" s="185" t="s">
        <v>2651</v>
      </c>
      <c r="AE25" s="185" t="s">
        <v>868</v>
      </c>
      <c r="AQ25" s="185" t="str">
        <f>"\""name\"" : \"""&amp;demoPosts[[#This Row],[talentProfile.name]]&amp;"\"", "</f>
        <v xml:space="preserve">\"name\" : \"\", </v>
      </c>
      <c r="AR25" s="185" t="str">
        <f>"\""title\"" : \"""&amp;demoPosts[[#This Row],[talentProfile.title]]&amp;"\"", "</f>
        <v xml:space="preserve">\"title\" : \"\", </v>
      </c>
      <c r="AS25" s="185" t="str">
        <f>"\""capabilities\"" : \"""&amp;demoPosts[[#This Row],[talentProfile.capabilities]]&amp;"\"", "</f>
        <v xml:space="preserve">\"capabilities\" : \"\", </v>
      </c>
      <c r="AT25" s="185" t="str">
        <f>"\""video\"" : \"""&amp;demoPosts[[#This Row],[talentProfile.video]]&amp;"\"" "</f>
        <v xml:space="preserve">\"video\" : \"\" </v>
      </c>
      <c r="AU2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5" s="185" t="str">
        <f>"\""uid\"" : \"""&amp;demoPosts[[#This Row],[uid]]&amp;"\"", "</f>
        <v xml:space="preserve">\"uid\" : \"6327204a137d44fc845c71314727cffc\", </v>
      </c>
      <c r="AW25" s="185" t="str">
        <f t="shared" si="8"/>
        <v xml:space="preserve">\"type\" : \"TEXT\", </v>
      </c>
      <c r="AX25" s="185" t="str">
        <f ca="1">"\""created\"" : \""" &amp; demoPosts[[#This Row],[created]] &amp; "\"", "</f>
        <v xml:space="preserve">\"created\" : \"2016-09-16T14:26:38Z\", </v>
      </c>
      <c r="AY25" s="185" t="str">
        <f>"\""modified\"" : \""" &amp; demoPosts[[#This Row],[modified]] &amp; "\"", "</f>
        <v xml:space="preserve">\"modified\" : \"2002-05-30T09:30:10Z\", </v>
      </c>
      <c r="AZ25" s="185" t="str">
        <f ca="1">"\""created\"" : \""" &amp; demoPosts[[#This Row],[created]] &amp; "\"", "</f>
        <v xml:space="preserve">\"created\" : \"2016-09-16T14:26:38Z\", </v>
      </c>
      <c r="BA25" s="185" t="str">
        <f>"\""modified\"" : \""" &amp; demoPosts[[#This Row],[modified]] &amp; "\"", "</f>
        <v xml:space="preserve">\"modified\" : \"2002-05-30T09:30:10Z\", </v>
      </c>
      <c r="BB25" s="185" t="str">
        <f>"\""labels\"" : \""each([Bitcoin],[Ethereum],[" &amp; demoPosts[[#This Row],[postTypeGuidLabel]]&amp;"])\"", "</f>
        <v xml:space="preserve">\"labels\" : \"each([Bitcoin],[Ethereum],[MESSAGEPOSTLABEL])\", </v>
      </c>
      <c r="BC25" s="185" t="str">
        <f t="shared" si="9"/>
        <v>\"connections\":[{\"source\":\"alias://ff5136ad023a66644c4f4a8e2a495bb34689/alias\",\"target\":\"alias://0e65bd3a974ed1d7c195f94055c93537827f/alias\",\"label\":\"f0186f0d-c862-4ee3-9c09-b850a9d745a7\"}],</v>
      </c>
      <c r="BD25" s="185" t="str">
        <f>"\""versionedPostId\"" : \""" &amp; demoPosts[[#This Row],[versionedPost.id]] &amp; "\"", "</f>
        <v xml:space="preserve">\"versionedPostId\" : \"\", </v>
      </c>
      <c r="BE25" s="185" t="str">
        <f>"\""versionedPostPredecessorId\"" : \""" &amp; demoPosts[[#This Row],[versionedPost.predecessorID]] &amp; "\"", "</f>
        <v xml:space="preserve">\"versionedPostPredecessorId\" : \"\", </v>
      </c>
      <c r="BF25" s="185" t="str">
        <f>"\""jobPostType\"" : \""" &amp; demoPosts[[#This Row],[jobPostType]] &amp; "\"", "</f>
        <v xml:space="preserve">\"jobPostType\" : \" \", </v>
      </c>
      <c r="BG25" s="185" t="str">
        <f>"\""name\"" : \""" &amp; demoPosts[[#This Row],[jobName]] &amp; "\"", "</f>
        <v xml:space="preserve">\"name\" : \"\", </v>
      </c>
      <c r="BH25" s="185" t="str">
        <f>"\""description\"" : \""" &amp; demoPosts[[#This Row],[jobDescription]] &amp; "\"", "</f>
        <v xml:space="preserve">\"description\" : \"\", </v>
      </c>
      <c r="BI25" s="185" t="str">
        <f>"\""message\"" : \""" &amp; demoPosts[[#This Row],[jobMessage]] &amp; "\"", "</f>
        <v xml:space="preserve">\"message\" : \"\", </v>
      </c>
      <c r="BJ2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5" s="185" t="str">
        <f>"\""postedDate\"" : \""" &amp; demoPosts[[#This Row],[jobMessage]] &amp; "\"", "</f>
        <v xml:space="preserve">\"postedDate\" : \"\", </v>
      </c>
      <c r="BL25" s="185" t="str">
        <f>"\""broadcastDate\"" : \""" &amp; demoPosts[[#This Row],[jobBroadcastDate]] &amp; "\"", "</f>
        <v xml:space="preserve">\"broadcastDate\" : \"\", </v>
      </c>
      <c r="BM25" s="185" t="str">
        <f>"\""startDate\"" : \""" &amp; demoPosts[[#This Row],[jobStartDate]] &amp; "\"", "</f>
        <v xml:space="preserve">\"startDate\" : \"\", </v>
      </c>
      <c r="BN25" s="185" t="str">
        <f>"\""endDate\"" : \""" &amp; demoPosts[[#This Row],[jobEndDate]] &amp; "\"", "</f>
        <v xml:space="preserve">\"endDate\" : \"\", </v>
      </c>
      <c r="BO25" s="185" t="str">
        <f>"\""currency\"" : \""" &amp; demoPosts[[#This Row],[jobCurrency]] &amp; "\"", "</f>
        <v xml:space="preserve">\"currency\" : \"\", </v>
      </c>
      <c r="BP25" s="185" t="str">
        <f>"\""workLocation\"" : \""" &amp; demoPosts[[#This Row],[jobWorkLocation]] &amp; "\"", "</f>
        <v xml:space="preserve">\"workLocation\" : \"\", </v>
      </c>
      <c r="BQ25" s="185" t="str">
        <f>"\""isPayoutInPieces\"" : \""" &amp; demoPosts[[#This Row],[jobIsPayoutInPieces]] &amp; "\"", "</f>
        <v xml:space="preserve">\"isPayoutInPieces\" : \"\", </v>
      </c>
      <c r="BR25" s="185" t="str">
        <f t="shared" si="2"/>
        <v xml:space="preserve">\"skillNeeded\" : \"various skills\", </v>
      </c>
      <c r="BS25" s="185" t="str">
        <f>"\""posterId\"" : \""" &amp; demoPosts[[#This Row],[posterId]] &amp; "\"", "</f>
        <v xml:space="preserve">\"posterId\" : \"\", </v>
      </c>
      <c r="BT25" s="185" t="str">
        <f>"\""versionNumber\"" : \""" &amp; demoPosts[[#This Row],[versionNumber]] &amp; "\"", "</f>
        <v xml:space="preserve">\"versionNumber\" : \"\", </v>
      </c>
      <c r="BU25" s="185" t="str">
        <f>"\""allowForwarding\"" : " &amp; demoPosts[[#This Row],[allowForwarding]] &amp; ", "</f>
        <v xml:space="preserve">\"allowForwarding\" : true, </v>
      </c>
      <c r="BV25" s="185" t="str">
        <f t="shared" si="10"/>
        <v xml:space="preserve">\"referents\" : \"\", </v>
      </c>
      <c r="BW25" s="185" t="str">
        <f>"\""contractType\"" : \""" &amp; demoPosts[[#This Row],[jobContractType]] &amp; "\"", "</f>
        <v xml:space="preserve">\"contractType\" : \"\", </v>
      </c>
      <c r="BX25" s="185" t="str">
        <f>"\""budget\"" : \""" &amp; demoPosts[[#This Row],[jobBudget]] &amp; "\"""</f>
        <v>\"budget\" : \"\"</v>
      </c>
      <c r="BY2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5" s="185" t="str">
        <f>"\""text\"" : \""" &amp; demoPosts[[#This Row],[messageText]] &amp; "\"","</f>
        <v>\"text\"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5" s="185" t="str">
        <f>"\""subject\"" : \""" &amp; demoPosts[[#This Row],[messageSubject]] &amp; "\"","</f>
        <v>\"subject\" : \"subject to discussion\",</v>
      </c>
      <c r="CB2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5" s="185" t="str">
        <f ca="1">"{\""$type\"":\"""&amp;demoPosts[[#This Row],[$type]]&amp;"\"","&amp;demoPosts[[#This Row],[uidInnerJson]]&amp;demoPosts[[#This Row],[createdInnerJson]]&amp;demoPosts[[#This Row],[modifiedInnerJson]]&amp;"\""connections\"":[{}],"&amp;"\""labels\"":\""notused\"","&amp;demoPosts[[#This Row],[typeDependentContentJson]]&amp;"}"</f>
        <v>{\"$type\":\"shared.models.MessagePost\",\"uid\" : \"6327204a137d44fc845c71314727cffc\", \"created\" : \"2016-09-16T14:26:38Z\",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5" s="185" t="str">
        <f>"""uid"" : """&amp;demoPosts[[#This Row],[uid]]&amp;""", "</f>
        <v xml:space="preserve">"uid" : "6327204a137d44fc845c71314727cffc", </v>
      </c>
      <c r="CG25" s="185" t="str">
        <f>"""src"" : """&amp;demoPosts[[#This Row],[Source]]&amp;""", "</f>
        <v xml:space="preserve">"src" : "3323510a4d5542aab14b1ce5f1c8faad", </v>
      </c>
      <c r="CH25" s="185" t="str">
        <f>"""trgts"" : ["""&amp;demoPosts[[#This Row],[trgt1]]&amp;"""], "</f>
        <v xml:space="preserve">"trgts" : ["eeeeeeeeeeeeeeeeeeeeeeeeeeeeeeee"], </v>
      </c>
      <c r="CI25" s="185" t="str">
        <f>"""label"" : ""each([Bitcoin],[Ethereum],[" &amp; demoPosts[[#This Row],[postTypeGuidLabel]]&amp;"])"", "</f>
        <v xml:space="preserve">"label" : "each([Bitcoin],[Ethereum],[MESSAGEPOSTLABEL])", </v>
      </c>
      <c r="CJ25" s="207" t="str">
        <f ca="1">"{"&amp;demoPosts[[#This Row],[src]] &amp;demoPosts[[#This Row],[trgts]]&amp; demoPosts[[#This Row],[outterLabels]] &amp; demoPosts[[#This Row],[uid2]] &amp; """value"" : """ &amp; demoPosts[[#This Row],[valueJson]] &amp; """}" &amp; IF(LEN(OFFSET(demoPosts[[#This Row],[Source]],1,0))&gt;0," , ","")</f>
        <v xml:space="preserve">{"src" : "3323510a4d5542aab14b1ce5f1c8faad", "trgts" : ["eeeeeeeeeeeeeeeeeeeeeeeeeeeeeeee"], "label" : "each([Bitcoin],[Ethereum],[MESSAGEPOSTLABEL])", "uid" : "6327204a137d44fc845c71314727cffc", "value" : "{\"$type\":\"shared.models.MessagePost\",\"uid\" : \"6327204a137d44fc845c71314727cffc\", \"created\" : \"2016-09-16T14:26:38Z\", \"modified\" : \"2002-05-30T09:30:10Z\", \"connections\":[{}],\"labels\":\"notused\",\"postContent\": {\"$type\":\"shared.models.MessagePostContent\",\"versionedPostId\" : \"\", \"versionedPostPredecessorId\" : \"\", \"versionNumber\" : \"\", \"allowForwarding\" : true, \"text\" : \"23: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5" s="210" t="str">
        <f>""</f>
        <v/>
      </c>
    </row>
    <row r="26" spans="2:89" s="185" customFormat="1" x14ac:dyDescent="0.25">
      <c r="B26" s="185" t="s">
        <v>1223</v>
      </c>
      <c r="C26" s="185" t="s">
        <v>1127</v>
      </c>
      <c r="D26" s="185" t="str">
        <f>VLOOKUP(demoPosts[[#This Row],[Source]],Table1[[UUID]:[email]],2,FALSE)</f>
        <v>24@localhost</v>
      </c>
      <c r="E26" s="185" t="s">
        <v>2487</v>
      </c>
      <c r="F26" s="185" t="s">
        <v>805</v>
      </c>
      <c r="G2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6" s="150" t="str">
        <f t="shared" ca="1" si="4"/>
        <v>2016-09-16T14:12:14Z</v>
      </c>
      <c r="J26" s="185" t="s">
        <v>804</v>
      </c>
      <c r="M26" s="185" t="s">
        <v>2600</v>
      </c>
      <c r="N26" s="185" t="str">
        <f>ROW(demoPosts[[#This Row],[postTypeGuidLabel]])-2 &amp; ":  " &amp; REPT("lorem ipsum ",2*ROW(demoPosts[[#This Row],[postTypeGuidLabel]]))</f>
        <v xml:space="preserve">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6" s="185">
        <v>12</v>
      </c>
      <c r="P2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6" s="185" t="s">
        <v>2651</v>
      </c>
      <c r="AE26" s="185" t="s">
        <v>868</v>
      </c>
      <c r="AQ26" s="185" t="str">
        <f>"\""name\"" : \"""&amp;demoPosts[[#This Row],[talentProfile.name]]&amp;"\"", "</f>
        <v xml:space="preserve">\"name\" : \"\", </v>
      </c>
      <c r="AR26" s="185" t="str">
        <f>"\""title\"" : \"""&amp;demoPosts[[#This Row],[talentProfile.title]]&amp;"\"", "</f>
        <v xml:space="preserve">\"title\" : \"\", </v>
      </c>
      <c r="AS26" s="185" t="str">
        <f>"\""capabilities\"" : \"""&amp;demoPosts[[#This Row],[talentProfile.capabilities]]&amp;"\"", "</f>
        <v xml:space="preserve">\"capabilities\" : \"\", </v>
      </c>
      <c r="AT26" s="185" t="str">
        <f>"\""video\"" : \"""&amp;demoPosts[[#This Row],[talentProfile.video]]&amp;"\"" "</f>
        <v xml:space="preserve">\"video\" : \"\" </v>
      </c>
      <c r="AU2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6" s="185" t="str">
        <f>"\""uid\"" : \"""&amp;demoPosts[[#This Row],[uid]]&amp;"\"", "</f>
        <v xml:space="preserve">\"uid\" : \"bf327037964c42bda78a39765ea05e4f\", </v>
      </c>
      <c r="AW26" s="185" t="str">
        <f t="shared" si="8"/>
        <v xml:space="preserve">\"type\" : \"TEXT\", </v>
      </c>
      <c r="AX26" s="185" t="str">
        <f ca="1">"\""created\"" : \""" &amp; demoPosts[[#This Row],[created]] &amp; "\"", "</f>
        <v xml:space="preserve">\"created\" : \"2016-09-16T14:12:14Z\", </v>
      </c>
      <c r="AY26" s="185" t="str">
        <f>"\""modified\"" : \""" &amp; demoPosts[[#This Row],[modified]] &amp; "\"", "</f>
        <v xml:space="preserve">\"modified\" : \"2002-05-30T09:30:10Z\", </v>
      </c>
      <c r="AZ26" s="185" t="str">
        <f ca="1">"\""created\"" : \""" &amp; demoPosts[[#This Row],[created]] &amp; "\"", "</f>
        <v xml:space="preserve">\"created\" : \"2016-09-16T14:12:14Z\", </v>
      </c>
      <c r="BA26" s="185" t="str">
        <f>"\""modified\"" : \""" &amp; demoPosts[[#This Row],[modified]] &amp; "\"", "</f>
        <v xml:space="preserve">\"modified\" : \"2002-05-30T09:30:10Z\", </v>
      </c>
      <c r="BB26" s="185" t="str">
        <f>"\""labels\"" : \""each([Bitcoin],[Ethereum],[" &amp; demoPosts[[#This Row],[postTypeGuidLabel]]&amp;"])\"", "</f>
        <v xml:space="preserve">\"labels\" : \"each([Bitcoin],[Ethereum],[MESSAGEPOSTLABEL])\", </v>
      </c>
      <c r="BC26" s="185" t="str">
        <f t="shared" si="9"/>
        <v>\"connections\":[{\"source\":\"alias://ff5136ad023a66644c4f4a8e2a495bb34689/alias\",\"target\":\"alias://0e65bd3a974ed1d7c195f94055c93537827f/alias\",\"label\":\"f0186f0d-c862-4ee3-9c09-b850a9d745a7\"}],</v>
      </c>
      <c r="BD26" s="185" t="str">
        <f>"\""versionedPostId\"" : \""" &amp; demoPosts[[#This Row],[versionedPost.id]] &amp; "\"", "</f>
        <v xml:space="preserve">\"versionedPostId\" : \"\", </v>
      </c>
      <c r="BE26" s="185" t="str">
        <f>"\""versionedPostPredecessorId\"" : \""" &amp; demoPosts[[#This Row],[versionedPost.predecessorID]] &amp; "\"", "</f>
        <v xml:space="preserve">\"versionedPostPredecessorId\" : \"\", </v>
      </c>
      <c r="BF26" s="185" t="str">
        <f>"\""jobPostType\"" : \""" &amp; demoPosts[[#This Row],[jobPostType]] &amp; "\"", "</f>
        <v xml:space="preserve">\"jobPostType\" : \" \", </v>
      </c>
      <c r="BG26" s="185" t="str">
        <f>"\""name\"" : \""" &amp; demoPosts[[#This Row],[jobName]] &amp; "\"", "</f>
        <v xml:space="preserve">\"name\" : \"\", </v>
      </c>
      <c r="BH26" s="185" t="str">
        <f>"\""description\"" : \""" &amp; demoPosts[[#This Row],[jobDescription]] &amp; "\"", "</f>
        <v xml:space="preserve">\"description\" : \"\", </v>
      </c>
      <c r="BI26" s="185" t="str">
        <f>"\""message\"" : \""" &amp; demoPosts[[#This Row],[jobMessage]] &amp; "\"", "</f>
        <v xml:space="preserve">\"message\" : \"\", </v>
      </c>
      <c r="BJ2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6" s="185" t="str">
        <f>"\""postedDate\"" : \""" &amp; demoPosts[[#This Row],[jobMessage]] &amp; "\"", "</f>
        <v xml:space="preserve">\"postedDate\" : \"\", </v>
      </c>
      <c r="BL26" s="185" t="str">
        <f>"\""broadcastDate\"" : \""" &amp; demoPosts[[#This Row],[jobBroadcastDate]] &amp; "\"", "</f>
        <v xml:space="preserve">\"broadcastDate\" : \"\", </v>
      </c>
      <c r="BM26" s="185" t="str">
        <f>"\""startDate\"" : \""" &amp; demoPosts[[#This Row],[jobStartDate]] &amp; "\"", "</f>
        <v xml:space="preserve">\"startDate\" : \"\", </v>
      </c>
      <c r="BN26" s="185" t="str">
        <f>"\""endDate\"" : \""" &amp; demoPosts[[#This Row],[jobEndDate]] &amp; "\"", "</f>
        <v xml:space="preserve">\"endDate\" : \"\", </v>
      </c>
      <c r="BO26" s="185" t="str">
        <f>"\""currency\"" : \""" &amp; demoPosts[[#This Row],[jobCurrency]] &amp; "\"", "</f>
        <v xml:space="preserve">\"currency\" : \"\", </v>
      </c>
      <c r="BP26" s="185" t="str">
        <f>"\""workLocation\"" : \""" &amp; demoPosts[[#This Row],[jobWorkLocation]] &amp; "\"", "</f>
        <v xml:space="preserve">\"workLocation\" : \"\", </v>
      </c>
      <c r="BQ26" s="185" t="str">
        <f>"\""isPayoutInPieces\"" : \""" &amp; demoPosts[[#This Row],[jobIsPayoutInPieces]] &amp; "\"", "</f>
        <v xml:space="preserve">\"isPayoutInPieces\" : \"\", </v>
      </c>
      <c r="BR26" s="185" t="str">
        <f t="shared" si="2"/>
        <v xml:space="preserve">\"skillNeeded\" : \"various skills\", </v>
      </c>
      <c r="BS26" s="185" t="str">
        <f>"\""posterId\"" : \""" &amp; demoPosts[[#This Row],[posterId]] &amp; "\"", "</f>
        <v xml:space="preserve">\"posterId\" : \"\", </v>
      </c>
      <c r="BT26" s="185" t="str">
        <f>"\""versionNumber\"" : \""" &amp; demoPosts[[#This Row],[versionNumber]] &amp; "\"", "</f>
        <v xml:space="preserve">\"versionNumber\" : \"\", </v>
      </c>
      <c r="BU26" s="185" t="str">
        <f>"\""allowForwarding\"" : " &amp; demoPosts[[#This Row],[allowForwarding]] &amp; ", "</f>
        <v xml:space="preserve">\"allowForwarding\" : true, </v>
      </c>
      <c r="BV26" s="185" t="str">
        <f t="shared" si="10"/>
        <v xml:space="preserve">\"referents\" : \"\", </v>
      </c>
      <c r="BW26" s="185" t="str">
        <f>"\""contractType\"" : \""" &amp; demoPosts[[#This Row],[jobContractType]] &amp; "\"", "</f>
        <v xml:space="preserve">\"contractType\" : \"\", </v>
      </c>
      <c r="BX26" s="185" t="str">
        <f>"\""budget\"" : \""" &amp; demoPosts[[#This Row],[jobBudget]] &amp; "\"""</f>
        <v>\"budget\" : \"\"</v>
      </c>
      <c r="BY2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6" s="185" t="str">
        <f>"\""text\"" : \""" &amp; demoPosts[[#This Row],[messageText]] &amp; "\"","</f>
        <v>\"text\"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6" s="185" t="str">
        <f>"\""subject\"" : \""" &amp; demoPosts[[#This Row],[messageSubject]] &amp; "\"","</f>
        <v>\"subject\" : \"subject to discussion\",</v>
      </c>
      <c r="CB2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6" s="185" t="str">
        <f ca="1">"{\""$type\"":\"""&amp;demoPosts[[#This Row],[$type]]&amp;"\"","&amp;demoPosts[[#This Row],[uidInnerJson]]&amp;demoPosts[[#This Row],[createdInnerJson]]&amp;demoPosts[[#This Row],[modifiedInnerJson]]&amp;"\""connections\"":[{}],"&amp;"\""labels\"":\""notused\"","&amp;demoPosts[[#This Row],[typeDependentContentJson]]&amp;"}"</f>
        <v>{\"$type\":\"shared.models.MessagePost\",\"uid\" : \"bf327037964c42bda78a39765ea05e4f\", \"created\" : \"2016-09-16T14:12:14Z\",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6" s="185" t="str">
        <f>"""uid"" : """&amp;demoPosts[[#This Row],[uid]]&amp;""", "</f>
        <v xml:space="preserve">"uid" : "bf327037964c42bda78a39765ea05e4f", </v>
      </c>
      <c r="CG26" s="185" t="str">
        <f>"""src"" : """&amp;demoPosts[[#This Row],[Source]]&amp;""", "</f>
        <v xml:space="preserve">"src" : "9780d7c6bd2845e58dc7db759a19701b", </v>
      </c>
      <c r="CH26" s="185" t="str">
        <f>"""trgts"" : ["""&amp;demoPosts[[#This Row],[trgt1]]&amp;"""], "</f>
        <v xml:space="preserve">"trgts" : ["eeeeeeeeeeeeeeeeeeeeeeeeeeeeeeee"], </v>
      </c>
      <c r="CI26" s="185" t="str">
        <f>"""label"" : ""each([Bitcoin],[Ethereum],[" &amp; demoPosts[[#This Row],[postTypeGuidLabel]]&amp;"])"", "</f>
        <v xml:space="preserve">"label" : "each([Bitcoin],[Ethereum],[MESSAGEPOSTLABEL])", </v>
      </c>
      <c r="CJ26" s="207" t="str">
        <f ca="1">"{"&amp;demoPosts[[#This Row],[src]] &amp;demoPosts[[#This Row],[trgts]]&amp; demoPosts[[#This Row],[outterLabels]] &amp; demoPosts[[#This Row],[uid2]] &amp; """value"" : """ &amp; demoPosts[[#This Row],[valueJson]] &amp; """}" &amp; IF(LEN(OFFSET(demoPosts[[#This Row],[Source]],1,0))&gt;0," , ","")</f>
        <v xml:space="preserve">{"src" : "9780d7c6bd2845e58dc7db759a19701b", "trgts" : ["eeeeeeeeeeeeeeeeeeeeeeeeeeeeeeee"], "label" : "each([Bitcoin],[Ethereum],[MESSAGEPOSTLABEL])", "uid" : "bf327037964c42bda78a39765ea05e4f", "value" : "{\"$type\":\"shared.models.MessagePost\",\"uid\" : \"bf327037964c42bda78a39765ea05e4f\", \"created\" : \"2016-09-16T14:12:14Z\", \"modified\" : \"2002-05-30T09:30:10Z\", \"connections\":[{}],\"labels\":\"notused\",\"postContent\": {\"$type\":\"shared.models.MessagePostContent\",\"versionedPostId\" : \"\", \"versionedPostPredecessorId\" : \"\", \"versionNumber\" : \"\", \"allowForwarding\" : true, \"text\" : \"24: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6" s="210" t="str">
        <f>""</f>
        <v/>
      </c>
    </row>
    <row r="27" spans="2:89" s="185" customFormat="1" x14ac:dyDescent="0.25">
      <c r="B27" s="185" t="s">
        <v>1224</v>
      </c>
      <c r="C27" s="185" t="s">
        <v>1128</v>
      </c>
      <c r="D27" s="185" t="str">
        <f>VLOOKUP(demoPosts[[#This Row],[Source]],Table1[[UUID]:[email]],2,FALSE)</f>
        <v>25@localhost</v>
      </c>
      <c r="E27" s="185" t="s">
        <v>2487</v>
      </c>
      <c r="F27" s="185" t="s">
        <v>805</v>
      </c>
      <c r="G2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7" s="150" t="str">
        <f t="shared" ca="1" si="4"/>
        <v>2016-09-16T13:57:50Z</v>
      </c>
      <c r="J27" s="185" t="s">
        <v>804</v>
      </c>
      <c r="M27" s="185" t="s">
        <v>2600</v>
      </c>
      <c r="N27" s="185" t="str">
        <f>ROW(demoPosts[[#This Row],[postTypeGuidLabel]])-2 &amp; ":  " &amp; REPT("lorem ipsum ",2*ROW(demoPosts[[#This Row],[postTypeGuidLabel]]))</f>
        <v xml:space="preserve">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7" s="185">
        <v>12</v>
      </c>
      <c r="P2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7" s="185" t="s">
        <v>2651</v>
      </c>
      <c r="AE27" s="185" t="s">
        <v>868</v>
      </c>
      <c r="AQ27" s="185" t="str">
        <f>"\""name\"" : \"""&amp;demoPosts[[#This Row],[talentProfile.name]]&amp;"\"", "</f>
        <v xml:space="preserve">\"name\" : \"\", </v>
      </c>
      <c r="AR27" s="185" t="str">
        <f>"\""title\"" : \"""&amp;demoPosts[[#This Row],[talentProfile.title]]&amp;"\"", "</f>
        <v xml:space="preserve">\"title\" : \"\", </v>
      </c>
      <c r="AS27" s="185" t="str">
        <f>"\""capabilities\"" : \"""&amp;demoPosts[[#This Row],[talentProfile.capabilities]]&amp;"\"", "</f>
        <v xml:space="preserve">\"capabilities\" : \"\", </v>
      </c>
      <c r="AT27" s="185" t="str">
        <f>"\""video\"" : \"""&amp;demoPosts[[#This Row],[talentProfile.video]]&amp;"\"" "</f>
        <v xml:space="preserve">\"video\" : \"\" </v>
      </c>
      <c r="AU2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7" s="185" t="str">
        <f>"\""uid\"" : \"""&amp;demoPosts[[#This Row],[uid]]&amp;"\"", "</f>
        <v xml:space="preserve">\"uid\" : \"22584110cc9a48179c36ee3e2bb6b69f\", </v>
      </c>
      <c r="AW27" s="185" t="str">
        <f t="shared" si="8"/>
        <v xml:space="preserve">\"type\" : \"TEXT\", </v>
      </c>
      <c r="AX27" s="185" t="str">
        <f ca="1">"\""created\"" : \""" &amp; demoPosts[[#This Row],[created]] &amp; "\"", "</f>
        <v xml:space="preserve">\"created\" : \"2016-09-16T13:57:50Z\", </v>
      </c>
      <c r="AY27" s="185" t="str">
        <f>"\""modified\"" : \""" &amp; demoPosts[[#This Row],[modified]] &amp; "\"", "</f>
        <v xml:space="preserve">\"modified\" : \"2002-05-30T09:30:10Z\", </v>
      </c>
      <c r="AZ27" s="185" t="str">
        <f ca="1">"\""created\"" : \""" &amp; demoPosts[[#This Row],[created]] &amp; "\"", "</f>
        <v xml:space="preserve">\"created\" : \"2016-09-16T13:57:50Z\", </v>
      </c>
      <c r="BA27" s="185" t="str">
        <f>"\""modified\"" : \""" &amp; demoPosts[[#This Row],[modified]] &amp; "\"", "</f>
        <v xml:space="preserve">\"modified\" : \"2002-05-30T09:30:10Z\", </v>
      </c>
      <c r="BB27" s="185" t="str">
        <f>"\""labels\"" : \""each([Bitcoin],[Ethereum],[" &amp; demoPosts[[#This Row],[postTypeGuidLabel]]&amp;"])\"", "</f>
        <v xml:space="preserve">\"labels\" : \"each([Bitcoin],[Ethereum],[MESSAGEPOSTLABEL])\", </v>
      </c>
      <c r="BC27" s="185" t="str">
        <f t="shared" si="9"/>
        <v>\"connections\":[{\"source\":\"alias://ff5136ad023a66644c4f4a8e2a495bb34689/alias\",\"target\":\"alias://0e65bd3a974ed1d7c195f94055c93537827f/alias\",\"label\":\"f0186f0d-c862-4ee3-9c09-b850a9d745a7\"}],</v>
      </c>
      <c r="BD27" s="185" t="str">
        <f>"\""versionedPostId\"" : \""" &amp; demoPosts[[#This Row],[versionedPost.id]] &amp; "\"", "</f>
        <v xml:space="preserve">\"versionedPostId\" : \"\", </v>
      </c>
      <c r="BE27" s="185" t="str">
        <f>"\""versionedPostPredecessorId\"" : \""" &amp; demoPosts[[#This Row],[versionedPost.predecessorID]] &amp; "\"", "</f>
        <v xml:space="preserve">\"versionedPostPredecessorId\" : \"\", </v>
      </c>
      <c r="BF27" s="185" t="str">
        <f>"\""jobPostType\"" : \""" &amp; demoPosts[[#This Row],[jobPostType]] &amp; "\"", "</f>
        <v xml:space="preserve">\"jobPostType\" : \" \", </v>
      </c>
      <c r="BG27" s="185" t="str">
        <f>"\""name\"" : \""" &amp; demoPosts[[#This Row],[jobName]] &amp; "\"", "</f>
        <v xml:space="preserve">\"name\" : \"\", </v>
      </c>
      <c r="BH27" s="185" t="str">
        <f>"\""description\"" : \""" &amp; demoPosts[[#This Row],[jobDescription]] &amp; "\"", "</f>
        <v xml:space="preserve">\"description\" : \"\", </v>
      </c>
      <c r="BI27" s="185" t="str">
        <f>"\""message\"" : \""" &amp; demoPosts[[#This Row],[jobMessage]] &amp; "\"", "</f>
        <v xml:space="preserve">\"message\" : \"\", </v>
      </c>
      <c r="BJ2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7" s="185" t="str">
        <f>"\""postedDate\"" : \""" &amp; demoPosts[[#This Row],[jobMessage]] &amp; "\"", "</f>
        <v xml:space="preserve">\"postedDate\" : \"\", </v>
      </c>
      <c r="BL27" s="185" t="str">
        <f>"\""broadcastDate\"" : \""" &amp; demoPosts[[#This Row],[jobBroadcastDate]] &amp; "\"", "</f>
        <v xml:space="preserve">\"broadcastDate\" : \"\", </v>
      </c>
      <c r="BM27" s="185" t="str">
        <f>"\""startDate\"" : \""" &amp; demoPosts[[#This Row],[jobStartDate]] &amp; "\"", "</f>
        <v xml:space="preserve">\"startDate\" : \"\", </v>
      </c>
      <c r="BN27" s="185" t="str">
        <f>"\""endDate\"" : \""" &amp; demoPosts[[#This Row],[jobEndDate]] &amp; "\"", "</f>
        <v xml:space="preserve">\"endDate\" : \"\", </v>
      </c>
      <c r="BO27" s="185" t="str">
        <f>"\""currency\"" : \""" &amp; demoPosts[[#This Row],[jobCurrency]] &amp; "\"", "</f>
        <v xml:space="preserve">\"currency\" : \"\", </v>
      </c>
      <c r="BP27" s="185" t="str">
        <f>"\""workLocation\"" : \""" &amp; demoPosts[[#This Row],[jobWorkLocation]] &amp; "\"", "</f>
        <v xml:space="preserve">\"workLocation\" : \"\", </v>
      </c>
      <c r="BQ27" s="185" t="str">
        <f>"\""isPayoutInPieces\"" : \""" &amp; demoPosts[[#This Row],[jobIsPayoutInPieces]] &amp; "\"", "</f>
        <v xml:space="preserve">\"isPayoutInPieces\" : \"\", </v>
      </c>
      <c r="BR27" s="185" t="str">
        <f t="shared" si="2"/>
        <v xml:space="preserve">\"skillNeeded\" : \"various skills\", </v>
      </c>
      <c r="BS27" s="185" t="str">
        <f>"\""posterId\"" : \""" &amp; demoPosts[[#This Row],[posterId]] &amp; "\"", "</f>
        <v xml:space="preserve">\"posterId\" : \"\", </v>
      </c>
      <c r="BT27" s="185" t="str">
        <f>"\""versionNumber\"" : \""" &amp; demoPosts[[#This Row],[versionNumber]] &amp; "\"", "</f>
        <v xml:space="preserve">\"versionNumber\" : \"\", </v>
      </c>
      <c r="BU27" s="185" t="str">
        <f>"\""allowForwarding\"" : " &amp; demoPosts[[#This Row],[allowForwarding]] &amp; ", "</f>
        <v xml:space="preserve">\"allowForwarding\" : true, </v>
      </c>
      <c r="BV27" s="185" t="str">
        <f t="shared" si="10"/>
        <v xml:space="preserve">\"referents\" : \"\", </v>
      </c>
      <c r="BW27" s="185" t="str">
        <f>"\""contractType\"" : \""" &amp; demoPosts[[#This Row],[jobContractType]] &amp; "\"", "</f>
        <v xml:space="preserve">\"contractType\" : \"\", </v>
      </c>
      <c r="BX27" s="185" t="str">
        <f>"\""budget\"" : \""" &amp; demoPosts[[#This Row],[jobBudget]] &amp; "\"""</f>
        <v>\"budget\" : \"\"</v>
      </c>
      <c r="BY2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7" s="185" t="str">
        <f>"\""text\"" : \""" &amp; demoPosts[[#This Row],[messageText]] &amp; "\"","</f>
        <v>\"text\"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7" s="185" t="str">
        <f>"\""subject\"" : \""" &amp; demoPosts[[#This Row],[messageSubject]] &amp; "\"","</f>
        <v>\"subject\" : \"subject to discussion\",</v>
      </c>
      <c r="CB2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7" s="185" t="str">
        <f ca="1">"{\""$type\"":\"""&amp;demoPosts[[#This Row],[$type]]&amp;"\"","&amp;demoPosts[[#This Row],[uidInnerJson]]&amp;demoPosts[[#This Row],[createdInnerJson]]&amp;demoPosts[[#This Row],[modifiedInnerJson]]&amp;"\""connections\"":[{}],"&amp;"\""labels\"":\""notused\"","&amp;demoPosts[[#This Row],[typeDependentContentJson]]&amp;"}"</f>
        <v>{\"$type\":\"shared.models.MessagePost\",\"uid\" : \"22584110cc9a48179c36ee3e2bb6b69f\", \"created\" : \"2016-09-16T13:57:50Z\",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7" s="185" t="str">
        <f>"""uid"" : """&amp;demoPosts[[#This Row],[uid]]&amp;""", "</f>
        <v xml:space="preserve">"uid" : "22584110cc9a48179c36ee3e2bb6b69f", </v>
      </c>
      <c r="CG27" s="185" t="str">
        <f>"""src"" : """&amp;demoPosts[[#This Row],[Source]]&amp;""", "</f>
        <v xml:space="preserve">"src" : "d6f8e29354b445af8ed22e38445d072d", </v>
      </c>
      <c r="CH27" s="185" t="str">
        <f>"""trgts"" : ["""&amp;demoPosts[[#This Row],[trgt1]]&amp;"""], "</f>
        <v xml:space="preserve">"trgts" : ["eeeeeeeeeeeeeeeeeeeeeeeeeeeeeeee"], </v>
      </c>
      <c r="CI27" s="185" t="str">
        <f>"""label"" : ""each([Bitcoin],[Ethereum],[" &amp; demoPosts[[#This Row],[postTypeGuidLabel]]&amp;"])"", "</f>
        <v xml:space="preserve">"label" : "each([Bitcoin],[Ethereum],[MESSAGEPOSTLABEL])", </v>
      </c>
      <c r="CJ27" s="207" t="str">
        <f ca="1">"{"&amp;demoPosts[[#This Row],[src]] &amp;demoPosts[[#This Row],[trgts]]&amp; demoPosts[[#This Row],[outterLabels]] &amp; demoPosts[[#This Row],[uid2]] &amp; """value"" : """ &amp; demoPosts[[#This Row],[valueJson]] &amp; """}" &amp; IF(LEN(OFFSET(demoPosts[[#This Row],[Source]],1,0))&gt;0," , ","")</f>
        <v xml:space="preserve">{"src" : "d6f8e29354b445af8ed22e38445d072d", "trgts" : ["eeeeeeeeeeeeeeeeeeeeeeeeeeeeeeee"], "label" : "each([Bitcoin],[Ethereum],[MESSAGEPOSTLABEL])", "uid" : "22584110cc9a48179c36ee3e2bb6b69f", "value" : "{\"$type\":\"shared.models.MessagePost\",\"uid\" : \"22584110cc9a48179c36ee3e2bb6b69f\", \"created\" : \"2016-09-16T13:57:50Z\", \"modified\" : \"2002-05-30T09:30:10Z\", \"connections\":[{}],\"labels\":\"notused\",\"postContent\": {\"$type\":\"shared.models.MessagePostContent\",\"versionedPostId\" : \"\", \"versionedPostPredecessorId\" : \"\", \"versionNumber\" : \"\", \"allowForwarding\" : true, \"text\" : \"25: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7" s="210" t="str">
        <f>""</f>
        <v/>
      </c>
    </row>
    <row r="28" spans="2:89" s="185" customFormat="1" x14ac:dyDescent="0.25">
      <c r="B28" s="185" t="s">
        <v>1225</v>
      </c>
      <c r="C28" s="185" t="s">
        <v>1129</v>
      </c>
      <c r="D28" s="185" t="str">
        <f>VLOOKUP(demoPosts[[#This Row],[Source]],Table1[[UUID]:[email]],2,FALSE)</f>
        <v>26@localhost</v>
      </c>
      <c r="E28" s="185" t="s">
        <v>2487</v>
      </c>
      <c r="F28" s="185" t="s">
        <v>805</v>
      </c>
      <c r="G2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8" s="150" t="str">
        <f t="shared" ca="1" si="4"/>
        <v>2016-09-16T13:43:26Z</v>
      </c>
      <c r="J28" s="185" t="s">
        <v>804</v>
      </c>
      <c r="M28" s="185" t="s">
        <v>2600</v>
      </c>
      <c r="N28" s="185" t="str">
        <f>ROW(demoPosts[[#This Row],[postTypeGuidLabel]])-2 &amp; ":  " &amp; REPT("lorem ipsum ",2*ROW(demoPosts[[#This Row],[postTypeGuidLabel]]))</f>
        <v xml:space="preserve">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8" s="185">
        <v>12</v>
      </c>
      <c r="P2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8" s="185" t="s">
        <v>2651</v>
      </c>
      <c r="AE28" s="185" t="s">
        <v>868</v>
      </c>
      <c r="AQ28" s="185" t="str">
        <f>"\""name\"" : \"""&amp;demoPosts[[#This Row],[talentProfile.name]]&amp;"\"", "</f>
        <v xml:space="preserve">\"name\" : \"\", </v>
      </c>
      <c r="AR28" s="185" t="str">
        <f>"\""title\"" : \"""&amp;demoPosts[[#This Row],[talentProfile.title]]&amp;"\"", "</f>
        <v xml:space="preserve">\"title\" : \"\", </v>
      </c>
      <c r="AS28" s="185" t="str">
        <f>"\""capabilities\"" : \"""&amp;demoPosts[[#This Row],[talentProfile.capabilities]]&amp;"\"", "</f>
        <v xml:space="preserve">\"capabilities\" : \"\", </v>
      </c>
      <c r="AT28" s="185" t="str">
        <f>"\""video\"" : \"""&amp;demoPosts[[#This Row],[talentProfile.video]]&amp;"\"" "</f>
        <v xml:space="preserve">\"video\" : \"\" </v>
      </c>
      <c r="AU2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8" s="185" t="str">
        <f>"\""uid\"" : \"""&amp;demoPosts[[#This Row],[uid]]&amp;"\"", "</f>
        <v xml:space="preserve">\"uid\" : \"6bb5bc2043f1484da425f3758119b0d3\", </v>
      </c>
      <c r="AW28" s="185" t="str">
        <f t="shared" si="8"/>
        <v xml:space="preserve">\"type\" : \"TEXT\", </v>
      </c>
      <c r="AX28" s="185" t="str">
        <f ca="1">"\""created\"" : \""" &amp; demoPosts[[#This Row],[created]] &amp; "\"", "</f>
        <v xml:space="preserve">\"created\" : \"2016-09-16T13:43:26Z\", </v>
      </c>
      <c r="AY28" s="185" t="str">
        <f>"\""modified\"" : \""" &amp; demoPosts[[#This Row],[modified]] &amp; "\"", "</f>
        <v xml:space="preserve">\"modified\" : \"2002-05-30T09:30:10Z\", </v>
      </c>
      <c r="AZ28" s="185" t="str">
        <f ca="1">"\""created\"" : \""" &amp; demoPosts[[#This Row],[created]] &amp; "\"", "</f>
        <v xml:space="preserve">\"created\" : \"2016-09-16T13:43:26Z\", </v>
      </c>
      <c r="BA28" s="185" t="str">
        <f>"\""modified\"" : \""" &amp; demoPosts[[#This Row],[modified]] &amp; "\"", "</f>
        <v xml:space="preserve">\"modified\" : \"2002-05-30T09:30:10Z\", </v>
      </c>
      <c r="BB28" s="185" t="str">
        <f>"\""labels\"" : \""each([Bitcoin],[Ethereum],[" &amp; demoPosts[[#This Row],[postTypeGuidLabel]]&amp;"])\"", "</f>
        <v xml:space="preserve">\"labels\" : \"each([Bitcoin],[Ethereum],[MESSAGEPOSTLABEL])\", </v>
      </c>
      <c r="BC28" s="185" t="str">
        <f t="shared" si="9"/>
        <v>\"connections\":[{\"source\":\"alias://ff5136ad023a66644c4f4a8e2a495bb34689/alias\",\"target\":\"alias://0e65bd3a974ed1d7c195f94055c93537827f/alias\",\"label\":\"f0186f0d-c862-4ee3-9c09-b850a9d745a7\"}],</v>
      </c>
      <c r="BD28" s="185" t="str">
        <f>"\""versionedPostId\"" : \""" &amp; demoPosts[[#This Row],[versionedPost.id]] &amp; "\"", "</f>
        <v xml:space="preserve">\"versionedPostId\" : \"\", </v>
      </c>
      <c r="BE28" s="185" t="str">
        <f>"\""versionedPostPredecessorId\"" : \""" &amp; demoPosts[[#This Row],[versionedPost.predecessorID]] &amp; "\"", "</f>
        <v xml:space="preserve">\"versionedPostPredecessorId\" : \"\", </v>
      </c>
      <c r="BF28" s="185" t="str">
        <f>"\""jobPostType\"" : \""" &amp; demoPosts[[#This Row],[jobPostType]] &amp; "\"", "</f>
        <v xml:space="preserve">\"jobPostType\" : \" \", </v>
      </c>
      <c r="BG28" s="185" t="str">
        <f>"\""name\"" : \""" &amp; demoPosts[[#This Row],[jobName]] &amp; "\"", "</f>
        <v xml:space="preserve">\"name\" : \"\", </v>
      </c>
      <c r="BH28" s="185" t="str">
        <f>"\""description\"" : \""" &amp; demoPosts[[#This Row],[jobDescription]] &amp; "\"", "</f>
        <v xml:space="preserve">\"description\" : \"\", </v>
      </c>
      <c r="BI28" s="185" t="str">
        <f>"\""message\"" : \""" &amp; demoPosts[[#This Row],[jobMessage]] &amp; "\"", "</f>
        <v xml:space="preserve">\"message\" : \"\", </v>
      </c>
      <c r="BJ2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8" s="185" t="str">
        <f>"\""postedDate\"" : \""" &amp; demoPosts[[#This Row],[jobMessage]] &amp; "\"", "</f>
        <v xml:space="preserve">\"postedDate\" : \"\", </v>
      </c>
      <c r="BL28" s="185" t="str">
        <f>"\""broadcastDate\"" : \""" &amp; demoPosts[[#This Row],[jobBroadcastDate]] &amp; "\"", "</f>
        <v xml:space="preserve">\"broadcastDate\" : \"\", </v>
      </c>
      <c r="BM28" s="185" t="str">
        <f>"\""startDate\"" : \""" &amp; demoPosts[[#This Row],[jobStartDate]] &amp; "\"", "</f>
        <v xml:space="preserve">\"startDate\" : \"\", </v>
      </c>
      <c r="BN28" s="185" t="str">
        <f>"\""endDate\"" : \""" &amp; demoPosts[[#This Row],[jobEndDate]] &amp; "\"", "</f>
        <v xml:space="preserve">\"endDate\" : \"\", </v>
      </c>
      <c r="BO28" s="185" t="str">
        <f>"\""currency\"" : \""" &amp; demoPosts[[#This Row],[jobCurrency]] &amp; "\"", "</f>
        <v xml:space="preserve">\"currency\" : \"\", </v>
      </c>
      <c r="BP28" s="185" t="str">
        <f>"\""workLocation\"" : \""" &amp; demoPosts[[#This Row],[jobWorkLocation]] &amp; "\"", "</f>
        <v xml:space="preserve">\"workLocation\" : \"\", </v>
      </c>
      <c r="BQ28" s="185" t="str">
        <f>"\""isPayoutInPieces\"" : \""" &amp; demoPosts[[#This Row],[jobIsPayoutInPieces]] &amp; "\"", "</f>
        <v xml:space="preserve">\"isPayoutInPieces\" : \"\", </v>
      </c>
      <c r="BR28" s="185" t="str">
        <f t="shared" si="2"/>
        <v xml:space="preserve">\"skillNeeded\" : \"various skills\", </v>
      </c>
      <c r="BS28" s="185" t="str">
        <f>"\""posterId\"" : \""" &amp; demoPosts[[#This Row],[posterId]] &amp; "\"", "</f>
        <v xml:space="preserve">\"posterId\" : \"\", </v>
      </c>
      <c r="BT28" s="185" t="str">
        <f>"\""versionNumber\"" : \""" &amp; demoPosts[[#This Row],[versionNumber]] &amp; "\"", "</f>
        <v xml:space="preserve">\"versionNumber\" : \"\", </v>
      </c>
      <c r="BU28" s="185" t="str">
        <f>"\""allowForwarding\"" : " &amp; demoPosts[[#This Row],[allowForwarding]] &amp; ", "</f>
        <v xml:space="preserve">\"allowForwarding\" : true, </v>
      </c>
      <c r="BV28" s="185" t="str">
        <f t="shared" si="10"/>
        <v xml:space="preserve">\"referents\" : \"\", </v>
      </c>
      <c r="BW28" s="185" t="str">
        <f>"\""contractType\"" : \""" &amp; demoPosts[[#This Row],[jobContractType]] &amp; "\"", "</f>
        <v xml:space="preserve">\"contractType\" : \"\", </v>
      </c>
      <c r="BX28" s="185" t="str">
        <f>"\""budget\"" : \""" &amp; demoPosts[[#This Row],[jobBudget]] &amp; "\"""</f>
        <v>\"budget\" : \"\"</v>
      </c>
      <c r="BY2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8" s="185" t="str">
        <f>"\""text\"" : \""" &amp; demoPosts[[#This Row],[messageText]] &amp; "\"","</f>
        <v>\"text\"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8" s="185" t="str">
        <f>"\""subject\"" : \""" &amp; demoPosts[[#This Row],[messageSubject]] &amp; "\"","</f>
        <v>\"subject\" : \"subject to discussion\",</v>
      </c>
      <c r="CB2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8" s="185" t="str">
        <f ca="1">"{\""$type\"":\"""&amp;demoPosts[[#This Row],[$type]]&amp;"\"","&amp;demoPosts[[#This Row],[uidInnerJson]]&amp;demoPosts[[#This Row],[createdInnerJson]]&amp;demoPosts[[#This Row],[modifiedInnerJson]]&amp;"\""connections\"":[{}],"&amp;"\""labels\"":\""notused\"","&amp;demoPosts[[#This Row],[typeDependentContentJson]]&amp;"}"</f>
        <v>{\"$type\":\"shared.models.MessagePost\",\"uid\" : \"6bb5bc2043f1484da425f3758119b0d3\", \"created\" : \"2016-09-16T13:43:26Z\",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8" s="185" t="str">
        <f>"""uid"" : """&amp;demoPosts[[#This Row],[uid]]&amp;""", "</f>
        <v xml:space="preserve">"uid" : "6bb5bc2043f1484da425f3758119b0d3", </v>
      </c>
      <c r="CG28" s="185" t="str">
        <f>"""src"" : """&amp;demoPosts[[#This Row],[Source]]&amp;""", "</f>
        <v xml:space="preserve">"src" : "cc2a9a154948488b9ecb0837e4d6e25f", </v>
      </c>
      <c r="CH28" s="185" t="str">
        <f>"""trgts"" : ["""&amp;demoPosts[[#This Row],[trgt1]]&amp;"""], "</f>
        <v xml:space="preserve">"trgts" : ["eeeeeeeeeeeeeeeeeeeeeeeeeeeeeeee"], </v>
      </c>
      <c r="CI28" s="185" t="str">
        <f>"""label"" : ""each([Bitcoin],[Ethereum],[" &amp; demoPosts[[#This Row],[postTypeGuidLabel]]&amp;"])"", "</f>
        <v xml:space="preserve">"label" : "each([Bitcoin],[Ethereum],[MESSAGEPOSTLABEL])", </v>
      </c>
      <c r="CJ28" s="207" t="str">
        <f ca="1">"{"&amp;demoPosts[[#This Row],[src]] &amp;demoPosts[[#This Row],[trgts]]&amp; demoPosts[[#This Row],[outterLabels]] &amp; demoPosts[[#This Row],[uid2]] &amp; """value"" : """ &amp; demoPosts[[#This Row],[valueJson]] &amp; """}" &amp; IF(LEN(OFFSET(demoPosts[[#This Row],[Source]],1,0))&gt;0," , ","")</f>
        <v xml:space="preserve">{"src" : "cc2a9a154948488b9ecb0837e4d6e25f", "trgts" : ["eeeeeeeeeeeeeeeeeeeeeeeeeeeeeeee"], "label" : "each([Bitcoin],[Ethereum],[MESSAGEPOSTLABEL])", "uid" : "6bb5bc2043f1484da425f3758119b0d3", "value" : "{\"$type\":\"shared.models.MessagePost\",\"uid\" : \"6bb5bc2043f1484da425f3758119b0d3\", \"created\" : \"2016-09-16T13:43:26Z\", \"modified\" : \"2002-05-30T09:30:10Z\", \"connections\":[{}],\"labels\":\"notused\",\"postContent\": {\"$type\":\"shared.models.MessagePostContent\",\"versionedPostId\" : \"\", \"versionedPostPredecessorId\" : \"\", \"versionNumber\" : \"\", \"allowForwarding\" : true, \"text\" : \"26: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8" s="210" t="str">
        <f>""</f>
        <v/>
      </c>
    </row>
    <row r="29" spans="2:89" s="185" customFormat="1" x14ac:dyDescent="0.25">
      <c r="B29" s="185" t="s">
        <v>1226</v>
      </c>
      <c r="C29" s="185" t="s">
        <v>1130</v>
      </c>
      <c r="D29" s="185" t="str">
        <f>VLOOKUP(demoPosts[[#This Row],[Source]],Table1[[UUID]:[email]],2,FALSE)</f>
        <v>27@localhost</v>
      </c>
      <c r="E29" s="185" t="s">
        <v>2487</v>
      </c>
      <c r="F29" s="185" t="s">
        <v>805</v>
      </c>
      <c r="G2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29" s="150" t="str">
        <f t="shared" ca="1" si="4"/>
        <v>2016-09-16T13:29:02Z</v>
      </c>
      <c r="J29" s="185" t="s">
        <v>804</v>
      </c>
      <c r="M29" s="185" t="s">
        <v>2600</v>
      </c>
      <c r="N29" s="185" t="str">
        <f>ROW(demoPosts[[#This Row],[postTypeGuidLabel]])-2 &amp; ":  " &amp; REPT("lorem ipsum ",2*ROW(demoPosts[[#This Row],[postTypeGuidLabel]]))</f>
        <v xml:space="preserve">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29" s="185">
        <v>12</v>
      </c>
      <c r="P2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29" s="185" t="s">
        <v>2651</v>
      </c>
      <c r="AE29" s="185" t="s">
        <v>868</v>
      </c>
      <c r="AQ29" s="185" t="str">
        <f>"\""name\"" : \"""&amp;demoPosts[[#This Row],[talentProfile.name]]&amp;"\"", "</f>
        <v xml:space="preserve">\"name\" : \"\", </v>
      </c>
      <c r="AR29" s="185" t="str">
        <f>"\""title\"" : \"""&amp;demoPosts[[#This Row],[talentProfile.title]]&amp;"\"", "</f>
        <v xml:space="preserve">\"title\" : \"\", </v>
      </c>
      <c r="AS29" s="185" t="str">
        <f>"\""capabilities\"" : \"""&amp;demoPosts[[#This Row],[talentProfile.capabilities]]&amp;"\"", "</f>
        <v xml:space="preserve">\"capabilities\" : \"\", </v>
      </c>
      <c r="AT29" s="185" t="str">
        <f>"\""video\"" : \"""&amp;demoPosts[[#This Row],[talentProfile.video]]&amp;"\"" "</f>
        <v xml:space="preserve">\"video\" : \"\" </v>
      </c>
      <c r="AU2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29" s="185" t="str">
        <f>"\""uid\"" : \"""&amp;demoPosts[[#This Row],[uid]]&amp;"\"", "</f>
        <v xml:space="preserve">\"uid\" : \"ca087e675fff4cd186aebfc4f8e3b7c7\", </v>
      </c>
      <c r="AW29" s="185" t="str">
        <f t="shared" si="8"/>
        <v xml:space="preserve">\"type\" : \"TEXT\", </v>
      </c>
      <c r="AX29" s="185" t="str">
        <f ca="1">"\""created\"" : \""" &amp; demoPosts[[#This Row],[created]] &amp; "\"", "</f>
        <v xml:space="preserve">\"created\" : \"2016-09-16T13:29:02Z\", </v>
      </c>
      <c r="AY29" s="185" t="str">
        <f>"\""modified\"" : \""" &amp; demoPosts[[#This Row],[modified]] &amp; "\"", "</f>
        <v xml:space="preserve">\"modified\" : \"2002-05-30T09:30:10Z\", </v>
      </c>
      <c r="AZ29" s="185" t="str">
        <f ca="1">"\""created\"" : \""" &amp; demoPosts[[#This Row],[created]] &amp; "\"", "</f>
        <v xml:space="preserve">\"created\" : \"2016-09-16T13:29:02Z\", </v>
      </c>
      <c r="BA29" s="185" t="str">
        <f>"\""modified\"" : \""" &amp; demoPosts[[#This Row],[modified]] &amp; "\"", "</f>
        <v xml:space="preserve">\"modified\" : \"2002-05-30T09:30:10Z\", </v>
      </c>
      <c r="BB29" s="185" t="str">
        <f>"\""labels\"" : \""each([Bitcoin],[Ethereum],[" &amp; demoPosts[[#This Row],[postTypeGuidLabel]]&amp;"])\"", "</f>
        <v xml:space="preserve">\"labels\" : \"each([Bitcoin],[Ethereum],[MESSAGEPOSTLABEL])\", </v>
      </c>
      <c r="BC29" s="185" t="str">
        <f t="shared" si="9"/>
        <v>\"connections\":[{\"source\":\"alias://ff5136ad023a66644c4f4a8e2a495bb34689/alias\",\"target\":\"alias://0e65bd3a974ed1d7c195f94055c93537827f/alias\",\"label\":\"f0186f0d-c862-4ee3-9c09-b850a9d745a7\"}],</v>
      </c>
      <c r="BD29" s="185" t="str">
        <f>"\""versionedPostId\"" : \""" &amp; demoPosts[[#This Row],[versionedPost.id]] &amp; "\"", "</f>
        <v xml:space="preserve">\"versionedPostId\" : \"\", </v>
      </c>
      <c r="BE29" s="185" t="str">
        <f>"\""versionedPostPredecessorId\"" : \""" &amp; demoPosts[[#This Row],[versionedPost.predecessorID]] &amp; "\"", "</f>
        <v xml:space="preserve">\"versionedPostPredecessorId\" : \"\", </v>
      </c>
      <c r="BF29" s="185" t="str">
        <f>"\""jobPostType\"" : \""" &amp; demoPosts[[#This Row],[jobPostType]] &amp; "\"", "</f>
        <v xml:space="preserve">\"jobPostType\" : \" \", </v>
      </c>
      <c r="BG29" s="185" t="str">
        <f>"\""name\"" : \""" &amp; demoPosts[[#This Row],[jobName]] &amp; "\"", "</f>
        <v xml:space="preserve">\"name\" : \"\", </v>
      </c>
      <c r="BH29" s="185" t="str">
        <f>"\""description\"" : \""" &amp; demoPosts[[#This Row],[jobDescription]] &amp; "\"", "</f>
        <v xml:space="preserve">\"description\" : \"\", </v>
      </c>
      <c r="BI29" s="185" t="str">
        <f>"\""message\"" : \""" &amp; demoPosts[[#This Row],[jobMessage]] &amp; "\"", "</f>
        <v xml:space="preserve">\"message\" : \"\", </v>
      </c>
      <c r="BJ2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29" s="185" t="str">
        <f>"\""postedDate\"" : \""" &amp; demoPosts[[#This Row],[jobMessage]] &amp; "\"", "</f>
        <v xml:space="preserve">\"postedDate\" : \"\", </v>
      </c>
      <c r="BL29" s="185" t="str">
        <f>"\""broadcastDate\"" : \""" &amp; demoPosts[[#This Row],[jobBroadcastDate]] &amp; "\"", "</f>
        <v xml:space="preserve">\"broadcastDate\" : \"\", </v>
      </c>
      <c r="BM29" s="185" t="str">
        <f>"\""startDate\"" : \""" &amp; demoPosts[[#This Row],[jobStartDate]] &amp; "\"", "</f>
        <v xml:space="preserve">\"startDate\" : \"\", </v>
      </c>
      <c r="BN29" s="185" t="str">
        <f>"\""endDate\"" : \""" &amp; demoPosts[[#This Row],[jobEndDate]] &amp; "\"", "</f>
        <v xml:space="preserve">\"endDate\" : \"\", </v>
      </c>
      <c r="BO29" s="185" t="str">
        <f>"\""currency\"" : \""" &amp; demoPosts[[#This Row],[jobCurrency]] &amp; "\"", "</f>
        <v xml:space="preserve">\"currency\" : \"\", </v>
      </c>
      <c r="BP29" s="185" t="str">
        <f>"\""workLocation\"" : \""" &amp; demoPosts[[#This Row],[jobWorkLocation]] &amp; "\"", "</f>
        <v xml:space="preserve">\"workLocation\" : \"\", </v>
      </c>
      <c r="BQ29" s="185" t="str">
        <f>"\""isPayoutInPieces\"" : \""" &amp; demoPosts[[#This Row],[jobIsPayoutInPieces]] &amp; "\"", "</f>
        <v xml:space="preserve">\"isPayoutInPieces\" : \"\", </v>
      </c>
      <c r="BR29" s="185" t="str">
        <f t="shared" si="2"/>
        <v xml:space="preserve">\"skillNeeded\" : \"various skills\", </v>
      </c>
      <c r="BS29" s="185" t="str">
        <f>"\""posterId\"" : \""" &amp; demoPosts[[#This Row],[posterId]] &amp; "\"", "</f>
        <v xml:space="preserve">\"posterId\" : \"\", </v>
      </c>
      <c r="BT29" s="185" t="str">
        <f>"\""versionNumber\"" : \""" &amp; demoPosts[[#This Row],[versionNumber]] &amp; "\"", "</f>
        <v xml:space="preserve">\"versionNumber\" : \"\", </v>
      </c>
      <c r="BU29" s="185" t="str">
        <f>"\""allowForwarding\"" : " &amp; demoPosts[[#This Row],[allowForwarding]] &amp; ", "</f>
        <v xml:space="preserve">\"allowForwarding\" : true, </v>
      </c>
      <c r="BV29" s="185" t="str">
        <f t="shared" si="10"/>
        <v xml:space="preserve">\"referents\" : \"\", </v>
      </c>
      <c r="BW29" s="185" t="str">
        <f>"\""contractType\"" : \""" &amp; demoPosts[[#This Row],[jobContractType]] &amp; "\"", "</f>
        <v xml:space="preserve">\"contractType\" : \"\", </v>
      </c>
      <c r="BX29" s="185" t="str">
        <f>"\""budget\"" : \""" &amp; demoPosts[[#This Row],[jobBudget]] &amp; "\"""</f>
        <v>\"budget\" : \"\"</v>
      </c>
      <c r="BY2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29" s="185" t="str">
        <f>"\""text\"" : \""" &amp; demoPosts[[#This Row],[messageText]] &amp; "\"","</f>
        <v>\"text\"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29" s="185" t="str">
        <f>"\""subject\"" : \""" &amp; demoPosts[[#This Row],[messageSubject]] &amp; "\"","</f>
        <v>\"subject\" : \"subject to discussion\",</v>
      </c>
      <c r="CB2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2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2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29" s="185" t="str">
        <f ca="1">"{\""$type\"":\"""&amp;demoPosts[[#This Row],[$type]]&amp;"\"","&amp;demoPosts[[#This Row],[uidInnerJson]]&amp;demoPosts[[#This Row],[createdInnerJson]]&amp;demoPosts[[#This Row],[modifiedInnerJson]]&amp;"\""connections\"":[{}],"&amp;"\""labels\"":\""notused\"","&amp;demoPosts[[#This Row],[typeDependentContentJson]]&amp;"}"</f>
        <v>{\"$type\":\"shared.models.MessagePost\",\"uid\" : \"ca087e675fff4cd186aebfc4f8e3b7c7\", \"created\" : \"2016-09-16T13:29:02Z\",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29" s="185" t="str">
        <f>"""uid"" : """&amp;demoPosts[[#This Row],[uid]]&amp;""", "</f>
        <v xml:space="preserve">"uid" : "ca087e675fff4cd186aebfc4f8e3b7c7", </v>
      </c>
      <c r="CG29" s="185" t="str">
        <f>"""src"" : """&amp;demoPosts[[#This Row],[Source]]&amp;""", "</f>
        <v xml:space="preserve">"src" : "ca8f4c9459a840f79ccced3810a91f77", </v>
      </c>
      <c r="CH29" s="185" t="str">
        <f>"""trgts"" : ["""&amp;demoPosts[[#This Row],[trgt1]]&amp;"""], "</f>
        <v xml:space="preserve">"trgts" : ["eeeeeeeeeeeeeeeeeeeeeeeeeeeeeeee"], </v>
      </c>
      <c r="CI29" s="185" t="str">
        <f>"""label"" : ""each([Bitcoin],[Ethereum],[" &amp; demoPosts[[#This Row],[postTypeGuidLabel]]&amp;"])"", "</f>
        <v xml:space="preserve">"label" : "each([Bitcoin],[Ethereum],[MESSAGEPOSTLABEL])", </v>
      </c>
      <c r="CJ29" s="207" t="str">
        <f ca="1">"{"&amp;demoPosts[[#This Row],[src]] &amp;demoPosts[[#This Row],[trgts]]&amp; demoPosts[[#This Row],[outterLabels]] &amp; demoPosts[[#This Row],[uid2]] &amp; """value"" : """ &amp; demoPosts[[#This Row],[valueJson]] &amp; """}" &amp; IF(LEN(OFFSET(demoPosts[[#This Row],[Source]],1,0))&gt;0," , ","")</f>
        <v xml:space="preserve">{"src" : "ca8f4c9459a840f79ccced3810a91f77", "trgts" : ["eeeeeeeeeeeeeeeeeeeeeeeeeeeeeeee"], "label" : "each([Bitcoin],[Ethereum],[MESSAGEPOSTLABEL])", "uid" : "ca087e675fff4cd186aebfc4f8e3b7c7", "value" : "{\"$type\":\"shared.models.MessagePost\",\"uid\" : \"ca087e675fff4cd186aebfc4f8e3b7c7\", \"created\" : \"2016-09-16T13:29:02Z\", \"modified\" : \"2002-05-30T09:30:10Z\", \"connections\":[{}],\"labels\":\"notused\",\"postContent\": {\"$type\":\"shared.models.MessagePostContent\",\"versionedPostId\" : \"\", \"versionedPostPredecessorId\" : \"\", \"versionNumber\" : \"\", \"allowForwarding\" : true, \"text\" : \"27: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29" s="210" t="str">
        <f>""</f>
        <v/>
      </c>
    </row>
    <row r="30" spans="2:89" s="185" customFormat="1" x14ac:dyDescent="0.25">
      <c r="B30" s="185" t="s">
        <v>1227</v>
      </c>
      <c r="C30" s="185" t="s">
        <v>1131</v>
      </c>
      <c r="D30" s="185" t="str">
        <f>VLOOKUP(demoPosts[[#This Row],[Source]],Table1[[UUID]:[email]],2,FALSE)</f>
        <v>28@localhost</v>
      </c>
      <c r="E30" s="185" t="s">
        <v>2487</v>
      </c>
      <c r="F30" s="185" t="s">
        <v>805</v>
      </c>
      <c r="G3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0" s="150" t="str">
        <f t="shared" ca="1" si="4"/>
        <v>2016-09-16T13:14:38Z</v>
      </c>
      <c r="J30" s="185" t="s">
        <v>804</v>
      </c>
      <c r="M30" s="185" t="s">
        <v>2600</v>
      </c>
      <c r="N30" s="185" t="str">
        <f>ROW(demoPosts[[#This Row],[postTypeGuidLabel]])-2 &amp; ":  " &amp; REPT("lorem ipsum ",2*ROW(demoPosts[[#This Row],[postTypeGuidLabel]]))</f>
        <v xml:space="preserve">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0" s="185">
        <v>12</v>
      </c>
      <c r="P3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0" s="185" t="s">
        <v>2651</v>
      </c>
      <c r="AE30" s="185" t="s">
        <v>868</v>
      </c>
      <c r="AQ30" s="185" t="str">
        <f>"\""name\"" : \"""&amp;demoPosts[[#This Row],[talentProfile.name]]&amp;"\"", "</f>
        <v xml:space="preserve">\"name\" : \"\", </v>
      </c>
      <c r="AR30" s="185" t="str">
        <f>"\""title\"" : \"""&amp;demoPosts[[#This Row],[talentProfile.title]]&amp;"\"", "</f>
        <v xml:space="preserve">\"title\" : \"\", </v>
      </c>
      <c r="AS30" s="185" t="str">
        <f>"\""capabilities\"" : \"""&amp;demoPosts[[#This Row],[talentProfile.capabilities]]&amp;"\"", "</f>
        <v xml:space="preserve">\"capabilities\" : \"\", </v>
      </c>
      <c r="AT30" s="185" t="str">
        <f>"\""video\"" : \"""&amp;demoPosts[[#This Row],[talentProfile.video]]&amp;"\"" "</f>
        <v xml:space="preserve">\"video\" : \"\" </v>
      </c>
      <c r="AU3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0" s="185" t="str">
        <f>"\""uid\"" : \"""&amp;demoPosts[[#This Row],[uid]]&amp;"\"", "</f>
        <v xml:space="preserve">\"uid\" : \"2e0ad561890d48c0af0f41486dbe257d\", </v>
      </c>
      <c r="AW30" s="185" t="str">
        <f t="shared" si="8"/>
        <v xml:space="preserve">\"type\" : \"TEXT\", </v>
      </c>
      <c r="AX30" s="185" t="str">
        <f ca="1">"\""created\"" : \""" &amp; demoPosts[[#This Row],[created]] &amp; "\"", "</f>
        <v xml:space="preserve">\"created\" : \"2016-09-16T13:14:38Z\", </v>
      </c>
      <c r="AY30" s="185" t="str">
        <f>"\""modified\"" : \""" &amp; demoPosts[[#This Row],[modified]] &amp; "\"", "</f>
        <v xml:space="preserve">\"modified\" : \"2002-05-30T09:30:10Z\", </v>
      </c>
      <c r="AZ30" s="185" t="str">
        <f ca="1">"\""created\"" : \""" &amp; demoPosts[[#This Row],[created]] &amp; "\"", "</f>
        <v xml:space="preserve">\"created\" : \"2016-09-16T13:14:38Z\", </v>
      </c>
      <c r="BA30" s="185" t="str">
        <f>"\""modified\"" : \""" &amp; demoPosts[[#This Row],[modified]] &amp; "\"", "</f>
        <v xml:space="preserve">\"modified\" : \"2002-05-30T09:30:10Z\", </v>
      </c>
      <c r="BB30" s="185" t="str">
        <f>"\""labels\"" : \""each([Bitcoin],[Ethereum],[" &amp; demoPosts[[#This Row],[postTypeGuidLabel]]&amp;"])\"", "</f>
        <v xml:space="preserve">\"labels\" : \"each([Bitcoin],[Ethereum],[MESSAGEPOSTLABEL])\", </v>
      </c>
      <c r="BC30" s="185" t="str">
        <f t="shared" si="9"/>
        <v>\"connections\":[{\"source\":\"alias://ff5136ad023a66644c4f4a8e2a495bb34689/alias\",\"target\":\"alias://0e65bd3a974ed1d7c195f94055c93537827f/alias\",\"label\":\"f0186f0d-c862-4ee3-9c09-b850a9d745a7\"}],</v>
      </c>
      <c r="BD30" s="185" t="str">
        <f>"\""versionedPostId\"" : \""" &amp; demoPosts[[#This Row],[versionedPost.id]] &amp; "\"", "</f>
        <v xml:space="preserve">\"versionedPostId\" : \"\", </v>
      </c>
      <c r="BE30" s="185" t="str">
        <f>"\""versionedPostPredecessorId\"" : \""" &amp; demoPosts[[#This Row],[versionedPost.predecessorID]] &amp; "\"", "</f>
        <v xml:space="preserve">\"versionedPostPredecessorId\" : \"\", </v>
      </c>
      <c r="BF30" s="185" t="str">
        <f>"\""jobPostType\"" : \""" &amp; demoPosts[[#This Row],[jobPostType]] &amp; "\"", "</f>
        <v xml:space="preserve">\"jobPostType\" : \" \", </v>
      </c>
      <c r="BG30" s="185" t="str">
        <f>"\""name\"" : \""" &amp; demoPosts[[#This Row],[jobName]] &amp; "\"", "</f>
        <v xml:space="preserve">\"name\" : \"\", </v>
      </c>
      <c r="BH30" s="185" t="str">
        <f>"\""description\"" : \""" &amp; demoPosts[[#This Row],[jobDescription]] &amp; "\"", "</f>
        <v xml:space="preserve">\"description\" : \"\", </v>
      </c>
      <c r="BI30" s="185" t="str">
        <f>"\""message\"" : \""" &amp; demoPosts[[#This Row],[jobMessage]] &amp; "\"", "</f>
        <v xml:space="preserve">\"message\" : \"\", </v>
      </c>
      <c r="BJ3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0" s="185" t="str">
        <f>"\""postedDate\"" : \""" &amp; demoPosts[[#This Row],[jobMessage]] &amp; "\"", "</f>
        <v xml:space="preserve">\"postedDate\" : \"\", </v>
      </c>
      <c r="BL30" s="185" t="str">
        <f>"\""broadcastDate\"" : \""" &amp; demoPosts[[#This Row],[jobBroadcastDate]] &amp; "\"", "</f>
        <v xml:space="preserve">\"broadcastDate\" : \"\", </v>
      </c>
      <c r="BM30" s="185" t="str">
        <f>"\""startDate\"" : \""" &amp; demoPosts[[#This Row],[jobStartDate]] &amp; "\"", "</f>
        <v xml:space="preserve">\"startDate\" : \"\", </v>
      </c>
      <c r="BN30" s="185" t="str">
        <f>"\""endDate\"" : \""" &amp; demoPosts[[#This Row],[jobEndDate]] &amp; "\"", "</f>
        <v xml:space="preserve">\"endDate\" : \"\", </v>
      </c>
      <c r="BO30" s="185" t="str">
        <f>"\""currency\"" : \""" &amp; demoPosts[[#This Row],[jobCurrency]] &amp; "\"", "</f>
        <v xml:space="preserve">\"currency\" : \"\", </v>
      </c>
      <c r="BP30" s="185" t="str">
        <f>"\""workLocation\"" : \""" &amp; demoPosts[[#This Row],[jobWorkLocation]] &amp; "\"", "</f>
        <v xml:space="preserve">\"workLocation\" : \"\", </v>
      </c>
      <c r="BQ30" s="185" t="str">
        <f>"\""isPayoutInPieces\"" : \""" &amp; demoPosts[[#This Row],[jobIsPayoutInPieces]] &amp; "\"", "</f>
        <v xml:space="preserve">\"isPayoutInPieces\" : \"\", </v>
      </c>
      <c r="BR30" s="185" t="str">
        <f t="shared" si="2"/>
        <v xml:space="preserve">\"skillNeeded\" : \"various skills\", </v>
      </c>
      <c r="BS30" s="185" t="str">
        <f>"\""posterId\"" : \""" &amp; demoPosts[[#This Row],[posterId]] &amp; "\"", "</f>
        <v xml:space="preserve">\"posterId\" : \"\", </v>
      </c>
      <c r="BT30" s="185" t="str">
        <f>"\""versionNumber\"" : \""" &amp; demoPosts[[#This Row],[versionNumber]] &amp; "\"", "</f>
        <v xml:space="preserve">\"versionNumber\" : \"\", </v>
      </c>
      <c r="BU30" s="185" t="str">
        <f>"\""allowForwarding\"" : " &amp; demoPosts[[#This Row],[allowForwarding]] &amp; ", "</f>
        <v xml:space="preserve">\"allowForwarding\" : true, </v>
      </c>
      <c r="BV30" s="185" t="str">
        <f t="shared" si="10"/>
        <v xml:space="preserve">\"referents\" : \"\", </v>
      </c>
      <c r="BW30" s="185" t="str">
        <f>"\""contractType\"" : \""" &amp; demoPosts[[#This Row],[jobContractType]] &amp; "\"", "</f>
        <v xml:space="preserve">\"contractType\" : \"\", </v>
      </c>
      <c r="BX30" s="185" t="str">
        <f>"\""budget\"" : \""" &amp; demoPosts[[#This Row],[jobBudget]] &amp; "\"""</f>
        <v>\"budget\" : \"\"</v>
      </c>
      <c r="BY3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0" s="185" t="str">
        <f>"\""text\"" : \""" &amp; demoPosts[[#This Row],[messageText]] &amp; "\"","</f>
        <v>\"text\"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0" s="185" t="str">
        <f>"\""subject\"" : \""" &amp; demoPosts[[#This Row],[messageSubject]] &amp; "\"","</f>
        <v>\"subject\" : \"subject to discussion\",</v>
      </c>
      <c r="CB3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0" s="185" t="str">
        <f ca="1">"{\""$type\"":\"""&amp;demoPosts[[#This Row],[$type]]&amp;"\"","&amp;demoPosts[[#This Row],[uidInnerJson]]&amp;demoPosts[[#This Row],[createdInnerJson]]&amp;demoPosts[[#This Row],[modifiedInnerJson]]&amp;"\""connections\"":[{}],"&amp;"\""labels\"":\""notused\"","&amp;demoPosts[[#This Row],[typeDependentContentJson]]&amp;"}"</f>
        <v>{\"$type\":\"shared.models.MessagePost\",\"uid\" : \"2e0ad561890d48c0af0f41486dbe257d\", \"created\" : \"2016-09-16T13:14:38Z\",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0" s="185" t="str">
        <f>"""uid"" : """&amp;demoPosts[[#This Row],[uid]]&amp;""", "</f>
        <v xml:space="preserve">"uid" : "2e0ad561890d48c0af0f41486dbe257d", </v>
      </c>
      <c r="CG30" s="185" t="str">
        <f>"""src"" : """&amp;demoPosts[[#This Row],[Source]]&amp;""", "</f>
        <v xml:space="preserve">"src" : "1d3b17257dd342d19702a1ce6567c5b5", </v>
      </c>
      <c r="CH30" s="185" t="str">
        <f>"""trgts"" : ["""&amp;demoPosts[[#This Row],[trgt1]]&amp;"""], "</f>
        <v xml:space="preserve">"trgts" : ["eeeeeeeeeeeeeeeeeeeeeeeeeeeeeeee"], </v>
      </c>
      <c r="CI30" s="185" t="str">
        <f>"""label"" : ""each([Bitcoin],[Ethereum],[" &amp; demoPosts[[#This Row],[postTypeGuidLabel]]&amp;"])"", "</f>
        <v xml:space="preserve">"label" : "each([Bitcoin],[Ethereum],[MESSAGEPOSTLABEL])", </v>
      </c>
      <c r="CJ30" s="207" t="str">
        <f ca="1">"{"&amp;demoPosts[[#This Row],[src]] &amp;demoPosts[[#This Row],[trgts]]&amp; demoPosts[[#This Row],[outterLabels]] &amp; demoPosts[[#This Row],[uid2]] &amp; """value"" : """ &amp; demoPosts[[#This Row],[valueJson]] &amp; """}" &amp; IF(LEN(OFFSET(demoPosts[[#This Row],[Source]],1,0))&gt;0," , ","")</f>
        <v xml:space="preserve">{"src" : "1d3b17257dd342d19702a1ce6567c5b5", "trgts" : ["eeeeeeeeeeeeeeeeeeeeeeeeeeeeeeee"], "label" : "each([Bitcoin],[Ethereum],[MESSAGEPOSTLABEL])", "uid" : "2e0ad561890d48c0af0f41486dbe257d", "value" : "{\"$type\":\"shared.models.MessagePost\",\"uid\" : \"2e0ad561890d48c0af0f41486dbe257d\", \"created\" : \"2016-09-16T13:14:38Z\", \"modified\" : \"2002-05-30T09:30:10Z\", \"connections\":[{}],\"labels\":\"notused\",\"postContent\": {\"$type\":\"shared.models.MessagePostContent\",\"versionedPostId\" : \"\", \"versionedPostPredecessorId\" : \"\", \"versionNumber\" : \"\", \"allowForwarding\" : true, \"text\" : \"28: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0" s="210" t="str">
        <f>""</f>
        <v/>
      </c>
    </row>
    <row r="31" spans="2:89" s="185" customFormat="1" x14ac:dyDescent="0.25">
      <c r="B31" s="185" t="s">
        <v>1228</v>
      </c>
      <c r="C31" s="185" t="s">
        <v>1132</v>
      </c>
      <c r="D31" s="185" t="str">
        <f>VLOOKUP(demoPosts[[#This Row],[Source]],Table1[[UUID]:[email]],2,FALSE)</f>
        <v>29@localhost</v>
      </c>
      <c r="E31" s="185" t="s">
        <v>2487</v>
      </c>
      <c r="F31" s="185" t="s">
        <v>805</v>
      </c>
      <c r="G3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1" s="150" t="str">
        <f t="shared" ca="1" si="4"/>
        <v>2016-09-16T13:00:14Z</v>
      </c>
      <c r="J31" s="185" t="s">
        <v>804</v>
      </c>
      <c r="M31" s="185" t="s">
        <v>2600</v>
      </c>
      <c r="N31" s="185" t="str">
        <f>ROW(demoPosts[[#This Row],[postTypeGuidLabel]])-2 &amp; ":  " &amp; REPT("lorem ipsum ",2*ROW(demoPosts[[#This Row],[postTypeGuidLabel]]))</f>
        <v xml:space="preserve">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1" s="185">
        <v>12</v>
      </c>
      <c r="P3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1" s="185" t="s">
        <v>2651</v>
      </c>
      <c r="AE31" s="185" t="s">
        <v>868</v>
      </c>
      <c r="AQ31" s="185" t="str">
        <f>"\""name\"" : \"""&amp;demoPosts[[#This Row],[talentProfile.name]]&amp;"\"", "</f>
        <v xml:space="preserve">\"name\" : \"\", </v>
      </c>
      <c r="AR31" s="185" t="str">
        <f>"\""title\"" : \"""&amp;demoPosts[[#This Row],[talentProfile.title]]&amp;"\"", "</f>
        <v xml:space="preserve">\"title\" : \"\", </v>
      </c>
      <c r="AS31" s="185" t="str">
        <f>"\""capabilities\"" : \"""&amp;demoPosts[[#This Row],[talentProfile.capabilities]]&amp;"\"", "</f>
        <v xml:space="preserve">\"capabilities\" : \"\", </v>
      </c>
      <c r="AT31" s="185" t="str">
        <f>"\""video\"" : \"""&amp;demoPosts[[#This Row],[talentProfile.video]]&amp;"\"" "</f>
        <v xml:space="preserve">\"video\" : \"\" </v>
      </c>
      <c r="AU3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1" s="185" t="str">
        <f>"\""uid\"" : \"""&amp;demoPosts[[#This Row],[uid]]&amp;"\"", "</f>
        <v xml:space="preserve">\"uid\" : \"f634d70c27d049bda22333b95b83f51f\", </v>
      </c>
      <c r="AW31" s="185" t="str">
        <f t="shared" si="8"/>
        <v xml:space="preserve">\"type\" : \"TEXT\", </v>
      </c>
      <c r="AX31" s="185" t="str">
        <f ca="1">"\""created\"" : \""" &amp; demoPosts[[#This Row],[created]] &amp; "\"", "</f>
        <v xml:space="preserve">\"created\" : \"2016-09-16T13:00:14Z\", </v>
      </c>
      <c r="AY31" s="185" t="str">
        <f>"\""modified\"" : \""" &amp; demoPosts[[#This Row],[modified]] &amp; "\"", "</f>
        <v xml:space="preserve">\"modified\" : \"2002-05-30T09:30:10Z\", </v>
      </c>
      <c r="AZ31" s="185" t="str">
        <f ca="1">"\""created\"" : \""" &amp; demoPosts[[#This Row],[created]] &amp; "\"", "</f>
        <v xml:space="preserve">\"created\" : \"2016-09-16T13:00:14Z\", </v>
      </c>
      <c r="BA31" s="185" t="str">
        <f>"\""modified\"" : \""" &amp; demoPosts[[#This Row],[modified]] &amp; "\"", "</f>
        <v xml:space="preserve">\"modified\" : \"2002-05-30T09:30:10Z\", </v>
      </c>
      <c r="BB31" s="185" t="str">
        <f>"\""labels\"" : \""each([Bitcoin],[Ethereum],[" &amp; demoPosts[[#This Row],[postTypeGuidLabel]]&amp;"])\"", "</f>
        <v xml:space="preserve">\"labels\" : \"each([Bitcoin],[Ethereum],[MESSAGEPOSTLABEL])\", </v>
      </c>
      <c r="BC31" s="185" t="str">
        <f t="shared" si="9"/>
        <v>\"connections\":[{\"source\":\"alias://ff5136ad023a66644c4f4a8e2a495bb34689/alias\",\"target\":\"alias://0e65bd3a974ed1d7c195f94055c93537827f/alias\",\"label\":\"f0186f0d-c862-4ee3-9c09-b850a9d745a7\"}],</v>
      </c>
      <c r="BD31" s="185" t="str">
        <f>"\""versionedPostId\"" : \""" &amp; demoPosts[[#This Row],[versionedPost.id]] &amp; "\"", "</f>
        <v xml:space="preserve">\"versionedPostId\" : \"\", </v>
      </c>
      <c r="BE31" s="185" t="str">
        <f>"\""versionedPostPredecessorId\"" : \""" &amp; demoPosts[[#This Row],[versionedPost.predecessorID]] &amp; "\"", "</f>
        <v xml:space="preserve">\"versionedPostPredecessorId\" : \"\", </v>
      </c>
      <c r="BF31" s="185" t="str">
        <f>"\""jobPostType\"" : \""" &amp; demoPosts[[#This Row],[jobPostType]] &amp; "\"", "</f>
        <v xml:space="preserve">\"jobPostType\" : \" \", </v>
      </c>
      <c r="BG31" s="185" t="str">
        <f>"\""name\"" : \""" &amp; demoPosts[[#This Row],[jobName]] &amp; "\"", "</f>
        <v xml:space="preserve">\"name\" : \"\", </v>
      </c>
      <c r="BH31" s="185" t="str">
        <f>"\""description\"" : \""" &amp; demoPosts[[#This Row],[jobDescription]] &amp; "\"", "</f>
        <v xml:space="preserve">\"description\" : \"\", </v>
      </c>
      <c r="BI31" s="185" t="str">
        <f>"\""message\"" : \""" &amp; demoPosts[[#This Row],[jobMessage]] &amp; "\"", "</f>
        <v xml:space="preserve">\"message\" : \"\", </v>
      </c>
      <c r="BJ3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1" s="185" t="str">
        <f>"\""postedDate\"" : \""" &amp; demoPosts[[#This Row],[jobMessage]] &amp; "\"", "</f>
        <v xml:space="preserve">\"postedDate\" : \"\", </v>
      </c>
      <c r="BL31" s="185" t="str">
        <f>"\""broadcastDate\"" : \""" &amp; demoPosts[[#This Row],[jobBroadcastDate]] &amp; "\"", "</f>
        <v xml:space="preserve">\"broadcastDate\" : \"\", </v>
      </c>
      <c r="BM31" s="185" t="str">
        <f>"\""startDate\"" : \""" &amp; demoPosts[[#This Row],[jobStartDate]] &amp; "\"", "</f>
        <v xml:space="preserve">\"startDate\" : \"\", </v>
      </c>
      <c r="BN31" s="185" t="str">
        <f>"\""endDate\"" : \""" &amp; demoPosts[[#This Row],[jobEndDate]] &amp; "\"", "</f>
        <v xml:space="preserve">\"endDate\" : \"\", </v>
      </c>
      <c r="BO31" s="185" t="str">
        <f>"\""currency\"" : \""" &amp; demoPosts[[#This Row],[jobCurrency]] &amp; "\"", "</f>
        <v xml:space="preserve">\"currency\" : \"\", </v>
      </c>
      <c r="BP31" s="185" t="str">
        <f>"\""workLocation\"" : \""" &amp; demoPosts[[#This Row],[jobWorkLocation]] &amp; "\"", "</f>
        <v xml:space="preserve">\"workLocation\" : \"\", </v>
      </c>
      <c r="BQ31" s="185" t="str">
        <f>"\""isPayoutInPieces\"" : \""" &amp; demoPosts[[#This Row],[jobIsPayoutInPieces]] &amp; "\"", "</f>
        <v xml:space="preserve">\"isPayoutInPieces\" : \"\", </v>
      </c>
      <c r="BR31" s="185" t="str">
        <f t="shared" si="2"/>
        <v xml:space="preserve">\"skillNeeded\" : \"various skills\", </v>
      </c>
      <c r="BS31" s="185" t="str">
        <f>"\""posterId\"" : \""" &amp; demoPosts[[#This Row],[posterId]] &amp; "\"", "</f>
        <v xml:space="preserve">\"posterId\" : \"\", </v>
      </c>
      <c r="BT31" s="185" t="str">
        <f>"\""versionNumber\"" : \""" &amp; demoPosts[[#This Row],[versionNumber]] &amp; "\"", "</f>
        <v xml:space="preserve">\"versionNumber\" : \"\", </v>
      </c>
      <c r="BU31" s="185" t="str">
        <f>"\""allowForwarding\"" : " &amp; demoPosts[[#This Row],[allowForwarding]] &amp; ", "</f>
        <v xml:space="preserve">\"allowForwarding\" : true, </v>
      </c>
      <c r="BV31" s="185" t="str">
        <f t="shared" si="10"/>
        <v xml:space="preserve">\"referents\" : \"\", </v>
      </c>
      <c r="BW31" s="185" t="str">
        <f>"\""contractType\"" : \""" &amp; demoPosts[[#This Row],[jobContractType]] &amp; "\"", "</f>
        <v xml:space="preserve">\"contractType\" : \"\", </v>
      </c>
      <c r="BX31" s="185" t="str">
        <f>"\""budget\"" : \""" &amp; demoPosts[[#This Row],[jobBudget]] &amp; "\"""</f>
        <v>\"budget\" : \"\"</v>
      </c>
      <c r="BY3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1" s="185" t="str">
        <f>"\""text\"" : \""" &amp; demoPosts[[#This Row],[messageText]] &amp; "\"","</f>
        <v>\"text\"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1" s="185" t="str">
        <f>"\""subject\"" : \""" &amp; demoPosts[[#This Row],[messageSubject]] &amp; "\"","</f>
        <v>\"subject\" : \"subject to discussion\",</v>
      </c>
      <c r="CB3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1" s="185" t="str">
        <f ca="1">"{\""$type\"":\"""&amp;demoPosts[[#This Row],[$type]]&amp;"\"","&amp;demoPosts[[#This Row],[uidInnerJson]]&amp;demoPosts[[#This Row],[createdInnerJson]]&amp;demoPosts[[#This Row],[modifiedInnerJson]]&amp;"\""connections\"":[{}],"&amp;"\""labels\"":\""notused\"","&amp;demoPosts[[#This Row],[typeDependentContentJson]]&amp;"}"</f>
        <v>{\"$type\":\"shared.models.MessagePost\",\"uid\" : \"f634d70c27d049bda22333b95b83f51f\", \"created\" : \"2016-09-16T13:00:14Z\",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1" s="185" t="str">
        <f>"""uid"" : """&amp;demoPosts[[#This Row],[uid]]&amp;""", "</f>
        <v xml:space="preserve">"uid" : "f634d70c27d049bda22333b95b83f51f", </v>
      </c>
      <c r="CG31" s="185" t="str">
        <f>"""src"" : """&amp;demoPosts[[#This Row],[Source]]&amp;""", "</f>
        <v xml:space="preserve">"src" : "e3acbd180ae04bbdb4d1c772a8e95f64", </v>
      </c>
      <c r="CH31" s="185" t="str">
        <f>"""trgts"" : ["""&amp;demoPosts[[#This Row],[trgt1]]&amp;"""], "</f>
        <v xml:space="preserve">"trgts" : ["eeeeeeeeeeeeeeeeeeeeeeeeeeeeeeee"], </v>
      </c>
      <c r="CI31" s="185" t="str">
        <f>"""label"" : ""each([Bitcoin],[Ethereum],[" &amp; demoPosts[[#This Row],[postTypeGuidLabel]]&amp;"])"", "</f>
        <v xml:space="preserve">"label" : "each([Bitcoin],[Ethereum],[MESSAGEPOSTLABEL])", </v>
      </c>
      <c r="CJ31" s="207" t="str">
        <f ca="1">"{"&amp;demoPosts[[#This Row],[src]] &amp;demoPosts[[#This Row],[trgts]]&amp; demoPosts[[#This Row],[outterLabels]] &amp; demoPosts[[#This Row],[uid2]] &amp; """value"" : """ &amp; demoPosts[[#This Row],[valueJson]] &amp; """}" &amp; IF(LEN(OFFSET(demoPosts[[#This Row],[Source]],1,0))&gt;0," , ","")</f>
        <v xml:space="preserve">{"src" : "e3acbd180ae04bbdb4d1c772a8e95f64", "trgts" : ["eeeeeeeeeeeeeeeeeeeeeeeeeeeeeeee"], "label" : "each([Bitcoin],[Ethereum],[MESSAGEPOSTLABEL])", "uid" : "f634d70c27d049bda22333b95b83f51f", "value" : "{\"$type\":\"shared.models.MessagePost\",\"uid\" : \"f634d70c27d049bda22333b95b83f51f\", \"created\" : \"2016-09-16T13:00:14Z\", \"modified\" : \"2002-05-30T09:30:10Z\", \"connections\":[{}],\"labels\":\"notused\",\"postContent\": {\"$type\":\"shared.models.MessagePostContent\",\"versionedPostId\" : \"\", \"versionedPostPredecessorId\" : \"\", \"versionNumber\" : \"\", \"allowForwarding\" : true, \"text\" : \"29: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1" s="210" t="str">
        <f>""</f>
        <v/>
      </c>
    </row>
    <row r="32" spans="2:89" s="185" customFormat="1" x14ac:dyDescent="0.25">
      <c r="B32" s="185" t="s">
        <v>1229</v>
      </c>
      <c r="C32" s="185" t="s">
        <v>1133</v>
      </c>
      <c r="D32" s="185" t="str">
        <f>VLOOKUP(demoPosts[[#This Row],[Source]],Table1[[UUID]:[email]],2,FALSE)</f>
        <v>30@localhost</v>
      </c>
      <c r="E32" s="185" t="s">
        <v>2487</v>
      </c>
      <c r="F32" s="185" t="s">
        <v>805</v>
      </c>
      <c r="G3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2" s="150" t="str">
        <f t="shared" ca="1" si="4"/>
        <v>2016-09-16T12:45:50Z</v>
      </c>
      <c r="J32" s="185" t="s">
        <v>804</v>
      </c>
      <c r="M32" s="185" t="s">
        <v>2600</v>
      </c>
      <c r="N32" s="185" t="str">
        <f>ROW(demoPosts[[#This Row],[postTypeGuidLabel]])-2 &amp; ":  " &amp; REPT("lorem ipsum ",2*ROW(demoPosts[[#This Row],[postTypeGuidLabel]]))</f>
        <v xml:space="preserve">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2" s="185">
        <v>12</v>
      </c>
      <c r="P3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2" s="185" t="s">
        <v>2651</v>
      </c>
      <c r="AE32" s="185" t="s">
        <v>868</v>
      </c>
      <c r="AQ32" s="185" t="str">
        <f>"\""name\"" : \"""&amp;demoPosts[[#This Row],[talentProfile.name]]&amp;"\"", "</f>
        <v xml:space="preserve">\"name\" : \"\", </v>
      </c>
      <c r="AR32" s="185" t="str">
        <f>"\""title\"" : \"""&amp;demoPosts[[#This Row],[talentProfile.title]]&amp;"\"", "</f>
        <v xml:space="preserve">\"title\" : \"\", </v>
      </c>
      <c r="AS32" s="185" t="str">
        <f>"\""capabilities\"" : \"""&amp;demoPosts[[#This Row],[talentProfile.capabilities]]&amp;"\"", "</f>
        <v xml:space="preserve">\"capabilities\" : \"\", </v>
      </c>
      <c r="AT32" s="185" t="str">
        <f>"\""video\"" : \"""&amp;demoPosts[[#This Row],[talentProfile.video]]&amp;"\"" "</f>
        <v xml:space="preserve">\"video\" : \"\" </v>
      </c>
      <c r="AU3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2" s="185" t="str">
        <f>"\""uid\"" : \"""&amp;demoPosts[[#This Row],[uid]]&amp;"\"", "</f>
        <v xml:space="preserve">\"uid\" : \"db705d47cc584e269d88ecc5468145e9\", </v>
      </c>
      <c r="AW32" s="185" t="str">
        <f t="shared" si="8"/>
        <v xml:space="preserve">\"type\" : \"TEXT\", </v>
      </c>
      <c r="AX32" s="185" t="str">
        <f ca="1">"\""created\"" : \""" &amp; demoPosts[[#This Row],[created]] &amp; "\"", "</f>
        <v xml:space="preserve">\"created\" : \"2016-09-16T12:45:50Z\", </v>
      </c>
      <c r="AY32" s="185" t="str">
        <f>"\""modified\"" : \""" &amp; demoPosts[[#This Row],[modified]] &amp; "\"", "</f>
        <v xml:space="preserve">\"modified\" : \"2002-05-30T09:30:10Z\", </v>
      </c>
      <c r="AZ32" s="185" t="str">
        <f ca="1">"\""created\"" : \""" &amp; demoPosts[[#This Row],[created]] &amp; "\"", "</f>
        <v xml:space="preserve">\"created\" : \"2016-09-16T12:45:50Z\", </v>
      </c>
      <c r="BA32" s="185" t="str">
        <f>"\""modified\"" : \""" &amp; demoPosts[[#This Row],[modified]] &amp; "\"", "</f>
        <v xml:space="preserve">\"modified\" : \"2002-05-30T09:30:10Z\", </v>
      </c>
      <c r="BB32" s="185" t="str">
        <f>"\""labels\"" : \""each([Bitcoin],[Ethereum],[" &amp; demoPosts[[#This Row],[postTypeGuidLabel]]&amp;"])\"", "</f>
        <v xml:space="preserve">\"labels\" : \"each([Bitcoin],[Ethereum],[MESSAGEPOSTLABEL])\", </v>
      </c>
      <c r="BC32" s="185" t="str">
        <f t="shared" si="9"/>
        <v>\"connections\":[{\"source\":\"alias://ff5136ad023a66644c4f4a8e2a495bb34689/alias\",\"target\":\"alias://0e65bd3a974ed1d7c195f94055c93537827f/alias\",\"label\":\"f0186f0d-c862-4ee3-9c09-b850a9d745a7\"}],</v>
      </c>
      <c r="BD32" s="185" t="str">
        <f>"\""versionedPostId\"" : \""" &amp; demoPosts[[#This Row],[versionedPost.id]] &amp; "\"", "</f>
        <v xml:space="preserve">\"versionedPostId\" : \"\", </v>
      </c>
      <c r="BE32" s="185" t="str">
        <f>"\""versionedPostPredecessorId\"" : \""" &amp; demoPosts[[#This Row],[versionedPost.predecessorID]] &amp; "\"", "</f>
        <v xml:space="preserve">\"versionedPostPredecessorId\" : \"\", </v>
      </c>
      <c r="BF32" s="185" t="str">
        <f>"\""jobPostType\"" : \""" &amp; demoPosts[[#This Row],[jobPostType]] &amp; "\"", "</f>
        <v xml:space="preserve">\"jobPostType\" : \" \", </v>
      </c>
      <c r="BG32" s="185" t="str">
        <f>"\""name\"" : \""" &amp; demoPosts[[#This Row],[jobName]] &amp; "\"", "</f>
        <v xml:space="preserve">\"name\" : \"\", </v>
      </c>
      <c r="BH32" s="185" t="str">
        <f>"\""description\"" : \""" &amp; demoPosts[[#This Row],[jobDescription]] &amp; "\"", "</f>
        <v xml:space="preserve">\"description\" : \"\", </v>
      </c>
      <c r="BI32" s="185" t="str">
        <f>"\""message\"" : \""" &amp; demoPosts[[#This Row],[jobMessage]] &amp; "\"", "</f>
        <v xml:space="preserve">\"message\" : \"\", </v>
      </c>
      <c r="BJ3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2" s="185" t="str">
        <f>"\""postedDate\"" : \""" &amp; demoPosts[[#This Row],[jobMessage]] &amp; "\"", "</f>
        <v xml:space="preserve">\"postedDate\" : \"\", </v>
      </c>
      <c r="BL32" s="185" t="str">
        <f>"\""broadcastDate\"" : \""" &amp; demoPosts[[#This Row],[jobBroadcastDate]] &amp; "\"", "</f>
        <v xml:space="preserve">\"broadcastDate\" : \"\", </v>
      </c>
      <c r="BM32" s="185" t="str">
        <f>"\""startDate\"" : \""" &amp; demoPosts[[#This Row],[jobStartDate]] &amp; "\"", "</f>
        <v xml:space="preserve">\"startDate\" : \"\", </v>
      </c>
      <c r="BN32" s="185" t="str">
        <f>"\""endDate\"" : \""" &amp; demoPosts[[#This Row],[jobEndDate]] &amp; "\"", "</f>
        <v xml:space="preserve">\"endDate\" : \"\", </v>
      </c>
      <c r="BO32" s="185" t="str">
        <f>"\""currency\"" : \""" &amp; demoPosts[[#This Row],[jobCurrency]] &amp; "\"", "</f>
        <v xml:space="preserve">\"currency\" : \"\", </v>
      </c>
      <c r="BP32" s="185" t="str">
        <f>"\""workLocation\"" : \""" &amp; demoPosts[[#This Row],[jobWorkLocation]] &amp; "\"", "</f>
        <v xml:space="preserve">\"workLocation\" : \"\", </v>
      </c>
      <c r="BQ32" s="185" t="str">
        <f>"\""isPayoutInPieces\"" : \""" &amp; demoPosts[[#This Row],[jobIsPayoutInPieces]] &amp; "\"", "</f>
        <v xml:space="preserve">\"isPayoutInPieces\" : \"\", </v>
      </c>
      <c r="BR32" s="185" t="str">
        <f t="shared" si="2"/>
        <v xml:space="preserve">\"skillNeeded\" : \"various skills\", </v>
      </c>
      <c r="BS32" s="185" t="str">
        <f>"\""posterId\"" : \""" &amp; demoPosts[[#This Row],[posterId]] &amp; "\"", "</f>
        <v xml:space="preserve">\"posterId\" : \"\", </v>
      </c>
      <c r="BT32" s="185" t="str">
        <f>"\""versionNumber\"" : \""" &amp; demoPosts[[#This Row],[versionNumber]] &amp; "\"", "</f>
        <v xml:space="preserve">\"versionNumber\" : \"\", </v>
      </c>
      <c r="BU32" s="185" t="str">
        <f>"\""allowForwarding\"" : " &amp; demoPosts[[#This Row],[allowForwarding]] &amp; ", "</f>
        <v xml:space="preserve">\"allowForwarding\" : true, </v>
      </c>
      <c r="BV32" s="185" t="str">
        <f t="shared" si="10"/>
        <v xml:space="preserve">\"referents\" : \"\", </v>
      </c>
      <c r="BW32" s="185" t="str">
        <f>"\""contractType\"" : \""" &amp; demoPosts[[#This Row],[jobContractType]] &amp; "\"", "</f>
        <v xml:space="preserve">\"contractType\" : \"\", </v>
      </c>
      <c r="BX32" s="185" t="str">
        <f>"\""budget\"" : \""" &amp; demoPosts[[#This Row],[jobBudget]] &amp; "\"""</f>
        <v>\"budget\" : \"\"</v>
      </c>
      <c r="BY3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2" s="185" t="str">
        <f>"\""text\"" : \""" &amp; demoPosts[[#This Row],[messageText]] &amp; "\"","</f>
        <v>\"text\"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2" s="185" t="str">
        <f>"\""subject\"" : \""" &amp; demoPosts[[#This Row],[messageSubject]] &amp; "\"","</f>
        <v>\"subject\" : \"subject to discussion\",</v>
      </c>
      <c r="CB3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2" s="185" t="str">
        <f ca="1">"{\""$type\"":\"""&amp;demoPosts[[#This Row],[$type]]&amp;"\"","&amp;demoPosts[[#This Row],[uidInnerJson]]&amp;demoPosts[[#This Row],[createdInnerJson]]&amp;demoPosts[[#This Row],[modifiedInnerJson]]&amp;"\""connections\"":[{}],"&amp;"\""labels\"":\""notused\"","&amp;demoPosts[[#This Row],[typeDependentContentJson]]&amp;"}"</f>
        <v>{\"$type\":\"shared.models.MessagePost\",\"uid\" : \"db705d47cc584e269d88ecc5468145e9\", \"created\" : \"2016-09-16T12:45:50Z\",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2" s="185" t="str">
        <f>"""uid"" : """&amp;demoPosts[[#This Row],[uid]]&amp;""", "</f>
        <v xml:space="preserve">"uid" : "db705d47cc584e269d88ecc5468145e9", </v>
      </c>
      <c r="CG32" s="185" t="str">
        <f>"""src"" : """&amp;demoPosts[[#This Row],[Source]]&amp;""", "</f>
        <v xml:space="preserve">"src" : "70919e54ad114b9ebfcd6600cc78cf04", </v>
      </c>
      <c r="CH32" s="185" t="str">
        <f>"""trgts"" : ["""&amp;demoPosts[[#This Row],[trgt1]]&amp;"""], "</f>
        <v xml:space="preserve">"trgts" : ["eeeeeeeeeeeeeeeeeeeeeeeeeeeeeeee"], </v>
      </c>
      <c r="CI32" s="185" t="str">
        <f>"""label"" : ""each([Bitcoin],[Ethereum],[" &amp; demoPosts[[#This Row],[postTypeGuidLabel]]&amp;"])"", "</f>
        <v xml:space="preserve">"label" : "each([Bitcoin],[Ethereum],[MESSAGEPOSTLABEL])", </v>
      </c>
      <c r="CJ32" s="207" t="str">
        <f ca="1">"{"&amp;demoPosts[[#This Row],[src]] &amp;demoPosts[[#This Row],[trgts]]&amp; demoPosts[[#This Row],[outterLabels]] &amp; demoPosts[[#This Row],[uid2]] &amp; """value"" : """ &amp; demoPosts[[#This Row],[valueJson]] &amp; """}" &amp; IF(LEN(OFFSET(demoPosts[[#This Row],[Source]],1,0))&gt;0," , ","")</f>
        <v xml:space="preserve">{"src" : "70919e54ad114b9ebfcd6600cc78cf04", "trgts" : ["eeeeeeeeeeeeeeeeeeeeeeeeeeeeeeee"], "label" : "each([Bitcoin],[Ethereum],[MESSAGEPOSTLABEL])", "uid" : "db705d47cc584e269d88ecc5468145e9", "value" : "{\"$type\":\"shared.models.MessagePost\",\"uid\" : \"db705d47cc584e269d88ecc5468145e9\", \"created\" : \"2016-09-16T12:45:50Z\", \"modified\" : \"2002-05-30T09:30:10Z\", \"connections\":[{}],\"labels\":\"notused\",\"postContent\": {\"$type\":\"shared.models.MessagePostContent\",\"versionedPostId\" : \"\", \"versionedPostPredecessorId\" : \"\", \"versionNumber\" : \"\", \"allowForwarding\" : true, \"text\" : \"30: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2" s="210" t="str">
        <f>""</f>
        <v/>
      </c>
    </row>
    <row r="33" spans="2:89" s="185" customFormat="1" x14ac:dyDescent="0.25">
      <c r="B33" s="185" t="s">
        <v>1230</v>
      </c>
      <c r="C33" s="185" t="s">
        <v>1134</v>
      </c>
      <c r="D33" s="185" t="str">
        <f>VLOOKUP(demoPosts[[#This Row],[Source]],Table1[[UUID]:[email]],2,FALSE)</f>
        <v>31@localhost</v>
      </c>
      <c r="E33" s="185" t="s">
        <v>2487</v>
      </c>
      <c r="F33" s="185" t="s">
        <v>805</v>
      </c>
      <c r="G3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3" s="150" t="str">
        <f t="shared" ca="1" si="4"/>
        <v>2016-09-16T12:31:26Z</v>
      </c>
      <c r="J33" s="185" t="s">
        <v>804</v>
      </c>
      <c r="M33" s="185" t="s">
        <v>2600</v>
      </c>
      <c r="N33" s="185" t="str">
        <f>ROW(demoPosts[[#This Row],[postTypeGuidLabel]])-2 &amp; ":  " &amp; REPT("lorem ipsum ",2*ROW(demoPosts[[#This Row],[postTypeGuidLabel]]))</f>
        <v xml:space="preserve">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3" s="185">
        <v>12</v>
      </c>
      <c r="P3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3" s="185" t="s">
        <v>2651</v>
      </c>
      <c r="AE33" s="185" t="s">
        <v>868</v>
      </c>
      <c r="AQ33" s="185" t="str">
        <f>"\""name\"" : \"""&amp;demoPosts[[#This Row],[talentProfile.name]]&amp;"\"", "</f>
        <v xml:space="preserve">\"name\" : \"\", </v>
      </c>
      <c r="AR33" s="185" t="str">
        <f>"\""title\"" : \"""&amp;demoPosts[[#This Row],[talentProfile.title]]&amp;"\"", "</f>
        <v xml:space="preserve">\"title\" : \"\", </v>
      </c>
      <c r="AS33" s="185" t="str">
        <f>"\""capabilities\"" : \"""&amp;demoPosts[[#This Row],[talentProfile.capabilities]]&amp;"\"", "</f>
        <v xml:space="preserve">\"capabilities\" : \"\", </v>
      </c>
      <c r="AT33" s="185" t="str">
        <f>"\""video\"" : \"""&amp;demoPosts[[#This Row],[talentProfile.video]]&amp;"\"" "</f>
        <v xml:space="preserve">\"video\" : \"\" </v>
      </c>
      <c r="AU3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3" s="185" t="str">
        <f>"\""uid\"" : \"""&amp;demoPosts[[#This Row],[uid]]&amp;"\"", "</f>
        <v xml:space="preserve">\"uid\" : \"9c35a3d1589c4ca0bdc125fb5c2ed8b7\", </v>
      </c>
      <c r="AW33" s="185" t="str">
        <f t="shared" si="8"/>
        <v xml:space="preserve">\"type\" : \"TEXT\", </v>
      </c>
      <c r="AX33" s="185" t="str">
        <f ca="1">"\""created\"" : \""" &amp; demoPosts[[#This Row],[created]] &amp; "\"", "</f>
        <v xml:space="preserve">\"created\" : \"2016-09-16T12:31:26Z\", </v>
      </c>
      <c r="AY33" s="185" t="str">
        <f>"\""modified\"" : \""" &amp; demoPosts[[#This Row],[modified]] &amp; "\"", "</f>
        <v xml:space="preserve">\"modified\" : \"2002-05-30T09:30:10Z\", </v>
      </c>
      <c r="AZ33" s="185" t="str">
        <f ca="1">"\""created\"" : \""" &amp; demoPosts[[#This Row],[created]] &amp; "\"", "</f>
        <v xml:space="preserve">\"created\" : \"2016-09-16T12:31:26Z\", </v>
      </c>
      <c r="BA33" s="185" t="str">
        <f>"\""modified\"" : \""" &amp; demoPosts[[#This Row],[modified]] &amp; "\"", "</f>
        <v xml:space="preserve">\"modified\" : \"2002-05-30T09:30:10Z\", </v>
      </c>
      <c r="BB33" s="185" t="str">
        <f>"\""labels\"" : \""each([Bitcoin],[Ethereum],[" &amp; demoPosts[[#This Row],[postTypeGuidLabel]]&amp;"])\"", "</f>
        <v xml:space="preserve">\"labels\" : \"each([Bitcoin],[Ethereum],[MESSAGEPOSTLABEL])\", </v>
      </c>
      <c r="BC33" s="185" t="str">
        <f t="shared" si="9"/>
        <v>\"connections\":[{\"source\":\"alias://ff5136ad023a66644c4f4a8e2a495bb34689/alias\",\"target\":\"alias://0e65bd3a974ed1d7c195f94055c93537827f/alias\",\"label\":\"f0186f0d-c862-4ee3-9c09-b850a9d745a7\"}],</v>
      </c>
      <c r="BD33" s="185" t="str">
        <f>"\""versionedPostId\"" : \""" &amp; demoPosts[[#This Row],[versionedPost.id]] &amp; "\"", "</f>
        <v xml:space="preserve">\"versionedPostId\" : \"\", </v>
      </c>
      <c r="BE33" s="185" t="str">
        <f>"\""versionedPostPredecessorId\"" : \""" &amp; demoPosts[[#This Row],[versionedPost.predecessorID]] &amp; "\"", "</f>
        <v xml:space="preserve">\"versionedPostPredecessorId\" : \"\", </v>
      </c>
      <c r="BF33" s="185" t="str">
        <f>"\""jobPostType\"" : \""" &amp; demoPosts[[#This Row],[jobPostType]] &amp; "\"", "</f>
        <v xml:space="preserve">\"jobPostType\" : \" \", </v>
      </c>
      <c r="BG33" s="185" t="str">
        <f>"\""name\"" : \""" &amp; demoPosts[[#This Row],[jobName]] &amp; "\"", "</f>
        <v xml:space="preserve">\"name\" : \"\", </v>
      </c>
      <c r="BH33" s="185" t="str">
        <f>"\""description\"" : \""" &amp; demoPosts[[#This Row],[jobDescription]] &amp; "\"", "</f>
        <v xml:space="preserve">\"description\" : \"\", </v>
      </c>
      <c r="BI33" s="185" t="str">
        <f>"\""message\"" : \""" &amp; demoPosts[[#This Row],[jobMessage]] &amp; "\"", "</f>
        <v xml:space="preserve">\"message\" : \"\", </v>
      </c>
      <c r="BJ3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3" s="185" t="str">
        <f>"\""postedDate\"" : \""" &amp; demoPosts[[#This Row],[jobMessage]] &amp; "\"", "</f>
        <v xml:space="preserve">\"postedDate\" : \"\", </v>
      </c>
      <c r="BL33" s="185" t="str">
        <f>"\""broadcastDate\"" : \""" &amp; demoPosts[[#This Row],[jobBroadcastDate]] &amp; "\"", "</f>
        <v xml:space="preserve">\"broadcastDate\" : \"\", </v>
      </c>
      <c r="BM33" s="185" t="str">
        <f>"\""startDate\"" : \""" &amp; demoPosts[[#This Row],[jobStartDate]] &amp; "\"", "</f>
        <v xml:space="preserve">\"startDate\" : \"\", </v>
      </c>
      <c r="BN33" s="185" t="str">
        <f>"\""endDate\"" : \""" &amp; demoPosts[[#This Row],[jobEndDate]] &amp; "\"", "</f>
        <v xml:space="preserve">\"endDate\" : \"\", </v>
      </c>
      <c r="BO33" s="185" t="str">
        <f>"\""currency\"" : \""" &amp; demoPosts[[#This Row],[jobCurrency]] &amp; "\"", "</f>
        <v xml:space="preserve">\"currency\" : \"\", </v>
      </c>
      <c r="BP33" s="185" t="str">
        <f>"\""workLocation\"" : \""" &amp; demoPosts[[#This Row],[jobWorkLocation]] &amp; "\"", "</f>
        <v xml:space="preserve">\"workLocation\" : \"\", </v>
      </c>
      <c r="BQ33" s="185" t="str">
        <f>"\""isPayoutInPieces\"" : \""" &amp; demoPosts[[#This Row],[jobIsPayoutInPieces]] &amp; "\"", "</f>
        <v xml:space="preserve">\"isPayoutInPieces\" : \"\", </v>
      </c>
      <c r="BR33" s="185" t="str">
        <f t="shared" si="2"/>
        <v xml:space="preserve">\"skillNeeded\" : \"various skills\", </v>
      </c>
      <c r="BS33" s="185" t="str">
        <f>"\""posterId\"" : \""" &amp; demoPosts[[#This Row],[posterId]] &amp; "\"", "</f>
        <v xml:space="preserve">\"posterId\" : \"\", </v>
      </c>
      <c r="BT33" s="185" t="str">
        <f>"\""versionNumber\"" : \""" &amp; demoPosts[[#This Row],[versionNumber]] &amp; "\"", "</f>
        <v xml:space="preserve">\"versionNumber\" : \"\", </v>
      </c>
      <c r="BU33" s="185" t="str">
        <f>"\""allowForwarding\"" : " &amp; demoPosts[[#This Row],[allowForwarding]] &amp; ", "</f>
        <v xml:space="preserve">\"allowForwarding\" : true, </v>
      </c>
      <c r="BV33" s="185" t="str">
        <f t="shared" si="10"/>
        <v xml:space="preserve">\"referents\" : \"\", </v>
      </c>
      <c r="BW33" s="185" t="str">
        <f>"\""contractType\"" : \""" &amp; demoPosts[[#This Row],[jobContractType]] &amp; "\"", "</f>
        <v xml:space="preserve">\"contractType\" : \"\", </v>
      </c>
      <c r="BX33" s="185" t="str">
        <f>"\""budget\"" : \""" &amp; demoPosts[[#This Row],[jobBudget]] &amp; "\"""</f>
        <v>\"budget\" : \"\"</v>
      </c>
      <c r="BY3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3" s="185" t="str">
        <f>"\""text\"" : \""" &amp; demoPosts[[#This Row],[messageText]] &amp; "\"","</f>
        <v>\"text\"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3" s="185" t="str">
        <f>"\""subject\"" : \""" &amp; demoPosts[[#This Row],[messageSubject]] &amp; "\"","</f>
        <v>\"subject\" : \"subject to discussion\",</v>
      </c>
      <c r="CB3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3" s="185" t="str">
        <f ca="1">"{\""$type\"":\"""&amp;demoPosts[[#This Row],[$type]]&amp;"\"","&amp;demoPosts[[#This Row],[uidInnerJson]]&amp;demoPosts[[#This Row],[createdInnerJson]]&amp;demoPosts[[#This Row],[modifiedInnerJson]]&amp;"\""connections\"":[{}],"&amp;"\""labels\"":\""notused\"","&amp;demoPosts[[#This Row],[typeDependentContentJson]]&amp;"}"</f>
        <v>{\"$type\":\"shared.models.MessagePost\",\"uid\" : \"9c35a3d1589c4ca0bdc125fb5c2ed8b7\", \"created\" : \"2016-09-16T12:31:26Z\",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3" s="185" t="str">
        <f>"""uid"" : """&amp;demoPosts[[#This Row],[uid]]&amp;""", "</f>
        <v xml:space="preserve">"uid" : "9c35a3d1589c4ca0bdc125fb5c2ed8b7", </v>
      </c>
      <c r="CG33" s="185" t="str">
        <f>"""src"" : """&amp;demoPosts[[#This Row],[Source]]&amp;""", "</f>
        <v xml:space="preserve">"src" : "a1068bc52b2f45b39e9642e45124edec", </v>
      </c>
      <c r="CH33" s="185" t="str">
        <f>"""trgts"" : ["""&amp;demoPosts[[#This Row],[trgt1]]&amp;"""], "</f>
        <v xml:space="preserve">"trgts" : ["eeeeeeeeeeeeeeeeeeeeeeeeeeeeeeee"], </v>
      </c>
      <c r="CI33" s="185" t="str">
        <f>"""label"" : ""each([Bitcoin],[Ethereum],[" &amp; demoPosts[[#This Row],[postTypeGuidLabel]]&amp;"])"", "</f>
        <v xml:space="preserve">"label" : "each([Bitcoin],[Ethereum],[MESSAGEPOSTLABEL])", </v>
      </c>
      <c r="CJ33" s="207" t="str">
        <f ca="1">"{"&amp;demoPosts[[#This Row],[src]] &amp;demoPosts[[#This Row],[trgts]]&amp; demoPosts[[#This Row],[outterLabels]] &amp; demoPosts[[#This Row],[uid2]] &amp; """value"" : """ &amp; demoPosts[[#This Row],[valueJson]] &amp; """}" &amp; IF(LEN(OFFSET(demoPosts[[#This Row],[Source]],1,0))&gt;0," , ","")</f>
        <v xml:space="preserve">{"src" : "a1068bc52b2f45b39e9642e45124edec", "trgts" : ["eeeeeeeeeeeeeeeeeeeeeeeeeeeeeeee"], "label" : "each([Bitcoin],[Ethereum],[MESSAGEPOSTLABEL])", "uid" : "9c35a3d1589c4ca0bdc125fb5c2ed8b7", "value" : "{\"$type\":\"shared.models.MessagePost\",\"uid\" : \"9c35a3d1589c4ca0bdc125fb5c2ed8b7\", \"created\" : \"2016-09-16T12:31:26Z\", \"modified\" : \"2002-05-30T09:30:10Z\", \"connections\":[{}],\"labels\":\"notused\",\"postContent\": {\"$type\":\"shared.models.MessagePostContent\",\"versionedPostId\" : \"\", \"versionedPostPredecessorId\" : \"\", \"versionNumber\" : \"\", \"allowForwarding\" : true, \"text\" : \"31: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3" s="210" t="str">
        <f>""</f>
        <v/>
      </c>
    </row>
    <row r="34" spans="2:89" s="185" customFormat="1" x14ac:dyDescent="0.25">
      <c r="B34" s="185" t="s">
        <v>1231</v>
      </c>
      <c r="C34" s="185" t="s">
        <v>1135</v>
      </c>
      <c r="D34" s="185" t="str">
        <f>VLOOKUP(demoPosts[[#This Row],[Source]],Table1[[UUID]:[email]],2,FALSE)</f>
        <v>32@localhost</v>
      </c>
      <c r="E34" s="185" t="s">
        <v>2487</v>
      </c>
      <c r="F34" s="185" t="s">
        <v>805</v>
      </c>
      <c r="G3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4" s="150" t="str">
        <f t="shared" ca="1" si="4"/>
        <v>2016-09-16T12:17:02Z</v>
      </c>
      <c r="J34" s="185" t="s">
        <v>804</v>
      </c>
      <c r="M34" s="185" t="s">
        <v>2600</v>
      </c>
      <c r="N34" s="185" t="str">
        <f>ROW(demoPosts[[#This Row],[postTypeGuidLabel]])-2 &amp; ":  " &amp; REPT("lorem ipsum ",2*ROW(demoPosts[[#This Row],[postTypeGuidLabel]]))</f>
        <v xml:space="preserve">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4" s="185">
        <v>12</v>
      </c>
      <c r="P3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4" s="185" t="s">
        <v>2651</v>
      </c>
      <c r="AE34" s="185" t="s">
        <v>868</v>
      </c>
      <c r="AQ34" s="185" t="str">
        <f>"\""name\"" : \"""&amp;demoPosts[[#This Row],[talentProfile.name]]&amp;"\"", "</f>
        <v xml:space="preserve">\"name\" : \"\", </v>
      </c>
      <c r="AR34" s="185" t="str">
        <f>"\""title\"" : \"""&amp;demoPosts[[#This Row],[talentProfile.title]]&amp;"\"", "</f>
        <v xml:space="preserve">\"title\" : \"\", </v>
      </c>
      <c r="AS34" s="185" t="str">
        <f>"\""capabilities\"" : \"""&amp;demoPosts[[#This Row],[talentProfile.capabilities]]&amp;"\"", "</f>
        <v xml:space="preserve">\"capabilities\" : \"\", </v>
      </c>
      <c r="AT34" s="185" t="str">
        <f>"\""video\"" : \"""&amp;demoPosts[[#This Row],[talentProfile.video]]&amp;"\"" "</f>
        <v xml:space="preserve">\"video\" : \"\" </v>
      </c>
      <c r="AU3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4" s="185" t="str">
        <f>"\""uid\"" : \"""&amp;demoPosts[[#This Row],[uid]]&amp;"\"", "</f>
        <v xml:space="preserve">\"uid\" : \"a0bf0cb2598e463dbb10fb0296fa12fe\", </v>
      </c>
      <c r="AW34" s="185" t="str">
        <f t="shared" si="8"/>
        <v xml:space="preserve">\"type\" : \"TEXT\", </v>
      </c>
      <c r="AX34" s="185" t="str">
        <f ca="1">"\""created\"" : \""" &amp; demoPosts[[#This Row],[created]] &amp; "\"", "</f>
        <v xml:space="preserve">\"created\" : \"2016-09-16T12:17:02Z\", </v>
      </c>
      <c r="AY34" s="185" t="str">
        <f>"\""modified\"" : \""" &amp; demoPosts[[#This Row],[modified]] &amp; "\"", "</f>
        <v xml:space="preserve">\"modified\" : \"2002-05-30T09:30:10Z\", </v>
      </c>
      <c r="AZ34" s="185" t="str">
        <f ca="1">"\""created\"" : \""" &amp; demoPosts[[#This Row],[created]] &amp; "\"", "</f>
        <v xml:space="preserve">\"created\" : \"2016-09-16T12:17:02Z\", </v>
      </c>
      <c r="BA34" s="185" t="str">
        <f>"\""modified\"" : \""" &amp; demoPosts[[#This Row],[modified]] &amp; "\"", "</f>
        <v xml:space="preserve">\"modified\" : \"2002-05-30T09:30:10Z\", </v>
      </c>
      <c r="BB34" s="185" t="str">
        <f>"\""labels\"" : \""each([Bitcoin],[Ethereum],[" &amp; demoPosts[[#This Row],[postTypeGuidLabel]]&amp;"])\"", "</f>
        <v xml:space="preserve">\"labels\" : \"each([Bitcoin],[Ethereum],[MESSAGEPOSTLABEL])\", </v>
      </c>
      <c r="BC34" s="185" t="str">
        <f t="shared" si="9"/>
        <v>\"connections\":[{\"source\":\"alias://ff5136ad023a66644c4f4a8e2a495bb34689/alias\",\"target\":\"alias://0e65bd3a974ed1d7c195f94055c93537827f/alias\",\"label\":\"f0186f0d-c862-4ee3-9c09-b850a9d745a7\"}],</v>
      </c>
      <c r="BD34" s="185" t="str">
        <f>"\""versionedPostId\"" : \""" &amp; demoPosts[[#This Row],[versionedPost.id]] &amp; "\"", "</f>
        <v xml:space="preserve">\"versionedPostId\" : \"\", </v>
      </c>
      <c r="BE34" s="185" t="str">
        <f>"\""versionedPostPredecessorId\"" : \""" &amp; demoPosts[[#This Row],[versionedPost.predecessorID]] &amp; "\"", "</f>
        <v xml:space="preserve">\"versionedPostPredecessorId\" : \"\", </v>
      </c>
      <c r="BF34" s="185" t="str">
        <f>"\""jobPostType\"" : \""" &amp; demoPosts[[#This Row],[jobPostType]] &amp; "\"", "</f>
        <v xml:space="preserve">\"jobPostType\" : \" \", </v>
      </c>
      <c r="BG34" s="185" t="str">
        <f>"\""name\"" : \""" &amp; demoPosts[[#This Row],[jobName]] &amp; "\"", "</f>
        <v xml:space="preserve">\"name\" : \"\", </v>
      </c>
      <c r="BH34" s="185" t="str">
        <f>"\""description\"" : \""" &amp; demoPosts[[#This Row],[jobDescription]] &amp; "\"", "</f>
        <v xml:space="preserve">\"description\" : \"\", </v>
      </c>
      <c r="BI34" s="185" t="str">
        <f>"\""message\"" : \""" &amp; demoPosts[[#This Row],[jobMessage]] &amp; "\"", "</f>
        <v xml:space="preserve">\"message\" : \"\", </v>
      </c>
      <c r="BJ3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4" s="185" t="str">
        <f>"\""postedDate\"" : \""" &amp; demoPosts[[#This Row],[jobMessage]] &amp; "\"", "</f>
        <v xml:space="preserve">\"postedDate\" : \"\", </v>
      </c>
      <c r="BL34" s="185" t="str">
        <f>"\""broadcastDate\"" : \""" &amp; demoPosts[[#This Row],[jobBroadcastDate]] &amp; "\"", "</f>
        <v xml:space="preserve">\"broadcastDate\" : \"\", </v>
      </c>
      <c r="BM34" s="185" t="str">
        <f>"\""startDate\"" : \""" &amp; demoPosts[[#This Row],[jobStartDate]] &amp; "\"", "</f>
        <v xml:space="preserve">\"startDate\" : \"\", </v>
      </c>
      <c r="BN34" s="185" t="str">
        <f>"\""endDate\"" : \""" &amp; demoPosts[[#This Row],[jobEndDate]] &amp; "\"", "</f>
        <v xml:space="preserve">\"endDate\" : \"\", </v>
      </c>
      <c r="BO34" s="185" t="str">
        <f>"\""currency\"" : \""" &amp; demoPosts[[#This Row],[jobCurrency]] &amp; "\"", "</f>
        <v xml:space="preserve">\"currency\" : \"\", </v>
      </c>
      <c r="BP34" s="185" t="str">
        <f>"\""workLocation\"" : \""" &amp; demoPosts[[#This Row],[jobWorkLocation]] &amp; "\"", "</f>
        <v xml:space="preserve">\"workLocation\" : \"\", </v>
      </c>
      <c r="BQ34" s="185" t="str">
        <f>"\""isPayoutInPieces\"" : \""" &amp; demoPosts[[#This Row],[jobIsPayoutInPieces]] &amp; "\"", "</f>
        <v xml:space="preserve">\"isPayoutInPieces\" : \"\", </v>
      </c>
      <c r="BR34" s="185" t="str">
        <f t="shared" si="2"/>
        <v xml:space="preserve">\"skillNeeded\" : \"various skills\", </v>
      </c>
      <c r="BS34" s="185" t="str">
        <f>"\""posterId\"" : \""" &amp; demoPosts[[#This Row],[posterId]] &amp; "\"", "</f>
        <v xml:space="preserve">\"posterId\" : \"\", </v>
      </c>
      <c r="BT34" s="185" t="str">
        <f>"\""versionNumber\"" : \""" &amp; demoPosts[[#This Row],[versionNumber]] &amp; "\"", "</f>
        <v xml:space="preserve">\"versionNumber\" : \"\", </v>
      </c>
      <c r="BU34" s="185" t="str">
        <f>"\""allowForwarding\"" : " &amp; demoPosts[[#This Row],[allowForwarding]] &amp; ", "</f>
        <v xml:space="preserve">\"allowForwarding\" : true, </v>
      </c>
      <c r="BV34" s="185" t="str">
        <f t="shared" si="10"/>
        <v xml:space="preserve">\"referents\" : \"\", </v>
      </c>
      <c r="BW34" s="185" t="str">
        <f>"\""contractType\"" : \""" &amp; demoPosts[[#This Row],[jobContractType]] &amp; "\"", "</f>
        <v xml:space="preserve">\"contractType\" : \"\", </v>
      </c>
      <c r="BX34" s="185" t="str">
        <f>"\""budget\"" : \""" &amp; demoPosts[[#This Row],[jobBudget]] &amp; "\"""</f>
        <v>\"budget\" : \"\"</v>
      </c>
      <c r="BY3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4" s="185" t="str">
        <f>"\""text\"" : \""" &amp; demoPosts[[#This Row],[messageText]] &amp; "\"","</f>
        <v>\"text\"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4" s="185" t="str">
        <f>"\""subject\"" : \""" &amp; demoPosts[[#This Row],[messageSubject]] &amp; "\"","</f>
        <v>\"subject\" : \"subject to discussion\",</v>
      </c>
      <c r="CB3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4" s="185" t="str">
        <f ca="1">"{\""$type\"":\"""&amp;demoPosts[[#This Row],[$type]]&amp;"\"","&amp;demoPosts[[#This Row],[uidInnerJson]]&amp;demoPosts[[#This Row],[createdInnerJson]]&amp;demoPosts[[#This Row],[modifiedInnerJson]]&amp;"\""connections\"":[{}],"&amp;"\""labels\"":\""notused\"","&amp;demoPosts[[#This Row],[typeDependentContentJson]]&amp;"}"</f>
        <v>{\"$type\":\"shared.models.MessagePost\",\"uid\" : \"a0bf0cb2598e463dbb10fb0296fa12fe\", \"created\" : \"2016-09-16T12:17:02Z\",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4" s="185" t="str">
        <f>"""uid"" : """&amp;demoPosts[[#This Row],[uid]]&amp;""", "</f>
        <v xml:space="preserve">"uid" : "a0bf0cb2598e463dbb10fb0296fa12fe", </v>
      </c>
      <c r="CG34" s="185" t="str">
        <f>"""src"" : """&amp;demoPosts[[#This Row],[Source]]&amp;""", "</f>
        <v xml:space="preserve">"src" : "d5746f9cd7a3462ba65eef9ba9aa89ae", </v>
      </c>
      <c r="CH34" s="185" t="str">
        <f>"""trgts"" : ["""&amp;demoPosts[[#This Row],[trgt1]]&amp;"""], "</f>
        <v xml:space="preserve">"trgts" : ["eeeeeeeeeeeeeeeeeeeeeeeeeeeeeeee"], </v>
      </c>
      <c r="CI34" s="185" t="str">
        <f>"""label"" : ""each([Bitcoin],[Ethereum],[" &amp; demoPosts[[#This Row],[postTypeGuidLabel]]&amp;"])"", "</f>
        <v xml:space="preserve">"label" : "each([Bitcoin],[Ethereum],[MESSAGEPOSTLABEL])", </v>
      </c>
      <c r="CJ34" s="207" t="str">
        <f ca="1">"{"&amp;demoPosts[[#This Row],[src]] &amp;demoPosts[[#This Row],[trgts]]&amp; demoPosts[[#This Row],[outterLabels]] &amp; demoPosts[[#This Row],[uid2]] &amp; """value"" : """ &amp; demoPosts[[#This Row],[valueJson]] &amp; """}" &amp; IF(LEN(OFFSET(demoPosts[[#This Row],[Source]],1,0))&gt;0," , ","")</f>
        <v xml:space="preserve">{"src" : "d5746f9cd7a3462ba65eef9ba9aa89ae", "trgts" : ["eeeeeeeeeeeeeeeeeeeeeeeeeeeeeeee"], "label" : "each([Bitcoin],[Ethereum],[MESSAGEPOSTLABEL])", "uid" : "a0bf0cb2598e463dbb10fb0296fa12fe", "value" : "{\"$type\":\"shared.models.MessagePost\",\"uid\" : \"a0bf0cb2598e463dbb10fb0296fa12fe\", \"created\" : \"2016-09-16T12:17:02Z\", \"modified\" : \"2002-05-30T09:30:10Z\", \"connections\":[{}],\"labels\":\"notused\",\"postContent\": {\"$type\":\"shared.models.MessagePostContent\",\"versionedPostId\" : \"\", \"versionedPostPredecessorId\" : \"\", \"versionNumber\" : \"\", \"allowForwarding\" : true, \"text\" : \"32: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4" s="210" t="str">
        <f>""</f>
        <v/>
      </c>
    </row>
    <row r="35" spans="2:89" s="185" customFormat="1" x14ac:dyDescent="0.25">
      <c r="B35" s="185" t="s">
        <v>1232</v>
      </c>
      <c r="C35" s="185" t="s">
        <v>1136</v>
      </c>
      <c r="D35" s="185" t="str">
        <f>VLOOKUP(demoPosts[[#This Row],[Source]],Table1[[UUID]:[email]],2,FALSE)</f>
        <v>33@localhost</v>
      </c>
      <c r="E35" s="185" t="s">
        <v>2487</v>
      </c>
      <c r="F35" s="185" t="s">
        <v>805</v>
      </c>
      <c r="G3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5" s="150" t="str">
        <f t="shared" ca="1" si="4"/>
        <v>2016-09-16T12:02:38Z</v>
      </c>
      <c r="J35" s="185" t="s">
        <v>804</v>
      </c>
      <c r="M35" s="185" t="s">
        <v>2600</v>
      </c>
      <c r="N35" s="185" t="str">
        <f>ROW(demoPosts[[#This Row],[postTypeGuidLabel]])-2 &amp; ":  " &amp; REPT("lorem ipsum ",2*ROW(demoPosts[[#This Row],[postTypeGuidLabel]]))</f>
        <v xml:space="preserve">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5" s="185">
        <v>12</v>
      </c>
      <c r="P3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5" s="185" t="s">
        <v>2651</v>
      </c>
      <c r="AE35" s="185" t="s">
        <v>868</v>
      </c>
      <c r="AQ35" s="185" t="str">
        <f>"\""name\"" : \"""&amp;demoPosts[[#This Row],[talentProfile.name]]&amp;"\"", "</f>
        <v xml:space="preserve">\"name\" : \"\", </v>
      </c>
      <c r="AR35" s="185" t="str">
        <f>"\""title\"" : \"""&amp;demoPosts[[#This Row],[talentProfile.title]]&amp;"\"", "</f>
        <v xml:space="preserve">\"title\" : \"\", </v>
      </c>
      <c r="AS35" s="185" t="str">
        <f>"\""capabilities\"" : \"""&amp;demoPosts[[#This Row],[talentProfile.capabilities]]&amp;"\"", "</f>
        <v xml:space="preserve">\"capabilities\" : \"\", </v>
      </c>
      <c r="AT35" s="185" t="str">
        <f>"\""video\"" : \"""&amp;demoPosts[[#This Row],[talentProfile.video]]&amp;"\"" "</f>
        <v xml:space="preserve">\"video\" : \"\" </v>
      </c>
      <c r="AU3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5" s="185" t="str">
        <f>"\""uid\"" : \"""&amp;demoPosts[[#This Row],[uid]]&amp;"\"", "</f>
        <v xml:space="preserve">\"uid\" : \"20070cecd14a411e8f5b168c6f3a857a\", </v>
      </c>
      <c r="AW35" s="185" t="str">
        <f t="shared" si="8"/>
        <v xml:space="preserve">\"type\" : \"TEXT\", </v>
      </c>
      <c r="AX35" s="185" t="str">
        <f ca="1">"\""created\"" : \""" &amp; demoPosts[[#This Row],[created]] &amp; "\"", "</f>
        <v xml:space="preserve">\"created\" : \"2016-09-16T12:02:38Z\", </v>
      </c>
      <c r="AY35" s="185" t="str">
        <f>"\""modified\"" : \""" &amp; demoPosts[[#This Row],[modified]] &amp; "\"", "</f>
        <v xml:space="preserve">\"modified\" : \"2002-05-30T09:30:10Z\", </v>
      </c>
      <c r="AZ35" s="185" t="str">
        <f ca="1">"\""created\"" : \""" &amp; demoPosts[[#This Row],[created]] &amp; "\"", "</f>
        <v xml:space="preserve">\"created\" : \"2016-09-16T12:02:38Z\", </v>
      </c>
      <c r="BA35" s="185" t="str">
        <f>"\""modified\"" : \""" &amp; demoPosts[[#This Row],[modified]] &amp; "\"", "</f>
        <v xml:space="preserve">\"modified\" : \"2002-05-30T09:30:10Z\", </v>
      </c>
      <c r="BB35" s="185" t="str">
        <f>"\""labels\"" : \""each([Bitcoin],[Ethereum],[" &amp; demoPosts[[#This Row],[postTypeGuidLabel]]&amp;"])\"", "</f>
        <v xml:space="preserve">\"labels\" : \"each([Bitcoin],[Ethereum],[MESSAGEPOSTLABEL])\", </v>
      </c>
      <c r="BC35" s="185" t="str">
        <f t="shared" si="9"/>
        <v>\"connections\":[{\"source\":\"alias://ff5136ad023a66644c4f4a8e2a495bb34689/alias\",\"target\":\"alias://0e65bd3a974ed1d7c195f94055c93537827f/alias\",\"label\":\"f0186f0d-c862-4ee3-9c09-b850a9d745a7\"}],</v>
      </c>
      <c r="BD35" s="185" t="str">
        <f>"\""versionedPostId\"" : \""" &amp; demoPosts[[#This Row],[versionedPost.id]] &amp; "\"", "</f>
        <v xml:space="preserve">\"versionedPostId\" : \"\", </v>
      </c>
      <c r="BE35" s="185" t="str">
        <f>"\""versionedPostPredecessorId\"" : \""" &amp; demoPosts[[#This Row],[versionedPost.predecessorID]] &amp; "\"", "</f>
        <v xml:space="preserve">\"versionedPostPredecessorId\" : \"\", </v>
      </c>
      <c r="BF35" s="185" t="str">
        <f>"\""jobPostType\"" : \""" &amp; demoPosts[[#This Row],[jobPostType]] &amp; "\"", "</f>
        <v xml:space="preserve">\"jobPostType\" : \" \", </v>
      </c>
      <c r="BG35" s="185" t="str">
        <f>"\""name\"" : \""" &amp; demoPosts[[#This Row],[jobName]] &amp; "\"", "</f>
        <v xml:space="preserve">\"name\" : \"\", </v>
      </c>
      <c r="BH35" s="185" t="str">
        <f>"\""description\"" : \""" &amp; demoPosts[[#This Row],[jobDescription]] &amp; "\"", "</f>
        <v xml:space="preserve">\"description\" : \"\", </v>
      </c>
      <c r="BI35" s="185" t="str">
        <f>"\""message\"" : \""" &amp; demoPosts[[#This Row],[jobMessage]] &amp; "\"", "</f>
        <v xml:space="preserve">\"message\" : \"\", </v>
      </c>
      <c r="BJ3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5" s="185" t="str">
        <f>"\""postedDate\"" : \""" &amp; demoPosts[[#This Row],[jobMessage]] &amp; "\"", "</f>
        <v xml:space="preserve">\"postedDate\" : \"\", </v>
      </c>
      <c r="BL35" s="185" t="str">
        <f>"\""broadcastDate\"" : \""" &amp; demoPosts[[#This Row],[jobBroadcastDate]] &amp; "\"", "</f>
        <v xml:space="preserve">\"broadcastDate\" : \"\", </v>
      </c>
      <c r="BM35" s="185" t="str">
        <f>"\""startDate\"" : \""" &amp; demoPosts[[#This Row],[jobStartDate]] &amp; "\"", "</f>
        <v xml:space="preserve">\"startDate\" : \"\", </v>
      </c>
      <c r="BN35" s="185" t="str">
        <f>"\""endDate\"" : \""" &amp; demoPosts[[#This Row],[jobEndDate]] &amp; "\"", "</f>
        <v xml:space="preserve">\"endDate\" : \"\", </v>
      </c>
      <c r="BO35" s="185" t="str">
        <f>"\""currency\"" : \""" &amp; demoPosts[[#This Row],[jobCurrency]] &amp; "\"", "</f>
        <v xml:space="preserve">\"currency\" : \"\", </v>
      </c>
      <c r="BP35" s="185" t="str">
        <f>"\""workLocation\"" : \""" &amp; demoPosts[[#This Row],[jobWorkLocation]] &amp; "\"", "</f>
        <v xml:space="preserve">\"workLocation\" : \"\", </v>
      </c>
      <c r="BQ35" s="185" t="str">
        <f>"\""isPayoutInPieces\"" : \""" &amp; demoPosts[[#This Row],[jobIsPayoutInPieces]] &amp; "\"", "</f>
        <v xml:space="preserve">\"isPayoutInPieces\" : \"\", </v>
      </c>
      <c r="BR35" s="185" t="str">
        <f t="shared" si="2"/>
        <v xml:space="preserve">\"skillNeeded\" : \"various skills\", </v>
      </c>
      <c r="BS35" s="185" t="str">
        <f>"\""posterId\"" : \""" &amp; demoPosts[[#This Row],[posterId]] &amp; "\"", "</f>
        <v xml:space="preserve">\"posterId\" : \"\", </v>
      </c>
      <c r="BT35" s="185" t="str">
        <f>"\""versionNumber\"" : \""" &amp; demoPosts[[#This Row],[versionNumber]] &amp; "\"", "</f>
        <v xml:space="preserve">\"versionNumber\" : \"\", </v>
      </c>
      <c r="BU35" s="185" t="str">
        <f>"\""allowForwarding\"" : " &amp; demoPosts[[#This Row],[allowForwarding]] &amp; ", "</f>
        <v xml:space="preserve">\"allowForwarding\" : true, </v>
      </c>
      <c r="BV35" s="185" t="str">
        <f t="shared" si="10"/>
        <v xml:space="preserve">\"referents\" : \"\", </v>
      </c>
      <c r="BW35" s="185" t="str">
        <f>"\""contractType\"" : \""" &amp; demoPosts[[#This Row],[jobContractType]] &amp; "\"", "</f>
        <v xml:space="preserve">\"contractType\" : \"\", </v>
      </c>
      <c r="BX35" s="185" t="str">
        <f>"\""budget\"" : \""" &amp; demoPosts[[#This Row],[jobBudget]] &amp; "\"""</f>
        <v>\"budget\" : \"\"</v>
      </c>
      <c r="BY3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5" s="185" t="str">
        <f>"\""text\"" : \""" &amp; demoPosts[[#This Row],[messageText]] &amp; "\"","</f>
        <v>\"text\"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5" s="185" t="str">
        <f>"\""subject\"" : \""" &amp; demoPosts[[#This Row],[messageSubject]] &amp; "\"","</f>
        <v>\"subject\" : \"subject to discussion\",</v>
      </c>
      <c r="CB3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5" s="185" t="str">
        <f ca="1">"{\""$type\"":\"""&amp;demoPosts[[#This Row],[$type]]&amp;"\"","&amp;demoPosts[[#This Row],[uidInnerJson]]&amp;demoPosts[[#This Row],[createdInnerJson]]&amp;demoPosts[[#This Row],[modifiedInnerJson]]&amp;"\""connections\"":[{}],"&amp;"\""labels\"":\""notused\"","&amp;demoPosts[[#This Row],[typeDependentContentJson]]&amp;"}"</f>
        <v>{\"$type\":\"shared.models.MessagePost\",\"uid\" : \"20070cecd14a411e8f5b168c6f3a857a\", \"created\" : \"2016-09-16T12:02:38Z\",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5" s="185" t="str">
        <f>"""uid"" : """&amp;demoPosts[[#This Row],[uid]]&amp;""", "</f>
        <v xml:space="preserve">"uid" : "20070cecd14a411e8f5b168c6f3a857a", </v>
      </c>
      <c r="CG35" s="185" t="str">
        <f>"""src"" : """&amp;demoPosts[[#This Row],[Source]]&amp;""", "</f>
        <v xml:space="preserve">"src" : "956a148aa94f47b78aa88b07ebb0819b", </v>
      </c>
      <c r="CH35" s="185" t="str">
        <f>"""trgts"" : ["""&amp;demoPosts[[#This Row],[trgt1]]&amp;"""], "</f>
        <v xml:space="preserve">"trgts" : ["eeeeeeeeeeeeeeeeeeeeeeeeeeeeeeee"], </v>
      </c>
      <c r="CI35" s="185" t="str">
        <f>"""label"" : ""each([Bitcoin],[Ethereum],[" &amp; demoPosts[[#This Row],[postTypeGuidLabel]]&amp;"])"", "</f>
        <v xml:space="preserve">"label" : "each([Bitcoin],[Ethereum],[MESSAGEPOSTLABEL])", </v>
      </c>
      <c r="CJ35" s="207" t="str">
        <f ca="1">"{"&amp;demoPosts[[#This Row],[src]] &amp;demoPosts[[#This Row],[trgts]]&amp; demoPosts[[#This Row],[outterLabels]] &amp; demoPosts[[#This Row],[uid2]] &amp; """value"" : """ &amp; demoPosts[[#This Row],[valueJson]] &amp; """}" &amp; IF(LEN(OFFSET(demoPosts[[#This Row],[Source]],1,0))&gt;0," , ","")</f>
        <v xml:space="preserve">{"src" : "956a148aa94f47b78aa88b07ebb0819b", "trgts" : ["eeeeeeeeeeeeeeeeeeeeeeeeeeeeeeee"], "label" : "each([Bitcoin],[Ethereum],[MESSAGEPOSTLABEL])", "uid" : "20070cecd14a411e8f5b168c6f3a857a", "value" : "{\"$type\":\"shared.models.MessagePost\",\"uid\" : \"20070cecd14a411e8f5b168c6f3a857a\", \"created\" : \"2016-09-16T12:02:38Z\", \"modified\" : \"2002-05-30T09:30:10Z\", \"connections\":[{}],\"labels\":\"notused\",\"postContent\": {\"$type\":\"shared.models.MessagePostContent\",\"versionedPostId\" : \"\", \"versionedPostPredecessorId\" : \"\", \"versionNumber\" : \"\", \"allowForwarding\" : true, \"text\" : \"33: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5" s="210" t="str">
        <f>""</f>
        <v/>
      </c>
    </row>
    <row r="36" spans="2:89" s="185" customFormat="1" x14ac:dyDescent="0.25">
      <c r="B36" s="185" t="s">
        <v>1233</v>
      </c>
      <c r="C36" s="185" t="s">
        <v>1137</v>
      </c>
      <c r="D36" s="185" t="str">
        <f>VLOOKUP(demoPosts[[#This Row],[Source]],Table1[[UUID]:[email]],2,FALSE)</f>
        <v>34@localhost</v>
      </c>
      <c r="E36" s="185" t="s">
        <v>2487</v>
      </c>
      <c r="F36" s="185" t="s">
        <v>805</v>
      </c>
      <c r="G3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6" s="150" t="str">
        <f t="shared" ca="1" si="4"/>
        <v>2016-09-16T11:48:14Z</v>
      </c>
      <c r="J36" s="185" t="s">
        <v>804</v>
      </c>
      <c r="M36" s="185" t="s">
        <v>2600</v>
      </c>
      <c r="N36" s="185" t="str">
        <f>ROW(demoPosts[[#This Row],[postTypeGuidLabel]])-2 &amp; ":  " &amp; REPT("lorem ipsum ",2*ROW(demoPosts[[#This Row],[postTypeGuidLabel]]))</f>
        <v xml:space="preserve">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6" s="185">
        <v>12</v>
      </c>
      <c r="P3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6" s="185" t="s">
        <v>2651</v>
      </c>
      <c r="AE36" s="185" t="s">
        <v>868</v>
      </c>
      <c r="AQ36" s="185" t="str">
        <f>"\""name\"" : \"""&amp;demoPosts[[#This Row],[talentProfile.name]]&amp;"\"", "</f>
        <v xml:space="preserve">\"name\" : \"\", </v>
      </c>
      <c r="AR36" s="185" t="str">
        <f>"\""title\"" : \"""&amp;demoPosts[[#This Row],[talentProfile.title]]&amp;"\"", "</f>
        <v xml:space="preserve">\"title\" : \"\", </v>
      </c>
      <c r="AS36" s="185" t="str">
        <f>"\""capabilities\"" : \"""&amp;demoPosts[[#This Row],[talentProfile.capabilities]]&amp;"\"", "</f>
        <v xml:space="preserve">\"capabilities\" : \"\", </v>
      </c>
      <c r="AT36" s="185" t="str">
        <f>"\""video\"" : \"""&amp;demoPosts[[#This Row],[talentProfile.video]]&amp;"\"" "</f>
        <v xml:space="preserve">\"video\" : \"\" </v>
      </c>
      <c r="AU3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6" s="185" t="str">
        <f>"\""uid\"" : \"""&amp;demoPosts[[#This Row],[uid]]&amp;"\"", "</f>
        <v xml:space="preserve">\"uid\" : \"392d742063a04ad0a2839a7a7a7a2e0a\", </v>
      </c>
      <c r="AW36" s="185" t="str">
        <f t="shared" si="8"/>
        <v xml:space="preserve">\"type\" : \"TEXT\", </v>
      </c>
      <c r="AX36" s="185" t="str">
        <f ca="1">"\""created\"" : \""" &amp; demoPosts[[#This Row],[created]] &amp; "\"", "</f>
        <v xml:space="preserve">\"created\" : \"2016-09-16T11:48:14Z\", </v>
      </c>
      <c r="AY36" s="185" t="str">
        <f>"\""modified\"" : \""" &amp; demoPosts[[#This Row],[modified]] &amp; "\"", "</f>
        <v xml:space="preserve">\"modified\" : \"2002-05-30T09:30:10Z\", </v>
      </c>
      <c r="AZ36" s="185" t="str">
        <f ca="1">"\""created\"" : \""" &amp; demoPosts[[#This Row],[created]] &amp; "\"", "</f>
        <v xml:space="preserve">\"created\" : \"2016-09-16T11:48:14Z\", </v>
      </c>
      <c r="BA36" s="185" t="str">
        <f>"\""modified\"" : \""" &amp; demoPosts[[#This Row],[modified]] &amp; "\"", "</f>
        <v xml:space="preserve">\"modified\" : \"2002-05-30T09:30:10Z\", </v>
      </c>
      <c r="BB36" s="185" t="str">
        <f>"\""labels\"" : \""each([Bitcoin],[Ethereum],[" &amp; demoPosts[[#This Row],[postTypeGuidLabel]]&amp;"])\"", "</f>
        <v xml:space="preserve">\"labels\" : \"each([Bitcoin],[Ethereum],[MESSAGEPOSTLABEL])\", </v>
      </c>
      <c r="BC36" s="185" t="str">
        <f t="shared" si="9"/>
        <v>\"connections\":[{\"source\":\"alias://ff5136ad023a66644c4f4a8e2a495bb34689/alias\",\"target\":\"alias://0e65bd3a974ed1d7c195f94055c93537827f/alias\",\"label\":\"f0186f0d-c862-4ee3-9c09-b850a9d745a7\"}],</v>
      </c>
      <c r="BD36" s="185" t="str">
        <f>"\""versionedPostId\"" : \""" &amp; demoPosts[[#This Row],[versionedPost.id]] &amp; "\"", "</f>
        <v xml:space="preserve">\"versionedPostId\" : \"\", </v>
      </c>
      <c r="BE36" s="185" t="str">
        <f>"\""versionedPostPredecessorId\"" : \""" &amp; demoPosts[[#This Row],[versionedPost.predecessorID]] &amp; "\"", "</f>
        <v xml:space="preserve">\"versionedPostPredecessorId\" : \"\", </v>
      </c>
      <c r="BF36" s="185" t="str">
        <f>"\""jobPostType\"" : \""" &amp; demoPosts[[#This Row],[jobPostType]] &amp; "\"", "</f>
        <v xml:space="preserve">\"jobPostType\" : \" \", </v>
      </c>
      <c r="BG36" s="185" t="str">
        <f>"\""name\"" : \""" &amp; demoPosts[[#This Row],[jobName]] &amp; "\"", "</f>
        <v xml:space="preserve">\"name\" : \"\", </v>
      </c>
      <c r="BH36" s="185" t="str">
        <f>"\""description\"" : \""" &amp; demoPosts[[#This Row],[jobDescription]] &amp; "\"", "</f>
        <v xml:space="preserve">\"description\" : \"\", </v>
      </c>
      <c r="BI36" s="185" t="str">
        <f>"\""message\"" : \""" &amp; demoPosts[[#This Row],[jobMessage]] &amp; "\"", "</f>
        <v xml:space="preserve">\"message\" : \"\", </v>
      </c>
      <c r="BJ3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6" s="185" t="str">
        <f>"\""postedDate\"" : \""" &amp; demoPosts[[#This Row],[jobMessage]] &amp; "\"", "</f>
        <v xml:space="preserve">\"postedDate\" : \"\", </v>
      </c>
      <c r="BL36" s="185" t="str">
        <f>"\""broadcastDate\"" : \""" &amp; demoPosts[[#This Row],[jobBroadcastDate]] &amp; "\"", "</f>
        <v xml:space="preserve">\"broadcastDate\" : \"\", </v>
      </c>
      <c r="BM36" s="185" t="str">
        <f>"\""startDate\"" : \""" &amp; demoPosts[[#This Row],[jobStartDate]] &amp; "\"", "</f>
        <v xml:space="preserve">\"startDate\" : \"\", </v>
      </c>
      <c r="BN36" s="185" t="str">
        <f>"\""endDate\"" : \""" &amp; demoPosts[[#This Row],[jobEndDate]] &amp; "\"", "</f>
        <v xml:space="preserve">\"endDate\" : \"\", </v>
      </c>
      <c r="BO36" s="185" t="str">
        <f>"\""currency\"" : \""" &amp; demoPosts[[#This Row],[jobCurrency]] &amp; "\"", "</f>
        <v xml:space="preserve">\"currency\" : \"\", </v>
      </c>
      <c r="BP36" s="185" t="str">
        <f>"\""workLocation\"" : \""" &amp; demoPosts[[#This Row],[jobWorkLocation]] &amp; "\"", "</f>
        <v xml:space="preserve">\"workLocation\" : \"\", </v>
      </c>
      <c r="BQ36" s="185" t="str">
        <f>"\""isPayoutInPieces\"" : \""" &amp; demoPosts[[#This Row],[jobIsPayoutInPieces]] &amp; "\"", "</f>
        <v xml:space="preserve">\"isPayoutInPieces\" : \"\", </v>
      </c>
      <c r="BR36" s="185" t="str">
        <f t="shared" ref="BR36:BR67" si="11">"\""skillNeeded\"" : \""" &amp; "various skills" &amp; "\"", "</f>
        <v xml:space="preserve">\"skillNeeded\" : \"various skills\", </v>
      </c>
      <c r="BS36" s="185" t="str">
        <f>"\""posterId\"" : \""" &amp; demoPosts[[#This Row],[posterId]] &amp; "\"", "</f>
        <v xml:space="preserve">\"posterId\" : \"\", </v>
      </c>
      <c r="BT36" s="185" t="str">
        <f>"\""versionNumber\"" : \""" &amp; demoPosts[[#This Row],[versionNumber]] &amp; "\"", "</f>
        <v xml:space="preserve">\"versionNumber\" : \"\", </v>
      </c>
      <c r="BU36" s="185" t="str">
        <f>"\""allowForwarding\"" : " &amp; demoPosts[[#This Row],[allowForwarding]] &amp; ", "</f>
        <v xml:space="preserve">\"allowForwarding\" : true, </v>
      </c>
      <c r="BV36" s="185" t="str">
        <f t="shared" si="10"/>
        <v xml:space="preserve">\"referents\" : \"\", </v>
      </c>
      <c r="BW36" s="185" t="str">
        <f>"\""contractType\"" : \""" &amp; demoPosts[[#This Row],[jobContractType]] &amp; "\"", "</f>
        <v xml:space="preserve">\"contractType\" : \"\", </v>
      </c>
      <c r="BX36" s="185" t="str">
        <f>"\""budget\"" : \""" &amp; demoPosts[[#This Row],[jobBudget]] &amp; "\"""</f>
        <v>\"budget\" : \"\"</v>
      </c>
      <c r="BY3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6" s="185" t="str">
        <f>"\""text\"" : \""" &amp; demoPosts[[#This Row],[messageText]] &amp; "\"","</f>
        <v>\"text\"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6" s="185" t="str">
        <f>"\""subject\"" : \""" &amp; demoPosts[[#This Row],[messageSubject]] &amp; "\"","</f>
        <v>\"subject\" : \"subject to discussion\",</v>
      </c>
      <c r="CB3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6" s="185" t="str">
        <f ca="1">"{\""$type\"":\"""&amp;demoPosts[[#This Row],[$type]]&amp;"\"","&amp;demoPosts[[#This Row],[uidInnerJson]]&amp;demoPosts[[#This Row],[createdInnerJson]]&amp;demoPosts[[#This Row],[modifiedInnerJson]]&amp;"\""connections\"":[{}],"&amp;"\""labels\"":\""notused\"","&amp;demoPosts[[#This Row],[typeDependentContentJson]]&amp;"}"</f>
        <v>{\"$type\":\"shared.models.MessagePost\",\"uid\" : \"392d742063a04ad0a2839a7a7a7a2e0a\", \"created\" : \"2016-09-16T11:48:14Z\",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6" s="185" t="str">
        <f>"""uid"" : """&amp;demoPosts[[#This Row],[uid]]&amp;""", "</f>
        <v xml:space="preserve">"uid" : "392d742063a04ad0a2839a7a7a7a2e0a", </v>
      </c>
      <c r="CG36" s="185" t="str">
        <f>"""src"" : """&amp;demoPosts[[#This Row],[Source]]&amp;""", "</f>
        <v xml:space="preserve">"src" : "1d9266f44d094333b7c380099180bf7c", </v>
      </c>
      <c r="CH36" s="185" t="str">
        <f>"""trgts"" : ["""&amp;demoPosts[[#This Row],[trgt1]]&amp;"""], "</f>
        <v xml:space="preserve">"trgts" : ["eeeeeeeeeeeeeeeeeeeeeeeeeeeeeeee"], </v>
      </c>
      <c r="CI36" s="185" t="str">
        <f>"""label"" : ""each([Bitcoin],[Ethereum],[" &amp; demoPosts[[#This Row],[postTypeGuidLabel]]&amp;"])"", "</f>
        <v xml:space="preserve">"label" : "each([Bitcoin],[Ethereum],[MESSAGEPOSTLABEL])", </v>
      </c>
      <c r="CJ36" s="207" t="str">
        <f ca="1">"{"&amp;demoPosts[[#This Row],[src]] &amp;demoPosts[[#This Row],[trgts]]&amp; demoPosts[[#This Row],[outterLabels]] &amp; demoPosts[[#This Row],[uid2]] &amp; """value"" : """ &amp; demoPosts[[#This Row],[valueJson]] &amp; """}" &amp; IF(LEN(OFFSET(demoPosts[[#This Row],[Source]],1,0))&gt;0," , ","")</f>
        <v xml:space="preserve">{"src" : "1d9266f44d094333b7c380099180bf7c", "trgts" : ["eeeeeeeeeeeeeeeeeeeeeeeeeeeeeeee"], "label" : "each([Bitcoin],[Ethereum],[MESSAGEPOSTLABEL])", "uid" : "392d742063a04ad0a2839a7a7a7a2e0a", "value" : "{\"$type\":\"shared.models.MessagePost\",\"uid\" : \"392d742063a04ad0a2839a7a7a7a2e0a\", \"created\" : \"2016-09-16T11:48:14Z\", \"modified\" : \"2002-05-30T09:30:10Z\", \"connections\":[{}],\"labels\":\"notused\",\"postContent\": {\"$type\":\"shared.models.MessagePostContent\",\"versionedPostId\" : \"\", \"versionedPostPredecessorId\" : \"\", \"versionNumber\" : \"\", \"allowForwarding\" : true, \"text\" : \"34: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6" s="210" t="str">
        <f>""</f>
        <v/>
      </c>
    </row>
    <row r="37" spans="2:89" s="185" customFormat="1" x14ac:dyDescent="0.25">
      <c r="B37" s="185" t="s">
        <v>1234</v>
      </c>
      <c r="C37" s="185" t="s">
        <v>1138</v>
      </c>
      <c r="D37" s="185" t="str">
        <f>VLOOKUP(demoPosts[[#This Row],[Source]],Table1[[UUID]:[email]],2,FALSE)</f>
        <v>35@localhost</v>
      </c>
      <c r="E37" s="185" t="s">
        <v>2487</v>
      </c>
      <c r="F37" s="185" t="s">
        <v>805</v>
      </c>
      <c r="G3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7" s="150" t="str">
        <f t="shared" ca="1" si="4"/>
        <v>2016-09-16T11:33:50Z</v>
      </c>
      <c r="J37" s="185" t="s">
        <v>804</v>
      </c>
      <c r="M37" s="185" t="s">
        <v>2600</v>
      </c>
      <c r="N37" s="185" t="str">
        <f>ROW(demoPosts[[#This Row],[postTypeGuidLabel]])-2 &amp; ":  " &amp; REPT("lorem ipsum ",2*ROW(demoPosts[[#This Row],[postTypeGuidLabel]]))</f>
        <v xml:space="preserve">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7" s="185">
        <v>12</v>
      </c>
      <c r="P3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7" s="185" t="s">
        <v>2651</v>
      </c>
      <c r="AE37" s="185" t="s">
        <v>868</v>
      </c>
      <c r="AQ37" s="185" t="str">
        <f>"\""name\"" : \"""&amp;demoPosts[[#This Row],[talentProfile.name]]&amp;"\"", "</f>
        <v xml:space="preserve">\"name\" : \"\", </v>
      </c>
      <c r="AR37" s="185" t="str">
        <f>"\""title\"" : \"""&amp;demoPosts[[#This Row],[talentProfile.title]]&amp;"\"", "</f>
        <v xml:space="preserve">\"title\" : \"\", </v>
      </c>
      <c r="AS37" s="185" t="str">
        <f>"\""capabilities\"" : \"""&amp;demoPosts[[#This Row],[talentProfile.capabilities]]&amp;"\"", "</f>
        <v xml:space="preserve">\"capabilities\" : \"\", </v>
      </c>
      <c r="AT37" s="185" t="str">
        <f>"\""video\"" : \"""&amp;demoPosts[[#This Row],[talentProfile.video]]&amp;"\"" "</f>
        <v xml:space="preserve">\"video\" : \"\" </v>
      </c>
      <c r="AU3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7" s="185" t="str">
        <f>"\""uid\"" : \"""&amp;demoPosts[[#This Row],[uid]]&amp;"\"", "</f>
        <v xml:space="preserve">\"uid\" : \"b80317843d7747e5a73fbc0bec61c579\", </v>
      </c>
      <c r="AW37" s="185" t="str">
        <f t="shared" si="5"/>
        <v xml:space="preserve">\"type\" : \"TEXT\", </v>
      </c>
      <c r="AX37" s="185" t="str">
        <f ca="1">"\""created\"" : \""" &amp; demoPosts[[#This Row],[created]] &amp; "\"", "</f>
        <v xml:space="preserve">\"created\" : \"2016-09-16T11:33:50Z\", </v>
      </c>
      <c r="AY37" s="185" t="str">
        <f>"\""modified\"" : \""" &amp; demoPosts[[#This Row],[modified]] &amp; "\"", "</f>
        <v xml:space="preserve">\"modified\" : \"2002-05-30T09:30:10Z\", </v>
      </c>
      <c r="AZ37" s="185" t="str">
        <f ca="1">"\""created\"" : \""" &amp; demoPosts[[#This Row],[created]] &amp; "\"", "</f>
        <v xml:space="preserve">\"created\" : \"2016-09-16T11:33:50Z\", </v>
      </c>
      <c r="BA37" s="185" t="str">
        <f>"\""modified\"" : \""" &amp; demoPosts[[#This Row],[modified]] &amp; "\"", "</f>
        <v xml:space="preserve">\"modified\" : \"2002-05-30T09:30:10Z\", </v>
      </c>
      <c r="BB37" s="185" t="str">
        <f>"\""labels\"" : \""each([Bitcoin],[Ethereum],[" &amp; demoPosts[[#This Row],[postTypeGuidLabel]]&amp;"])\"", "</f>
        <v xml:space="preserve">\"labels\" : \"each([Bitcoin],[Ethereum],[MESSAGEPOSTLABEL])\", </v>
      </c>
      <c r="BC37" s="185" t="str">
        <f t="shared" si="6"/>
        <v>\"connections\":[{\"source\":\"alias://ff5136ad023a66644c4f4a8e2a495bb34689/alias\",\"target\":\"alias://0e65bd3a974ed1d7c195f94055c93537827f/alias\",\"label\":\"f0186f0d-c862-4ee3-9c09-b850a9d745a7\"}],</v>
      </c>
      <c r="BD37" s="185" t="str">
        <f>"\""versionedPostId\"" : \""" &amp; demoPosts[[#This Row],[versionedPost.id]] &amp; "\"", "</f>
        <v xml:space="preserve">\"versionedPostId\" : \"\", </v>
      </c>
      <c r="BE37" s="185" t="str">
        <f>"\""versionedPostPredecessorId\"" : \""" &amp; demoPosts[[#This Row],[versionedPost.predecessorID]] &amp; "\"", "</f>
        <v xml:space="preserve">\"versionedPostPredecessorId\" : \"\", </v>
      </c>
      <c r="BF37" s="185" t="str">
        <f>"\""jobPostType\"" : \""" &amp; demoPosts[[#This Row],[jobPostType]] &amp; "\"", "</f>
        <v xml:space="preserve">\"jobPostType\" : \" \", </v>
      </c>
      <c r="BG37" s="185" t="str">
        <f>"\""name\"" : \""" &amp; demoPosts[[#This Row],[jobName]] &amp; "\"", "</f>
        <v xml:space="preserve">\"name\" : \"\", </v>
      </c>
      <c r="BH37" s="185" t="str">
        <f>"\""description\"" : \""" &amp; demoPosts[[#This Row],[jobDescription]] &amp; "\"", "</f>
        <v xml:space="preserve">\"description\" : \"\", </v>
      </c>
      <c r="BI37" s="185" t="str">
        <f>"\""message\"" : \""" &amp; demoPosts[[#This Row],[jobMessage]] &amp; "\"", "</f>
        <v xml:space="preserve">\"message\" : \"\", </v>
      </c>
      <c r="BJ3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7" s="185" t="str">
        <f>"\""postedDate\"" : \""" &amp; demoPosts[[#This Row],[jobMessage]] &amp; "\"", "</f>
        <v xml:space="preserve">\"postedDate\" : \"\", </v>
      </c>
      <c r="BL37" s="185" t="str">
        <f>"\""broadcastDate\"" : \""" &amp; demoPosts[[#This Row],[jobBroadcastDate]] &amp; "\"", "</f>
        <v xml:space="preserve">\"broadcastDate\" : \"\", </v>
      </c>
      <c r="BM37" s="185" t="str">
        <f>"\""startDate\"" : \""" &amp; demoPosts[[#This Row],[jobStartDate]] &amp; "\"", "</f>
        <v xml:space="preserve">\"startDate\" : \"\", </v>
      </c>
      <c r="BN37" s="185" t="str">
        <f>"\""endDate\"" : \""" &amp; demoPosts[[#This Row],[jobEndDate]] &amp; "\"", "</f>
        <v xml:space="preserve">\"endDate\" : \"\", </v>
      </c>
      <c r="BO37" s="185" t="str">
        <f>"\""currency\"" : \""" &amp; demoPosts[[#This Row],[jobCurrency]] &amp; "\"", "</f>
        <v xml:space="preserve">\"currency\" : \"\", </v>
      </c>
      <c r="BP37" s="185" t="str">
        <f>"\""workLocation\"" : \""" &amp; demoPosts[[#This Row],[jobWorkLocation]] &amp; "\"", "</f>
        <v xml:space="preserve">\"workLocation\" : \"\", </v>
      </c>
      <c r="BQ37" s="185" t="str">
        <f>"\""isPayoutInPieces\"" : \""" &amp; demoPosts[[#This Row],[jobIsPayoutInPieces]] &amp; "\"", "</f>
        <v xml:space="preserve">\"isPayoutInPieces\" : \"\", </v>
      </c>
      <c r="BR37" s="185" t="str">
        <f t="shared" si="11"/>
        <v xml:space="preserve">\"skillNeeded\" : \"various skills\", </v>
      </c>
      <c r="BS37" s="185" t="str">
        <f>"\""posterId\"" : \""" &amp; demoPosts[[#This Row],[posterId]] &amp; "\"", "</f>
        <v xml:space="preserve">\"posterId\" : \"\", </v>
      </c>
      <c r="BT37" s="185" t="str">
        <f>"\""versionNumber\"" : \""" &amp; demoPosts[[#This Row],[versionNumber]] &amp; "\"", "</f>
        <v xml:space="preserve">\"versionNumber\" : \"\", </v>
      </c>
      <c r="BU37" s="185" t="str">
        <f>"\""allowForwarding\"" : " &amp; demoPosts[[#This Row],[allowForwarding]] &amp; ", "</f>
        <v xml:space="preserve">\"allowForwarding\" : true, </v>
      </c>
      <c r="BV37" s="185" t="str">
        <f t="shared" si="7"/>
        <v xml:space="preserve">\"referents\" : \"\", </v>
      </c>
      <c r="BW37" s="185" t="str">
        <f>"\""contractType\"" : \""" &amp; demoPosts[[#This Row],[jobContractType]] &amp; "\"", "</f>
        <v xml:space="preserve">\"contractType\" : \"\", </v>
      </c>
      <c r="BX37" s="185" t="str">
        <f>"\""budget\"" : \""" &amp; demoPosts[[#This Row],[jobBudget]] &amp; "\"""</f>
        <v>\"budget\" : \"\"</v>
      </c>
      <c r="BY3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7" s="185" t="str">
        <f>"\""text\"" : \""" &amp; demoPosts[[#This Row],[messageText]] &amp; "\"","</f>
        <v>\"text\"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7" s="185" t="str">
        <f>"\""subject\"" : \""" &amp; demoPosts[[#This Row],[messageSubject]] &amp; "\"","</f>
        <v>\"subject\" : \"subject to discussion\",</v>
      </c>
      <c r="CB3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7" s="185" t="str">
        <f ca="1">"{\""$type\"":\"""&amp;demoPosts[[#This Row],[$type]]&amp;"\"","&amp;demoPosts[[#This Row],[uidInnerJson]]&amp;demoPosts[[#This Row],[createdInnerJson]]&amp;demoPosts[[#This Row],[modifiedInnerJson]]&amp;"\""connections\"":[{}],"&amp;"\""labels\"":\""notused\"","&amp;demoPosts[[#This Row],[typeDependentContentJson]]&amp;"}"</f>
        <v>{\"$type\":\"shared.models.MessagePost\",\"uid\" : \"b80317843d7747e5a73fbc0bec61c579\", \"created\" : \"2016-09-16T11:33:50Z\",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7" s="185" t="str">
        <f>"""uid"" : """&amp;demoPosts[[#This Row],[uid]]&amp;""", "</f>
        <v xml:space="preserve">"uid" : "b80317843d7747e5a73fbc0bec61c579", </v>
      </c>
      <c r="CG37" s="185" t="str">
        <f>"""src"" : """&amp;demoPosts[[#This Row],[Source]]&amp;""", "</f>
        <v xml:space="preserve">"src" : "ff235fc133f54453907939c5b2f1f1c8", </v>
      </c>
      <c r="CH37" s="185" t="str">
        <f>"""trgts"" : ["""&amp;demoPosts[[#This Row],[trgt1]]&amp;"""], "</f>
        <v xml:space="preserve">"trgts" : ["eeeeeeeeeeeeeeeeeeeeeeeeeeeeeeee"], </v>
      </c>
      <c r="CI37" s="185" t="str">
        <f>"""label"" : ""each([Bitcoin],[Ethereum],[" &amp; demoPosts[[#This Row],[postTypeGuidLabel]]&amp;"])"", "</f>
        <v xml:space="preserve">"label" : "each([Bitcoin],[Ethereum],[MESSAGEPOSTLABEL])", </v>
      </c>
      <c r="CJ37" s="207" t="str">
        <f ca="1">"{"&amp;demoPosts[[#This Row],[src]] &amp;demoPosts[[#This Row],[trgts]]&amp; demoPosts[[#This Row],[outterLabels]] &amp; demoPosts[[#This Row],[uid2]] &amp; """value"" : """ &amp; demoPosts[[#This Row],[valueJson]] &amp; """}" &amp; IF(LEN(OFFSET(demoPosts[[#This Row],[Source]],1,0))&gt;0," , ","")</f>
        <v xml:space="preserve">{"src" : "ff235fc133f54453907939c5b2f1f1c8", "trgts" : ["eeeeeeeeeeeeeeeeeeeeeeeeeeeeeeee"], "label" : "each([Bitcoin],[Ethereum],[MESSAGEPOSTLABEL])", "uid" : "b80317843d7747e5a73fbc0bec61c579", "value" : "{\"$type\":\"shared.models.MessagePost\",\"uid\" : \"b80317843d7747e5a73fbc0bec61c579\", \"created\" : \"2016-09-16T11:33:50Z\", \"modified\" : \"2002-05-30T09:30:10Z\", \"connections\":[{}],\"labels\":\"notused\",\"postContent\": {\"$type\":\"shared.models.MessagePostContent\",\"versionedPostId\" : \"\", \"versionedPostPredecessorId\" : \"\", \"versionNumber\" : \"\", \"allowForwarding\" : true, \"text\" : \"35: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7" s="210" t="str">
        <f>""</f>
        <v/>
      </c>
    </row>
    <row r="38" spans="2:89" s="185" customFormat="1" x14ac:dyDescent="0.25">
      <c r="B38" s="185" t="s">
        <v>1235</v>
      </c>
      <c r="C38" s="185" t="s">
        <v>1139</v>
      </c>
      <c r="D38" s="185" t="str">
        <f>VLOOKUP(demoPosts[[#This Row],[Source]],Table1[[UUID]:[email]],2,FALSE)</f>
        <v>36@localhost</v>
      </c>
      <c r="E38" s="185" t="s">
        <v>2487</v>
      </c>
      <c r="F38" s="185" t="s">
        <v>805</v>
      </c>
      <c r="G3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8" s="150" t="str">
        <f t="shared" ca="1" si="4"/>
        <v>2016-09-16T11:19:26Z</v>
      </c>
      <c r="J38" s="185" t="s">
        <v>804</v>
      </c>
      <c r="M38" s="185" t="s">
        <v>2600</v>
      </c>
      <c r="N38" s="185" t="str">
        <f>ROW(demoPosts[[#This Row],[postTypeGuidLabel]])-2 &amp; ":  " &amp; REPT("lorem ipsum ",2*ROW(demoPosts[[#This Row],[postTypeGuidLabel]]))</f>
        <v xml:space="preserve">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8" s="185">
        <v>12</v>
      </c>
      <c r="P3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8" s="185" t="s">
        <v>2651</v>
      </c>
      <c r="AE38" s="185" t="s">
        <v>868</v>
      </c>
      <c r="AQ38" s="185" t="str">
        <f>"\""name\"" : \"""&amp;demoPosts[[#This Row],[talentProfile.name]]&amp;"\"", "</f>
        <v xml:space="preserve">\"name\" : \"\", </v>
      </c>
      <c r="AR38" s="185" t="str">
        <f>"\""title\"" : \"""&amp;demoPosts[[#This Row],[talentProfile.title]]&amp;"\"", "</f>
        <v xml:space="preserve">\"title\" : \"\", </v>
      </c>
      <c r="AS38" s="185" t="str">
        <f>"\""capabilities\"" : \"""&amp;demoPosts[[#This Row],[talentProfile.capabilities]]&amp;"\"", "</f>
        <v xml:space="preserve">\"capabilities\" : \"\", </v>
      </c>
      <c r="AT38" s="185" t="str">
        <f>"\""video\"" : \"""&amp;demoPosts[[#This Row],[talentProfile.video]]&amp;"\"" "</f>
        <v xml:space="preserve">\"video\" : \"\" </v>
      </c>
      <c r="AU3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8" s="185" t="str">
        <f>"\""uid\"" : \"""&amp;demoPosts[[#This Row],[uid]]&amp;"\"", "</f>
        <v xml:space="preserve">\"uid\" : \"58a34de006fd46bd8b2ba6a720dc99cd\", </v>
      </c>
      <c r="AW38" s="185" t="str">
        <f t="shared" si="5"/>
        <v xml:space="preserve">\"type\" : \"TEXT\", </v>
      </c>
      <c r="AX38" s="185" t="str">
        <f ca="1">"\""created\"" : \""" &amp; demoPosts[[#This Row],[created]] &amp; "\"", "</f>
        <v xml:space="preserve">\"created\" : \"2016-09-16T11:19:26Z\", </v>
      </c>
      <c r="AY38" s="185" t="str">
        <f>"\""modified\"" : \""" &amp; demoPosts[[#This Row],[modified]] &amp; "\"", "</f>
        <v xml:space="preserve">\"modified\" : \"2002-05-30T09:30:10Z\", </v>
      </c>
      <c r="AZ38" s="185" t="str">
        <f ca="1">"\""created\"" : \""" &amp; demoPosts[[#This Row],[created]] &amp; "\"", "</f>
        <v xml:space="preserve">\"created\" : \"2016-09-16T11:19:26Z\", </v>
      </c>
      <c r="BA38" s="185" t="str">
        <f>"\""modified\"" : \""" &amp; demoPosts[[#This Row],[modified]] &amp; "\"", "</f>
        <v xml:space="preserve">\"modified\" : \"2002-05-30T09:30:10Z\", </v>
      </c>
      <c r="BB38" s="185" t="str">
        <f>"\""labels\"" : \""each([Bitcoin],[Ethereum],[" &amp; demoPosts[[#This Row],[postTypeGuidLabel]]&amp;"])\"", "</f>
        <v xml:space="preserve">\"labels\" : \"each([Bitcoin],[Ethereum],[MESSAGEPOSTLABEL])\", </v>
      </c>
      <c r="BC38" s="185" t="str">
        <f t="shared" si="6"/>
        <v>\"connections\":[{\"source\":\"alias://ff5136ad023a66644c4f4a8e2a495bb34689/alias\",\"target\":\"alias://0e65bd3a974ed1d7c195f94055c93537827f/alias\",\"label\":\"f0186f0d-c862-4ee3-9c09-b850a9d745a7\"}],</v>
      </c>
      <c r="BD38" s="185" t="str">
        <f>"\""versionedPostId\"" : \""" &amp; demoPosts[[#This Row],[versionedPost.id]] &amp; "\"", "</f>
        <v xml:space="preserve">\"versionedPostId\" : \"\", </v>
      </c>
      <c r="BE38" s="185" t="str">
        <f>"\""versionedPostPredecessorId\"" : \""" &amp; demoPosts[[#This Row],[versionedPost.predecessorID]] &amp; "\"", "</f>
        <v xml:space="preserve">\"versionedPostPredecessorId\" : \"\", </v>
      </c>
      <c r="BF38" s="185" t="str">
        <f>"\""jobPostType\"" : \""" &amp; demoPosts[[#This Row],[jobPostType]] &amp; "\"", "</f>
        <v xml:space="preserve">\"jobPostType\" : \" \", </v>
      </c>
      <c r="BG38" s="185" t="str">
        <f>"\""name\"" : \""" &amp; demoPosts[[#This Row],[jobName]] &amp; "\"", "</f>
        <v xml:space="preserve">\"name\" : \"\", </v>
      </c>
      <c r="BH38" s="185" t="str">
        <f>"\""description\"" : \""" &amp; demoPosts[[#This Row],[jobDescription]] &amp; "\"", "</f>
        <v xml:space="preserve">\"description\" : \"\", </v>
      </c>
      <c r="BI38" s="185" t="str">
        <f>"\""message\"" : \""" &amp; demoPosts[[#This Row],[jobMessage]] &amp; "\"", "</f>
        <v xml:space="preserve">\"message\" : \"\", </v>
      </c>
      <c r="BJ3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8" s="185" t="str">
        <f>"\""postedDate\"" : \""" &amp; demoPosts[[#This Row],[jobMessage]] &amp; "\"", "</f>
        <v xml:space="preserve">\"postedDate\" : \"\", </v>
      </c>
      <c r="BL38" s="185" t="str">
        <f>"\""broadcastDate\"" : \""" &amp; demoPosts[[#This Row],[jobBroadcastDate]] &amp; "\"", "</f>
        <v xml:space="preserve">\"broadcastDate\" : \"\", </v>
      </c>
      <c r="BM38" s="185" t="str">
        <f>"\""startDate\"" : \""" &amp; demoPosts[[#This Row],[jobStartDate]] &amp; "\"", "</f>
        <v xml:space="preserve">\"startDate\" : \"\", </v>
      </c>
      <c r="BN38" s="185" t="str">
        <f>"\""endDate\"" : \""" &amp; demoPosts[[#This Row],[jobEndDate]] &amp; "\"", "</f>
        <v xml:space="preserve">\"endDate\" : \"\", </v>
      </c>
      <c r="BO38" s="185" t="str">
        <f>"\""currency\"" : \""" &amp; demoPosts[[#This Row],[jobCurrency]] &amp; "\"", "</f>
        <v xml:space="preserve">\"currency\" : \"\", </v>
      </c>
      <c r="BP38" s="185" t="str">
        <f>"\""workLocation\"" : \""" &amp; demoPosts[[#This Row],[jobWorkLocation]] &amp; "\"", "</f>
        <v xml:space="preserve">\"workLocation\" : \"\", </v>
      </c>
      <c r="BQ38" s="185" t="str">
        <f>"\""isPayoutInPieces\"" : \""" &amp; demoPosts[[#This Row],[jobIsPayoutInPieces]] &amp; "\"", "</f>
        <v xml:space="preserve">\"isPayoutInPieces\" : \"\", </v>
      </c>
      <c r="BR38" s="185" t="str">
        <f t="shared" si="11"/>
        <v xml:space="preserve">\"skillNeeded\" : \"various skills\", </v>
      </c>
      <c r="BS38" s="185" t="str">
        <f>"\""posterId\"" : \""" &amp; demoPosts[[#This Row],[posterId]] &amp; "\"", "</f>
        <v xml:space="preserve">\"posterId\" : \"\", </v>
      </c>
      <c r="BT38" s="185" t="str">
        <f>"\""versionNumber\"" : \""" &amp; demoPosts[[#This Row],[versionNumber]] &amp; "\"", "</f>
        <v xml:space="preserve">\"versionNumber\" : \"\", </v>
      </c>
      <c r="BU38" s="185" t="str">
        <f>"\""allowForwarding\"" : " &amp; demoPosts[[#This Row],[allowForwarding]] &amp; ", "</f>
        <v xml:space="preserve">\"allowForwarding\" : true, </v>
      </c>
      <c r="BV38" s="185" t="str">
        <f t="shared" si="7"/>
        <v xml:space="preserve">\"referents\" : \"\", </v>
      </c>
      <c r="BW38" s="185" t="str">
        <f>"\""contractType\"" : \""" &amp; demoPosts[[#This Row],[jobContractType]] &amp; "\"", "</f>
        <v xml:space="preserve">\"contractType\" : \"\", </v>
      </c>
      <c r="BX38" s="185" t="str">
        <f>"\""budget\"" : \""" &amp; demoPosts[[#This Row],[jobBudget]] &amp; "\"""</f>
        <v>\"budget\" : \"\"</v>
      </c>
      <c r="BY3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8" s="185" t="str">
        <f>"\""text\"" : \""" &amp; demoPosts[[#This Row],[messageText]] &amp; "\"","</f>
        <v>\"text\"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8" s="185" t="str">
        <f>"\""subject\"" : \""" &amp; demoPosts[[#This Row],[messageSubject]] &amp; "\"","</f>
        <v>\"subject\" : \"subject to discussion\",</v>
      </c>
      <c r="CB3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8" s="185" t="str">
        <f ca="1">"{\""$type\"":\"""&amp;demoPosts[[#This Row],[$type]]&amp;"\"","&amp;demoPosts[[#This Row],[uidInnerJson]]&amp;demoPosts[[#This Row],[createdInnerJson]]&amp;demoPosts[[#This Row],[modifiedInnerJson]]&amp;"\""connections\"":[{}],"&amp;"\""labels\"":\""notused\"","&amp;demoPosts[[#This Row],[typeDependentContentJson]]&amp;"}"</f>
        <v>{\"$type\":\"shared.models.MessagePost\",\"uid\" : \"58a34de006fd46bd8b2ba6a720dc99cd\", \"created\" : \"2016-09-16T11:19:26Z\",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8" s="185" t="str">
        <f>"""uid"" : """&amp;demoPosts[[#This Row],[uid]]&amp;""", "</f>
        <v xml:space="preserve">"uid" : "58a34de006fd46bd8b2ba6a720dc99cd", </v>
      </c>
      <c r="CG38" s="185" t="str">
        <f>"""src"" : """&amp;demoPosts[[#This Row],[Source]]&amp;""", "</f>
        <v xml:space="preserve">"src" : "9f837567c50d4f00877b1170a8105711", </v>
      </c>
      <c r="CH38" s="185" t="str">
        <f>"""trgts"" : ["""&amp;demoPosts[[#This Row],[trgt1]]&amp;"""], "</f>
        <v xml:space="preserve">"trgts" : ["eeeeeeeeeeeeeeeeeeeeeeeeeeeeeeee"], </v>
      </c>
      <c r="CI38" s="185" t="str">
        <f>"""label"" : ""each([Bitcoin],[Ethereum],[" &amp; demoPosts[[#This Row],[postTypeGuidLabel]]&amp;"])"", "</f>
        <v xml:space="preserve">"label" : "each([Bitcoin],[Ethereum],[MESSAGEPOSTLABEL])", </v>
      </c>
      <c r="CJ38" s="207" t="str">
        <f ca="1">"{"&amp;demoPosts[[#This Row],[src]] &amp;demoPosts[[#This Row],[trgts]]&amp; demoPosts[[#This Row],[outterLabels]] &amp; demoPosts[[#This Row],[uid2]] &amp; """value"" : """ &amp; demoPosts[[#This Row],[valueJson]] &amp; """}" &amp; IF(LEN(OFFSET(demoPosts[[#This Row],[Source]],1,0))&gt;0," , ","")</f>
        <v xml:space="preserve">{"src" : "9f837567c50d4f00877b1170a8105711", "trgts" : ["eeeeeeeeeeeeeeeeeeeeeeeeeeeeeeee"], "label" : "each([Bitcoin],[Ethereum],[MESSAGEPOSTLABEL])", "uid" : "58a34de006fd46bd8b2ba6a720dc99cd", "value" : "{\"$type\":\"shared.models.MessagePost\",\"uid\" : \"58a34de006fd46bd8b2ba6a720dc99cd\", \"created\" : \"2016-09-16T11:19:26Z\", \"modified\" : \"2002-05-30T09:30:10Z\", \"connections\":[{}],\"labels\":\"notused\",\"postContent\": {\"$type\":\"shared.models.MessagePostContent\",\"versionedPostId\" : \"\", \"versionedPostPredecessorId\" : \"\", \"versionNumber\" : \"\", \"allowForwarding\" : true, \"text\" : \"36: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8" s="210" t="str">
        <f>""</f>
        <v/>
      </c>
    </row>
    <row r="39" spans="2:89" s="185" customFormat="1" x14ac:dyDescent="0.25">
      <c r="B39" s="185" t="s">
        <v>1236</v>
      </c>
      <c r="C39" s="185" t="s">
        <v>1140</v>
      </c>
      <c r="D39" s="185" t="str">
        <f>VLOOKUP(demoPosts[[#This Row],[Source]],Table1[[UUID]:[email]],2,FALSE)</f>
        <v>37@localhost</v>
      </c>
      <c r="E39" s="185" t="s">
        <v>2487</v>
      </c>
      <c r="F39" s="185" t="s">
        <v>805</v>
      </c>
      <c r="G3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39" s="150" t="str">
        <f t="shared" ca="1" si="4"/>
        <v>2016-09-16T11:05:02Z</v>
      </c>
      <c r="J39" s="185" t="s">
        <v>804</v>
      </c>
      <c r="M39" s="185" t="s">
        <v>2600</v>
      </c>
      <c r="N39" s="185" t="str">
        <f>ROW(demoPosts[[#This Row],[postTypeGuidLabel]])-2 &amp; ":  " &amp; REPT("lorem ipsum ",2*ROW(demoPosts[[#This Row],[postTypeGuidLabel]]))</f>
        <v xml:space="preserve">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39" s="185">
        <v>12</v>
      </c>
      <c r="P3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39" s="185" t="s">
        <v>2651</v>
      </c>
      <c r="AE39" s="185" t="s">
        <v>868</v>
      </c>
      <c r="AQ39" s="185" t="str">
        <f>"\""name\"" : \"""&amp;demoPosts[[#This Row],[talentProfile.name]]&amp;"\"", "</f>
        <v xml:space="preserve">\"name\" : \"\", </v>
      </c>
      <c r="AR39" s="185" t="str">
        <f>"\""title\"" : \"""&amp;demoPosts[[#This Row],[talentProfile.title]]&amp;"\"", "</f>
        <v xml:space="preserve">\"title\" : \"\", </v>
      </c>
      <c r="AS39" s="185" t="str">
        <f>"\""capabilities\"" : \"""&amp;demoPosts[[#This Row],[talentProfile.capabilities]]&amp;"\"", "</f>
        <v xml:space="preserve">\"capabilities\" : \"\", </v>
      </c>
      <c r="AT39" s="185" t="str">
        <f>"\""video\"" : \"""&amp;demoPosts[[#This Row],[talentProfile.video]]&amp;"\"" "</f>
        <v xml:space="preserve">\"video\" : \"\" </v>
      </c>
      <c r="AU3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39" s="185" t="str">
        <f>"\""uid\"" : \"""&amp;demoPosts[[#This Row],[uid]]&amp;"\"", "</f>
        <v xml:space="preserve">\"uid\" : \"40a539e11f154315a0ca747dffe61ba4\", </v>
      </c>
      <c r="AW39" s="185" t="str">
        <f t="shared" si="5"/>
        <v xml:space="preserve">\"type\" : \"TEXT\", </v>
      </c>
      <c r="AX39" s="185" t="str">
        <f ca="1">"\""created\"" : \""" &amp; demoPosts[[#This Row],[created]] &amp; "\"", "</f>
        <v xml:space="preserve">\"created\" : \"2016-09-16T11:05:02Z\", </v>
      </c>
      <c r="AY39" s="185" t="str">
        <f>"\""modified\"" : \""" &amp; demoPosts[[#This Row],[modified]] &amp; "\"", "</f>
        <v xml:space="preserve">\"modified\" : \"2002-05-30T09:30:10Z\", </v>
      </c>
      <c r="AZ39" s="185" t="str">
        <f ca="1">"\""created\"" : \""" &amp; demoPosts[[#This Row],[created]] &amp; "\"", "</f>
        <v xml:space="preserve">\"created\" : \"2016-09-16T11:05:02Z\", </v>
      </c>
      <c r="BA39" s="185" t="str">
        <f>"\""modified\"" : \""" &amp; demoPosts[[#This Row],[modified]] &amp; "\"", "</f>
        <v xml:space="preserve">\"modified\" : \"2002-05-30T09:30:10Z\", </v>
      </c>
      <c r="BB39" s="185" t="str">
        <f>"\""labels\"" : \""each([Bitcoin],[Ethereum],[" &amp; demoPosts[[#This Row],[postTypeGuidLabel]]&amp;"])\"", "</f>
        <v xml:space="preserve">\"labels\" : \"each([Bitcoin],[Ethereum],[MESSAGEPOSTLABEL])\", </v>
      </c>
      <c r="BC39" s="185" t="str">
        <f t="shared" si="6"/>
        <v>\"connections\":[{\"source\":\"alias://ff5136ad023a66644c4f4a8e2a495bb34689/alias\",\"target\":\"alias://0e65bd3a974ed1d7c195f94055c93537827f/alias\",\"label\":\"f0186f0d-c862-4ee3-9c09-b850a9d745a7\"}],</v>
      </c>
      <c r="BD39" s="185" t="str">
        <f>"\""versionedPostId\"" : \""" &amp; demoPosts[[#This Row],[versionedPost.id]] &amp; "\"", "</f>
        <v xml:space="preserve">\"versionedPostId\" : \"\", </v>
      </c>
      <c r="BE39" s="185" t="str">
        <f>"\""versionedPostPredecessorId\"" : \""" &amp; demoPosts[[#This Row],[versionedPost.predecessorID]] &amp; "\"", "</f>
        <v xml:space="preserve">\"versionedPostPredecessorId\" : \"\", </v>
      </c>
      <c r="BF39" s="185" t="str">
        <f>"\""jobPostType\"" : \""" &amp; demoPosts[[#This Row],[jobPostType]] &amp; "\"", "</f>
        <v xml:space="preserve">\"jobPostType\" : \" \", </v>
      </c>
      <c r="BG39" s="185" t="str">
        <f>"\""name\"" : \""" &amp; demoPosts[[#This Row],[jobName]] &amp; "\"", "</f>
        <v xml:space="preserve">\"name\" : \"\", </v>
      </c>
      <c r="BH39" s="185" t="str">
        <f>"\""description\"" : \""" &amp; demoPosts[[#This Row],[jobDescription]] &amp; "\"", "</f>
        <v xml:space="preserve">\"description\" : \"\", </v>
      </c>
      <c r="BI39" s="185" t="str">
        <f>"\""message\"" : \""" &amp; demoPosts[[#This Row],[jobMessage]] &amp; "\"", "</f>
        <v xml:space="preserve">\"message\" : \"\", </v>
      </c>
      <c r="BJ3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39" s="185" t="str">
        <f>"\""postedDate\"" : \""" &amp; demoPosts[[#This Row],[jobMessage]] &amp; "\"", "</f>
        <v xml:space="preserve">\"postedDate\" : \"\", </v>
      </c>
      <c r="BL39" s="185" t="str">
        <f>"\""broadcastDate\"" : \""" &amp; demoPosts[[#This Row],[jobBroadcastDate]] &amp; "\"", "</f>
        <v xml:space="preserve">\"broadcastDate\" : \"\", </v>
      </c>
      <c r="BM39" s="185" t="str">
        <f>"\""startDate\"" : \""" &amp; demoPosts[[#This Row],[jobStartDate]] &amp; "\"", "</f>
        <v xml:space="preserve">\"startDate\" : \"\", </v>
      </c>
      <c r="BN39" s="185" t="str">
        <f>"\""endDate\"" : \""" &amp; demoPosts[[#This Row],[jobEndDate]] &amp; "\"", "</f>
        <v xml:space="preserve">\"endDate\" : \"\", </v>
      </c>
      <c r="BO39" s="185" t="str">
        <f>"\""currency\"" : \""" &amp; demoPosts[[#This Row],[jobCurrency]] &amp; "\"", "</f>
        <v xml:space="preserve">\"currency\" : \"\", </v>
      </c>
      <c r="BP39" s="185" t="str">
        <f>"\""workLocation\"" : \""" &amp; demoPosts[[#This Row],[jobWorkLocation]] &amp; "\"", "</f>
        <v xml:space="preserve">\"workLocation\" : \"\", </v>
      </c>
      <c r="BQ39" s="185" t="str">
        <f>"\""isPayoutInPieces\"" : \""" &amp; demoPosts[[#This Row],[jobIsPayoutInPieces]] &amp; "\"", "</f>
        <v xml:space="preserve">\"isPayoutInPieces\" : \"\", </v>
      </c>
      <c r="BR39" s="185" t="str">
        <f t="shared" si="11"/>
        <v xml:space="preserve">\"skillNeeded\" : \"various skills\", </v>
      </c>
      <c r="BS39" s="185" t="str">
        <f>"\""posterId\"" : \""" &amp; demoPosts[[#This Row],[posterId]] &amp; "\"", "</f>
        <v xml:space="preserve">\"posterId\" : \"\", </v>
      </c>
      <c r="BT39" s="185" t="str">
        <f>"\""versionNumber\"" : \""" &amp; demoPosts[[#This Row],[versionNumber]] &amp; "\"", "</f>
        <v xml:space="preserve">\"versionNumber\" : \"\", </v>
      </c>
      <c r="BU39" s="185" t="str">
        <f>"\""allowForwarding\"" : " &amp; demoPosts[[#This Row],[allowForwarding]] &amp; ", "</f>
        <v xml:space="preserve">\"allowForwarding\" : true, </v>
      </c>
      <c r="BV39" s="185" t="str">
        <f t="shared" si="7"/>
        <v xml:space="preserve">\"referents\" : \"\", </v>
      </c>
      <c r="BW39" s="185" t="str">
        <f>"\""contractType\"" : \""" &amp; demoPosts[[#This Row],[jobContractType]] &amp; "\"", "</f>
        <v xml:space="preserve">\"contractType\" : \"\", </v>
      </c>
      <c r="BX39" s="185" t="str">
        <f>"\""budget\"" : \""" &amp; demoPosts[[#This Row],[jobBudget]] &amp; "\"""</f>
        <v>\"budget\" : \"\"</v>
      </c>
      <c r="BY3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39" s="185" t="str">
        <f>"\""text\"" : \""" &amp; demoPosts[[#This Row],[messageText]] &amp; "\"","</f>
        <v>\"text\"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39" s="185" t="str">
        <f>"\""subject\"" : \""" &amp; demoPosts[[#This Row],[messageSubject]] &amp; "\"","</f>
        <v>\"subject\" : \"subject to discussion\",</v>
      </c>
      <c r="CB3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3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3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39" s="185" t="str">
        <f ca="1">"{\""$type\"":\"""&amp;demoPosts[[#This Row],[$type]]&amp;"\"","&amp;demoPosts[[#This Row],[uidInnerJson]]&amp;demoPosts[[#This Row],[createdInnerJson]]&amp;demoPosts[[#This Row],[modifiedInnerJson]]&amp;"\""connections\"":[{}],"&amp;"\""labels\"":\""notused\"","&amp;demoPosts[[#This Row],[typeDependentContentJson]]&amp;"}"</f>
        <v>{\"$type\":\"shared.models.MessagePost\",\"uid\" : \"40a539e11f154315a0ca747dffe61ba4\", \"created\" : \"2016-09-16T11:05:02Z\",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39" s="185" t="str">
        <f>"""uid"" : """&amp;demoPosts[[#This Row],[uid]]&amp;""", "</f>
        <v xml:space="preserve">"uid" : "40a539e11f154315a0ca747dffe61ba4", </v>
      </c>
      <c r="CG39" s="185" t="str">
        <f>"""src"" : """&amp;demoPosts[[#This Row],[Source]]&amp;""", "</f>
        <v xml:space="preserve">"src" : "d6ac3e2f2e464ecf81d12d696bb8f6ae", </v>
      </c>
      <c r="CH39" s="185" t="str">
        <f>"""trgts"" : ["""&amp;demoPosts[[#This Row],[trgt1]]&amp;"""], "</f>
        <v xml:space="preserve">"trgts" : ["eeeeeeeeeeeeeeeeeeeeeeeeeeeeeeee"], </v>
      </c>
      <c r="CI39" s="185" t="str">
        <f>"""label"" : ""each([Bitcoin],[Ethereum],[" &amp; demoPosts[[#This Row],[postTypeGuidLabel]]&amp;"])"", "</f>
        <v xml:space="preserve">"label" : "each([Bitcoin],[Ethereum],[MESSAGEPOSTLABEL])", </v>
      </c>
      <c r="CJ39" s="207" t="str">
        <f ca="1">"{"&amp;demoPosts[[#This Row],[src]] &amp;demoPosts[[#This Row],[trgts]]&amp; demoPosts[[#This Row],[outterLabels]] &amp; demoPosts[[#This Row],[uid2]] &amp; """value"" : """ &amp; demoPosts[[#This Row],[valueJson]] &amp; """}" &amp; IF(LEN(OFFSET(demoPosts[[#This Row],[Source]],1,0))&gt;0," , ","")</f>
        <v xml:space="preserve">{"src" : "d6ac3e2f2e464ecf81d12d696bb8f6ae", "trgts" : ["eeeeeeeeeeeeeeeeeeeeeeeeeeeeeeee"], "label" : "each([Bitcoin],[Ethereum],[MESSAGEPOSTLABEL])", "uid" : "40a539e11f154315a0ca747dffe61ba4", "value" : "{\"$type\":\"shared.models.MessagePost\",\"uid\" : \"40a539e11f154315a0ca747dffe61ba4\", \"created\" : \"2016-09-16T11:05:02Z\", \"modified\" : \"2002-05-30T09:30:10Z\", \"connections\":[{}],\"labels\":\"notused\",\"postContent\": {\"$type\":\"shared.models.MessagePostContent\",\"versionedPostId\" : \"\", \"versionedPostPredecessorId\" : \"\", \"versionNumber\" : \"\", \"allowForwarding\" : true, \"text\" : \"37: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39" s="210" t="str">
        <f>""</f>
        <v/>
      </c>
    </row>
    <row r="40" spans="2:89" s="185" customFormat="1" x14ac:dyDescent="0.25">
      <c r="B40" s="185" t="s">
        <v>1237</v>
      </c>
      <c r="C40" s="185" t="s">
        <v>1141</v>
      </c>
      <c r="D40" s="185" t="str">
        <f>VLOOKUP(demoPosts[[#This Row],[Source]],Table1[[UUID]:[email]],2,FALSE)</f>
        <v>38@localhost</v>
      </c>
      <c r="E40" s="185" t="s">
        <v>2487</v>
      </c>
      <c r="F40" s="185" t="s">
        <v>805</v>
      </c>
      <c r="G4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0" s="150" t="str">
        <f t="shared" ca="1" si="4"/>
        <v>2016-09-16T10:50:38Z</v>
      </c>
      <c r="J40" s="185" t="s">
        <v>804</v>
      </c>
      <c r="M40" s="185" t="s">
        <v>2600</v>
      </c>
      <c r="N40" s="185" t="str">
        <f>ROW(demoPosts[[#This Row],[postTypeGuidLabel]])-2 &amp; ":  " &amp; REPT("lorem ipsum ",2*ROW(demoPosts[[#This Row],[postTypeGuidLabel]]))</f>
        <v xml:space="preserve">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0" s="185">
        <v>12</v>
      </c>
      <c r="P4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0" s="185" t="s">
        <v>2651</v>
      </c>
      <c r="AE40" s="185" t="s">
        <v>868</v>
      </c>
      <c r="AQ40" s="185" t="str">
        <f>"\""name\"" : \"""&amp;demoPosts[[#This Row],[talentProfile.name]]&amp;"\"", "</f>
        <v xml:space="preserve">\"name\" : \"\", </v>
      </c>
      <c r="AR40" s="185" t="str">
        <f>"\""title\"" : \"""&amp;demoPosts[[#This Row],[talentProfile.title]]&amp;"\"", "</f>
        <v xml:space="preserve">\"title\" : \"\", </v>
      </c>
      <c r="AS40" s="185" t="str">
        <f>"\""capabilities\"" : \"""&amp;demoPosts[[#This Row],[talentProfile.capabilities]]&amp;"\"", "</f>
        <v xml:space="preserve">\"capabilities\" : \"\", </v>
      </c>
      <c r="AT40" s="185" t="str">
        <f>"\""video\"" : \"""&amp;demoPosts[[#This Row],[talentProfile.video]]&amp;"\"" "</f>
        <v xml:space="preserve">\"video\" : \"\" </v>
      </c>
      <c r="AU4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0" s="185" t="str">
        <f>"\""uid\"" : \"""&amp;demoPosts[[#This Row],[uid]]&amp;"\"", "</f>
        <v xml:space="preserve">\"uid\" : \"f1819254a3124875aaabcd31be64e48e\", </v>
      </c>
      <c r="AW40" s="185" t="str">
        <f t="shared" si="5"/>
        <v xml:space="preserve">\"type\" : \"TEXT\", </v>
      </c>
      <c r="AX40" s="185" t="str">
        <f ca="1">"\""created\"" : \""" &amp; demoPosts[[#This Row],[created]] &amp; "\"", "</f>
        <v xml:space="preserve">\"created\" : \"2016-09-16T10:50:38Z\", </v>
      </c>
      <c r="AY40" s="185" t="str">
        <f>"\""modified\"" : \""" &amp; demoPosts[[#This Row],[modified]] &amp; "\"", "</f>
        <v xml:space="preserve">\"modified\" : \"2002-05-30T09:30:10Z\", </v>
      </c>
      <c r="AZ40" s="185" t="str">
        <f ca="1">"\""created\"" : \""" &amp; demoPosts[[#This Row],[created]] &amp; "\"", "</f>
        <v xml:space="preserve">\"created\" : \"2016-09-16T10:50:38Z\", </v>
      </c>
      <c r="BA40" s="185" t="str">
        <f>"\""modified\"" : \""" &amp; demoPosts[[#This Row],[modified]] &amp; "\"", "</f>
        <v xml:space="preserve">\"modified\" : \"2002-05-30T09:30:10Z\", </v>
      </c>
      <c r="BB40" s="185" t="str">
        <f>"\""labels\"" : \""each([Bitcoin],[Ethereum],[" &amp; demoPosts[[#This Row],[postTypeGuidLabel]]&amp;"])\"", "</f>
        <v xml:space="preserve">\"labels\" : \"each([Bitcoin],[Ethereum],[MESSAGEPOSTLABEL])\", </v>
      </c>
      <c r="BC40" s="185" t="str">
        <f t="shared" si="6"/>
        <v>\"connections\":[{\"source\":\"alias://ff5136ad023a66644c4f4a8e2a495bb34689/alias\",\"target\":\"alias://0e65bd3a974ed1d7c195f94055c93537827f/alias\",\"label\":\"f0186f0d-c862-4ee3-9c09-b850a9d745a7\"}],</v>
      </c>
      <c r="BD40" s="185" t="str">
        <f>"\""versionedPostId\"" : \""" &amp; demoPosts[[#This Row],[versionedPost.id]] &amp; "\"", "</f>
        <v xml:space="preserve">\"versionedPostId\" : \"\", </v>
      </c>
      <c r="BE40" s="185" t="str">
        <f>"\""versionedPostPredecessorId\"" : \""" &amp; demoPosts[[#This Row],[versionedPost.predecessorID]] &amp; "\"", "</f>
        <v xml:space="preserve">\"versionedPostPredecessorId\" : \"\", </v>
      </c>
      <c r="BF40" s="185" t="str">
        <f>"\""jobPostType\"" : \""" &amp; demoPosts[[#This Row],[jobPostType]] &amp; "\"", "</f>
        <v xml:space="preserve">\"jobPostType\" : \" \", </v>
      </c>
      <c r="BG40" s="185" t="str">
        <f>"\""name\"" : \""" &amp; demoPosts[[#This Row],[jobName]] &amp; "\"", "</f>
        <v xml:space="preserve">\"name\" : \"\", </v>
      </c>
      <c r="BH40" s="185" t="str">
        <f>"\""description\"" : \""" &amp; demoPosts[[#This Row],[jobDescription]] &amp; "\"", "</f>
        <v xml:space="preserve">\"description\" : \"\", </v>
      </c>
      <c r="BI40" s="185" t="str">
        <f>"\""message\"" : \""" &amp; demoPosts[[#This Row],[jobMessage]] &amp; "\"", "</f>
        <v xml:space="preserve">\"message\" : \"\", </v>
      </c>
      <c r="BJ4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0" s="185" t="str">
        <f>"\""postedDate\"" : \""" &amp; demoPosts[[#This Row],[jobMessage]] &amp; "\"", "</f>
        <v xml:space="preserve">\"postedDate\" : \"\", </v>
      </c>
      <c r="BL40" s="185" t="str">
        <f>"\""broadcastDate\"" : \""" &amp; demoPosts[[#This Row],[jobBroadcastDate]] &amp; "\"", "</f>
        <v xml:space="preserve">\"broadcastDate\" : \"\", </v>
      </c>
      <c r="BM40" s="185" t="str">
        <f>"\""startDate\"" : \""" &amp; demoPosts[[#This Row],[jobStartDate]] &amp; "\"", "</f>
        <v xml:space="preserve">\"startDate\" : \"\", </v>
      </c>
      <c r="BN40" s="185" t="str">
        <f>"\""endDate\"" : \""" &amp; demoPosts[[#This Row],[jobEndDate]] &amp; "\"", "</f>
        <v xml:space="preserve">\"endDate\" : \"\", </v>
      </c>
      <c r="BO40" s="185" t="str">
        <f>"\""currency\"" : \""" &amp; demoPosts[[#This Row],[jobCurrency]] &amp; "\"", "</f>
        <v xml:space="preserve">\"currency\" : \"\", </v>
      </c>
      <c r="BP40" s="185" t="str">
        <f>"\""workLocation\"" : \""" &amp; demoPosts[[#This Row],[jobWorkLocation]] &amp; "\"", "</f>
        <v xml:space="preserve">\"workLocation\" : \"\", </v>
      </c>
      <c r="BQ40" s="185" t="str">
        <f>"\""isPayoutInPieces\"" : \""" &amp; demoPosts[[#This Row],[jobIsPayoutInPieces]] &amp; "\"", "</f>
        <v xml:space="preserve">\"isPayoutInPieces\" : \"\", </v>
      </c>
      <c r="BR40" s="185" t="str">
        <f t="shared" si="11"/>
        <v xml:space="preserve">\"skillNeeded\" : \"various skills\", </v>
      </c>
      <c r="BS40" s="185" t="str">
        <f>"\""posterId\"" : \""" &amp; demoPosts[[#This Row],[posterId]] &amp; "\"", "</f>
        <v xml:space="preserve">\"posterId\" : \"\", </v>
      </c>
      <c r="BT40" s="185" t="str">
        <f>"\""versionNumber\"" : \""" &amp; demoPosts[[#This Row],[versionNumber]] &amp; "\"", "</f>
        <v xml:space="preserve">\"versionNumber\" : \"\", </v>
      </c>
      <c r="BU40" s="185" t="str">
        <f>"\""allowForwarding\"" : " &amp; demoPosts[[#This Row],[allowForwarding]] &amp; ", "</f>
        <v xml:space="preserve">\"allowForwarding\" : true, </v>
      </c>
      <c r="BV40" s="185" t="str">
        <f t="shared" si="7"/>
        <v xml:space="preserve">\"referents\" : \"\", </v>
      </c>
      <c r="BW40" s="185" t="str">
        <f>"\""contractType\"" : \""" &amp; demoPosts[[#This Row],[jobContractType]] &amp; "\"", "</f>
        <v xml:space="preserve">\"contractType\" : \"\", </v>
      </c>
      <c r="BX40" s="185" t="str">
        <f>"\""budget\"" : \""" &amp; demoPosts[[#This Row],[jobBudget]] &amp; "\"""</f>
        <v>\"budget\" : \"\"</v>
      </c>
      <c r="BY4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0" s="185" t="str">
        <f>"\""text\"" : \""" &amp; demoPosts[[#This Row],[messageText]] &amp; "\"","</f>
        <v>\"text\"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0" s="185" t="str">
        <f>"\""subject\"" : \""" &amp; demoPosts[[#This Row],[messageSubject]] &amp; "\"","</f>
        <v>\"subject\" : \"subject to discussion\",</v>
      </c>
      <c r="CB4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0" s="185" t="str">
        <f ca="1">"{\""$type\"":\"""&amp;demoPosts[[#This Row],[$type]]&amp;"\"","&amp;demoPosts[[#This Row],[uidInnerJson]]&amp;demoPosts[[#This Row],[createdInnerJson]]&amp;demoPosts[[#This Row],[modifiedInnerJson]]&amp;"\""connections\"":[{}],"&amp;"\""labels\"":\""notused\"","&amp;demoPosts[[#This Row],[typeDependentContentJson]]&amp;"}"</f>
        <v>{\"$type\":\"shared.models.MessagePost\",\"uid\" : \"f1819254a3124875aaabcd31be64e48e\", \"created\" : \"2016-09-16T10:50:38Z\",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0" s="185" t="str">
        <f>"""uid"" : """&amp;demoPosts[[#This Row],[uid]]&amp;""", "</f>
        <v xml:space="preserve">"uid" : "f1819254a3124875aaabcd31be64e48e", </v>
      </c>
      <c r="CG40" s="185" t="str">
        <f>"""src"" : """&amp;demoPosts[[#This Row],[Source]]&amp;""", "</f>
        <v xml:space="preserve">"src" : "7705c9f6e67243f8a65cef45872ba455", </v>
      </c>
      <c r="CH40" s="185" t="str">
        <f>"""trgts"" : ["""&amp;demoPosts[[#This Row],[trgt1]]&amp;"""], "</f>
        <v xml:space="preserve">"trgts" : ["eeeeeeeeeeeeeeeeeeeeeeeeeeeeeeee"], </v>
      </c>
      <c r="CI40" s="185" t="str">
        <f>"""label"" : ""each([Bitcoin],[Ethereum],[" &amp; demoPosts[[#This Row],[postTypeGuidLabel]]&amp;"])"", "</f>
        <v xml:space="preserve">"label" : "each([Bitcoin],[Ethereum],[MESSAGEPOSTLABEL])", </v>
      </c>
      <c r="CJ40" s="207" t="str">
        <f ca="1">"{"&amp;demoPosts[[#This Row],[src]] &amp;demoPosts[[#This Row],[trgts]]&amp; demoPosts[[#This Row],[outterLabels]] &amp; demoPosts[[#This Row],[uid2]] &amp; """value"" : """ &amp; demoPosts[[#This Row],[valueJson]] &amp; """}" &amp; IF(LEN(OFFSET(demoPosts[[#This Row],[Source]],1,0))&gt;0," , ","")</f>
        <v xml:space="preserve">{"src" : "7705c9f6e67243f8a65cef45872ba455", "trgts" : ["eeeeeeeeeeeeeeeeeeeeeeeeeeeeeeee"], "label" : "each([Bitcoin],[Ethereum],[MESSAGEPOSTLABEL])", "uid" : "f1819254a3124875aaabcd31be64e48e", "value" : "{\"$type\":\"shared.models.MessagePost\",\"uid\" : \"f1819254a3124875aaabcd31be64e48e\", \"created\" : \"2016-09-16T10:50:38Z\", \"modified\" : \"2002-05-30T09:30:10Z\", \"connections\":[{}],\"labels\":\"notused\",\"postContent\": {\"$type\":\"shared.models.MessagePostContent\",\"versionedPostId\" : \"\", \"versionedPostPredecessorId\" : \"\", \"versionNumber\" : \"\", \"allowForwarding\" : true, \"text\" : \"38: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0" s="210" t="str">
        <f>""</f>
        <v/>
      </c>
    </row>
    <row r="41" spans="2:89" s="185" customFormat="1" x14ac:dyDescent="0.25">
      <c r="B41" s="185" t="s">
        <v>1238</v>
      </c>
      <c r="C41" s="185" t="s">
        <v>1142</v>
      </c>
      <c r="D41" s="185" t="str">
        <f>VLOOKUP(demoPosts[[#This Row],[Source]],Table1[[UUID]:[email]],2,FALSE)</f>
        <v>39@localhost</v>
      </c>
      <c r="E41" s="185" t="s">
        <v>2487</v>
      </c>
      <c r="F41" s="185" t="s">
        <v>805</v>
      </c>
      <c r="G4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1" s="150" t="str">
        <f t="shared" ca="1" si="4"/>
        <v>2016-09-16T10:36:14Z</v>
      </c>
      <c r="J41" s="185" t="s">
        <v>804</v>
      </c>
      <c r="M41" s="185" t="s">
        <v>2600</v>
      </c>
      <c r="N41" s="185" t="str">
        <f>ROW(demoPosts[[#This Row],[postTypeGuidLabel]])-2 &amp; ":  " &amp; REPT("lorem ipsum ",2*ROW(demoPosts[[#This Row],[postTypeGuidLabel]]))</f>
        <v xml:space="preserve">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1" s="185">
        <v>12</v>
      </c>
      <c r="P4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1" s="185" t="s">
        <v>2651</v>
      </c>
      <c r="AE41" s="185" t="s">
        <v>868</v>
      </c>
      <c r="AQ41" s="185" t="str">
        <f>"\""name\"" : \"""&amp;demoPosts[[#This Row],[talentProfile.name]]&amp;"\"", "</f>
        <v xml:space="preserve">\"name\" : \"\", </v>
      </c>
      <c r="AR41" s="185" t="str">
        <f>"\""title\"" : \"""&amp;demoPosts[[#This Row],[talentProfile.title]]&amp;"\"", "</f>
        <v xml:space="preserve">\"title\" : \"\", </v>
      </c>
      <c r="AS41" s="185" t="str">
        <f>"\""capabilities\"" : \"""&amp;demoPosts[[#This Row],[talentProfile.capabilities]]&amp;"\"", "</f>
        <v xml:space="preserve">\"capabilities\" : \"\", </v>
      </c>
      <c r="AT41" s="185" t="str">
        <f>"\""video\"" : \"""&amp;demoPosts[[#This Row],[talentProfile.video]]&amp;"\"" "</f>
        <v xml:space="preserve">\"video\" : \"\" </v>
      </c>
      <c r="AU4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1" s="185" t="str">
        <f>"\""uid\"" : \"""&amp;demoPosts[[#This Row],[uid]]&amp;"\"", "</f>
        <v xml:space="preserve">\"uid\" : \"17751d58d23043b883de5f9a9252f906\", </v>
      </c>
      <c r="AW41" s="185" t="str">
        <f t="shared" si="5"/>
        <v xml:space="preserve">\"type\" : \"TEXT\", </v>
      </c>
      <c r="AX41" s="185" t="str">
        <f ca="1">"\""created\"" : \""" &amp; demoPosts[[#This Row],[created]] &amp; "\"", "</f>
        <v xml:space="preserve">\"created\" : \"2016-09-16T10:36:14Z\", </v>
      </c>
      <c r="AY41" s="185" t="str">
        <f>"\""modified\"" : \""" &amp; demoPosts[[#This Row],[modified]] &amp; "\"", "</f>
        <v xml:space="preserve">\"modified\" : \"2002-05-30T09:30:10Z\", </v>
      </c>
      <c r="AZ41" s="185" t="str">
        <f ca="1">"\""created\"" : \""" &amp; demoPosts[[#This Row],[created]] &amp; "\"", "</f>
        <v xml:space="preserve">\"created\" : \"2016-09-16T10:36:14Z\", </v>
      </c>
      <c r="BA41" s="185" t="str">
        <f>"\""modified\"" : \""" &amp; demoPosts[[#This Row],[modified]] &amp; "\"", "</f>
        <v xml:space="preserve">\"modified\" : \"2002-05-30T09:30:10Z\", </v>
      </c>
      <c r="BB41" s="185" t="str">
        <f>"\""labels\"" : \""each([Bitcoin],[Ethereum],[" &amp; demoPosts[[#This Row],[postTypeGuidLabel]]&amp;"])\"", "</f>
        <v xml:space="preserve">\"labels\" : \"each([Bitcoin],[Ethereum],[MESSAGEPOSTLABEL])\", </v>
      </c>
      <c r="BC41" s="185" t="str">
        <f t="shared" si="6"/>
        <v>\"connections\":[{\"source\":\"alias://ff5136ad023a66644c4f4a8e2a495bb34689/alias\",\"target\":\"alias://0e65bd3a974ed1d7c195f94055c93537827f/alias\",\"label\":\"f0186f0d-c862-4ee3-9c09-b850a9d745a7\"}],</v>
      </c>
      <c r="BD41" s="185" t="str">
        <f>"\""versionedPostId\"" : \""" &amp; demoPosts[[#This Row],[versionedPost.id]] &amp; "\"", "</f>
        <v xml:space="preserve">\"versionedPostId\" : \"\", </v>
      </c>
      <c r="BE41" s="185" t="str">
        <f>"\""versionedPostPredecessorId\"" : \""" &amp; demoPosts[[#This Row],[versionedPost.predecessorID]] &amp; "\"", "</f>
        <v xml:space="preserve">\"versionedPostPredecessorId\" : \"\", </v>
      </c>
      <c r="BF41" s="185" t="str">
        <f>"\""jobPostType\"" : \""" &amp; demoPosts[[#This Row],[jobPostType]] &amp; "\"", "</f>
        <v xml:space="preserve">\"jobPostType\" : \" \", </v>
      </c>
      <c r="BG41" s="185" t="str">
        <f>"\""name\"" : \""" &amp; demoPosts[[#This Row],[jobName]] &amp; "\"", "</f>
        <v xml:space="preserve">\"name\" : \"\", </v>
      </c>
      <c r="BH41" s="185" t="str">
        <f>"\""description\"" : \""" &amp; demoPosts[[#This Row],[jobDescription]] &amp; "\"", "</f>
        <v xml:space="preserve">\"description\" : \"\", </v>
      </c>
      <c r="BI41" s="185" t="str">
        <f>"\""message\"" : \""" &amp; demoPosts[[#This Row],[jobMessage]] &amp; "\"", "</f>
        <v xml:space="preserve">\"message\" : \"\", </v>
      </c>
      <c r="BJ4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1" s="185" t="str">
        <f>"\""postedDate\"" : \""" &amp; demoPosts[[#This Row],[jobMessage]] &amp; "\"", "</f>
        <v xml:space="preserve">\"postedDate\" : \"\", </v>
      </c>
      <c r="BL41" s="185" t="str">
        <f>"\""broadcastDate\"" : \""" &amp; demoPosts[[#This Row],[jobBroadcastDate]] &amp; "\"", "</f>
        <v xml:space="preserve">\"broadcastDate\" : \"\", </v>
      </c>
      <c r="BM41" s="185" t="str">
        <f>"\""startDate\"" : \""" &amp; demoPosts[[#This Row],[jobStartDate]] &amp; "\"", "</f>
        <v xml:space="preserve">\"startDate\" : \"\", </v>
      </c>
      <c r="BN41" s="185" t="str">
        <f>"\""endDate\"" : \""" &amp; demoPosts[[#This Row],[jobEndDate]] &amp; "\"", "</f>
        <v xml:space="preserve">\"endDate\" : \"\", </v>
      </c>
      <c r="BO41" s="185" t="str">
        <f>"\""currency\"" : \""" &amp; demoPosts[[#This Row],[jobCurrency]] &amp; "\"", "</f>
        <v xml:space="preserve">\"currency\" : \"\", </v>
      </c>
      <c r="BP41" s="185" t="str">
        <f>"\""workLocation\"" : \""" &amp; demoPosts[[#This Row],[jobWorkLocation]] &amp; "\"", "</f>
        <v xml:space="preserve">\"workLocation\" : \"\", </v>
      </c>
      <c r="BQ41" s="185" t="str">
        <f>"\""isPayoutInPieces\"" : \""" &amp; demoPosts[[#This Row],[jobIsPayoutInPieces]] &amp; "\"", "</f>
        <v xml:space="preserve">\"isPayoutInPieces\" : \"\", </v>
      </c>
      <c r="BR41" s="185" t="str">
        <f t="shared" si="11"/>
        <v xml:space="preserve">\"skillNeeded\" : \"various skills\", </v>
      </c>
      <c r="BS41" s="185" t="str">
        <f>"\""posterId\"" : \""" &amp; demoPosts[[#This Row],[posterId]] &amp; "\"", "</f>
        <v xml:space="preserve">\"posterId\" : \"\", </v>
      </c>
      <c r="BT41" s="185" t="str">
        <f>"\""versionNumber\"" : \""" &amp; demoPosts[[#This Row],[versionNumber]] &amp; "\"", "</f>
        <v xml:space="preserve">\"versionNumber\" : \"\", </v>
      </c>
      <c r="BU41" s="185" t="str">
        <f>"\""allowForwarding\"" : " &amp; demoPosts[[#This Row],[allowForwarding]] &amp; ", "</f>
        <v xml:space="preserve">\"allowForwarding\" : true, </v>
      </c>
      <c r="BV41" s="185" t="str">
        <f t="shared" si="7"/>
        <v xml:space="preserve">\"referents\" : \"\", </v>
      </c>
      <c r="BW41" s="185" t="str">
        <f>"\""contractType\"" : \""" &amp; demoPosts[[#This Row],[jobContractType]] &amp; "\"", "</f>
        <v xml:space="preserve">\"contractType\" : \"\", </v>
      </c>
      <c r="BX41" s="185" t="str">
        <f>"\""budget\"" : \""" &amp; demoPosts[[#This Row],[jobBudget]] &amp; "\"""</f>
        <v>\"budget\" : \"\"</v>
      </c>
      <c r="BY4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1" s="185" t="str">
        <f>"\""text\"" : \""" &amp; demoPosts[[#This Row],[messageText]] &amp; "\"","</f>
        <v>\"text\"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1" s="185" t="str">
        <f>"\""subject\"" : \""" &amp; demoPosts[[#This Row],[messageSubject]] &amp; "\"","</f>
        <v>\"subject\" : \"subject to discussion\",</v>
      </c>
      <c r="CB4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1" s="185" t="str">
        <f ca="1">"{\""$type\"":\"""&amp;demoPosts[[#This Row],[$type]]&amp;"\"","&amp;demoPosts[[#This Row],[uidInnerJson]]&amp;demoPosts[[#This Row],[createdInnerJson]]&amp;demoPosts[[#This Row],[modifiedInnerJson]]&amp;"\""connections\"":[{}],"&amp;"\""labels\"":\""notused\"","&amp;demoPosts[[#This Row],[typeDependentContentJson]]&amp;"}"</f>
        <v>{\"$type\":\"shared.models.MessagePost\",\"uid\" : \"17751d58d23043b883de5f9a9252f906\", \"created\" : \"2016-09-16T10:36:14Z\",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1" s="185" t="str">
        <f>"""uid"" : """&amp;demoPosts[[#This Row],[uid]]&amp;""", "</f>
        <v xml:space="preserve">"uid" : "17751d58d23043b883de5f9a9252f906", </v>
      </c>
      <c r="CG41" s="185" t="str">
        <f>"""src"" : """&amp;demoPosts[[#This Row],[Source]]&amp;""", "</f>
        <v xml:space="preserve">"src" : "1639a21e75c04247b6be92fbefc62bbb", </v>
      </c>
      <c r="CH41" s="185" t="str">
        <f>"""trgts"" : ["""&amp;demoPosts[[#This Row],[trgt1]]&amp;"""], "</f>
        <v xml:space="preserve">"trgts" : ["eeeeeeeeeeeeeeeeeeeeeeeeeeeeeeee"], </v>
      </c>
      <c r="CI41" s="185" t="str">
        <f>"""label"" : ""each([Bitcoin],[Ethereum],[" &amp; demoPosts[[#This Row],[postTypeGuidLabel]]&amp;"])"", "</f>
        <v xml:space="preserve">"label" : "each([Bitcoin],[Ethereum],[MESSAGEPOSTLABEL])", </v>
      </c>
      <c r="CJ41" s="207" t="str">
        <f ca="1">"{"&amp;demoPosts[[#This Row],[src]] &amp;demoPosts[[#This Row],[trgts]]&amp; demoPosts[[#This Row],[outterLabels]] &amp; demoPosts[[#This Row],[uid2]] &amp; """value"" : """ &amp; demoPosts[[#This Row],[valueJson]] &amp; """}" &amp; IF(LEN(OFFSET(demoPosts[[#This Row],[Source]],1,0))&gt;0," , ","")</f>
        <v xml:space="preserve">{"src" : "1639a21e75c04247b6be92fbefc62bbb", "trgts" : ["eeeeeeeeeeeeeeeeeeeeeeeeeeeeeeee"], "label" : "each([Bitcoin],[Ethereum],[MESSAGEPOSTLABEL])", "uid" : "17751d58d23043b883de5f9a9252f906", "value" : "{\"$type\":\"shared.models.MessagePost\",\"uid\" : \"17751d58d23043b883de5f9a9252f906\", \"created\" : \"2016-09-16T10:36:14Z\", \"modified\" : \"2002-05-30T09:30:10Z\", \"connections\":[{}],\"labels\":\"notused\",\"postContent\": {\"$type\":\"shared.models.MessagePostContent\",\"versionedPostId\" : \"\", \"versionedPostPredecessorId\" : \"\", \"versionNumber\" : \"\", \"allowForwarding\" : true, \"text\" : \"39: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1" s="210" t="str">
        <f>""</f>
        <v/>
      </c>
    </row>
    <row r="42" spans="2:89" s="185" customFormat="1" x14ac:dyDescent="0.25">
      <c r="B42" s="185" t="s">
        <v>1239</v>
      </c>
      <c r="C42" s="185" t="s">
        <v>1143</v>
      </c>
      <c r="D42" s="185" t="str">
        <f>VLOOKUP(demoPosts[[#This Row],[Source]],Table1[[UUID]:[email]],2,FALSE)</f>
        <v>40@localhost</v>
      </c>
      <c r="E42" s="185" t="s">
        <v>2487</v>
      </c>
      <c r="F42" s="185" t="s">
        <v>805</v>
      </c>
      <c r="G4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2" s="150" t="str">
        <f t="shared" ca="1" si="4"/>
        <v>2016-09-16T10:21:50Z</v>
      </c>
      <c r="J42" s="185" t="s">
        <v>804</v>
      </c>
      <c r="M42" s="185" t="s">
        <v>2600</v>
      </c>
      <c r="N42" s="185" t="str">
        <f>ROW(demoPosts[[#This Row],[postTypeGuidLabel]])-2 &amp; ":  " &amp; REPT("lorem ipsum ",2*ROW(demoPosts[[#This Row],[postTypeGuidLabel]]))</f>
        <v xml:space="preserve">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2" s="185">
        <v>12</v>
      </c>
      <c r="P4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2" s="185" t="s">
        <v>2651</v>
      </c>
      <c r="AE42" s="185" t="s">
        <v>868</v>
      </c>
      <c r="AQ42" s="185" t="str">
        <f>"\""name\"" : \"""&amp;demoPosts[[#This Row],[talentProfile.name]]&amp;"\"", "</f>
        <v xml:space="preserve">\"name\" : \"\", </v>
      </c>
      <c r="AR42" s="185" t="str">
        <f>"\""title\"" : \"""&amp;demoPosts[[#This Row],[talentProfile.title]]&amp;"\"", "</f>
        <v xml:space="preserve">\"title\" : \"\", </v>
      </c>
      <c r="AS42" s="185" t="str">
        <f>"\""capabilities\"" : \"""&amp;demoPosts[[#This Row],[talentProfile.capabilities]]&amp;"\"", "</f>
        <v xml:space="preserve">\"capabilities\" : \"\", </v>
      </c>
      <c r="AT42" s="185" t="str">
        <f>"\""video\"" : \"""&amp;demoPosts[[#This Row],[talentProfile.video]]&amp;"\"" "</f>
        <v xml:space="preserve">\"video\" : \"\" </v>
      </c>
      <c r="AU4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2" s="185" t="str">
        <f>"\""uid\"" : \"""&amp;demoPosts[[#This Row],[uid]]&amp;"\"", "</f>
        <v xml:space="preserve">\"uid\" : \"4bf9003158d64ddabdd01cab50155643\", </v>
      </c>
      <c r="AW42" s="185" t="str">
        <f t="shared" si="5"/>
        <v xml:space="preserve">\"type\" : \"TEXT\", </v>
      </c>
      <c r="AX42" s="185" t="str">
        <f ca="1">"\""created\"" : \""" &amp; demoPosts[[#This Row],[created]] &amp; "\"", "</f>
        <v xml:space="preserve">\"created\" : \"2016-09-16T10:21:50Z\", </v>
      </c>
      <c r="AY42" s="185" t="str">
        <f>"\""modified\"" : \""" &amp; demoPosts[[#This Row],[modified]] &amp; "\"", "</f>
        <v xml:space="preserve">\"modified\" : \"2002-05-30T09:30:10Z\", </v>
      </c>
      <c r="AZ42" s="185" t="str">
        <f ca="1">"\""created\"" : \""" &amp; demoPosts[[#This Row],[created]] &amp; "\"", "</f>
        <v xml:space="preserve">\"created\" : \"2016-09-16T10:21:50Z\", </v>
      </c>
      <c r="BA42" s="185" t="str">
        <f>"\""modified\"" : \""" &amp; demoPosts[[#This Row],[modified]] &amp; "\"", "</f>
        <v xml:space="preserve">\"modified\" : \"2002-05-30T09:30:10Z\", </v>
      </c>
      <c r="BB42" s="185" t="str">
        <f>"\""labels\"" : \""each([Bitcoin],[Ethereum],[" &amp; demoPosts[[#This Row],[postTypeGuidLabel]]&amp;"])\"", "</f>
        <v xml:space="preserve">\"labels\" : \"each([Bitcoin],[Ethereum],[MESSAGEPOSTLABEL])\", </v>
      </c>
      <c r="BC42" s="185" t="str">
        <f t="shared" si="6"/>
        <v>\"connections\":[{\"source\":\"alias://ff5136ad023a66644c4f4a8e2a495bb34689/alias\",\"target\":\"alias://0e65bd3a974ed1d7c195f94055c93537827f/alias\",\"label\":\"f0186f0d-c862-4ee3-9c09-b850a9d745a7\"}],</v>
      </c>
      <c r="BD42" s="185" t="str">
        <f>"\""versionedPostId\"" : \""" &amp; demoPosts[[#This Row],[versionedPost.id]] &amp; "\"", "</f>
        <v xml:space="preserve">\"versionedPostId\" : \"\", </v>
      </c>
      <c r="BE42" s="185" t="str">
        <f>"\""versionedPostPredecessorId\"" : \""" &amp; demoPosts[[#This Row],[versionedPost.predecessorID]] &amp; "\"", "</f>
        <v xml:space="preserve">\"versionedPostPredecessorId\" : \"\", </v>
      </c>
      <c r="BF42" s="185" t="str">
        <f>"\""jobPostType\"" : \""" &amp; demoPosts[[#This Row],[jobPostType]] &amp; "\"", "</f>
        <v xml:space="preserve">\"jobPostType\" : \" \", </v>
      </c>
      <c r="BG42" s="185" t="str">
        <f>"\""name\"" : \""" &amp; demoPosts[[#This Row],[jobName]] &amp; "\"", "</f>
        <v xml:space="preserve">\"name\" : \"\", </v>
      </c>
      <c r="BH42" s="185" t="str">
        <f>"\""description\"" : \""" &amp; demoPosts[[#This Row],[jobDescription]] &amp; "\"", "</f>
        <v xml:space="preserve">\"description\" : \"\", </v>
      </c>
      <c r="BI42" s="185" t="str">
        <f>"\""message\"" : \""" &amp; demoPosts[[#This Row],[jobMessage]] &amp; "\"", "</f>
        <v xml:space="preserve">\"message\" : \"\", </v>
      </c>
      <c r="BJ4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2" s="185" t="str">
        <f>"\""postedDate\"" : \""" &amp; demoPosts[[#This Row],[jobMessage]] &amp; "\"", "</f>
        <v xml:space="preserve">\"postedDate\" : \"\", </v>
      </c>
      <c r="BL42" s="185" t="str">
        <f>"\""broadcastDate\"" : \""" &amp; demoPosts[[#This Row],[jobBroadcastDate]] &amp; "\"", "</f>
        <v xml:space="preserve">\"broadcastDate\" : \"\", </v>
      </c>
      <c r="BM42" s="185" t="str">
        <f>"\""startDate\"" : \""" &amp; demoPosts[[#This Row],[jobStartDate]] &amp; "\"", "</f>
        <v xml:space="preserve">\"startDate\" : \"\", </v>
      </c>
      <c r="BN42" s="185" t="str">
        <f>"\""endDate\"" : \""" &amp; demoPosts[[#This Row],[jobEndDate]] &amp; "\"", "</f>
        <v xml:space="preserve">\"endDate\" : \"\", </v>
      </c>
      <c r="BO42" s="185" t="str">
        <f>"\""currency\"" : \""" &amp; demoPosts[[#This Row],[jobCurrency]] &amp; "\"", "</f>
        <v xml:space="preserve">\"currency\" : \"\", </v>
      </c>
      <c r="BP42" s="185" t="str">
        <f>"\""workLocation\"" : \""" &amp; demoPosts[[#This Row],[jobWorkLocation]] &amp; "\"", "</f>
        <v xml:space="preserve">\"workLocation\" : \"\", </v>
      </c>
      <c r="BQ42" s="185" t="str">
        <f>"\""isPayoutInPieces\"" : \""" &amp; demoPosts[[#This Row],[jobIsPayoutInPieces]] &amp; "\"", "</f>
        <v xml:space="preserve">\"isPayoutInPieces\" : \"\", </v>
      </c>
      <c r="BR42" s="185" t="str">
        <f t="shared" si="11"/>
        <v xml:space="preserve">\"skillNeeded\" : \"various skills\", </v>
      </c>
      <c r="BS42" s="185" t="str">
        <f>"\""posterId\"" : \""" &amp; demoPosts[[#This Row],[posterId]] &amp; "\"", "</f>
        <v xml:space="preserve">\"posterId\" : \"\", </v>
      </c>
      <c r="BT42" s="185" t="str">
        <f>"\""versionNumber\"" : \""" &amp; demoPosts[[#This Row],[versionNumber]] &amp; "\"", "</f>
        <v xml:space="preserve">\"versionNumber\" : \"\", </v>
      </c>
      <c r="BU42" s="185" t="str">
        <f>"\""allowForwarding\"" : " &amp; demoPosts[[#This Row],[allowForwarding]] &amp; ", "</f>
        <v xml:space="preserve">\"allowForwarding\" : true, </v>
      </c>
      <c r="BV42" s="185" t="str">
        <f t="shared" si="7"/>
        <v xml:space="preserve">\"referents\" : \"\", </v>
      </c>
      <c r="BW42" s="185" t="str">
        <f>"\""contractType\"" : \""" &amp; demoPosts[[#This Row],[jobContractType]] &amp; "\"", "</f>
        <v xml:space="preserve">\"contractType\" : \"\", </v>
      </c>
      <c r="BX42" s="185" t="str">
        <f>"\""budget\"" : \""" &amp; demoPosts[[#This Row],[jobBudget]] &amp; "\"""</f>
        <v>\"budget\" : \"\"</v>
      </c>
      <c r="BY4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2" s="185" t="str">
        <f>"\""text\"" : \""" &amp; demoPosts[[#This Row],[messageText]] &amp; "\"","</f>
        <v>\"text\"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2" s="185" t="str">
        <f>"\""subject\"" : \""" &amp; demoPosts[[#This Row],[messageSubject]] &amp; "\"","</f>
        <v>\"subject\" : \"subject to discussion\",</v>
      </c>
      <c r="CB4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2" s="185" t="str">
        <f ca="1">"{\""$type\"":\"""&amp;demoPosts[[#This Row],[$type]]&amp;"\"","&amp;demoPosts[[#This Row],[uidInnerJson]]&amp;demoPosts[[#This Row],[createdInnerJson]]&amp;demoPosts[[#This Row],[modifiedInnerJson]]&amp;"\""connections\"":[{}],"&amp;"\""labels\"":\""notused\"","&amp;demoPosts[[#This Row],[typeDependentContentJson]]&amp;"}"</f>
        <v>{\"$type\":\"shared.models.MessagePost\",\"uid\" : \"4bf9003158d64ddabdd01cab50155643\", \"created\" : \"2016-09-16T10:21:50Z\",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2" s="185" t="str">
        <f>"""uid"" : """&amp;demoPosts[[#This Row],[uid]]&amp;""", "</f>
        <v xml:space="preserve">"uid" : "4bf9003158d64ddabdd01cab50155643", </v>
      </c>
      <c r="CG42" s="185" t="str">
        <f>"""src"" : """&amp;demoPosts[[#This Row],[Source]]&amp;""", "</f>
        <v xml:space="preserve">"src" : "f6ae1ae5d0454be583b2160f8f7b593c", </v>
      </c>
      <c r="CH42" s="185" t="str">
        <f>"""trgts"" : ["""&amp;demoPosts[[#This Row],[trgt1]]&amp;"""], "</f>
        <v xml:space="preserve">"trgts" : ["eeeeeeeeeeeeeeeeeeeeeeeeeeeeeeee"], </v>
      </c>
      <c r="CI42" s="185" t="str">
        <f>"""label"" : ""each([Bitcoin],[Ethereum],[" &amp; demoPosts[[#This Row],[postTypeGuidLabel]]&amp;"])"", "</f>
        <v xml:space="preserve">"label" : "each([Bitcoin],[Ethereum],[MESSAGEPOSTLABEL])", </v>
      </c>
      <c r="CJ42" s="207" t="str">
        <f ca="1">"{"&amp;demoPosts[[#This Row],[src]] &amp;demoPosts[[#This Row],[trgts]]&amp; demoPosts[[#This Row],[outterLabels]] &amp; demoPosts[[#This Row],[uid2]] &amp; """value"" : """ &amp; demoPosts[[#This Row],[valueJson]] &amp; """}" &amp; IF(LEN(OFFSET(demoPosts[[#This Row],[Source]],1,0))&gt;0," , ","")</f>
        <v xml:space="preserve">{"src" : "f6ae1ae5d0454be583b2160f8f7b593c", "trgts" : ["eeeeeeeeeeeeeeeeeeeeeeeeeeeeeeee"], "label" : "each([Bitcoin],[Ethereum],[MESSAGEPOSTLABEL])", "uid" : "4bf9003158d64ddabdd01cab50155643", "value" : "{\"$type\":\"shared.models.MessagePost\",\"uid\" : \"4bf9003158d64ddabdd01cab50155643\", \"created\" : \"2016-09-16T10:21:50Z\", \"modified\" : \"2002-05-30T09:30:10Z\", \"connections\":[{}],\"labels\":\"notused\",\"postContent\": {\"$type\":\"shared.models.MessagePostContent\",\"versionedPostId\" : \"\", \"versionedPostPredecessorId\" : \"\", \"versionNumber\" : \"\", \"allowForwarding\" : true, \"text\" : \"40: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2" s="210" t="str">
        <f>""</f>
        <v/>
      </c>
    </row>
    <row r="43" spans="2:89" s="185" customFormat="1" x14ac:dyDescent="0.25">
      <c r="B43" s="185" t="s">
        <v>1240</v>
      </c>
      <c r="C43" s="185" t="s">
        <v>1144</v>
      </c>
      <c r="D43" s="185" t="str">
        <f>VLOOKUP(demoPosts[[#This Row],[Source]],Table1[[UUID]:[email]],2,FALSE)</f>
        <v>41@localhost</v>
      </c>
      <c r="E43" s="185" t="s">
        <v>2487</v>
      </c>
      <c r="F43" s="185" t="s">
        <v>805</v>
      </c>
      <c r="G4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3" s="150" t="str">
        <f t="shared" ca="1" si="4"/>
        <v>2016-09-16T10:07:26Z</v>
      </c>
      <c r="J43" s="185" t="s">
        <v>804</v>
      </c>
      <c r="M43" s="185" t="s">
        <v>2600</v>
      </c>
      <c r="N43" s="185" t="str">
        <f>ROW(demoPosts[[#This Row],[postTypeGuidLabel]])-2 &amp; ":  " &amp; REPT("lorem ipsum ",2*ROW(demoPosts[[#This Row],[postTypeGuidLabel]]))</f>
        <v xml:space="preserve">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3" s="185">
        <v>12</v>
      </c>
      <c r="P4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3" s="185" t="s">
        <v>2651</v>
      </c>
      <c r="AE43" s="185" t="s">
        <v>868</v>
      </c>
      <c r="AQ43" s="185" t="str">
        <f>"\""name\"" : \"""&amp;demoPosts[[#This Row],[talentProfile.name]]&amp;"\"", "</f>
        <v xml:space="preserve">\"name\" : \"\", </v>
      </c>
      <c r="AR43" s="185" t="str">
        <f>"\""title\"" : \"""&amp;demoPosts[[#This Row],[talentProfile.title]]&amp;"\"", "</f>
        <v xml:space="preserve">\"title\" : \"\", </v>
      </c>
      <c r="AS43" s="185" t="str">
        <f>"\""capabilities\"" : \"""&amp;demoPosts[[#This Row],[talentProfile.capabilities]]&amp;"\"", "</f>
        <v xml:space="preserve">\"capabilities\" : \"\", </v>
      </c>
      <c r="AT43" s="185" t="str">
        <f>"\""video\"" : \"""&amp;demoPosts[[#This Row],[talentProfile.video]]&amp;"\"" "</f>
        <v xml:space="preserve">\"video\" : \"\" </v>
      </c>
      <c r="AU4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3" s="185" t="str">
        <f>"\""uid\"" : \"""&amp;demoPosts[[#This Row],[uid]]&amp;"\"", "</f>
        <v xml:space="preserve">\"uid\" : \"e54ae70c102243299bb295cc9a4dbf9f\", </v>
      </c>
      <c r="AW43" s="185" t="str">
        <f t="shared" si="5"/>
        <v xml:space="preserve">\"type\" : \"TEXT\", </v>
      </c>
      <c r="AX43" s="185" t="str">
        <f ca="1">"\""created\"" : \""" &amp; demoPosts[[#This Row],[created]] &amp; "\"", "</f>
        <v xml:space="preserve">\"created\" : \"2016-09-16T10:07:26Z\", </v>
      </c>
      <c r="AY43" s="185" t="str">
        <f>"\""modified\"" : \""" &amp; demoPosts[[#This Row],[modified]] &amp; "\"", "</f>
        <v xml:space="preserve">\"modified\" : \"2002-05-30T09:30:10Z\", </v>
      </c>
      <c r="AZ43" s="185" t="str">
        <f ca="1">"\""created\"" : \""" &amp; demoPosts[[#This Row],[created]] &amp; "\"", "</f>
        <v xml:space="preserve">\"created\" : \"2016-09-16T10:07:26Z\", </v>
      </c>
      <c r="BA43" s="185" t="str">
        <f>"\""modified\"" : \""" &amp; demoPosts[[#This Row],[modified]] &amp; "\"", "</f>
        <v xml:space="preserve">\"modified\" : \"2002-05-30T09:30:10Z\", </v>
      </c>
      <c r="BB43" s="185" t="str">
        <f>"\""labels\"" : \""each([Bitcoin],[Ethereum],[" &amp; demoPosts[[#This Row],[postTypeGuidLabel]]&amp;"])\"", "</f>
        <v xml:space="preserve">\"labels\" : \"each([Bitcoin],[Ethereum],[MESSAGEPOSTLABEL])\", </v>
      </c>
      <c r="BC43" s="185" t="str">
        <f t="shared" si="6"/>
        <v>\"connections\":[{\"source\":\"alias://ff5136ad023a66644c4f4a8e2a495bb34689/alias\",\"target\":\"alias://0e65bd3a974ed1d7c195f94055c93537827f/alias\",\"label\":\"f0186f0d-c862-4ee3-9c09-b850a9d745a7\"}],</v>
      </c>
      <c r="BD43" s="185" t="str">
        <f>"\""versionedPostId\"" : \""" &amp; demoPosts[[#This Row],[versionedPost.id]] &amp; "\"", "</f>
        <v xml:space="preserve">\"versionedPostId\" : \"\", </v>
      </c>
      <c r="BE43" s="185" t="str">
        <f>"\""versionedPostPredecessorId\"" : \""" &amp; demoPosts[[#This Row],[versionedPost.predecessorID]] &amp; "\"", "</f>
        <v xml:space="preserve">\"versionedPostPredecessorId\" : \"\", </v>
      </c>
      <c r="BF43" s="185" t="str">
        <f>"\""jobPostType\"" : \""" &amp; demoPosts[[#This Row],[jobPostType]] &amp; "\"", "</f>
        <v xml:space="preserve">\"jobPostType\" : \" \", </v>
      </c>
      <c r="BG43" s="185" t="str">
        <f>"\""name\"" : \""" &amp; demoPosts[[#This Row],[jobName]] &amp; "\"", "</f>
        <v xml:space="preserve">\"name\" : \"\", </v>
      </c>
      <c r="BH43" s="185" t="str">
        <f>"\""description\"" : \""" &amp; demoPosts[[#This Row],[jobDescription]] &amp; "\"", "</f>
        <v xml:space="preserve">\"description\" : \"\", </v>
      </c>
      <c r="BI43" s="185" t="str">
        <f>"\""message\"" : \""" &amp; demoPosts[[#This Row],[jobMessage]] &amp; "\"", "</f>
        <v xml:space="preserve">\"message\" : \"\", </v>
      </c>
      <c r="BJ4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3" s="185" t="str">
        <f>"\""postedDate\"" : \""" &amp; demoPosts[[#This Row],[jobMessage]] &amp; "\"", "</f>
        <v xml:space="preserve">\"postedDate\" : \"\", </v>
      </c>
      <c r="BL43" s="185" t="str">
        <f>"\""broadcastDate\"" : \""" &amp; demoPosts[[#This Row],[jobBroadcastDate]] &amp; "\"", "</f>
        <v xml:space="preserve">\"broadcastDate\" : \"\", </v>
      </c>
      <c r="BM43" s="185" t="str">
        <f>"\""startDate\"" : \""" &amp; demoPosts[[#This Row],[jobStartDate]] &amp; "\"", "</f>
        <v xml:space="preserve">\"startDate\" : \"\", </v>
      </c>
      <c r="BN43" s="185" t="str">
        <f>"\""endDate\"" : \""" &amp; demoPosts[[#This Row],[jobEndDate]] &amp; "\"", "</f>
        <v xml:space="preserve">\"endDate\" : \"\", </v>
      </c>
      <c r="BO43" s="185" t="str">
        <f>"\""currency\"" : \""" &amp; demoPosts[[#This Row],[jobCurrency]] &amp; "\"", "</f>
        <v xml:space="preserve">\"currency\" : \"\", </v>
      </c>
      <c r="BP43" s="185" t="str">
        <f>"\""workLocation\"" : \""" &amp; demoPosts[[#This Row],[jobWorkLocation]] &amp; "\"", "</f>
        <v xml:space="preserve">\"workLocation\" : \"\", </v>
      </c>
      <c r="BQ43" s="185" t="str">
        <f>"\""isPayoutInPieces\"" : \""" &amp; demoPosts[[#This Row],[jobIsPayoutInPieces]] &amp; "\"", "</f>
        <v xml:space="preserve">\"isPayoutInPieces\" : \"\", </v>
      </c>
      <c r="BR43" s="185" t="str">
        <f t="shared" si="11"/>
        <v xml:space="preserve">\"skillNeeded\" : \"various skills\", </v>
      </c>
      <c r="BS43" s="185" t="str">
        <f>"\""posterId\"" : \""" &amp; demoPosts[[#This Row],[posterId]] &amp; "\"", "</f>
        <v xml:space="preserve">\"posterId\" : \"\", </v>
      </c>
      <c r="BT43" s="185" t="str">
        <f>"\""versionNumber\"" : \""" &amp; demoPosts[[#This Row],[versionNumber]] &amp; "\"", "</f>
        <v xml:space="preserve">\"versionNumber\" : \"\", </v>
      </c>
      <c r="BU43" s="185" t="str">
        <f>"\""allowForwarding\"" : " &amp; demoPosts[[#This Row],[allowForwarding]] &amp; ", "</f>
        <v xml:space="preserve">\"allowForwarding\" : true, </v>
      </c>
      <c r="BV43" s="185" t="str">
        <f t="shared" si="7"/>
        <v xml:space="preserve">\"referents\" : \"\", </v>
      </c>
      <c r="BW43" s="185" t="str">
        <f>"\""contractType\"" : \""" &amp; demoPosts[[#This Row],[jobContractType]] &amp; "\"", "</f>
        <v xml:space="preserve">\"contractType\" : \"\", </v>
      </c>
      <c r="BX43" s="185" t="str">
        <f>"\""budget\"" : \""" &amp; demoPosts[[#This Row],[jobBudget]] &amp; "\"""</f>
        <v>\"budget\" : \"\"</v>
      </c>
      <c r="BY4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3" s="185" t="str">
        <f>"\""text\"" : \""" &amp; demoPosts[[#This Row],[messageText]] &amp; "\"","</f>
        <v>\"text\"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3" s="185" t="str">
        <f>"\""subject\"" : \""" &amp; demoPosts[[#This Row],[messageSubject]] &amp; "\"","</f>
        <v>\"subject\" : \"subject to discussion\",</v>
      </c>
      <c r="CB4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3" s="185" t="str">
        <f ca="1">"{\""$type\"":\"""&amp;demoPosts[[#This Row],[$type]]&amp;"\"","&amp;demoPosts[[#This Row],[uidInnerJson]]&amp;demoPosts[[#This Row],[createdInnerJson]]&amp;demoPosts[[#This Row],[modifiedInnerJson]]&amp;"\""connections\"":[{}],"&amp;"\""labels\"":\""notused\"","&amp;demoPosts[[#This Row],[typeDependentContentJson]]&amp;"}"</f>
        <v>{\"$type\":\"shared.models.MessagePost\",\"uid\" : \"e54ae70c102243299bb295cc9a4dbf9f\", \"created\" : \"2016-09-16T10:07:26Z\",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3" s="185" t="str">
        <f>"""uid"" : """&amp;demoPosts[[#This Row],[uid]]&amp;""", "</f>
        <v xml:space="preserve">"uid" : "e54ae70c102243299bb295cc9a4dbf9f", </v>
      </c>
      <c r="CG43" s="185" t="str">
        <f>"""src"" : """&amp;demoPosts[[#This Row],[Source]]&amp;""", "</f>
        <v xml:space="preserve">"src" : "b48ec06462bf41c8a2361635f349506c", </v>
      </c>
      <c r="CH43" s="185" t="str">
        <f>"""trgts"" : ["""&amp;demoPosts[[#This Row],[trgt1]]&amp;"""], "</f>
        <v xml:space="preserve">"trgts" : ["eeeeeeeeeeeeeeeeeeeeeeeeeeeeeeee"], </v>
      </c>
      <c r="CI43" s="185" t="str">
        <f>"""label"" : ""each([Bitcoin],[Ethereum],[" &amp; demoPosts[[#This Row],[postTypeGuidLabel]]&amp;"])"", "</f>
        <v xml:space="preserve">"label" : "each([Bitcoin],[Ethereum],[MESSAGEPOSTLABEL])", </v>
      </c>
      <c r="CJ43" s="207" t="str">
        <f ca="1">"{"&amp;demoPosts[[#This Row],[src]] &amp;demoPosts[[#This Row],[trgts]]&amp; demoPosts[[#This Row],[outterLabels]] &amp; demoPosts[[#This Row],[uid2]] &amp; """value"" : """ &amp; demoPosts[[#This Row],[valueJson]] &amp; """}" &amp; IF(LEN(OFFSET(demoPosts[[#This Row],[Source]],1,0))&gt;0," , ","")</f>
        <v xml:space="preserve">{"src" : "b48ec06462bf41c8a2361635f349506c", "trgts" : ["eeeeeeeeeeeeeeeeeeeeeeeeeeeeeeee"], "label" : "each([Bitcoin],[Ethereum],[MESSAGEPOSTLABEL])", "uid" : "e54ae70c102243299bb295cc9a4dbf9f", "value" : "{\"$type\":\"shared.models.MessagePost\",\"uid\" : \"e54ae70c102243299bb295cc9a4dbf9f\", \"created\" : \"2016-09-16T10:07:26Z\", \"modified\" : \"2002-05-30T09:30:10Z\", \"connections\":[{}],\"labels\":\"notused\",\"postContent\": {\"$type\":\"shared.models.MessagePostContent\",\"versionedPostId\" : \"\", \"versionedPostPredecessorId\" : \"\", \"versionNumber\" : \"\", \"allowForwarding\" : true, \"text\" : \"41: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3" s="210" t="str">
        <f>""</f>
        <v/>
      </c>
    </row>
    <row r="44" spans="2:89" s="185" customFormat="1" x14ac:dyDescent="0.25">
      <c r="B44" s="185" t="s">
        <v>1241</v>
      </c>
      <c r="C44" s="185" t="s">
        <v>1145</v>
      </c>
      <c r="D44" s="185" t="str">
        <f>VLOOKUP(demoPosts[[#This Row],[Source]],Table1[[UUID]:[email]],2,FALSE)</f>
        <v>42@localhost</v>
      </c>
      <c r="E44" s="185" t="s">
        <v>2487</v>
      </c>
      <c r="F44" s="185" t="s">
        <v>805</v>
      </c>
      <c r="G4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4" s="150" t="str">
        <f t="shared" ca="1" si="4"/>
        <v>2016-09-16T09:53:02Z</v>
      </c>
      <c r="J44" s="185" t="s">
        <v>804</v>
      </c>
      <c r="M44" s="185" t="s">
        <v>2600</v>
      </c>
      <c r="N44" s="185" t="str">
        <f>ROW(demoPosts[[#This Row],[postTypeGuidLabel]])-2 &amp; ":  " &amp; REPT("lorem ipsum ",2*ROW(demoPosts[[#This Row],[postTypeGuidLabel]]))</f>
        <v xml:space="preserve">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4" s="185">
        <v>12</v>
      </c>
      <c r="P4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4" s="185" t="s">
        <v>2651</v>
      </c>
      <c r="AE44" s="185" t="s">
        <v>868</v>
      </c>
      <c r="AQ44" s="185" t="str">
        <f>"\""name\"" : \"""&amp;demoPosts[[#This Row],[talentProfile.name]]&amp;"\"", "</f>
        <v xml:space="preserve">\"name\" : \"\", </v>
      </c>
      <c r="AR44" s="185" t="str">
        <f>"\""title\"" : \"""&amp;demoPosts[[#This Row],[talentProfile.title]]&amp;"\"", "</f>
        <v xml:space="preserve">\"title\" : \"\", </v>
      </c>
      <c r="AS44" s="185" t="str">
        <f>"\""capabilities\"" : \"""&amp;demoPosts[[#This Row],[talentProfile.capabilities]]&amp;"\"", "</f>
        <v xml:space="preserve">\"capabilities\" : \"\", </v>
      </c>
      <c r="AT44" s="185" t="str">
        <f>"\""video\"" : \"""&amp;demoPosts[[#This Row],[talentProfile.video]]&amp;"\"" "</f>
        <v xml:space="preserve">\"video\" : \"\" </v>
      </c>
      <c r="AU4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4" s="185" t="str">
        <f>"\""uid\"" : \"""&amp;demoPosts[[#This Row],[uid]]&amp;"\"", "</f>
        <v xml:space="preserve">\"uid\" : \"174486fa9bda405dad7a06765fb69712\", </v>
      </c>
      <c r="AW44" s="185" t="str">
        <f t="shared" si="5"/>
        <v xml:space="preserve">\"type\" : \"TEXT\", </v>
      </c>
      <c r="AX44" s="185" t="str">
        <f ca="1">"\""created\"" : \""" &amp; demoPosts[[#This Row],[created]] &amp; "\"", "</f>
        <v xml:space="preserve">\"created\" : \"2016-09-16T09:53:02Z\", </v>
      </c>
      <c r="AY44" s="185" t="str">
        <f>"\""modified\"" : \""" &amp; demoPosts[[#This Row],[modified]] &amp; "\"", "</f>
        <v xml:space="preserve">\"modified\" : \"2002-05-30T09:30:10Z\", </v>
      </c>
      <c r="AZ44" s="185" t="str">
        <f ca="1">"\""created\"" : \""" &amp; demoPosts[[#This Row],[created]] &amp; "\"", "</f>
        <v xml:space="preserve">\"created\" : \"2016-09-16T09:53:02Z\", </v>
      </c>
      <c r="BA44" s="185" t="str">
        <f>"\""modified\"" : \""" &amp; demoPosts[[#This Row],[modified]] &amp; "\"", "</f>
        <v xml:space="preserve">\"modified\" : \"2002-05-30T09:30:10Z\", </v>
      </c>
      <c r="BB44" s="185" t="str">
        <f>"\""labels\"" : \""each([Bitcoin],[Ethereum],[" &amp; demoPosts[[#This Row],[postTypeGuidLabel]]&amp;"])\"", "</f>
        <v xml:space="preserve">\"labels\" : \"each([Bitcoin],[Ethereum],[MESSAGEPOSTLABEL])\", </v>
      </c>
      <c r="BC44" s="185" t="str">
        <f t="shared" si="6"/>
        <v>\"connections\":[{\"source\":\"alias://ff5136ad023a66644c4f4a8e2a495bb34689/alias\",\"target\":\"alias://0e65bd3a974ed1d7c195f94055c93537827f/alias\",\"label\":\"f0186f0d-c862-4ee3-9c09-b850a9d745a7\"}],</v>
      </c>
      <c r="BD44" s="185" t="str">
        <f>"\""versionedPostId\"" : \""" &amp; demoPosts[[#This Row],[versionedPost.id]] &amp; "\"", "</f>
        <v xml:space="preserve">\"versionedPostId\" : \"\", </v>
      </c>
      <c r="BE44" s="185" t="str">
        <f>"\""versionedPostPredecessorId\"" : \""" &amp; demoPosts[[#This Row],[versionedPost.predecessorID]] &amp; "\"", "</f>
        <v xml:space="preserve">\"versionedPostPredecessorId\" : \"\", </v>
      </c>
      <c r="BF44" s="185" t="str">
        <f>"\""jobPostType\"" : \""" &amp; demoPosts[[#This Row],[jobPostType]] &amp; "\"", "</f>
        <v xml:space="preserve">\"jobPostType\" : \" \", </v>
      </c>
      <c r="BG44" s="185" t="str">
        <f>"\""name\"" : \""" &amp; demoPosts[[#This Row],[jobName]] &amp; "\"", "</f>
        <v xml:space="preserve">\"name\" : \"\", </v>
      </c>
      <c r="BH44" s="185" t="str">
        <f>"\""description\"" : \""" &amp; demoPosts[[#This Row],[jobDescription]] &amp; "\"", "</f>
        <v xml:space="preserve">\"description\" : \"\", </v>
      </c>
      <c r="BI44" s="185" t="str">
        <f>"\""message\"" : \""" &amp; demoPosts[[#This Row],[jobMessage]] &amp; "\"", "</f>
        <v xml:space="preserve">\"message\" : \"\", </v>
      </c>
      <c r="BJ4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4" s="185" t="str">
        <f>"\""postedDate\"" : \""" &amp; demoPosts[[#This Row],[jobMessage]] &amp; "\"", "</f>
        <v xml:space="preserve">\"postedDate\" : \"\", </v>
      </c>
      <c r="BL44" s="185" t="str">
        <f>"\""broadcastDate\"" : \""" &amp; demoPosts[[#This Row],[jobBroadcastDate]] &amp; "\"", "</f>
        <v xml:space="preserve">\"broadcastDate\" : \"\", </v>
      </c>
      <c r="BM44" s="185" t="str">
        <f>"\""startDate\"" : \""" &amp; demoPosts[[#This Row],[jobStartDate]] &amp; "\"", "</f>
        <v xml:space="preserve">\"startDate\" : \"\", </v>
      </c>
      <c r="BN44" s="185" t="str">
        <f>"\""endDate\"" : \""" &amp; demoPosts[[#This Row],[jobEndDate]] &amp; "\"", "</f>
        <v xml:space="preserve">\"endDate\" : \"\", </v>
      </c>
      <c r="BO44" s="185" t="str">
        <f>"\""currency\"" : \""" &amp; demoPosts[[#This Row],[jobCurrency]] &amp; "\"", "</f>
        <v xml:space="preserve">\"currency\" : \"\", </v>
      </c>
      <c r="BP44" s="185" t="str">
        <f>"\""workLocation\"" : \""" &amp; demoPosts[[#This Row],[jobWorkLocation]] &amp; "\"", "</f>
        <v xml:space="preserve">\"workLocation\" : \"\", </v>
      </c>
      <c r="BQ44" s="185" t="str">
        <f>"\""isPayoutInPieces\"" : \""" &amp; demoPosts[[#This Row],[jobIsPayoutInPieces]] &amp; "\"", "</f>
        <v xml:space="preserve">\"isPayoutInPieces\" : \"\", </v>
      </c>
      <c r="BR44" s="185" t="str">
        <f t="shared" si="11"/>
        <v xml:space="preserve">\"skillNeeded\" : \"various skills\", </v>
      </c>
      <c r="BS44" s="185" t="str">
        <f>"\""posterId\"" : \""" &amp; demoPosts[[#This Row],[posterId]] &amp; "\"", "</f>
        <v xml:space="preserve">\"posterId\" : \"\", </v>
      </c>
      <c r="BT44" s="185" t="str">
        <f>"\""versionNumber\"" : \""" &amp; demoPosts[[#This Row],[versionNumber]] &amp; "\"", "</f>
        <v xml:space="preserve">\"versionNumber\" : \"\", </v>
      </c>
      <c r="BU44" s="185" t="str">
        <f>"\""allowForwarding\"" : " &amp; demoPosts[[#This Row],[allowForwarding]] &amp; ", "</f>
        <v xml:space="preserve">\"allowForwarding\" : true, </v>
      </c>
      <c r="BV44" s="185" t="str">
        <f t="shared" si="7"/>
        <v xml:space="preserve">\"referents\" : \"\", </v>
      </c>
      <c r="BW44" s="185" t="str">
        <f>"\""contractType\"" : \""" &amp; demoPosts[[#This Row],[jobContractType]] &amp; "\"", "</f>
        <v xml:space="preserve">\"contractType\" : \"\", </v>
      </c>
      <c r="BX44" s="185" t="str">
        <f>"\""budget\"" : \""" &amp; demoPosts[[#This Row],[jobBudget]] &amp; "\"""</f>
        <v>\"budget\" : \"\"</v>
      </c>
      <c r="BY4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4" s="185" t="str">
        <f>"\""text\"" : \""" &amp; demoPosts[[#This Row],[messageText]] &amp; "\"","</f>
        <v>\"text\"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4" s="185" t="str">
        <f>"\""subject\"" : \""" &amp; demoPosts[[#This Row],[messageSubject]] &amp; "\"","</f>
        <v>\"subject\" : \"subject to discussion\",</v>
      </c>
      <c r="CB4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4" s="185" t="str">
        <f ca="1">"{\""$type\"":\"""&amp;demoPosts[[#This Row],[$type]]&amp;"\"","&amp;demoPosts[[#This Row],[uidInnerJson]]&amp;demoPosts[[#This Row],[createdInnerJson]]&amp;demoPosts[[#This Row],[modifiedInnerJson]]&amp;"\""connections\"":[{}],"&amp;"\""labels\"":\""notused\"","&amp;demoPosts[[#This Row],[typeDependentContentJson]]&amp;"}"</f>
        <v>{\"$type\":\"shared.models.MessagePost\",\"uid\" : \"174486fa9bda405dad7a06765fb69712\", \"created\" : \"2016-09-16T09:53:02Z\",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4" s="185" t="str">
        <f>"""uid"" : """&amp;demoPosts[[#This Row],[uid]]&amp;""", "</f>
        <v xml:space="preserve">"uid" : "174486fa9bda405dad7a06765fb69712", </v>
      </c>
      <c r="CG44" s="185" t="str">
        <f>"""src"" : """&amp;demoPosts[[#This Row],[Source]]&amp;""", "</f>
        <v xml:space="preserve">"src" : "478408215108400485522963e1bde719", </v>
      </c>
      <c r="CH44" s="185" t="str">
        <f>"""trgts"" : ["""&amp;demoPosts[[#This Row],[trgt1]]&amp;"""], "</f>
        <v xml:space="preserve">"trgts" : ["eeeeeeeeeeeeeeeeeeeeeeeeeeeeeeee"], </v>
      </c>
      <c r="CI44" s="185" t="str">
        <f>"""label"" : ""each([Bitcoin],[Ethereum],[" &amp; demoPosts[[#This Row],[postTypeGuidLabel]]&amp;"])"", "</f>
        <v xml:space="preserve">"label" : "each([Bitcoin],[Ethereum],[MESSAGEPOSTLABEL])", </v>
      </c>
      <c r="CJ44" s="207" t="str">
        <f ca="1">"{"&amp;demoPosts[[#This Row],[src]] &amp;demoPosts[[#This Row],[trgts]]&amp; demoPosts[[#This Row],[outterLabels]] &amp; demoPosts[[#This Row],[uid2]] &amp; """value"" : """ &amp; demoPosts[[#This Row],[valueJson]] &amp; """}" &amp; IF(LEN(OFFSET(demoPosts[[#This Row],[Source]],1,0))&gt;0," , ","")</f>
        <v xml:space="preserve">{"src" : "478408215108400485522963e1bde719", "trgts" : ["eeeeeeeeeeeeeeeeeeeeeeeeeeeeeeee"], "label" : "each([Bitcoin],[Ethereum],[MESSAGEPOSTLABEL])", "uid" : "174486fa9bda405dad7a06765fb69712", "value" : "{\"$type\":\"shared.models.MessagePost\",\"uid\" : \"174486fa9bda405dad7a06765fb69712\", \"created\" : \"2016-09-16T09:53:02Z\", \"modified\" : \"2002-05-30T09:30:10Z\", \"connections\":[{}],\"labels\":\"notused\",\"postContent\": {\"$type\":\"shared.models.MessagePostContent\",\"versionedPostId\" : \"\", \"versionedPostPredecessorId\" : \"\", \"versionNumber\" : \"\", \"allowForwarding\" : true, \"text\" : \"42: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4" s="210" t="str">
        <f>""</f>
        <v/>
      </c>
    </row>
    <row r="45" spans="2:89" s="185" customFormat="1" x14ac:dyDescent="0.25">
      <c r="B45" s="185" t="s">
        <v>1242</v>
      </c>
      <c r="C45" s="185" t="s">
        <v>1146</v>
      </c>
      <c r="D45" s="185" t="str">
        <f>VLOOKUP(demoPosts[[#This Row],[Source]],Table1[[UUID]:[email]],2,FALSE)</f>
        <v>43@localhost</v>
      </c>
      <c r="E45" s="185" t="s">
        <v>2487</v>
      </c>
      <c r="F45" s="185" t="s">
        <v>805</v>
      </c>
      <c r="G4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5" s="150" t="str">
        <f t="shared" ca="1" si="4"/>
        <v>2016-09-16T09:38:38Z</v>
      </c>
      <c r="J45" s="185" t="s">
        <v>804</v>
      </c>
      <c r="M45" s="185" t="s">
        <v>2600</v>
      </c>
      <c r="N45" s="185" t="str">
        <f>ROW(demoPosts[[#This Row],[postTypeGuidLabel]])-2 &amp; ":  " &amp; REPT("lorem ipsum ",2*ROW(demoPosts[[#This Row],[postTypeGuidLabel]]))</f>
        <v xml:space="preserve">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5" s="185">
        <v>12</v>
      </c>
      <c r="P4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5" s="185" t="s">
        <v>2651</v>
      </c>
      <c r="AE45" s="185" t="s">
        <v>868</v>
      </c>
      <c r="AQ45" s="185" t="str">
        <f>"\""name\"" : \"""&amp;demoPosts[[#This Row],[talentProfile.name]]&amp;"\"", "</f>
        <v xml:space="preserve">\"name\" : \"\", </v>
      </c>
      <c r="AR45" s="185" t="str">
        <f>"\""title\"" : \"""&amp;demoPosts[[#This Row],[talentProfile.title]]&amp;"\"", "</f>
        <v xml:space="preserve">\"title\" : \"\", </v>
      </c>
      <c r="AS45" s="185" t="str">
        <f>"\""capabilities\"" : \"""&amp;demoPosts[[#This Row],[talentProfile.capabilities]]&amp;"\"", "</f>
        <v xml:space="preserve">\"capabilities\" : \"\", </v>
      </c>
      <c r="AT45" s="185" t="str">
        <f>"\""video\"" : \"""&amp;demoPosts[[#This Row],[talentProfile.video]]&amp;"\"" "</f>
        <v xml:space="preserve">\"video\" : \"\" </v>
      </c>
      <c r="AU4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5" s="185" t="str">
        <f>"\""uid\"" : \"""&amp;demoPosts[[#This Row],[uid]]&amp;"\"", "</f>
        <v xml:space="preserve">\"uid\" : \"56c417968c424f26b9af52610ddde92e\", </v>
      </c>
      <c r="AW45" s="185" t="str">
        <f t="shared" si="5"/>
        <v xml:space="preserve">\"type\" : \"TEXT\", </v>
      </c>
      <c r="AX45" s="185" t="str">
        <f ca="1">"\""created\"" : \""" &amp; demoPosts[[#This Row],[created]] &amp; "\"", "</f>
        <v xml:space="preserve">\"created\" : \"2016-09-16T09:38:38Z\", </v>
      </c>
      <c r="AY45" s="185" t="str">
        <f>"\""modified\"" : \""" &amp; demoPosts[[#This Row],[modified]] &amp; "\"", "</f>
        <v xml:space="preserve">\"modified\" : \"2002-05-30T09:30:10Z\", </v>
      </c>
      <c r="AZ45" s="185" t="str">
        <f ca="1">"\""created\"" : \""" &amp; demoPosts[[#This Row],[created]] &amp; "\"", "</f>
        <v xml:space="preserve">\"created\" : \"2016-09-16T09:38:38Z\", </v>
      </c>
      <c r="BA45" s="185" t="str">
        <f>"\""modified\"" : \""" &amp; demoPosts[[#This Row],[modified]] &amp; "\"", "</f>
        <v xml:space="preserve">\"modified\" : \"2002-05-30T09:30:10Z\", </v>
      </c>
      <c r="BB45" s="185" t="str">
        <f>"\""labels\"" : \""each([Bitcoin],[Ethereum],[" &amp; demoPosts[[#This Row],[postTypeGuidLabel]]&amp;"])\"", "</f>
        <v xml:space="preserve">\"labels\" : \"each([Bitcoin],[Ethereum],[MESSAGEPOSTLABEL])\", </v>
      </c>
      <c r="BC45" s="185" t="str">
        <f t="shared" si="6"/>
        <v>\"connections\":[{\"source\":\"alias://ff5136ad023a66644c4f4a8e2a495bb34689/alias\",\"target\":\"alias://0e65bd3a974ed1d7c195f94055c93537827f/alias\",\"label\":\"f0186f0d-c862-4ee3-9c09-b850a9d745a7\"}],</v>
      </c>
      <c r="BD45" s="185" t="str">
        <f>"\""versionedPostId\"" : \""" &amp; demoPosts[[#This Row],[versionedPost.id]] &amp; "\"", "</f>
        <v xml:space="preserve">\"versionedPostId\" : \"\", </v>
      </c>
      <c r="BE45" s="185" t="str">
        <f>"\""versionedPostPredecessorId\"" : \""" &amp; demoPosts[[#This Row],[versionedPost.predecessorID]] &amp; "\"", "</f>
        <v xml:space="preserve">\"versionedPostPredecessorId\" : \"\", </v>
      </c>
      <c r="BF45" s="185" t="str">
        <f>"\""jobPostType\"" : \""" &amp; demoPosts[[#This Row],[jobPostType]] &amp; "\"", "</f>
        <v xml:space="preserve">\"jobPostType\" : \" \", </v>
      </c>
      <c r="BG45" s="185" t="str">
        <f>"\""name\"" : \""" &amp; demoPosts[[#This Row],[jobName]] &amp; "\"", "</f>
        <v xml:space="preserve">\"name\" : \"\", </v>
      </c>
      <c r="BH45" s="185" t="str">
        <f>"\""description\"" : \""" &amp; demoPosts[[#This Row],[jobDescription]] &amp; "\"", "</f>
        <v xml:space="preserve">\"description\" : \"\", </v>
      </c>
      <c r="BI45" s="185" t="str">
        <f>"\""message\"" : \""" &amp; demoPosts[[#This Row],[jobMessage]] &amp; "\"", "</f>
        <v xml:space="preserve">\"message\" : \"\", </v>
      </c>
      <c r="BJ4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5" s="185" t="str">
        <f>"\""postedDate\"" : \""" &amp; demoPosts[[#This Row],[jobMessage]] &amp; "\"", "</f>
        <v xml:space="preserve">\"postedDate\" : \"\", </v>
      </c>
      <c r="BL45" s="185" t="str">
        <f>"\""broadcastDate\"" : \""" &amp; demoPosts[[#This Row],[jobBroadcastDate]] &amp; "\"", "</f>
        <v xml:space="preserve">\"broadcastDate\" : \"\", </v>
      </c>
      <c r="BM45" s="185" t="str">
        <f>"\""startDate\"" : \""" &amp; demoPosts[[#This Row],[jobStartDate]] &amp; "\"", "</f>
        <v xml:space="preserve">\"startDate\" : \"\", </v>
      </c>
      <c r="BN45" s="185" t="str">
        <f>"\""endDate\"" : \""" &amp; demoPosts[[#This Row],[jobEndDate]] &amp; "\"", "</f>
        <v xml:space="preserve">\"endDate\" : \"\", </v>
      </c>
      <c r="BO45" s="185" t="str">
        <f>"\""currency\"" : \""" &amp; demoPosts[[#This Row],[jobCurrency]] &amp; "\"", "</f>
        <v xml:space="preserve">\"currency\" : \"\", </v>
      </c>
      <c r="BP45" s="185" t="str">
        <f>"\""workLocation\"" : \""" &amp; demoPosts[[#This Row],[jobWorkLocation]] &amp; "\"", "</f>
        <v xml:space="preserve">\"workLocation\" : \"\", </v>
      </c>
      <c r="BQ45" s="185" t="str">
        <f>"\""isPayoutInPieces\"" : \""" &amp; demoPosts[[#This Row],[jobIsPayoutInPieces]] &amp; "\"", "</f>
        <v xml:space="preserve">\"isPayoutInPieces\" : \"\", </v>
      </c>
      <c r="BR45" s="185" t="str">
        <f t="shared" si="11"/>
        <v xml:space="preserve">\"skillNeeded\" : \"various skills\", </v>
      </c>
      <c r="BS45" s="185" t="str">
        <f>"\""posterId\"" : \""" &amp; demoPosts[[#This Row],[posterId]] &amp; "\"", "</f>
        <v xml:space="preserve">\"posterId\" : \"\", </v>
      </c>
      <c r="BT45" s="185" t="str">
        <f>"\""versionNumber\"" : \""" &amp; demoPosts[[#This Row],[versionNumber]] &amp; "\"", "</f>
        <v xml:space="preserve">\"versionNumber\" : \"\", </v>
      </c>
      <c r="BU45" s="185" t="str">
        <f>"\""allowForwarding\"" : " &amp; demoPosts[[#This Row],[allowForwarding]] &amp; ", "</f>
        <v xml:space="preserve">\"allowForwarding\" : true, </v>
      </c>
      <c r="BV45" s="185" t="str">
        <f t="shared" si="7"/>
        <v xml:space="preserve">\"referents\" : \"\", </v>
      </c>
      <c r="BW45" s="185" t="str">
        <f>"\""contractType\"" : \""" &amp; demoPosts[[#This Row],[jobContractType]] &amp; "\"", "</f>
        <v xml:space="preserve">\"contractType\" : \"\", </v>
      </c>
      <c r="BX45" s="185" t="str">
        <f>"\""budget\"" : \""" &amp; demoPosts[[#This Row],[jobBudget]] &amp; "\"""</f>
        <v>\"budget\" : \"\"</v>
      </c>
      <c r="BY4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5" s="185" t="str">
        <f>"\""text\"" : \""" &amp; demoPosts[[#This Row],[messageText]] &amp; "\"","</f>
        <v>\"text\"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5" s="185" t="str">
        <f>"\""subject\"" : \""" &amp; demoPosts[[#This Row],[messageSubject]] &amp; "\"","</f>
        <v>\"subject\" : \"subject to discussion\",</v>
      </c>
      <c r="CB4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5" s="185" t="str">
        <f ca="1">"{\""$type\"":\"""&amp;demoPosts[[#This Row],[$type]]&amp;"\"","&amp;demoPosts[[#This Row],[uidInnerJson]]&amp;demoPosts[[#This Row],[createdInnerJson]]&amp;demoPosts[[#This Row],[modifiedInnerJson]]&amp;"\""connections\"":[{}],"&amp;"\""labels\"":\""notused\"","&amp;demoPosts[[#This Row],[typeDependentContentJson]]&amp;"}"</f>
        <v>{\"$type\":\"shared.models.MessagePost\",\"uid\" : \"56c417968c424f26b9af52610ddde92e\", \"created\" : \"2016-09-16T09:38:38Z\",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5" s="185" t="str">
        <f>"""uid"" : """&amp;demoPosts[[#This Row],[uid]]&amp;""", "</f>
        <v xml:space="preserve">"uid" : "56c417968c424f26b9af52610ddde92e", </v>
      </c>
      <c r="CG45" s="185" t="str">
        <f>"""src"" : """&amp;demoPosts[[#This Row],[Source]]&amp;""", "</f>
        <v xml:space="preserve">"src" : "9e91ea59e73f424cbe99cf8bfca4203d", </v>
      </c>
      <c r="CH45" s="185" t="str">
        <f>"""trgts"" : ["""&amp;demoPosts[[#This Row],[trgt1]]&amp;"""], "</f>
        <v xml:space="preserve">"trgts" : ["eeeeeeeeeeeeeeeeeeeeeeeeeeeeeeee"], </v>
      </c>
      <c r="CI45" s="185" t="str">
        <f>"""label"" : ""each([Bitcoin],[Ethereum],[" &amp; demoPosts[[#This Row],[postTypeGuidLabel]]&amp;"])"", "</f>
        <v xml:space="preserve">"label" : "each([Bitcoin],[Ethereum],[MESSAGEPOSTLABEL])", </v>
      </c>
      <c r="CJ45" s="207" t="str">
        <f ca="1">"{"&amp;demoPosts[[#This Row],[src]] &amp;demoPosts[[#This Row],[trgts]]&amp; demoPosts[[#This Row],[outterLabels]] &amp; demoPosts[[#This Row],[uid2]] &amp; """value"" : """ &amp; demoPosts[[#This Row],[valueJson]] &amp; """}" &amp; IF(LEN(OFFSET(demoPosts[[#This Row],[Source]],1,0))&gt;0," , ","")</f>
        <v xml:space="preserve">{"src" : "9e91ea59e73f424cbe99cf8bfca4203d", "trgts" : ["eeeeeeeeeeeeeeeeeeeeeeeeeeeeeeee"], "label" : "each([Bitcoin],[Ethereum],[MESSAGEPOSTLABEL])", "uid" : "56c417968c424f26b9af52610ddde92e", "value" : "{\"$type\":\"shared.models.MessagePost\",\"uid\" : \"56c417968c424f26b9af52610ddde92e\", \"created\" : \"2016-09-16T09:38:38Z\", \"modified\" : \"2002-05-30T09:30:10Z\", \"connections\":[{}],\"labels\":\"notused\",\"postContent\": {\"$type\":\"shared.models.MessagePostContent\",\"versionedPostId\" : \"\", \"versionedPostPredecessorId\" : \"\", \"versionNumber\" : \"\", \"allowForwarding\" : true, \"text\" : \"43: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5" s="210" t="str">
        <f>""</f>
        <v/>
      </c>
    </row>
    <row r="46" spans="2:89" s="185" customFormat="1" x14ac:dyDescent="0.25">
      <c r="B46" s="185" t="s">
        <v>1243</v>
      </c>
      <c r="C46" s="185" t="s">
        <v>1147</v>
      </c>
      <c r="D46" s="185" t="str">
        <f>VLOOKUP(demoPosts[[#This Row],[Source]],Table1[[UUID]:[email]],2,FALSE)</f>
        <v>44@localhost</v>
      </c>
      <c r="E46" s="185" t="s">
        <v>2487</v>
      </c>
      <c r="F46" s="185" t="s">
        <v>805</v>
      </c>
      <c r="G4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6" s="150" t="str">
        <f t="shared" ca="1" si="4"/>
        <v>2016-09-16T09:24:14Z</v>
      </c>
      <c r="J46" s="185" t="s">
        <v>804</v>
      </c>
      <c r="M46" s="185" t="s">
        <v>2600</v>
      </c>
      <c r="N46" s="185" t="str">
        <f>ROW(demoPosts[[#This Row],[postTypeGuidLabel]])-2 &amp; ":  " &amp; REPT("lorem ipsum ",2*ROW(demoPosts[[#This Row],[postTypeGuidLabel]]))</f>
        <v xml:space="preserve">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6" s="185">
        <v>12</v>
      </c>
      <c r="P4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6" s="185" t="s">
        <v>2651</v>
      </c>
      <c r="AE46" s="185" t="s">
        <v>868</v>
      </c>
      <c r="AQ46" s="185" t="str">
        <f>"\""name\"" : \"""&amp;demoPosts[[#This Row],[talentProfile.name]]&amp;"\"", "</f>
        <v xml:space="preserve">\"name\" : \"\", </v>
      </c>
      <c r="AR46" s="185" t="str">
        <f>"\""title\"" : \"""&amp;demoPosts[[#This Row],[talentProfile.title]]&amp;"\"", "</f>
        <v xml:space="preserve">\"title\" : \"\", </v>
      </c>
      <c r="AS46" s="185" t="str">
        <f>"\""capabilities\"" : \"""&amp;demoPosts[[#This Row],[talentProfile.capabilities]]&amp;"\"", "</f>
        <v xml:space="preserve">\"capabilities\" : \"\", </v>
      </c>
      <c r="AT46" s="185" t="str">
        <f>"\""video\"" : \"""&amp;demoPosts[[#This Row],[talentProfile.video]]&amp;"\"" "</f>
        <v xml:space="preserve">\"video\" : \"\" </v>
      </c>
      <c r="AU4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6" s="185" t="str">
        <f>"\""uid\"" : \"""&amp;demoPosts[[#This Row],[uid]]&amp;"\"", "</f>
        <v xml:space="preserve">\"uid\" : \"f5edc70bff5d491abe30155282714644\", </v>
      </c>
      <c r="AW46" s="185" t="str">
        <f t="shared" si="5"/>
        <v xml:space="preserve">\"type\" : \"TEXT\", </v>
      </c>
      <c r="AX46" s="185" t="str">
        <f ca="1">"\""created\"" : \""" &amp; demoPosts[[#This Row],[created]] &amp; "\"", "</f>
        <v xml:space="preserve">\"created\" : \"2016-09-16T09:24:14Z\", </v>
      </c>
      <c r="AY46" s="185" t="str">
        <f>"\""modified\"" : \""" &amp; demoPosts[[#This Row],[modified]] &amp; "\"", "</f>
        <v xml:space="preserve">\"modified\" : \"2002-05-30T09:30:10Z\", </v>
      </c>
      <c r="AZ46" s="185" t="str">
        <f ca="1">"\""created\"" : \""" &amp; demoPosts[[#This Row],[created]] &amp; "\"", "</f>
        <v xml:space="preserve">\"created\" : \"2016-09-16T09:24:14Z\", </v>
      </c>
      <c r="BA46" s="185" t="str">
        <f>"\""modified\"" : \""" &amp; demoPosts[[#This Row],[modified]] &amp; "\"", "</f>
        <v xml:space="preserve">\"modified\" : \"2002-05-30T09:30:10Z\", </v>
      </c>
      <c r="BB46" s="185" t="str">
        <f>"\""labels\"" : \""each([Bitcoin],[Ethereum],[" &amp; demoPosts[[#This Row],[postTypeGuidLabel]]&amp;"])\"", "</f>
        <v xml:space="preserve">\"labels\" : \"each([Bitcoin],[Ethereum],[MESSAGEPOSTLABEL])\", </v>
      </c>
      <c r="BC46" s="185" t="str">
        <f t="shared" si="6"/>
        <v>\"connections\":[{\"source\":\"alias://ff5136ad023a66644c4f4a8e2a495bb34689/alias\",\"target\":\"alias://0e65bd3a974ed1d7c195f94055c93537827f/alias\",\"label\":\"f0186f0d-c862-4ee3-9c09-b850a9d745a7\"}],</v>
      </c>
      <c r="BD46" s="185" t="str">
        <f>"\""versionedPostId\"" : \""" &amp; demoPosts[[#This Row],[versionedPost.id]] &amp; "\"", "</f>
        <v xml:space="preserve">\"versionedPostId\" : \"\", </v>
      </c>
      <c r="BE46" s="185" t="str">
        <f>"\""versionedPostPredecessorId\"" : \""" &amp; demoPosts[[#This Row],[versionedPost.predecessorID]] &amp; "\"", "</f>
        <v xml:space="preserve">\"versionedPostPredecessorId\" : \"\", </v>
      </c>
      <c r="BF46" s="185" t="str">
        <f>"\""jobPostType\"" : \""" &amp; demoPosts[[#This Row],[jobPostType]] &amp; "\"", "</f>
        <v xml:space="preserve">\"jobPostType\" : \" \", </v>
      </c>
      <c r="BG46" s="185" t="str">
        <f>"\""name\"" : \""" &amp; demoPosts[[#This Row],[jobName]] &amp; "\"", "</f>
        <v xml:space="preserve">\"name\" : \"\", </v>
      </c>
      <c r="BH46" s="185" t="str">
        <f>"\""description\"" : \""" &amp; demoPosts[[#This Row],[jobDescription]] &amp; "\"", "</f>
        <v xml:space="preserve">\"description\" : \"\", </v>
      </c>
      <c r="BI46" s="185" t="str">
        <f>"\""message\"" : \""" &amp; demoPosts[[#This Row],[jobMessage]] &amp; "\"", "</f>
        <v xml:space="preserve">\"message\" : \"\", </v>
      </c>
      <c r="BJ4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6" s="185" t="str">
        <f>"\""postedDate\"" : \""" &amp; demoPosts[[#This Row],[jobMessage]] &amp; "\"", "</f>
        <v xml:space="preserve">\"postedDate\" : \"\", </v>
      </c>
      <c r="BL46" s="185" t="str">
        <f>"\""broadcastDate\"" : \""" &amp; demoPosts[[#This Row],[jobBroadcastDate]] &amp; "\"", "</f>
        <v xml:space="preserve">\"broadcastDate\" : \"\", </v>
      </c>
      <c r="BM46" s="185" t="str">
        <f>"\""startDate\"" : \""" &amp; demoPosts[[#This Row],[jobStartDate]] &amp; "\"", "</f>
        <v xml:space="preserve">\"startDate\" : \"\", </v>
      </c>
      <c r="BN46" s="185" t="str">
        <f>"\""endDate\"" : \""" &amp; demoPosts[[#This Row],[jobEndDate]] &amp; "\"", "</f>
        <v xml:space="preserve">\"endDate\" : \"\", </v>
      </c>
      <c r="BO46" s="185" t="str">
        <f>"\""currency\"" : \""" &amp; demoPosts[[#This Row],[jobCurrency]] &amp; "\"", "</f>
        <v xml:space="preserve">\"currency\" : \"\", </v>
      </c>
      <c r="BP46" s="185" t="str">
        <f>"\""workLocation\"" : \""" &amp; demoPosts[[#This Row],[jobWorkLocation]] &amp; "\"", "</f>
        <v xml:space="preserve">\"workLocation\" : \"\", </v>
      </c>
      <c r="BQ46" s="185" t="str">
        <f>"\""isPayoutInPieces\"" : \""" &amp; demoPosts[[#This Row],[jobIsPayoutInPieces]] &amp; "\"", "</f>
        <v xml:space="preserve">\"isPayoutInPieces\" : \"\", </v>
      </c>
      <c r="BR46" s="185" t="str">
        <f t="shared" si="11"/>
        <v xml:space="preserve">\"skillNeeded\" : \"various skills\", </v>
      </c>
      <c r="BS46" s="185" t="str">
        <f>"\""posterId\"" : \""" &amp; demoPosts[[#This Row],[posterId]] &amp; "\"", "</f>
        <v xml:space="preserve">\"posterId\" : \"\", </v>
      </c>
      <c r="BT46" s="185" t="str">
        <f>"\""versionNumber\"" : \""" &amp; demoPosts[[#This Row],[versionNumber]] &amp; "\"", "</f>
        <v xml:space="preserve">\"versionNumber\" : \"\", </v>
      </c>
      <c r="BU46" s="185" t="str">
        <f>"\""allowForwarding\"" : " &amp; demoPosts[[#This Row],[allowForwarding]] &amp; ", "</f>
        <v xml:space="preserve">\"allowForwarding\" : true, </v>
      </c>
      <c r="BV46" s="185" t="str">
        <f t="shared" si="7"/>
        <v xml:space="preserve">\"referents\" : \"\", </v>
      </c>
      <c r="BW46" s="185" t="str">
        <f>"\""contractType\"" : \""" &amp; demoPosts[[#This Row],[jobContractType]] &amp; "\"", "</f>
        <v xml:space="preserve">\"contractType\" : \"\", </v>
      </c>
      <c r="BX46" s="185" t="str">
        <f>"\""budget\"" : \""" &amp; demoPosts[[#This Row],[jobBudget]] &amp; "\"""</f>
        <v>\"budget\" : \"\"</v>
      </c>
      <c r="BY4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6" s="185" t="str">
        <f>"\""text\"" : \""" &amp; demoPosts[[#This Row],[messageText]] &amp; "\"","</f>
        <v>\"text\"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6" s="185" t="str">
        <f>"\""subject\"" : \""" &amp; demoPosts[[#This Row],[messageSubject]] &amp; "\"","</f>
        <v>\"subject\" : \"subject to discussion\",</v>
      </c>
      <c r="CB4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6" s="185" t="str">
        <f ca="1">"{\""$type\"":\"""&amp;demoPosts[[#This Row],[$type]]&amp;"\"","&amp;demoPosts[[#This Row],[uidInnerJson]]&amp;demoPosts[[#This Row],[createdInnerJson]]&amp;demoPosts[[#This Row],[modifiedInnerJson]]&amp;"\""connections\"":[{}],"&amp;"\""labels\"":\""notused\"","&amp;demoPosts[[#This Row],[typeDependentContentJson]]&amp;"}"</f>
        <v>{\"$type\":\"shared.models.MessagePost\",\"uid\" : \"f5edc70bff5d491abe30155282714644\", \"created\" : \"2016-09-16T09:24:14Z\",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6" s="185" t="str">
        <f>"""uid"" : """&amp;demoPosts[[#This Row],[uid]]&amp;""", "</f>
        <v xml:space="preserve">"uid" : "f5edc70bff5d491abe30155282714644", </v>
      </c>
      <c r="CG46" s="185" t="str">
        <f>"""src"" : """&amp;demoPosts[[#This Row],[Source]]&amp;""", "</f>
        <v xml:space="preserve">"src" : "dc2d5be1c29b4041ac40b1478e08b6aa", </v>
      </c>
      <c r="CH46" s="185" t="str">
        <f>"""trgts"" : ["""&amp;demoPosts[[#This Row],[trgt1]]&amp;"""], "</f>
        <v xml:space="preserve">"trgts" : ["eeeeeeeeeeeeeeeeeeeeeeeeeeeeeeee"], </v>
      </c>
      <c r="CI46" s="185" t="str">
        <f>"""label"" : ""each([Bitcoin],[Ethereum],[" &amp; demoPosts[[#This Row],[postTypeGuidLabel]]&amp;"])"", "</f>
        <v xml:space="preserve">"label" : "each([Bitcoin],[Ethereum],[MESSAGEPOSTLABEL])", </v>
      </c>
      <c r="CJ46" s="207" t="str">
        <f ca="1">"{"&amp;demoPosts[[#This Row],[src]] &amp;demoPosts[[#This Row],[trgts]]&amp; demoPosts[[#This Row],[outterLabels]] &amp; demoPosts[[#This Row],[uid2]] &amp; """value"" : """ &amp; demoPosts[[#This Row],[valueJson]] &amp; """}" &amp; IF(LEN(OFFSET(demoPosts[[#This Row],[Source]],1,0))&gt;0," , ","")</f>
        <v xml:space="preserve">{"src" : "dc2d5be1c29b4041ac40b1478e08b6aa", "trgts" : ["eeeeeeeeeeeeeeeeeeeeeeeeeeeeeeee"], "label" : "each([Bitcoin],[Ethereum],[MESSAGEPOSTLABEL])", "uid" : "f5edc70bff5d491abe30155282714644", "value" : "{\"$type\":\"shared.models.MessagePost\",\"uid\" : \"f5edc70bff5d491abe30155282714644\", \"created\" : \"2016-09-16T09:24:14Z\", \"modified\" : \"2002-05-30T09:30:10Z\", \"connections\":[{}],\"labels\":\"notused\",\"postContent\": {\"$type\":\"shared.models.MessagePostContent\",\"versionedPostId\" : \"\", \"versionedPostPredecessorId\" : \"\", \"versionNumber\" : \"\", \"allowForwarding\" : true, \"text\" : \"44: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6" s="210" t="str">
        <f>""</f>
        <v/>
      </c>
    </row>
    <row r="47" spans="2:89" s="185" customFormat="1" x14ac:dyDescent="0.25">
      <c r="B47" s="185" t="s">
        <v>1244</v>
      </c>
      <c r="C47" s="185" t="s">
        <v>1148</v>
      </c>
      <c r="D47" s="185" t="str">
        <f>VLOOKUP(demoPosts[[#This Row],[Source]],Table1[[UUID]:[email]],2,FALSE)</f>
        <v>45@localhost</v>
      </c>
      <c r="E47" s="185" t="s">
        <v>2487</v>
      </c>
      <c r="F47" s="185" t="s">
        <v>805</v>
      </c>
      <c r="G4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7" s="150" t="str">
        <f t="shared" ca="1" si="4"/>
        <v>2016-09-16T09:09:50Z</v>
      </c>
      <c r="J47" s="185" t="s">
        <v>804</v>
      </c>
      <c r="M47" s="185" t="s">
        <v>2600</v>
      </c>
      <c r="N47" s="185" t="str">
        <f>ROW(demoPosts[[#This Row],[postTypeGuidLabel]])-2 &amp; ":  " &amp; REPT("lorem ipsum ",2*ROW(demoPosts[[#This Row],[postTypeGuidLabel]]))</f>
        <v xml:space="preserve">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7" s="185">
        <v>12</v>
      </c>
      <c r="P4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7" s="185" t="s">
        <v>2651</v>
      </c>
      <c r="AE47" s="185" t="s">
        <v>868</v>
      </c>
      <c r="AQ47" s="185" t="str">
        <f>"\""name\"" : \"""&amp;demoPosts[[#This Row],[talentProfile.name]]&amp;"\"", "</f>
        <v xml:space="preserve">\"name\" : \"\", </v>
      </c>
      <c r="AR47" s="185" t="str">
        <f>"\""title\"" : \"""&amp;demoPosts[[#This Row],[talentProfile.title]]&amp;"\"", "</f>
        <v xml:space="preserve">\"title\" : \"\", </v>
      </c>
      <c r="AS47" s="185" t="str">
        <f>"\""capabilities\"" : \"""&amp;demoPosts[[#This Row],[talentProfile.capabilities]]&amp;"\"", "</f>
        <v xml:space="preserve">\"capabilities\" : \"\", </v>
      </c>
      <c r="AT47" s="185" t="str">
        <f>"\""video\"" : \"""&amp;demoPosts[[#This Row],[talentProfile.video]]&amp;"\"" "</f>
        <v xml:space="preserve">\"video\" : \"\" </v>
      </c>
      <c r="AU4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7" s="185" t="str">
        <f>"\""uid\"" : \"""&amp;demoPosts[[#This Row],[uid]]&amp;"\"", "</f>
        <v xml:space="preserve">\"uid\" : \"86b22d4b32404c7291ddc51cb5f3edc0\", </v>
      </c>
      <c r="AW47" s="185" t="str">
        <f t="shared" si="5"/>
        <v xml:space="preserve">\"type\" : \"TEXT\", </v>
      </c>
      <c r="AX47" s="185" t="str">
        <f ca="1">"\""created\"" : \""" &amp; demoPosts[[#This Row],[created]] &amp; "\"", "</f>
        <v xml:space="preserve">\"created\" : \"2016-09-16T09:09:50Z\", </v>
      </c>
      <c r="AY47" s="185" t="str">
        <f>"\""modified\"" : \""" &amp; demoPosts[[#This Row],[modified]] &amp; "\"", "</f>
        <v xml:space="preserve">\"modified\" : \"2002-05-30T09:30:10Z\", </v>
      </c>
      <c r="AZ47" s="185" t="str">
        <f ca="1">"\""created\"" : \""" &amp; demoPosts[[#This Row],[created]] &amp; "\"", "</f>
        <v xml:space="preserve">\"created\" : \"2016-09-16T09:09:50Z\", </v>
      </c>
      <c r="BA47" s="185" t="str">
        <f>"\""modified\"" : \""" &amp; demoPosts[[#This Row],[modified]] &amp; "\"", "</f>
        <v xml:space="preserve">\"modified\" : \"2002-05-30T09:30:10Z\", </v>
      </c>
      <c r="BB47" s="185" t="str">
        <f>"\""labels\"" : \""each([Bitcoin],[Ethereum],[" &amp; demoPosts[[#This Row],[postTypeGuidLabel]]&amp;"])\"", "</f>
        <v xml:space="preserve">\"labels\" : \"each([Bitcoin],[Ethereum],[MESSAGEPOSTLABEL])\", </v>
      </c>
      <c r="BC47" s="185" t="str">
        <f t="shared" si="6"/>
        <v>\"connections\":[{\"source\":\"alias://ff5136ad023a66644c4f4a8e2a495bb34689/alias\",\"target\":\"alias://0e65bd3a974ed1d7c195f94055c93537827f/alias\",\"label\":\"f0186f0d-c862-4ee3-9c09-b850a9d745a7\"}],</v>
      </c>
      <c r="BD47" s="185" t="str">
        <f>"\""versionedPostId\"" : \""" &amp; demoPosts[[#This Row],[versionedPost.id]] &amp; "\"", "</f>
        <v xml:space="preserve">\"versionedPostId\" : \"\", </v>
      </c>
      <c r="BE47" s="185" t="str">
        <f>"\""versionedPostPredecessorId\"" : \""" &amp; demoPosts[[#This Row],[versionedPost.predecessorID]] &amp; "\"", "</f>
        <v xml:space="preserve">\"versionedPostPredecessorId\" : \"\", </v>
      </c>
      <c r="BF47" s="185" t="str">
        <f>"\""jobPostType\"" : \""" &amp; demoPosts[[#This Row],[jobPostType]] &amp; "\"", "</f>
        <v xml:space="preserve">\"jobPostType\" : \" \", </v>
      </c>
      <c r="BG47" s="185" t="str">
        <f>"\""name\"" : \""" &amp; demoPosts[[#This Row],[jobName]] &amp; "\"", "</f>
        <v xml:space="preserve">\"name\" : \"\", </v>
      </c>
      <c r="BH47" s="185" t="str">
        <f>"\""description\"" : \""" &amp; demoPosts[[#This Row],[jobDescription]] &amp; "\"", "</f>
        <v xml:space="preserve">\"description\" : \"\", </v>
      </c>
      <c r="BI47" s="185" t="str">
        <f>"\""message\"" : \""" &amp; demoPosts[[#This Row],[jobMessage]] &amp; "\"", "</f>
        <v xml:space="preserve">\"message\" : \"\", </v>
      </c>
      <c r="BJ4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7" s="185" t="str">
        <f>"\""postedDate\"" : \""" &amp; demoPosts[[#This Row],[jobMessage]] &amp; "\"", "</f>
        <v xml:space="preserve">\"postedDate\" : \"\", </v>
      </c>
      <c r="BL47" s="185" t="str">
        <f>"\""broadcastDate\"" : \""" &amp; demoPosts[[#This Row],[jobBroadcastDate]] &amp; "\"", "</f>
        <v xml:space="preserve">\"broadcastDate\" : \"\", </v>
      </c>
      <c r="BM47" s="185" t="str">
        <f>"\""startDate\"" : \""" &amp; demoPosts[[#This Row],[jobStartDate]] &amp; "\"", "</f>
        <v xml:space="preserve">\"startDate\" : \"\", </v>
      </c>
      <c r="BN47" s="185" t="str">
        <f>"\""endDate\"" : \""" &amp; demoPosts[[#This Row],[jobEndDate]] &amp; "\"", "</f>
        <v xml:space="preserve">\"endDate\" : \"\", </v>
      </c>
      <c r="BO47" s="185" t="str">
        <f>"\""currency\"" : \""" &amp; demoPosts[[#This Row],[jobCurrency]] &amp; "\"", "</f>
        <v xml:space="preserve">\"currency\" : \"\", </v>
      </c>
      <c r="BP47" s="185" t="str">
        <f>"\""workLocation\"" : \""" &amp; demoPosts[[#This Row],[jobWorkLocation]] &amp; "\"", "</f>
        <v xml:space="preserve">\"workLocation\" : \"\", </v>
      </c>
      <c r="BQ47" s="185" t="str">
        <f>"\""isPayoutInPieces\"" : \""" &amp; demoPosts[[#This Row],[jobIsPayoutInPieces]] &amp; "\"", "</f>
        <v xml:space="preserve">\"isPayoutInPieces\" : \"\", </v>
      </c>
      <c r="BR47" s="185" t="str">
        <f t="shared" si="11"/>
        <v xml:space="preserve">\"skillNeeded\" : \"various skills\", </v>
      </c>
      <c r="BS47" s="185" t="str">
        <f>"\""posterId\"" : \""" &amp; demoPosts[[#This Row],[posterId]] &amp; "\"", "</f>
        <v xml:space="preserve">\"posterId\" : \"\", </v>
      </c>
      <c r="BT47" s="185" t="str">
        <f>"\""versionNumber\"" : \""" &amp; demoPosts[[#This Row],[versionNumber]] &amp; "\"", "</f>
        <v xml:space="preserve">\"versionNumber\" : \"\", </v>
      </c>
      <c r="BU47" s="185" t="str">
        <f>"\""allowForwarding\"" : " &amp; demoPosts[[#This Row],[allowForwarding]] &amp; ", "</f>
        <v xml:space="preserve">\"allowForwarding\" : true, </v>
      </c>
      <c r="BV47" s="185" t="str">
        <f t="shared" si="7"/>
        <v xml:space="preserve">\"referents\" : \"\", </v>
      </c>
      <c r="BW47" s="185" t="str">
        <f>"\""contractType\"" : \""" &amp; demoPosts[[#This Row],[jobContractType]] &amp; "\"", "</f>
        <v xml:space="preserve">\"contractType\" : \"\", </v>
      </c>
      <c r="BX47" s="185" t="str">
        <f>"\""budget\"" : \""" &amp; demoPosts[[#This Row],[jobBudget]] &amp; "\"""</f>
        <v>\"budget\" : \"\"</v>
      </c>
      <c r="BY4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7" s="185" t="str">
        <f>"\""text\"" : \""" &amp; demoPosts[[#This Row],[messageText]] &amp; "\"","</f>
        <v>\"text\"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7" s="185" t="str">
        <f>"\""subject\"" : \""" &amp; demoPosts[[#This Row],[messageSubject]] &amp; "\"","</f>
        <v>\"subject\" : \"subject to discussion\",</v>
      </c>
      <c r="CB4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7" s="185" t="str">
        <f ca="1">"{\""$type\"":\"""&amp;demoPosts[[#This Row],[$type]]&amp;"\"","&amp;demoPosts[[#This Row],[uidInnerJson]]&amp;demoPosts[[#This Row],[createdInnerJson]]&amp;demoPosts[[#This Row],[modifiedInnerJson]]&amp;"\""connections\"":[{}],"&amp;"\""labels\"":\""notused\"","&amp;demoPosts[[#This Row],[typeDependentContentJson]]&amp;"}"</f>
        <v>{\"$type\":\"shared.models.MessagePost\",\"uid\" : \"86b22d4b32404c7291ddc51cb5f3edc0\", \"created\" : \"2016-09-16T09:09:50Z\",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7" s="185" t="str">
        <f>"""uid"" : """&amp;demoPosts[[#This Row],[uid]]&amp;""", "</f>
        <v xml:space="preserve">"uid" : "86b22d4b32404c7291ddc51cb5f3edc0", </v>
      </c>
      <c r="CG47" s="185" t="str">
        <f>"""src"" : """&amp;demoPosts[[#This Row],[Source]]&amp;""", "</f>
        <v xml:space="preserve">"src" : "bd73e89b58714f999dba7f8f6274d613", </v>
      </c>
      <c r="CH47" s="185" t="str">
        <f>"""trgts"" : ["""&amp;demoPosts[[#This Row],[trgt1]]&amp;"""], "</f>
        <v xml:space="preserve">"trgts" : ["eeeeeeeeeeeeeeeeeeeeeeeeeeeeeeee"], </v>
      </c>
      <c r="CI47" s="185" t="str">
        <f>"""label"" : ""each([Bitcoin],[Ethereum],[" &amp; demoPosts[[#This Row],[postTypeGuidLabel]]&amp;"])"", "</f>
        <v xml:space="preserve">"label" : "each([Bitcoin],[Ethereum],[MESSAGEPOSTLABEL])", </v>
      </c>
      <c r="CJ47" s="207" t="str">
        <f ca="1">"{"&amp;demoPosts[[#This Row],[src]] &amp;demoPosts[[#This Row],[trgts]]&amp; demoPosts[[#This Row],[outterLabels]] &amp; demoPosts[[#This Row],[uid2]] &amp; """value"" : """ &amp; demoPosts[[#This Row],[valueJson]] &amp; """}" &amp; IF(LEN(OFFSET(demoPosts[[#This Row],[Source]],1,0))&gt;0," , ","")</f>
        <v xml:space="preserve">{"src" : "bd73e89b58714f999dba7f8f6274d613", "trgts" : ["eeeeeeeeeeeeeeeeeeeeeeeeeeeeeeee"], "label" : "each([Bitcoin],[Ethereum],[MESSAGEPOSTLABEL])", "uid" : "86b22d4b32404c7291ddc51cb5f3edc0", "value" : "{\"$type\":\"shared.models.MessagePost\",\"uid\" : \"86b22d4b32404c7291ddc51cb5f3edc0\", \"created\" : \"2016-09-16T09:09:50Z\", \"modified\" : \"2002-05-30T09:30:10Z\", \"connections\":[{}],\"labels\":\"notused\",\"postContent\": {\"$type\":\"shared.models.MessagePostContent\",\"versionedPostId\" : \"\", \"versionedPostPredecessorId\" : \"\", \"versionNumber\" : \"\", \"allowForwarding\" : true, \"text\" : \"45: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7" s="210" t="str">
        <f>""</f>
        <v/>
      </c>
    </row>
    <row r="48" spans="2:89" s="185" customFormat="1" x14ac:dyDescent="0.25">
      <c r="B48" s="185" t="s">
        <v>1245</v>
      </c>
      <c r="C48" s="185" t="s">
        <v>1149</v>
      </c>
      <c r="D48" s="185" t="str">
        <f>VLOOKUP(demoPosts[[#This Row],[Source]],Table1[[UUID]:[email]],2,FALSE)</f>
        <v>46@localhost</v>
      </c>
      <c r="E48" s="185" t="s">
        <v>2487</v>
      </c>
      <c r="F48" s="185" t="s">
        <v>805</v>
      </c>
      <c r="G4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8" s="150" t="str">
        <f t="shared" ca="1" si="4"/>
        <v>2016-09-16T08:55:26Z</v>
      </c>
      <c r="J48" s="185" t="s">
        <v>804</v>
      </c>
      <c r="M48" s="185" t="s">
        <v>2600</v>
      </c>
      <c r="N48" s="185" t="str">
        <f>ROW(demoPosts[[#This Row],[postTypeGuidLabel]])-2 &amp; ":  " &amp; REPT("lorem ipsum ",2*ROW(demoPosts[[#This Row],[postTypeGuidLabel]]))</f>
        <v xml:space="preserve">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8" s="185">
        <v>12</v>
      </c>
      <c r="P4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8" s="185" t="s">
        <v>2651</v>
      </c>
      <c r="AE48" s="185" t="s">
        <v>868</v>
      </c>
      <c r="AQ48" s="185" t="str">
        <f>"\""name\"" : \"""&amp;demoPosts[[#This Row],[talentProfile.name]]&amp;"\"", "</f>
        <v xml:space="preserve">\"name\" : \"\", </v>
      </c>
      <c r="AR48" s="185" t="str">
        <f>"\""title\"" : \"""&amp;demoPosts[[#This Row],[talentProfile.title]]&amp;"\"", "</f>
        <v xml:space="preserve">\"title\" : \"\", </v>
      </c>
      <c r="AS48" s="185" t="str">
        <f>"\""capabilities\"" : \"""&amp;demoPosts[[#This Row],[talentProfile.capabilities]]&amp;"\"", "</f>
        <v xml:space="preserve">\"capabilities\" : \"\", </v>
      </c>
      <c r="AT48" s="185" t="str">
        <f>"\""video\"" : \"""&amp;demoPosts[[#This Row],[talentProfile.video]]&amp;"\"" "</f>
        <v xml:space="preserve">\"video\" : \"\" </v>
      </c>
      <c r="AU4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8" s="185" t="str">
        <f>"\""uid\"" : \"""&amp;demoPosts[[#This Row],[uid]]&amp;"\"", "</f>
        <v xml:space="preserve">\"uid\" : \"a07ab2baf76b435295d8e1505bb1dd98\", </v>
      </c>
      <c r="AW48" s="185" t="str">
        <f t="shared" si="5"/>
        <v xml:space="preserve">\"type\" : \"TEXT\", </v>
      </c>
      <c r="AX48" s="185" t="str">
        <f ca="1">"\""created\"" : \""" &amp; demoPosts[[#This Row],[created]] &amp; "\"", "</f>
        <v xml:space="preserve">\"created\" : \"2016-09-16T08:55:26Z\", </v>
      </c>
      <c r="AY48" s="185" t="str">
        <f>"\""modified\"" : \""" &amp; demoPosts[[#This Row],[modified]] &amp; "\"", "</f>
        <v xml:space="preserve">\"modified\" : \"2002-05-30T09:30:10Z\", </v>
      </c>
      <c r="AZ48" s="185" t="str">
        <f ca="1">"\""created\"" : \""" &amp; demoPosts[[#This Row],[created]] &amp; "\"", "</f>
        <v xml:space="preserve">\"created\" : \"2016-09-16T08:55:26Z\", </v>
      </c>
      <c r="BA48" s="185" t="str">
        <f>"\""modified\"" : \""" &amp; demoPosts[[#This Row],[modified]] &amp; "\"", "</f>
        <v xml:space="preserve">\"modified\" : \"2002-05-30T09:30:10Z\", </v>
      </c>
      <c r="BB48" s="185" t="str">
        <f>"\""labels\"" : \""each([Bitcoin],[Ethereum],[" &amp; demoPosts[[#This Row],[postTypeGuidLabel]]&amp;"])\"", "</f>
        <v xml:space="preserve">\"labels\" : \"each([Bitcoin],[Ethereum],[MESSAGEPOSTLABEL])\", </v>
      </c>
      <c r="BC48" s="185" t="str">
        <f t="shared" si="6"/>
        <v>\"connections\":[{\"source\":\"alias://ff5136ad023a66644c4f4a8e2a495bb34689/alias\",\"target\":\"alias://0e65bd3a974ed1d7c195f94055c93537827f/alias\",\"label\":\"f0186f0d-c862-4ee3-9c09-b850a9d745a7\"}],</v>
      </c>
      <c r="BD48" s="185" t="str">
        <f>"\""versionedPostId\"" : \""" &amp; demoPosts[[#This Row],[versionedPost.id]] &amp; "\"", "</f>
        <v xml:space="preserve">\"versionedPostId\" : \"\", </v>
      </c>
      <c r="BE48" s="185" t="str">
        <f>"\""versionedPostPredecessorId\"" : \""" &amp; demoPosts[[#This Row],[versionedPost.predecessorID]] &amp; "\"", "</f>
        <v xml:space="preserve">\"versionedPostPredecessorId\" : \"\", </v>
      </c>
      <c r="BF48" s="185" t="str">
        <f>"\""jobPostType\"" : \""" &amp; demoPosts[[#This Row],[jobPostType]] &amp; "\"", "</f>
        <v xml:space="preserve">\"jobPostType\" : \" \", </v>
      </c>
      <c r="BG48" s="185" t="str">
        <f>"\""name\"" : \""" &amp; demoPosts[[#This Row],[jobName]] &amp; "\"", "</f>
        <v xml:space="preserve">\"name\" : \"\", </v>
      </c>
      <c r="BH48" s="185" t="str">
        <f>"\""description\"" : \""" &amp; demoPosts[[#This Row],[jobDescription]] &amp; "\"", "</f>
        <v xml:space="preserve">\"description\" : \"\", </v>
      </c>
      <c r="BI48" s="185" t="str">
        <f>"\""message\"" : \""" &amp; demoPosts[[#This Row],[jobMessage]] &amp; "\"", "</f>
        <v xml:space="preserve">\"message\" : \"\", </v>
      </c>
      <c r="BJ4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8" s="185" t="str">
        <f>"\""postedDate\"" : \""" &amp; demoPosts[[#This Row],[jobMessage]] &amp; "\"", "</f>
        <v xml:space="preserve">\"postedDate\" : \"\", </v>
      </c>
      <c r="BL48" s="185" t="str">
        <f>"\""broadcastDate\"" : \""" &amp; demoPosts[[#This Row],[jobBroadcastDate]] &amp; "\"", "</f>
        <v xml:space="preserve">\"broadcastDate\" : \"\", </v>
      </c>
      <c r="BM48" s="185" t="str">
        <f>"\""startDate\"" : \""" &amp; demoPosts[[#This Row],[jobStartDate]] &amp; "\"", "</f>
        <v xml:space="preserve">\"startDate\" : \"\", </v>
      </c>
      <c r="BN48" s="185" t="str">
        <f>"\""endDate\"" : \""" &amp; demoPosts[[#This Row],[jobEndDate]] &amp; "\"", "</f>
        <v xml:space="preserve">\"endDate\" : \"\", </v>
      </c>
      <c r="BO48" s="185" t="str">
        <f>"\""currency\"" : \""" &amp; demoPosts[[#This Row],[jobCurrency]] &amp; "\"", "</f>
        <v xml:space="preserve">\"currency\" : \"\", </v>
      </c>
      <c r="BP48" s="185" t="str">
        <f>"\""workLocation\"" : \""" &amp; demoPosts[[#This Row],[jobWorkLocation]] &amp; "\"", "</f>
        <v xml:space="preserve">\"workLocation\" : \"\", </v>
      </c>
      <c r="BQ48" s="185" t="str">
        <f>"\""isPayoutInPieces\"" : \""" &amp; demoPosts[[#This Row],[jobIsPayoutInPieces]] &amp; "\"", "</f>
        <v xml:space="preserve">\"isPayoutInPieces\" : \"\", </v>
      </c>
      <c r="BR48" s="185" t="str">
        <f t="shared" si="11"/>
        <v xml:space="preserve">\"skillNeeded\" : \"various skills\", </v>
      </c>
      <c r="BS48" s="185" t="str">
        <f>"\""posterId\"" : \""" &amp; demoPosts[[#This Row],[posterId]] &amp; "\"", "</f>
        <v xml:space="preserve">\"posterId\" : \"\", </v>
      </c>
      <c r="BT48" s="185" t="str">
        <f>"\""versionNumber\"" : \""" &amp; demoPosts[[#This Row],[versionNumber]] &amp; "\"", "</f>
        <v xml:space="preserve">\"versionNumber\" : \"\", </v>
      </c>
      <c r="BU48" s="185" t="str">
        <f>"\""allowForwarding\"" : " &amp; demoPosts[[#This Row],[allowForwarding]] &amp; ", "</f>
        <v xml:space="preserve">\"allowForwarding\" : true, </v>
      </c>
      <c r="BV48" s="185" t="str">
        <f t="shared" si="7"/>
        <v xml:space="preserve">\"referents\" : \"\", </v>
      </c>
      <c r="BW48" s="185" t="str">
        <f>"\""contractType\"" : \""" &amp; demoPosts[[#This Row],[jobContractType]] &amp; "\"", "</f>
        <v xml:space="preserve">\"contractType\" : \"\", </v>
      </c>
      <c r="BX48" s="185" t="str">
        <f>"\""budget\"" : \""" &amp; demoPosts[[#This Row],[jobBudget]] &amp; "\"""</f>
        <v>\"budget\" : \"\"</v>
      </c>
      <c r="BY4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8" s="185" t="str">
        <f>"\""text\"" : \""" &amp; demoPosts[[#This Row],[messageText]] &amp; "\"","</f>
        <v>\"text\"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8" s="185" t="str">
        <f>"\""subject\"" : \""" &amp; demoPosts[[#This Row],[messageSubject]] &amp; "\"","</f>
        <v>\"subject\" : \"subject to discussion\",</v>
      </c>
      <c r="CB4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8" s="185" t="str">
        <f ca="1">"{\""$type\"":\"""&amp;demoPosts[[#This Row],[$type]]&amp;"\"","&amp;demoPosts[[#This Row],[uidInnerJson]]&amp;demoPosts[[#This Row],[createdInnerJson]]&amp;demoPosts[[#This Row],[modifiedInnerJson]]&amp;"\""connections\"":[{}],"&amp;"\""labels\"":\""notused\"","&amp;demoPosts[[#This Row],[typeDependentContentJson]]&amp;"}"</f>
        <v>{\"$type\":\"shared.models.MessagePost\",\"uid\" : \"a07ab2baf76b435295d8e1505bb1dd98\", \"created\" : \"2016-09-16T08:55:26Z\",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8" s="185" t="str">
        <f>"""uid"" : """&amp;demoPosts[[#This Row],[uid]]&amp;""", "</f>
        <v xml:space="preserve">"uid" : "a07ab2baf76b435295d8e1505bb1dd98", </v>
      </c>
      <c r="CG48" s="185" t="str">
        <f>"""src"" : """&amp;demoPosts[[#This Row],[Source]]&amp;""", "</f>
        <v xml:space="preserve">"src" : "d31f5bf7838d4643bad66f0236fef1de", </v>
      </c>
      <c r="CH48" s="185" t="str">
        <f>"""trgts"" : ["""&amp;demoPosts[[#This Row],[trgt1]]&amp;"""], "</f>
        <v xml:space="preserve">"trgts" : ["eeeeeeeeeeeeeeeeeeeeeeeeeeeeeeee"], </v>
      </c>
      <c r="CI48" s="185" t="str">
        <f>"""label"" : ""each([Bitcoin],[Ethereum],[" &amp; demoPosts[[#This Row],[postTypeGuidLabel]]&amp;"])"", "</f>
        <v xml:space="preserve">"label" : "each([Bitcoin],[Ethereum],[MESSAGEPOSTLABEL])", </v>
      </c>
      <c r="CJ48" s="207" t="str">
        <f ca="1">"{"&amp;demoPosts[[#This Row],[src]] &amp;demoPosts[[#This Row],[trgts]]&amp; demoPosts[[#This Row],[outterLabels]] &amp; demoPosts[[#This Row],[uid2]] &amp; """value"" : """ &amp; demoPosts[[#This Row],[valueJson]] &amp; """}" &amp; IF(LEN(OFFSET(demoPosts[[#This Row],[Source]],1,0))&gt;0," , ","")</f>
        <v xml:space="preserve">{"src" : "d31f5bf7838d4643bad66f0236fef1de", "trgts" : ["eeeeeeeeeeeeeeeeeeeeeeeeeeeeeeee"], "label" : "each([Bitcoin],[Ethereum],[MESSAGEPOSTLABEL])", "uid" : "a07ab2baf76b435295d8e1505bb1dd98", "value" : "{\"$type\":\"shared.models.MessagePost\",\"uid\" : \"a07ab2baf76b435295d8e1505bb1dd98\", \"created\" : \"2016-09-16T08:55:26Z\", \"modified\" : \"2002-05-30T09:30:10Z\", \"connections\":[{}],\"labels\":\"notused\",\"postContent\": {\"$type\":\"shared.models.MessagePostContent\",\"versionedPostId\" : \"\", \"versionedPostPredecessorId\" : \"\", \"versionNumber\" : \"\", \"allowForwarding\" : true, \"text\" : \"46: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8" s="210" t="str">
        <f>""</f>
        <v/>
      </c>
    </row>
    <row r="49" spans="2:89" s="185" customFormat="1" x14ac:dyDescent="0.25">
      <c r="B49" s="185" t="s">
        <v>1246</v>
      </c>
      <c r="C49" s="185" t="s">
        <v>1150</v>
      </c>
      <c r="D49" s="185" t="str">
        <f>VLOOKUP(demoPosts[[#This Row],[Source]],Table1[[UUID]:[email]],2,FALSE)</f>
        <v>47@localhost</v>
      </c>
      <c r="E49" s="185" t="s">
        <v>2487</v>
      </c>
      <c r="F49" s="185" t="s">
        <v>805</v>
      </c>
      <c r="G4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49" s="150" t="str">
        <f t="shared" ca="1" si="4"/>
        <v>2016-09-16T08:41:02Z</v>
      </c>
      <c r="J49" s="185" t="s">
        <v>804</v>
      </c>
      <c r="M49" s="185" t="s">
        <v>2600</v>
      </c>
      <c r="N49" s="185" t="str">
        <f>ROW(demoPosts[[#This Row],[postTypeGuidLabel]])-2 &amp; ":  " &amp; REPT("lorem ipsum ",2*ROW(demoPosts[[#This Row],[postTypeGuidLabel]]))</f>
        <v xml:space="preserve">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49" s="185">
        <v>12</v>
      </c>
      <c r="P4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49" s="185" t="s">
        <v>2651</v>
      </c>
      <c r="AE49" s="185" t="s">
        <v>868</v>
      </c>
      <c r="AQ49" s="185" t="str">
        <f>"\""name\"" : \"""&amp;demoPosts[[#This Row],[talentProfile.name]]&amp;"\"", "</f>
        <v xml:space="preserve">\"name\" : \"\", </v>
      </c>
      <c r="AR49" s="185" t="str">
        <f>"\""title\"" : \"""&amp;demoPosts[[#This Row],[talentProfile.title]]&amp;"\"", "</f>
        <v xml:space="preserve">\"title\" : \"\", </v>
      </c>
      <c r="AS49" s="185" t="str">
        <f>"\""capabilities\"" : \"""&amp;demoPosts[[#This Row],[talentProfile.capabilities]]&amp;"\"", "</f>
        <v xml:space="preserve">\"capabilities\" : \"\", </v>
      </c>
      <c r="AT49" s="185" t="str">
        <f>"\""video\"" : \"""&amp;demoPosts[[#This Row],[talentProfile.video]]&amp;"\"" "</f>
        <v xml:space="preserve">\"video\" : \"\" </v>
      </c>
      <c r="AU4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49" s="185" t="str">
        <f>"\""uid\"" : \"""&amp;demoPosts[[#This Row],[uid]]&amp;"\"", "</f>
        <v xml:space="preserve">\"uid\" : \"1d2013276d8a4be18967c703fe8af26e\", </v>
      </c>
      <c r="AW49" s="185" t="str">
        <f t="shared" si="5"/>
        <v xml:space="preserve">\"type\" : \"TEXT\", </v>
      </c>
      <c r="AX49" s="185" t="str">
        <f ca="1">"\""created\"" : \""" &amp; demoPosts[[#This Row],[created]] &amp; "\"", "</f>
        <v xml:space="preserve">\"created\" : \"2016-09-16T08:41:02Z\", </v>
      </c>
      <c r="AY49" s="185" t="str">
        <f>"\""modified\"" : \""" &amp; demoPosts[[#This Row],[modified]] &amp; "\"", "</f>
        <v xml:space="preserve">\"modified\" : \"2002-05-30T09:30:10Z\", </v>
      </c>
      <c r="AZ49" s="185" t="str">
        <f ca="1">"\""created\"" : \""" &amp; demoPosts[[#This Row],[created]] &amp; "\"", "</f>
        <v xml:space="preserve">\"created\" : \"2016-09-16T08:41:02Z\", </v>
      </c>
      <c r="BA49" s="185" t="str">
        <f>"\""modified\"" : \""" &amp; demoPosts[[#This Row],[modified]] &amp; "\"", "</f>
        <v xml:space="preserve">\"modified\" : \"2002-05-30T09:30:10Z\", </v>
      </c>
      <c r="BB49" s="185" t="str">
        <f>"\""labels\"" : \""each([Bitcoin],[Ethereum],[" &amp; demoPosts[[#This Row],[postTypeGuidLabel]]&amp;"])\"", "</f>
        <v xml:space="preserve">\"labels\" : \"each([Bitcoin],[Ethereum],[MESSAGEPOSTLABEL])\", </v>
      </c>
      <c r="BC49" s="185" t="str">
        <f t="shared" si="6"/>
        <v>\"connections\":[{\"source\":\"alias://ff5136ad023a66644c4f4a8e2a495bb34689/alias\",\"target\":\"alias://0e65bd3a974ed1d7c195f94055c93537827f/alias\",\"label\":\"f0186f0d-c862-4ee3-9c09-b850a9d745a7\"}],</v>
      </c>
      <c r="BD49" s="185" t="str">
        <f>"\""versionedPostId\"" : \""" &amp; demoPosts[[#This Row],[versionedPost.id]] &amp; "\"", "</f>
        <v xml:space="preserve">\"versionedPostId\" : \"\", </v>
      </c>
      <c r="BE49" s="185" t="str">
        <f>"\""versionedPostPredecessorId\"" : \""" &amp; demoPosts[[#This Row],[versionedPost.predecessorID]] &amp; "\"", "</f>
        <v xml:space="preserve">\"versionedPostPredecessorId\" : \"\", </v>
      </c>
      <c r="BF49" s="185" t="str">
        <f>"\""jobPostType\"" : \""" &amp; demoPosts[[#This Row],[jobPostType]] &amp; "\"", "</f>
        <v xml:space="preserve">\"jobPostType\" : \" \", </v>
      </c>
      <c r="BG49" s="185" t="str">
        <f>"\""name\"" : \""" &amp; demoPosts[[#This Row],[jobName]] &amp; "\"", "</f>
        <v xml:space="preserve">\"name\" : \"\", </v>
      </c>
      <c r="BH49" s="185" t="str">
        <f>"\""description\"" : \""" &amp; demoPosts[[#This Row],[jobDescription]] &amp; "\"", "</f>
        <v xml:space="preserve">\"description\" : \"\", </v>
      </c>
      <c r="BI49" s="185" t="str">
        <f>"\""message\"" : \""" &amp; demoPosts[[#This Row],[jobMessage]] &amp; "\"", "</f>
        <v xml:space="preserve">\"message\" : \"\", </v>
      </c>
      <c r="BJ4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49" s="185" t="str">
        <f>"\""postedDate\"" : \""" &amp; demoPosts[[#This Row],[jobMessage]] &amp; "\"", "</f>
        <v xml:space="preserve">\"postedDate\" : \"\", </v>
      </c>
      <c r="BL49" s="185" t="str">
        <f>"\""broadcastDate\"" : \""" &amp; demoPosts[[#This Row],[jobBroadcastDate]] &amp; "\"", "</f>
        <v xml:space="preserve">\"broadcastDate\" : \"\", </v>
      </c>
      <c r="BM49" s="185" t="str">
        <f>"\""startDate\"" : \""" &amp; demoPosts[[#This Row],[jobStartDate]] &amp; "\"", "</f>
        <v xml:space="preserve">\"startDate\" : \"\", </v>
      </c>
      <c r="BN49" s="185" t="str">
        <f>"\""endDate\"" : \""" &amp; demoPosts[[#This Row],[jobEndDate]] &amp; "\"", "</f>
        <v xml:space="preserve">\"endDate\" : \"\", </v>
      </c>
      <c r="BO49" s="185" t="str">
        <f>"\""currency\"" : \""" &amp; demoPosts[[#This Row],[jobCurrency]] &amp; "\"", "</f>
        <v xml:space="preserve">\"currency\" : \"\", </v>
      </c>
      <c r="BP49" s="185" t="str">
        <f>"\""workLocation\"" : \""" &amp; demoPosts[[#This Row],[jobWorkLocation]] &amp; "\"", "</f>
        <v xml:space="preserve">\"workLocation\" : \"\", </v>
      </c>
      <c r="BQ49" s="185" t="str">
        <f>"\""isPayoutInPieces\"" : \""" &amp; demoPosts[[#This Row],[jobIsPayoutInPieces]] &amp; "\"", "</f>
        <v xml:space="preserve">\"isPayoutInPieces\" : \"\", </v>
      </c>
      <c r="BR49" s="185" t="str">
        <f t="shared" si="11"/>
        <v xml:space="preserve">\"skillNeeded\" : \"various skills\", </v>
      </c>
      <c r="BS49" s="185" t="str">
        <f>"\""posterId\"" : \""" &amp; demoPosts[[#This Row],[posterId]] &amp; "\"", "</f>
        <v xml:space="preserve">\"posterId\" : \"\", </v>
      </c>
      <c r="BT49" s="185" t="str">
        <f>"\""versionNumber\"" : \""" &amp; demoPosts[[#This Row],[versionNumber]] &amp; "\"", "</f>
        <v xml:space="preserve">\"versionNumber\" : \"\", </v>
      </c>
      <c r="BU49" s="185" t="str">
        <f>"\""allowForwarding\"" : " &amp; demoPosts[[#This Row],[allowForwarding]] &amp; ", "</f>
        <v xml:space="preserve">\"allowForwarding\" : true, </v>
      </c>
      <c r="BV49" s="185" t="str">
        <f t="shared" si="7"/>
        <v xml:space="preserve">\"referents\" : \"\", </v>
      </c>
      <c r="BW49" s="185" t="str">
        <f>"\""contractType\"" : \""" &amp; demoPosts[[#This Row],[jobContractType]] &amp; "\"", "</f>
        <v xml:space="preserve">\"contractType\" : \"\", </v>
      </c>
      <c r="BX49" s="185" t="str">
        <f>"\""budget\"" : \""" &amp; demoPosts[[#This Row],[jobBudget]] &amp; "\"""</f>
        <v>\"budget\" : \"\"</v>
      </c>
      <c r="BY4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49" s="185" t="str">
        <f>"\""text\"" : \""" &amp; demoPosts[[#This Row],[messageText]] &amp; "\"","</f>
        <v>\"text\"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49" s="185" t="str">
        <f>"\""subject\"" : \""" &amp; demoPosts[[#This Row],[messageSubject]] &amp; "\"","</f>
        <v>\"subject\" : \"subject to discussion\",</v>
      </c>
      <c r="CB4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4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4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49" s="185" t="str">
        <f ca="1">"{\""$type\"":\"""&amp;demoPosts[[#This Row],[$type]]&amp;"\"","&amp;demoPosts[[#This Row],[uidInnerJson]]&amp;demoPosts[[#This Row],[createdInnerJson]]&amp;demoPosts[[#This Row],[modifiedInnerJson]]&amp;"\""connections\"":[{}],"&amp;"\""labels\"":\""notused\"","&amp;demoPosts[[#This Row],[typeDependentContentJson]]&amp;"}"</f>
        <v>{\"$type\":\"shared.models.MessagePost\",\"uid\" : \"1d2013276d8a4be18967c703fe8af26e\", \"created\" : \"2016-09-16T08:41:02Z\",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49" s="185" t="str">
        <f>"""uid"" : """&amp;demoPosts[[#This Row],[uid]]&amp;""", "</f>
        <v xml:space="preserve">"uid" : "1d2013276d8a4be18967c703fe8af26e", </v>
      </c>
      <c r="CG49" s="185" t="str">
        <f>"""src"" : """&amp;demoPosts[[#This Row],[Source]]&amp;""", "</f>
        <v xml:space="preserve">"src" : "153c99fe6d67469b87319e49a260a9f5", </v>
      </c>
      <c r="CH49" s="185" t="str">
        <f>"""trgts"" : ["""&amp;demoPosts[[#This Row],[trgt1]]&amp;"""], "</f>
        <v xml:space="preserve">"trgts" : ["eeeeeeeeeeeeeeeeeeeeeeeeeeeeeeee"], </v>
      </c>
      <c r="CI49" s="185" t="str">
        <f>"""label"" : ""each([Bitcoin],[Ethereum],[" &amp; demoPosts[[#This Row],[postTypeGuidLabel]]&amp;"])"", "</f>
        <v xml:space="preserve">"label" : "each([Bitcoin],[Ethereum],[MESSAGEPOSTLABEL])", </v>
      </c>
      <c r="CJ49" s="207" t="str">
        <f ca="1">"{"&amp;demoPosts[[#This Row],[src]] &amp;demoPosts[[#This Row],[trgts]]&amp; demoPosts[[#This Row],[outterLabels]] &amp; demoPosts[[#This Row],[uid2]] &amp; """value"" : """ &amp; demoPosts[[#This Row],[valueJson]] &amp; """}" &amp; IF(LEN(OFFSET(demoPosts[[#This Row],[Source]],1,0))&gt;0," , ","")</f>
        <v xml:space="preserve">{"src" : "153c99fe6d67469b87319e49a260a9f5", "trgts" : ["eeeeeeeeeeeeeeeeeeeeeeeeeeeeeeee"], "label" : "each([Bitcoin],[Ethereum],[MESSAGEPOSTLABEL])", "uid" : "1d2013276d8a4be18967c703fe8af26e", "value" : "{\"$type\":\"shared.models.MessagePost\",\"uid\" : \"1d2013276d8a4be18967c703fe8af26e\", \"created\" : \"2016-09-16T08:41:02Z\", \"modified\" : \"2002-05-30T09:30:10Z\", \"connections\":[{}],\"labels\":\"notused\",\"postContent\": {\"$type\":\"shared.models.MessagePostContent\",\"versionedPostId\" : \"\", \"versionedPostPredecessorId\" : \"\", \"versionNumber\" : \"\", \"allowForwarding\" : true, \"text\" : \"47: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49" s="210" t="str">
        <f>""</f>
        <v/>
      </c>
    </row>
    <row r="50" spans="2:89" s="185" customFormat="1" x14ac:dyDescent="0.25">
      <c r="B50" s="185" t="s">
        <v>1247</v>
      </c>
      <c r="C50" s="185" t="s">
        <v>1151</v>
      </c>
      <c r="D50" s="185" t="str">
        <f>VLOOKUP(demoPosts[[#This Row],[Source]],Table1[[UUID]:[email]],2,FALSE)</f>
        <v>48@localhost</v>
      </c>
      <c r="E50" s="185" t="s">
        <v>2487</v>
      </c>
      <c r="F50" s="185" t="s">
        <v>805</v>
      </c>
      <c r="G5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0" s="150" t="str">
        <f t="shared" ca="1" si="4"/>
        <v>2016-09-16T08:26:38Z</v>
      </c>
      <c r="J50" s="185" t="s">
        <v>804</v>
      </c>
      <c r="M50" s="185" t="s">
        <v>2600</v>
      </c>
      <c r="N50" s="185" t="str">
        <f>ROW(demoPosts[[#This Row],[postTypeGuidLabel]])-2 &amp; ":  " &amp; REPT("lorem ipsum ",2*ROW(demoPosts[[#This Row],[postTypeGuidLabel]]))</f>
        <v xml:space="preserve">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0" s="185">
        <v>12</v>
      </c>
      <c r="P5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0" s="185" t="s">
        <v>2651</v>
      </c>
      <c r="AE50" s="185" t="s">
        <v>868</v>
      </c>
      <c r="AQ50" s="185" t="str">
        <f>"\""name\"" : \"""&amp;demoPosts[[#This Row],[talentProfile.name]]&amp;"\"", "</f>
        <v xml:space="preserve">\"name\" : \"\", </v>
      </c>
      <c r="AR50" s="185" t="str">
        <f>"\""title\"" : \"""&amp;demoPosts[[#This Row],[talentProfile.title]]&amp;"\"", "</f>
        <v xml:space="preserve">\"title\" : \"\", </v>
      </c>
      <c r="AS50" s="185" t="str">
        <f>"\""capabilities\"" : \"""&amp;demoPosts[[#This Row],[talentProfile.capabilities]]&amp;"\"", "</f>
        <v xml:space="preserve">\"capabilities\" : \"\", </v>
      </c>
      <c r="AT50" s="185" t="str">
        <f>"\""video\"" : \"""&amp;demoPosts[[#This Row],[talentProfile.video]]&amp;"\"" "</f>
        <v xml:space="preserve">\"video\" : \"\" </v>
      </c>
      <c r="AU5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0" s="185" t="str">
        <f>"\""uid\"" : \"""&amp;demoPosts[[#This Row],[uid]]&amp;"\"", "</f>
        <v xml:space="preserve">\"uid\" : \"426f4f549c4b44c280d140bb46360a10\", </v>
      </c>
      <c r="AW50" s="185" t="str">
        <f t="shared" si="5"/>
        <v xml:space="preserve">\"type\" : \"TEXT\", </v>
      </c>
      <c r="AX50" s="185" t="str">
        <f ca="1">"\""created\"" : \""" &amp; demoPosts[[#This Row],[created]] &amp; "\"", "</f>
        <v xml:space="preserve">\"created\" : \"2016-09-16T08:26:38Z\", </v>
      </c>
      <c r="AY50" s="185" t="str">
        <f>"\""modified\"" : \""" &amp; demoPosts[[#This Row],[modified]] &amp; "\"", "</f>
        <v xml:space="preserve">\"modified\" : \"2002-05-30T09:30:10Z\", </v>
      </c>
      <c r="AZ50" s="185" t="str">
        <f ca="1">"\""created\"" : \""" &amp; demoPosts[[#This Row],[created]] &amp; "\"", "</f>
        <v xml:space="preserve">\"created\" : \"2016-09-16T08:26:38Z\", </v>
      </c>
      <c r="BA50" s="185" t="str">
        <f>"\""modified\"" : \""" &amp; demoPosts[[#This Row],[modified]] &amp; "\"", "</f>
        <v xml:space="preserve">\"modified\" : \"2002-05-30T09:30:10Z\", </v>
      </c>
      <c r="BB50" s="185" t="str">
        <f>"\""labels\"" : \""each([Bitcoin],[Ethereum],[" &amp; demoPosts[[#This Row],[postTypeGuidLabel]]&amp;"])\"", "</f>
        <v xml:space="preserve">\"labels\" : \"each([Bitcoin],[Ethereum],[MESSAGEPOSTLABEL])\", </v>
      </c>
      <c r="BC50" s="185" t="str">
        <f t="shared" si="6"/>
        <v>\"connections\":[{\"source\":\"alias://ff5136ad023a66644c4f4a8e2a495bb34689/alias\",\"target\":\"alias://0e65bd3a974ed1d7c195f94055c93537827f/alias\",\"label\":\"f0186f0d-c862-4ee3-9c09-b850a9d745a7\"}],</v>
      </c>
      <c r="BD50" s="185" t="str">
        <f>"\""versionedPostId\"" : \""" &amp; demoPosts[[#This Row],[versionedPost.id]] &amp; "\"", "</f>
        <v xml:space="preserve">\"versionedPostId\" : \"\", </v>
      </c>
      <c r="BE50" s="185" t="str">
        <f>"\""versionedPostPredecessorId\"" : \""" &amp; demoPosts[[#This Row],[versionedPost.predecessorID]] &amp; "\"", "</f>
        <v xml:space="preserve">\"versionedPostPredecessorId\" : \"\", </v>
      </c>
      <c r="BF50" s="185" t="str">
        <f>"\""jobPostType\"" : \""" &amp; demoPosts[[#This Row],[jobPostType]] &amp; "\"", "</f>
        <v xml:space="preserve">\"jobPostType\" : \" \", </v>
      </c>
      <c r="BG50" s="185" t="str">
        <f>"\""name\"" : \""" &amp; demoPosts[[#This Row],[jobName]] &amp; "\"", "</f>
        <v xml:space="preserve">\"name\" : \"\", </v>
      </c>
      <c r="BH50" s="185" t="str">
        <f>"\""description\"" : \""" &amp; demoPosts[[#This Row],[jobDescription]] &amp; "\"", "</f>
        <v xml:space="preserve">\"description\" : \"\", </v>
      </c>
      <c r="BI50" s="185" t="str">
        <f>"\""message\"" : \""" &amp; demoPosts[[#This Row],[jobMessage]] &amp; "\"", "</f>
        <v xml:space="preserve">\"message\" : \"\", </v>
      </c>
      <c r="BJ5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0" s="185" t="str">
        <f>"\""postedDate\"" : \""" &amp; demoPosts[[#This Row],[jobMessage]] &amp; "\"", "</f>
        <v xml:space="preserve">\"postedDate\" : \"\", </v>
      </c>
      <c r="BL50" s="185" t="str">
        <f>"\""broadcastDate\"" : \""" &amp; demoPosts[[#This Row],[jobBroadcastDate]] &amp; "\"", "</f>
        <v xml:space="preserve">\"broadcastDate\" : \"\", </v>
      </c>
      <c r="BM50" s="185" t="str">
        <f>"\""startDate\"" : \""" &amp; demoPosts[[#This Row],[jobStartDate]] &amp; "\"", "</f>
        <v xml:space="preserve">\"startDate\" : \"\", </v>
      </c>
      <c r="BN50" s="185" t="str">
        <f>"\""endDate\"" : \""" &amp; demoPosts[[#This Row],[jobEndDate]] &amp; "\"", "</f>
        <v xml:space="preserve">\"endDate\" : \"\", </v>
      </c>
      <c r="BO50" s="185" t="str">
        <f>"\""currency\"" : \""" &amp; demoPosts[[#This Row],[jobCurrency]] &amp; "\"", "</f>
        <v xml:space="preserve">\"currency\" : \"\", </v>
      </c>
      <c r="BP50" s="185" t="str">
        <f>"\""workLocation\"" : \""" &amp; demoPosts[[#This Row],[jobWorkLocation]] &amp; "\"", "</f>
        <v xml:space="preserve">\"workLocation\" : \"\", </v>
      </c>
      <c r="BQ50" s="185" t="str">
        <f>"\""isPayoutInPieces\"" : \""" &amp; demoPosts[[#This Row],[jobIsPayoutInPieces]] &amp; "\"", "</f>
        <v xml:space="preserve">\"isPayoutInPieces\" : \"\", </v>
      </c>
      <c r="BR50" s="185" t="str">
        <f t="shared" si="11"/>
        <v xml:space="preserve">\"skillNeeded\" : \"various skills\", </v>
      </c>
      <c r="BS50" s="185" t="str">
        <f>"\""posterId\"" : \""" &amp; demoPosts[[#This Row],[posterId]] &amp; "\"", "</f>
        <v xml:space="preserve">\"posterId\" : \"\", </v>
      </c>
      <c r="BT50" s="185" t="str">
        <f>"\""versionNumber\"" : \""" &amp; demoPosts[[#This Row],[versionNumber]] &amp; "\"", "</f>
        <v xml:space="preserve">\"versionNumber\" : \"\", </v>
      </c>
      <c r="BU50" s="185" t="str">
        <f>"\""allowForwarding\"" : " &amp; demoPosts[[#This Row],[allowForwarding]] &amp; ", "</f>
        <v xml:space="preserve">\"allowForwarding\" : true, </v>
      </c>
      <c r="BV50" s="185" t="str">
        <f t="shared" si="7"/>
        <v xml:space="preserve">\"referents\" : \"\", </v>
      </c>
      <c r="BW50" s="185" t="str">
        <f>"\""contractType\"" : \""" &amp; demoPosts[[#This Row],[jobContractType]] &amp; "\"", "</f>
        <v xml:space="preserve">\"contractType\" : \"\", </v>
      </c>
      <c r="BX50" s="185" t="str">
        <f>"\""budget\"" : \""" &amp; demoPosts[[#This Row],[jobBudget]] &amp; "\"""</f>
        <v>\"budget\" : \"\"</v>
      </c>
      <c r="BY5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0" s="185" t="str">
        <f>"\""text\"" : \""" &amp; demoPosts[[#This Row],[messageText]] &amp; "\"","</f>
        <v>\"text\"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0" s="185" t="str">
        <f>"\""subject\"" : \""" &amp; demoPosts[[#This Row],[messageSubject]] &amp; "\"","</f>
        <v>\"subject\" : \"subject to discussion\",</v>
      </c>
      <c r="CB5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0" s="185" t="str">
        <f ca="1">"{\""$type\"":\"""&amp;demoPosts[[#This Row],[$type]]&amp;"\"","&amp;demoPosts[[#This Row],[uidInnerJson]]&amp;demoPosts[[#This Row],[createdInnerJson]]&amp;demoPosts[[#This Row],[modifiedInnerJson]]&amp;"\""connections\"":[{}],"&amp;"\""labels\"":\""notused\"","&amp;demoPosts[[#This Row],[typeDependentContentJson]]&amp;"}"</f>
        <v>{\"$type\":\"shared.models.MessagePost\",\"uid\" : \"426f4f549c4b44c280d140bb46360a10\", \"created\" : \"2016-09-16T08:26:38Z\",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0" s="185" t="str">
        <f>"""uid"" : """&amp;demoPosts[[#This Row],[uid]]&amp;""", "</f>
        <v xml:space="preserve">"uid" : "426f4f549c4b44c280d140bb46360a10", </v>
      </c>
      <c r="CG50" s="185" t="str">
        <f>"""src"" : """&amp;demoPosts[[#This Row],[Source]]&amp;""", "</f>
        <v xml:space="preserve">"src" : "20965448c304409991f4c3e2a1d770b0", </v>
      </c>
      <c r="CH50" s="185" t="str">
        <f>"""trgts"" : ["""&amp;demoPosts[[#This Row],[trgt1]]&amp;"""], "</f>
        <v xml:space="preserve">"trgts" : ["eeeeeeeeeeeeeeeeeeeeeeeeeeeeeeee"], </v>
      </c>
      <c r="CI50" s="185" t="str">
        <f>"""label"" : ""each([Bitcoin],[Ethereum],[" &amp; demoPosts[[#This Row],[postTypeGuidLabel]]&amp;"])"", "</f>
        <v xml:space="preserve">"label" : "each([Bitcoin],[Ethereum],[MESSAGEPOSTLABEL])", </v>
      </c>
      <c r="CJ50" s="207" t="str">
        <f ca="1">"{"&amp;demoPosts[[#This Row],[src]] &amp;demoPosts[[#This Row],[trgts]]&amp; demoPosts[[#This Row],[outterLabels]] &amp; demoPosts[[#This Row],[uid2]] &amp; """value"" : """ &amp; demoPosts[[#This Row],[valueJson]] &amp; """}" &amp; IF(LEN(OFFSET(demoPosts[[#This Row],[Source]],1,0))&gt;0," , ","")</f>
        <v xml:space="preserve">{"src" : "20965448c304409991f4c3e2a1d770b0", "trgts" : ["eeeeeeeeeeeeeeeeeeeeeeeeeeeeeeee"], "label" : "each([Bitcoin],[Ethereum],[MESSAGEPOSTLABEL])", "uid" : "426f4f549c4b44c280d140bb46360a10", "value" : "{\"$type\":\"shared.models.MessagePost\",\"uid\" : \"426f4f549c4b44c280d140bb46360a10\", \"created\" : \"2016-09-16T08:26:38Z\", \"modified\" : \"2002-05-30T09:30:10Z\", \"connections\":[{}],\"labels\":\"notused\",\"postContent\": {\"$type\":\"shared.models.MessagePostContent\",\"versionedPostId\" : \"\", \"versionedPostPredecessorId\" : \"\", \"versionNumber\" : \"\", \"allowForwarding\" : true, \"text\" : \"48: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0" s="210" t="str">
        <f>""</f>
        <v/>
      </c>
    </row>
    <row r="51" spans="2:89" s="185" customFormat="1" x14ac:dyDescent="0.25">
      <c r="B51" s="185" t="s">
        <v>1248</v>
      </c>
      <c r="C51" s="185" t="s">
        <v>1152</v>
      </c>
      <c r="D51" s="185" t="str">
        <f>VLOOKUP(demoPosts[[#This Row],[Source]],Table1[[UUID]:[email]],2,FALSE)</f>
        <v>49@localhost</v>
      </c>
      <c r="E51" s="185" t="s">
        <v>2487</v>
      </c>
      <c r="F51" s="185" t="s">
        <v>805</v>
      </c>
      <c r="G5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1" s="150" t="str">
        <f t="shared" ca="1" si="4"/>
        <v>2016-09-16T08:12:14Z</v>
      </c>
      <c r="J51" s="185" t="s">
        <v>804</v>
      </c>
      <c r="M51" s="185" t="s">
        <v>2600</v>
      </c>
      <c r="N51" s="185" t="str">
        <f>ROW(demoPosts[[#This Row],[postTypeGuidLabel]])-2 &amp; ":  " &amp; REPT("lorem ipsum ",2*ROW(demoPosts[[#This Row],[postTypeGuidLabel]]))</f>
        <v xml:space="preserve">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1" s="185">
        <v>12</v>
      </c>
      <c r="P5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1" s="185" t="s">
        <v>2651</v>
      </c>
      <c r="AE51" s="185" t="s">
        <v>868</v>
      </c>
      <c r="AQ51" s="185" t="str">
        <f>"\""name\"" : \"""&amp;demoPosts[[#This Row],[talentProfile.name]]&amp;"\"", "</f>
        <v xml:space="preserve">\"name\" : \"\", </v>
      </c>
      <c r="AR51" s="185" t="str">
        <f>"\""title\"" : \"""&amp;demoPosts[[#This Row],[talentProfile.title]]&amp;"\"", "</f>
        <v xml:space="preserve">\"title\" : \"\", </v>
      </c>
      <c r="AS51" s="185" t="str">
        <f>"\""capabilities\"" : \"""&amp;demoPosts[[#This Row],[talentProfile.capabilities]]&amp;"\"", "</f>
        <v xml:space="preserve">\"capabilities\" : \"\", </v>
      </c>
      <c r="AT51" s="185" t="str">
        <f>"\""video\"" : \"""&amp;demoPosts[[#This Row],[talentProfile.video]]&amp;"\"" "</f>
        <v xml:space="preserve">\"video\" : \"\" </v>
      </c>
      <c r="AU5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1" s="185" t="str">
        <f>"\""uid\"" : \"""&amp;demoPosts[[#This Row],[uid]]&amp;"\"", "</f>
        <v xml:space="preserve">\"uid\" : \"3393b2c35dbd42be845ce917734fa4bb\", </v>
      </c>
      <c r="AW51" s="185" t="str">
        <f t="shared" si="5"/>
        <v xml:space="preserve">\"type\" : \"TEXT\", </v>
      </c>
      <c r="AX51" s="185" t="str">
        <f ca="1">"\""created\"" : \""" &amp; demoPosts[[#This Row],[created]] &amp; "\"", "</f>
        <v xml:space="preserve">\"created\" : \"2016-09-16T08:12:14Z\", </v>
      </c>
      <c r="AY51" s="185" t="str">
        <f>"\""modified\"" : \""" &amp; demoPosts[[#This Row],[modified]] &amp; "\"", "</f>
        <v xml:space="preserve">\"modified\" : \"2002-05-30T09:30:10Z\", </v>
      </c>
      <c r="AZ51" s="185" t="str">
        <f ca="1">"\""created\"" : \""" &amp; demoPosts[[#This Row],[created]] &amp; "\"", "</f>
        <v xml:space="preserve">\"created\" : \"2016-09-16T08:12:14Z\", </v>
      </c>
      <c r="BA51" s="185" t="str">
        <f>"\""modified\"" : \""" &amp; demoPosts[[#This Row],[modified]] &amp; "\"", "</f>
        <v xml:space="preserve">\"modified\" : \"2002-05-30T09:30:10Z\", </v>
      </c>
      <c r="BB51" s="185" t="str">
        <f>"\""labels\"" : \""each([Bitcoin],[Ethereum],[" &amp; demoPosts[[#This Row],[postTypeGuidLabel]]&amp;"])\"", "</f>
        <v xml:space="preserve">\"labels\" : \"each([Bitcoin],[Ethereum],[MESSAGEPOSTLABEL])\", </v>
      </c>
      <c r="BC51" s="185" t="str">
        <f t="shared" si="6"/>
        <v>\"connections\":[{\"source\":\"alias://ff5136ad023a66644c4f4a8e2a495bb34689/alias\",\"target\":\"alias://0e65bd3a974ed1d7c195f94055c93537827f/alias\",\"label\":\"f0186f0d-c862-4ee3-9c09-b850a9d745a7\"}],</v>
      </c>
      <c r="BD51" s="185" t="str">
        <f>"\""versionedPostId\"" : \""" &amp; demoPosts[[#This Row],[versionedPost.id]] &amp; "\"", "</f>
        <v xml:space="preserve">\"versionedPostId\" : \"\", </v>
      </c>
      <c r="BE51" s="185" t="str">
        <f>"\""versionedPostPredecessorId\"" : \""" &amp; demoPosts[[#This Row],[versionedPost.predecessorID]] &amp; "\"", "</f>
        <v xml:space="preserve">\"versionedPostPredecessorId\" : \"\", </v>
      </c>
      <c r="BF51" s="185" t="str">
        <f>"\""jobPostType\"" : \""" &amp; demoPosts[[#This Row],[jobPostType]] &amp; "\"", "</f>
        <v xml:space="preserve">\"jobPostType\" : \" \", </v>
      </c>
      <c r="BG51" s="185" t="str">
        <f>"\""name\"" : \""" &amp; demoPosts[[#This Row],[jobName]] &amp; "\"", "</f>
        <v xml:space="preserve">\"name\" : \"\", </v>
      </c>
      <c r="BH51" s="185" t="str">
        <f>"\""description\"" : \""" &amp; demoPosts[[#This Row],[jobDescription]] &amp; "\"", "</f>
        <v xml:space="preserve">\"description\" : \"\", </v>
      </c>
      <c r="BI51" s="185" t="str">
        <f>"\""message\"" : \""" &amp; demoPosts[[#This Row],[jobMessage]] &amp; "\"", "</f>
        <v xml:space="preserve">\"message\" : \"\", </v>
      </c>
      <c r="BJ5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1" s="185" t="str">
        <f>"\""postedDate\"" : \""" &amp; demoPosts[[#This Row],[jobMessage]] &amp; "\"", "</f>
        <v xml:space="preserve">\"postedDate\" : \"\", </v>
      </c>
      <c r="BL51" s="185" t="str">
        <f>"\""broadcastDate\"" : \""" &amp; demoPosts[[#This Row],[jobBroadcastDate]] &amp; "\"", "</f>
        <v xml:space="preserve">\"broadcastDate\" : \"\", </v>
      </c>
      <c r="BM51" s="185" t="str">
        <f>"\""startDate\"" : \""" &amp; demoPosts[[#This Row],[jobStartDate]] &amp; "\"", "</f>
        <v xml:space="preserve">\"startDate\" : \"\", </v>
      </c>
      <c r="BN51" s="185" t="str">
        <f>"\""endDate\"" : \""" &amp; demoPosts[[#This Row],[jobEndDate]] &amp; "\"", "</f>
        <v xml:space="preserve">\"endDate\" : \"\", </v>
      </c>
      <c r="BO51" s="185" t="str">
        <f>"\""currency\"" : \""" &amp; demoPosts[[#This Row],[jobCurrency]] &amp; "\"", "</f>
        <v xml:space="preserve">\"currency\" : \"\", </v>
      </c>
      <c r="BP51" s="185" t="str">
        <f>"\""workLocation\"" : \""" &amp; demoPosts[[#This Row],[jobWorkLocation]] &amp; "\"", "</f>
        <v xml:space="preserve">\"workLocation\" : \"\", </v>
      </c>
      <c r="BQ51" s="185" t="str">
        <f>"\""isPayoutInPieces\"" : \""" &amp; demoPosts[[#This Row],[jobIsPayoutInPieces]] &amp; "\"", "</f>
        <v xml:space="preserve">\"isPayoutInPieces\" : \"\", </v>
      </c>
      <c r="BR51" s="185" t="str">
        <f t="shared" si="11"/>
        <v xml:space="preserve">\"skillNeeded\" : \"various skills\", </v>
      </c>
      <c r="BS51" s="185" t="str">
        <f>"\""posterId\"" : \""" &amp; demoPosts[[#This Row],[posterId]] &amp; "\"", "</f>
        <v xml:space="preserve">\"posterId\" : \"\", </v>
      </c>
      <c r="BT51" s="185" t="str">
        <f>"\""versionNumber\"" : \""" &amp; demoPosts[[#This Row],[versionNumber]] &amp; "\"", "</f>
        <v xml:space="preserve">\"versionNumber\" : \"\", </v>
      </c>
      <c r="BU51" s="185" t="str">
        <f>"\""allowForwarding\"" : " &amp; demoPosts[[#This Row],[allowForwarding]] &amp; ", "</f>
        <v xml:space="preserve">\"allowForwarding\" : true, </v>
      </c>
      <c r="BV51" s="185" t="str">
        <f t="shared" si="7"/>
        <v xml:space="preserve">\"referents\" : \"\", </v>
      </c>
      <c r="BW51" s="185" t="str">
        <f>"\""contractType\"" : \""" &amp; demoPosts[[#This Row],[jobContractType]] &amp; "\"", "</f>
        <v xml:space="preserve">\"contractType\" : \"\", </v>
      </c>
      <c r="BX51" s="185" t="str">
        <f>"\""budget\"" : \""" &amp; demoPosts[[#This Row],[jobBudget]] &amp; "\"""</f>
        <v>\"budget\" : \"\"</v>
      </c>
      <c r="BY5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1" s="185" t="str">
        <f>"\""text\"" : \""" &amp; demoPosts[[#This Row],[messageText]] &amp; "\"","</f>
        <v>\"text\"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1" s="185" t="str">
        <f>"\""subject\"" : \""" &amp; demoPosts[[#This Row],[messageSubject]] &amp; "\"","</f>
        <v>\"subject\" : \"subject to discussion\",</v>
      </c>
      <c r="CB5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1" s="185" t="str">
        <f ca="1">"{\""$type\"":\"""&amp;demoPosts[[#This Row],[$type]]&amp;"\"","&amp;demoPosts[[#This Row],[uidInnerJson]]&amp;demoPosts[[#This Row],[createdInnerJson]]&amp;demoPosts[[#This Row],[modifiedInnerJson]]&amp;"\""connections\"":[{}],"&amp;"\""labels\"":\""notused\"","&amp;demoPosts[[#This Row],[typeDependentContentJson]]&amp;"}"</f>
        <v>{\"$type\":\"shared.models.MessagePost\",\"uid\" : \"3393b2c35dbd42be845ce917734fa4bb\", \"created\" : \"2016-09-16T08:12:14Z\",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1" s="185" t="str">
        <f>"""uid"" : """&amp;demoPosts[[#This Row],[uid]]&amp;""", "</f>
        <v xml:space="preserve">"uid" : "3393b2c35dbd42be845ce917734fa4bb", </v>
      </c>
      <c r="CG51" s="185" t="str">
        <f>"""src"" : """&amp;demoPosts[[#This Row],[Source]]&amp;""", "</f>
        <v xml:space="preserve">"src" : "c96b75de3c6c45f797a89e89f9784070", </v>
      </c>
      <c r="CH51" s="185" t="str">
        <f>"""trgts"" : ["""&amp;demoPosts[[#This Row],[trgt1]]&amp;"""], "</f>
        <v xml:space="preserve">"trgts" : ["eeeeeeeeeeeeeeeeeeeeeeeeeeeeeeee"], </v>
      </c>
      <c r="CI51" s="185" t="str">
        <f>"""label"" : ""each([Bitcoin],[Ethereum],[" &amp; demoPosts[[#This Row],[postTypeGuidLabel]]&amp;"])"", "</f>
        <v xml:space="preserve">"label" : "each([Bitcoin],[Ethereum],[MESSAGEPOSTLABEL])", </v>
      </c>
      <c r="CJ51" s="207" t="str">
        <f ca="1">"{"&amp;demoPosts[[#This Row],[src]] &amp;demoPosts[[#This Row],[trgts]]&amp; demoPosts[[#This Row],[outterLabels]] &amp; demoPosts[[#This Row],[uid2]] &amp; """value"" : """ &amp; demoPosts[[#This Row],[valueJson]] &amp; """}" &amp; IF(LEN(OFFSET(demoPosts[[#This Row],[Source]],1,0))&gt;0," , ","")</f>
        <v xml:space="preserve">{"src" : "c96b75de3c6c45f797a89e89f9784070", "trgts" : ["eeeeeeeeeeeeeeeeeeeeeeeeeeeeeeee"], "label" : "each([Bitcoin],[Ethereum],[MESSAGEPOSTLABEL])", "uid" : "3393b2c35dbd42be845ce917734fa4bb", "value" : "{\"$type\":\"shared.models.MessagePost\",\"uid\" : \"3393b2c35dbd42be845ce917734fa4bb\", \"created\" : \"2016-09-16T08:12:14Z\", \"modified\" : \"2002-05-30T09:30:10Z\", \"connections\":[{}],\"labels\":\"notused\",\"postContent\": {\"$type\":\"shared.models.MessagePostContent\",\"versionedPostId\" : \"\", \"versionedPostPredecessorId\" : \"\", \"versionNumber\" : \"\", \"allowForwarding\" : true, \"text\" : \"49: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1" s="210" t="str">
        <f>""</f>
        <v/>
      </c>
    </row>
    <row r="52" spans="2:89" s="185" customFormat="1" x14ac:dyDescent="0.25">
      <c r="B52" s="185" t="s">
        <v>1249</v>
      </c>
      <c r="C52" s="185" t="s">
        <v>1153</v>
      </c>
      <c r="D52" s="185" t="str">
        <f>VLOOKUP(demoPosts[[#This Row],[Source]],Table1[[UUID]:[email]],2,FALSE)</f>
        <v>50@localhost</v>
      </c>
      <c r="E52" s="185" t="s">
        <v>2487</v>
      </c>
      <c r="F52" s="185" t="s">
        <v>805</v>
      </c>
      <c r="G5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2" s="150" t="str">
        <f t="shared" ca="1" si="4"/>
        <v>2016-09-16T07:57:50Z</v>
      </c>
      <c r="J52" s="185" t="s">
        <v>804</v>
      </c>
      <c r="M52" s="185" t="s">
        <v>2600</v>
      </c>
      <c r="N52" s="185" t="str">
        <f>ROW(demoPosts[[#This Row],[postTypeGuidLabel]])-2 &amp; ":  " &amp; REPT("lorem ipsum ",2*ROW(demoPosts[[#This Row],[postTypeGuidLabel]]))</f>
        <v xml:space="preserve">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2" s="185">
        <v>12</v>
      </c>
      <c r="P5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2" s="185" t="s">
        <v>2651</v>
      </c>
      <c r="AE52" s="185" t="s">
        <v>868</v>
      </c>
      <c r="AQ52" s="185" t="str">
        <f>"\""name\"" : \"""&amp;demoPosts[[#This Row],[talentProfile.name]]&amp;"\"", "</f>
        <v xml:space="preserve">\"name\" : \"\", </v>
      </c>
      <c r="AR52" s="185" t="str">
        <f>"\""title\"" : \"""&amp;demoPosts[[#This Row],[talentProfile.title]]&amp;"\"", "</f>
        <v xml:space="preserve">\"title\" : \"\", </v>
      </c>
      <c r="AS52" s="185" t="str">
        <f>"\""capabilities\"" : \"""&amp;demoPosts[[#This Row],[talentProfile.capabilities]]&amp;"\"", "</f>
        <v xml:space="preserve">\"capabilities\" : \"\", </v>
      </c>
      <c r="AT52" s="185" t="str">
        <f>"\""video\"" : \"""&amp;demoPosts[[#This Row],[talentProfile.video]]&amp;"\"" "</f>
        <v xml:space="preserve">\"video\" : \"\" </v>
      </c>
      <c r="AU5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2" s="185" t="str">
        <f>"\""uid\"" : \"""&amp;demoPosts[[#This Row],[uid]]&amp;"\"", "</f>
        <v xml:space="preserve">\"uid\" : \"4e34499f60744d9bbea237ddf64eb966\", </v>
      </c>
      <c r="AW52" s="185" t="str">
        <f t="shared" si="5"/>
        <v xml:space="preserve">\"type\" : \"TEXT\", </v>
      </c>
      <c r="AX52" s="185" t="str">
        <f ca="1">"\""created\"" : \""" &amp; demoPosts[[#This Row],[created]] &amp; "\"", "</f>
        <v xml:space="preserve">\"created\" : \"2016-09-16T07:57:50Z\", </v>
      </c>
      <c r="AY52" s="185" t="str">
        <f>"\""modified\"" : \""" &amp; demoPosts[[#This Row],[modified]] &amp; "\"", "</f>
        <v xml:space="preserve">\"modified\" : \"2002-05-30T09:30:10Z\", </v>
      </c>
      <c r="AZ52" s="185" t="str">
        <f ca="1">"\""created\"" : \""" &amp; demoPosts[[#This Row],[created]] &amp; "\"", "</f>
        <v xml:space="preserve">\"created\" : \"2016-09-16T07:57:50Z\", </v>
      </c>
      <c r="BA52" s="185" t="str">
        <f>"\""modified\"" : \""" &amp; demoPosts[[#This Row],[modified]] &amp; "\"", "</f>
        <v xml:space="preserve">\"modified\" : \"2002-05-30T09:30:10Z\", </v>
      </c>
      <c r="BB52" s="185" t="str">
        <f>"\""labels\"" : \""each([Bitcoin],[Ethereum],[" &amp; demoPosts[[#This Row],[postTypeGuidLabel]]&amp;"])\"", "</f>
        <v xml:space="preserve">\"labels\" : \"each([Bitcoin],[Ethereum],[MESSAGEPOSTLABEL])\", </v>
      </c>
      <c r="BC52" s="185" t="str">
        <f t="shared" si="6"/>
        <v>\"connections\":[{\"source\":\"alias://ff5136ad023a66644c4f4a8e2a495bb34689/alias\",\"target\":\"alias://0e65bd3a974ed1d7c195f94055c93537827f/alias\",\"label\":\"f0186f0d-c862-4ee3-9c09-b850a9d745a7\"}],</v>
      </c>
      <c r="BD52" s="185" t="str">
        <f>"\""versionedPostId\"" : \""" &amp; demoPosts[[#This Row],[versionedPost.id]] &amp; "\"", "</f>
        <v xml:space="preserve">\"versionedPostId\" : \"\", </v>
      </c>
      <c r="BE52" s="185" t="str">
        <f>"\""versionedPostPredecessorId\"" : \""" &amp; demoPosts[[#This Row],[versionedPost.predecessorID]] &amp; "\"", "</f>
        <v xml:space="preserve">\"versionedPostPredecessorId\" : \"\", </v>
      </c>
      <c r="BF52" s="185" t="str">
        <f>"\""jobPostType\"" : \""" &amp; demoPosts[[#This Row],[jobPostType]] &amp; "\"", "</f>
        <v xml:space="preserve">\"jobPostType\" : \" \", </v>
      </c>
      <c r="BG52" s="185" t="str">
        <f>"\""name\"" : \""" &amp; demoPosts[[#This Row],[jobName]] &amp; "\"", "</f>
        <v xml:space="preserve">\"name\" : \"\", </v>
      </c>
      <c r="BH52" s="185" t="str">
        <f>"\""description\"" : \""" &amp; demoPosts[[#This Row],[jobDescription]] &amp; "\"", "</f>
        <v xml:space="preserve">\"description\" : \"\", </v>
      </c>
      <c r="BI52" s="185" t="str">
        <f>"\""message\"" : \""" &amp; demoPosts[[#This Row],[jobMessage]] &amp; "\"", "</f>
        <v xml:space="preserve">\"message\" : \"\", </v>
      </c>
      <c r="BJ5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2" s="185" t="str">
        <f>"\""postedDate\"" : \""" &amp; demoPosts[[#This Row],[jobMessage]] &amp; "\"", "</f>
        <v xml:space="preserve">\"postedDate\" : \"\", </v>
      </c>
      <c r="BL52" s="185" t="str">
        <f>"\""broadcastDate\"" : \""" &amp; demoPosts[[#This Row],[jobBroadcastDate]] &amp; "\"", "</f>
        <v xml:space="preserve">\"broadcastDate\" : \"\", </v>
      </c>
      <c r="BM52" s="185" t="str">
        <f>"\""startDate\"" : \""" &amp; demoPosts[[#This Row],[jobStartDate]] &amp; "\"", "</f>
        <v xml:space="preserve">\"startDate\" : \"\", </v>
      </c>
      <c r="BN52" s="185" t="str">
        <f>"\""endDate\"" : \""" &amp; demoPosts[[#This Row],[jobEndDate]] &amp; "\"", "</f>
        <v xml:space="preserve">\"endDate\" : \"\", </v>
      </c>
      <c r="BO52" s="185" t="str">
        <f>"\""currency\"" : \""" &amp; demoPosts[[#This Row],[jobCurrency]] &amp; "\"", "</f>
        <v xml:space="preserve">\"currency\" : \"\", </v>
      </c>
      <c r="BP52" s="185" t="str">
        <f>"\""workLocation\"" : \""" &amp; demoPosts[[#This Row],[jobWorkLocation]] &amp; "\"", "</f>
        <v xml:space="preserve">\"workLocation\" : \"\", </v>
      </c>
      <c r="BQ52" s="185" t="str">
        <f>"\""isPayoutInPieces\"" : \""" &amp; demoPosts[[#This Row],[jobIsPayoutInPieces]] &amp; "\"", "</f>
        <v xml:space="preserve">\"isPayoutInPieces\" : \"\", </v>
      </c>
      <c r="BR52" s="185" t="str">
        <f t="shared" si="11"/>
        <v xml:space="preserve">\"skillNeeded\" : \"various skills\", </v>
      </c>
      <c r="BS52" s="185" t="str">
        <f>"\""posterId\"" : \""" &amp; demoPosts[[#This Row],[posterId]] &amp; "\"", "</f>
        <v xml:space="preserve">\"posterId\" : \"\", </v>
      </c>
      <c r="BT52" s="185" t="str">
        <f>"\""versionNumber\"" : \""" &amp; demoPosts[[#This Row],[versionNumber]] &amp; "\"", "</f>
        <v xml:space="preserve">\"versionNumber\" : \"\", </v>
      </c>
      <c r="BU52" s="185" t="str">
        <f>"\""allowForwarding\"" : " &amp; demoPosts[[#This Row],[allowForwarding]] &amp; ", "</f>
        <v xml:space="preserve">\"allowForwarding\" : true, </v>
      </c>
      <c r="BV52" s="185" t="str">
        <f t="shared" si="7"/>
        <v xml:space="preserve">\"referents\" : \"\", </v>
      </c>
      <c r="BW52" s="185" t="str">
        <f>"\""contractType\"" : \""" &amp; demoPosts[[#This Row],[jobContractType]] &amp; "\"", "</f>
        <v xml:space="preserve">\"contractType\" : \"\", </v>
      </c>
      <c r="BX52" s="185" t="str">
        <f>"\""budget\"" : \""" &amp; demoPosts[[#This Row],[jobBudget]] &amp; "\"""</f>
        <v>\"budget\" : \"\"</v>
      </c>
      <c r="BY5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2" s="185" t="str">
        <f>"\""text\"" : \""" &amp; demoPosts[[#This Row],[messageText]] &amp; "\"","</f>
        <v>\"text\"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2" s="185" t="str">
        <f>"\""subject\"" : \""" &amp; demoPosts[[#This Row],[messageSubject]] &amp; "\"","</f>
        <v>\"subject\" : \"subject to discussion\",</v>
      </c>
      <c r="CB5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2" s="185" t="str">
        <f ca="1">"{\""$type\"":\"""&amp;demoPosts[[#This Row],[$type]]&amp;"\"","&amp;demoPosts[[#This Row],[uidInnerJson]]&amp;demoPosts[[#This Row],[createdInnerJson]]&amp;demoPosts[[#This Row],[modifiedInnerJson]]&amp;"\""connections\"":[{}],"&amp;"\""labels\"":\""notused\"","&amp;demoPosts[[#This Row],[typeDependentContentJson]]&amp;"}"</f>
        <v>{\"$type\":\"shared.models.MessagePost\",\"uid\" : \"4e34499f60744d9bbea237ddf64eb966\", \"created\" : \"2016-09-16T07:57:50Z\",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2" s="185" t="str">
        <f>"""uid"" : """&amp;demoPosts[[#This Row],[uid]]&amp;""", "</f>
        <v xml:space="preserve">"uid" : "4e34499f60744d9bbea237ddf64eb966", </v>
      </c>
      <c r="CG52" s="185" t="str">
        <f>"""src"" : """&amp;demoPosts[[#This Row],[Source]]&amp;""", "</f>
        <v xml:space="preserve">"src" : "e5316114aefd4a20944ba23be399d574", </v>
      </c>
      <c r="CH52" s="185" t="str">
        <f>"""trgts"" : ["""&amp;demoPosts[[#This Row],[trgt1]]&amp;"""], "</f>
        <v xml:space="preserve">"trgts" : ["eeeeeeeeeeeeeeeeeeeeeeeeeeeeeeee"], </v>
      </c>
      <c r="CI52" s="185" t="str">
        <f>"""label"" : ""each([Bitcoin],[Ethereum],[" &amp; demoPosts[[#This Row],[postTypeGuidLabel]]&amp;"])"", "</f>
        <v xml:space="preserve">"label" : "each([Bitcoin],[Ethereum],[MESSAGEPOSTLABEL])", </v>
      </c>
      <c r="CJ52" s="207" t="str">
        <f ca="1">"{"&amp;demoPosts[[#This Row],[src]] &amp;demoPosts[[#This Row],[trgts]]&amp; demoPosts[[#This Row],[outterLabels]] &amp; demoPosts[[#This Row],[uid2]] &amp; """value"" : """ &amp; demoPosts[[#This Row],[valueJson]] &amp; """}" &amp; IF(LEN(OFFSET(demoPosts[[#This Row],[Source]],1,0))&gt;0," , ","")</f>
        <v xml:space="preserve">{"src" : "e5316114aefd4a20944ba23be399d574", "trgts" : ["eeeeeeeeeeeeeeeeeeeeeeeeeeeeeeee"], "label" : "each([Bitcoin],[Ethereum],[MESSAGEPOSTLABEL])", "uid" : "4e34499f60744d9bbea237ddf64eb966", "value" : "{\"$type\":\"shared.models.MessagePost\",\"uid\" : \"4e34499f60744d9bbea237ddf64eb966\", \"created\" : \"2016-09-16T07:57:50Z\", \"modified\" : \"2002-05-30T09:30:10Z\", \"connections\":[{}],\"labels\":\"notused\",\"postContent\": {\"$type\":\"shared.models.MessagePostContent\",\"versionedPostId\" : \"\", \"versionedPostPredecessorId\" : \"\", \"versionNumber\" : \"\", \"allowForwarding\" : true, \"text\" : \"50: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2" s="210" t="str">
        <f>""</f>
        <v/>
      </c>
    </row>
    <row r="53" spans="2:89" s="185" customFormat="1" x14ac:dyDescent="0.25">
      <c r="B53" s="185" t="s">
        <v>1250</v>
      </c>
      <c r="C53" s="185" t="s">
        <v>1154</v>
      </c>
      <c r="D53" s="185" t="str">
        <f>VLOOKUP(demoPosts[[#This Row],[Source]],Table1[[UUID]:[email]],2,FALSE)</f>
        <v>51@localhost</v>
      </c>
      <c r="E53" s="185" t="s">
        <v>2487</v>
      </c>
      <c r="F53" s="185" t="s">
        <v>805</v>
      </c>
      <c r="G5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3" s="150" t="str">
        <f t="shared" ca="1" si="4"/>
        <v>2016-09-16T07:43:26Z</v>
      </c>
      <c r="J53" s="185" t="s">
        <v>804</v>
      </c>
      <c r="M53" s="185" t="s">
        <v>2600</v>
      </c>
      <c r="N53" s="185" t="str">
        <f>ROW(demoPosts[[#This Row],[postTypeGuidLabel]])-2 &amp; ":  " &amp; REPT("lorem ipsum ",2*ROW(demoPosts[[#This Row],[postTypeGuidLabel]]))</f>
        <v xml:space="preserve">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3" s="185">
        <v>12</v>
      </c>
      <c r="P5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3" s="185" t="s">
        <v>2651</v>
      </c>
      <c r="AE53" s="185" t="s">
        <v>868</v>
      </c>
      <c r="AQ53" s="185" t="str">
        <f>"\""name\"" : \"""&amp;demoPosts[[#This Row],[talentProfile.name]]&amp;"\"", "</f>
        <v xml:space="preserve">\"name\" : \"\", </v>
      </c>
      <c r="AR53" s="185" t="str">
        <f>"\""title\"" : \"""&amp;demoPosts[[#This Row],[talentProfile.title]]&amp;"\"", "</f>
        <v xml:space="preserve">\"title\" : \"\", </v>
      </c>
      <c r="AS53" s="185" t="str">
        <f>"\""capabilities\"" : \"""&amp;demoPosts[[#This Row],[talentProfile.capabilities]]&amp;"\"", "</f>
        <v xml:space="preserve">\"capabilities\" : \"\", </v>
      </c>
      <c r="AT53" s="185" t="str">
        <f>"\""video\"" : \"""&amp;demoPosts[[#This Row],[talentProfile.video]]&amp;"\"" "</f>
        <v xml:space="preserve">\"video\" : \"\" </v>
      </c>
      <c r="AU5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3" s="185" t="str">
        <f>"\""uid\"" : \"""&amp;demoPosts[[#This Row],[uid]]&amp;"\"", "</f>
        <v xml:space="preserve">\"uid\" : \"2298e80cf51d4d06a19c9e292bd390e6\", </v>
      </c>
      <c r="AW53" s="185" t="str">
        <f t="shared" si="5"/>
        <v xml:space="preserve">\"type\" : \"TEXT\", </v>
      </c>
      <c r="AX53" s="185" t="str">
        <f ca="1">"\""created\"" : \""" &amp; demoPosts[[#This Row],[created]] &amp; "\"", "</f>
        <v xml:space="preserve">\"created\" : \"2016-09-16T07:43:26Z\", </v>
      </c>
      <c r="AY53" s="185" t="str">
        <f>"\""modified\"" : \""" &amp; demoPosts[[#This Row],[modified]] &amp; "\"", "</f>
        <v xml:space="preserve">\"modified\" : \"2002-05-30T09:30:10Z\", </v>
      </c>
      <c r="AZ53" s="185" t="str">
        <f ca="1">"\""created\"" : \""" &amp; demoPosts[[#This Row],[created]] &amp; "\"", "</f>
        <v xml:space="preserve">\"created\" : \"2016-09-16T07:43:26Z\", </v>
      </c>
      <c r="BA53" s="185" t="str">
        <f>"\""modified\"" : \""" &amp; demoPosts[[#This Row],[modified]] &amp; "\"", "</f>
        <v xml:space="preserve">\"modified\" : \"2002-05-30T09:30:10Z\", </v>
      </c>
      <c r="BB53" s="185" t="str">
        <f>"\""labels\"" : \""each([Bitcoin],[Ethereum],[" &amp; demoPosts[[#This Row],[postTypeGuidLabel]]&amp;"])\"", "</f>
        <v xml:space="preserve">\"labels\" : \"each([Bitcoin],[Ethereum],[MESSAGEPOSTLABEL])\", </v>
      </c>
      <c r="BC53" s="185" t="str">
        <f t="shared" si="6"/>
        <v>\"connections\":[{\"source\":\"alias://ff5136ad023a66644c4f4a8e2a495bb34689/alias\",\"target\":\"alias://0e65bd3a974ed1d7c195f94055c93537827f/alias\",\"label\":\"f0186f0d-c862-4ee3-9c09-b850a9d745a7\"}],</v>
      </c>
      <c r="BD53" s="185" t="str">
        <f>"\""versionedPostId\"" : \""" &amp; demoPosts[[#This Row],[versionedPost.id]] &amp; "\"", "</f>
        <v xml:space="preserve">\"versionedPostId\" : \"\", </v>
      </c>
      <c r="BE53" s="185" t="str">
        <f>"\""versionedPostPredecessorId\"" : \""" &amp; demoPosts[[#This Row],[versionedPost.predecessorID]] &amp; "\"", "</f>
        <v xml:space="preserve">\"versionedPostPredecessorId\" : \"\", </v>
      </c>
      <c r="BF53" s="185" t="str">
        <f>"\""jobPostType\"" : \""" &amp; demoPosts[[#This Row],[jobPostType]] &amp; "\"", "</f>
        <v xml:space="preserve">\"jobPostType\" : \" \", </v>
      </c>
      <c r="BG53" s="185" t="str">
        <f>"\""name\"" : \""" &amp; demoPosts[[#This Row],[jobName]] &amp; "\"", "</f>
        <v xml:space="preserve">\"name\" : \"\", </v>
      </c>
      <c r="BH53" s="185" t="str">
        <f>"\""description\"" : \""" &amp; demoPosts[[#This Row],[jobDescription]] &amp; "\"", "</f>
        <v xml:space="preserve">\"description\" : \"\", </v>
      </c>
      <c r="BI53" s="185" t="str">
        <f>"\""message\"" : \""" &amp; demoPosts[[#This Row],[jobMessage]] &amp; "\"", "</f>
        <v xml:space="preserve">\"message\" : \"\", </v>
      </c>
      <c r="BJ5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3" s="185" t="str">
        <f>"\""postedDate\"" : \""" &amp; demoPosts[[#This Row],[jobMessage]] &amp; "\"", "</f>
        <v xml:space="preserve">\"postedDate\" : \"\", </v>
      </c>
      <c r="BL53" s="185" t="str">
        <f>"\""broadcastDate\"" : \""" &amp; demoPosts[[#This Row],[jobBroadcastDate]] &amp; "\"", "</f>
        <v xml:space="preserve">\"broadcastDate\" : \"\", </v>
      </c>
      <c r="BM53" s="185" t="str">
        <f>"\""startDate\"" : \""" &amp; demoPosts[[#This Row],[jobStartDate]] &amp; "\"", "</f>
        <v xml:space="preserve">\"startDate\" : \"\", </v>
      </c>
      <c r="BN53" s="185" t="str">
        <f>"\""endDate\"" : \""" &amp; demoPosts[[#This Row],[jobEndDate]] &amp; "\"", "</f>
        <v xml:space="preserve">\"endDate\" : \"\", </v>
      </c>
      <c r="BO53" s="185" t="str">
        <f>"\""currency\"" : \""" &amp; demoPosts[[#This Row],[jobCurrency]] &amp; "\"", "</f>
        <v xml:space="preserve">\"currency\" : \"\", </v>
      </c>
      <c r="BP53" s="185" t="str">
        <f>"\""workLocation\"" : \""" &amp; demoPosts[[#This Row],[jobWorkLocation]] &amp; "\"", "</f>
        <v xml:space="preserve">\"workLocation\" : \"\", </v>
      </c>
      <c r="BQ53" s="185" t="str">
        <f>"\""isPayoutInPieces\"" : \""" &amp; demoPosts[[#This Row],[jobIsPayoutInPieces]] &amp; "\"", "</f>
        <v xml:space="preserve">\"isPayoutInPieces\" : \"\", </v>
      </c>
      <c r="BR53" s="185" t="str">
        <f t="shared" si="11"/>
        <v xml:space="preserve">\"skillNeeded\" : \"various skills\", </v>
      </c>
      <c r="BS53" s="185" t="str">
        <f>"\""posterId\"" : \""" &amp; demoPosts[[#This Row],[posterId]] &amp; "\"", "</f>
        <v xml:space="preserve">\"posterId\" : \"\", </v>
      </c>
      <c r="BT53" s="185" t="str">
        <f>"\""versionNumber\"" : \""" &amp; demoPosts[[#This Row],[versionNumber]] &amp; "\"", "</f>
        <v xml:space="preserve">\"versionNumber\" : \"\", </v>
      </c>
      <c r="BU53" s="185" t="str">
        <f>"\""allowForwarding\"" : " &amp; demoPosts[[#This Row],[allowForwarding]] &amp; ", "</f>
        <v xml:space="preserve">\"allowForwarding\" : true, </v>
      </c>
      <c r="BV53" s="185" t="str">
        <f t="shared" si="7"/>
        <v xml:space="preserve">\"referents\" : \"\", </v>
      </c>
      <c r="BW53" s="185" t="str">
        <f>"\""contractType\"" : \""" &amp; demoPosts[[#This Row],[jobContractType]] &amp; "\"", "</f>
        <v xml:space="preserve">\"contractType\" : \"\", </v>
      </c>
      <c r="BX53" s="185" t="str">
        <f>"\""budget\"" : \""" &amp; demoPosts[[#This Row],[jobBudget]] &amp; "\"""</f>
        <v>\"budget\" : \"\"</v>
      </c>
      <c r="BY5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3" s="185" t="str">
        <f>"\""text\"" : \""" &amp; demoPosts[[#This Row],[messageText]] &amp; "\"","</f>
        <v>\"text\"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3" s="185" t="str">
        <f>"\""subject\"" : \""" &amp; demoPosts[[#This Row],[messageSubject]] &amp; "\"","</f>
        <v>\"subject\" : \"subject to discussion\",</v>
      </c>
      <c r="CB5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3" s="185" t="str">
        <f ca="1">"{\""$type\"":\"""&amp;demoPosts[[#This Row],[$type]]&amp;"\"","&amp;demoPosts[[#This Row],[uidInnerJson]]&amp;demoPosts[[#This Row],[createdInnerJson]]&amp;demoPosts[[#This Row],[modifiedInnerJson]]&amp;"\""connections\"":[{}],"&amp;"\""labels\"":\""notused\"","&amp;demoPosts[[#This Row],[typeDependentContentJson]]&amp;"}"</f>
        <v>{\"$type\":\"shared.models.MessagePost\",\"uid\" : \"2298e80cf51d4d06a19c9e292bd390e6\", \"created\" : \"2016-09-16T07:43:26Z\",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3" s="185" t="str">
        <f>"""uid"" : """&amp;demoPosts[[#This Row],[uid]]&amp;""", "</f>
        <v xml:space="preserve">"uid" : "2298e80cf51d4d06a19c9e292bd390e6", </v>
      </c>
      <c r="CG53" s="185" t="str">
        <f>"""src"" : """&amp;demoPosts[[#This Row],[Source]]&amp;""", "</f>
        <v xml:space="preserve">"src" : "c706d79539194091961331e600b2e321", </v>
      </c>
      <c r="CH53" s="185" t="str">
        <f>"""trgts"" : ["""&amp;demoPosts[[#This Row],[trgt1]]&amp;"""], "</f>
        <v xml:space="preserve">"trgts" : ["eeeeeeeeeeeeeeeeeeeeeeeeeeeeeeee"], </v>
      </c>
      <c r="CI53" s="185" t="str">
        <f>"""label"" : ""each([Bitcoin],[Ethereum],[" &amp; demoPosts[[#This Row],[postTypeGuidLabel]]&amp;"])"", "</f>
        <v xml:space="preserve">"label" : "each([Bitcoin],[Ethereum],[MESSAGEPOSTLABEL])", </v>
      </c>
      <c r="CJ53" s="207" t="str">
        <f ca="1">"{"&amp;demoPosts[[#This Row],[src]] &amp;demoPosts[[#This Row],[trgts]]&amp; demoPosts[[#This Row],[outterLabels]] &amp; demoPosts[[#This Row],[uid2]] &amp; """value"" : """ &amp; demoPosts[[#This Row],[valueJson]] &amp; """}" &amp; IF(LEN(OFFSET(demoPosts[[#This Row],[Source]],1,0))&gt;0," , ","")</f>
        <v xml:space="preserve">{"src" : "c706d79539194091961331e600b2e321", "trgts" : ["eeeeeeeeeeeeeeeeeeeeeeeeeeeeeeee"], "label" : "each([Bitcoin],[Ethereum],[MESSAGEPOSTLABEL])", "uid" : "2298e80cf51d4d06a19c9e292bd390e6", "value" : "{\"$type\":\"shared.models.MessagePost\",\"uid\" : \"2298e80cf51d4d06a19c9e292bd390e6\", \"created\" : \"2016-09-16T07:43:26Z\", \"modified\" : \"2002-05-30T09:30:10Z\", \"connections\":[{}],\"labels\":\"notused\",\"postContent\": {\"$type\":\"shared.models.MessagePostContent\",\"versionedPostId\" : \"\", \"versionedPostPredecessorId\" : \"\", \"versionNumber\" : \"\", \"allowForwarding\" : true, \"text\" : \"51: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3" s="210" t="str">
        <f>""</f>
        <v/>
      </c>
    </row>
    <row r="54" spans="2:89" s="185" customFormat="1" x14ac:dyDescent="0.25">
      <c r="B54" s="185" t="s">
        <v>1251</v>
      </c>
      <c r="C54" s="185" t="s">
        <v>1155</v>
      </c>
      <c r="D54" s="185" t="str">
        <f>VLOOKUP(demoPosts[[#This Row],[Source]],Table1[[UUID]:[email]],2,FALSE)</f>
        <v>52@localhost</v>
      </c>
      <c r="E54" s="185" t="s">
        <v>2487</v>
      </c>
      <c r="F54" s="185" t="s">
        <v>805</v>
      </c>
      <c r="G5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4" s="150" t="str">
        <f t="shared" ca="1" si="4"/>
        <v>2016-09-16T07:29:02Z</v>
      </c>
      <c r="J54" s="185" t="s">
        <v>804</v>
      </c>
      <c r="M54" s="185" t="s">
        <v>2600</v>
      </c>
      <c r="N54" s="185" t="str">
        <f>ROW(demoPosts[[#This Row],[postTypeGuidLabel]])-2 &amp; ":  " &amp; REPT("lorem ipsum ",2*ROW(demoPosts[[#This Row],[postTypeGuidLabel]]))</f>
        <v xml:space="preserve">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4" s="185">
        <v>12</v>
      </c>
      <c r="P5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4" s="185" t="s">
        <v>2651</v>
      </c>
      <c r="AE54" s="185" t="s">
        <v>868</v>
      </c>
      <c r="AQ54" s="185" t="str">
        <f>"\""name\"" : \"""&amp;demoPosts[[#This Row],[talentProfile.name]]&amp;"\"", "</f>
        <v xml:space="preserve">\"name\" : \"\", </v>
      </c>
      <c r="AR54" s="185" t="str">
        <f>"\""title\"" : \"""&amp;demoPosts[[#This Row],[talentProfile.title]]&amp;"\"", "</f>
        <v xml:space="preserve">\"title\" : \"\", </v>
      </c>
      <c r="AS54" s="185" t="str">
        <f>"\""capabilities\"" : \"""&amp;demoPosts[[#This Row],[talentProfile.capabilities]]&amp;"\"", "</f>
        <v xml:space="preserve">\"capabilities\" : \"\", </v>
      </c>
      <c r="AT54" s="185" t="str">
        <f>"\""video\"" : \"""&amp;demoPosts[[#This Row],[talentProfile.video]]&amp;"\"" "</f>
        <v xml:space="preserve">\"video\" : \"\" </v>
      </c>
      <c r="AU5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4" s="185" t="str">
        <f>"\""uid\"" : \"""&amp;demoPosts[[#This Row],[uid]]&amp;"\"", "</f>
        <v xml:space="preserve">\"uid\" : \"880933c74081419b8987aad28fdf9e3b\", </v>
      </c>
      <c r="AW54" s="185" t="str">
        <f t="shared" si="5"/>
        <v xml:space="preserve">\"type\" : \"TEXT\", </v>
      </c>
      <c r="AX54" s="185" t="str">
        <f ca="1">"\""created\"" : \""" &amp; demoPosts[[#This Row],[created]] &amp; "\"", "</f>
        <v xml:space="preserve">\"created\" : \"2016-09-16T07:29:02Z\", </v>
      </c>
      <c r="AY54" s="185" t="str">
        <f>"\""modified\"" : \""" &amp; demoPosts[[#This Row],[modified]] &amp; "\"", "</f>
        <v xml:space="preserve">\"modified\" : \"2002-05-30T09:30:10Z\", </v>
      </c>
      <c r="AZ54" s="185" t="str">
        <f ca="1">"\""created\"" : \""" &amp; demoPosts[[#This Row],[created]] &amp; "\"", "</f>
        <v xml:space="preserve">\"created\" : \"2016-09-16T07:29:02Z\", </v>
      </c>
      <c r="BA54" s="185" t="str">
        <f>"\""modified\"" : \""" &amp; demoPosts[[#This Row],[modified]] &amp; "\"", "</f>
        <v xml:space="preserve">\"modified\" : \"2002-05-30T09:30:10Z\", </v>
      </c>
      <c r="BB54" s="185" t="str">
        <f>"\""labels\"" : \""each([Bitcoin],[Ethereum],[" &amp; demoPosts[[#This Row],[postTypeGuidLabel]]&amp;"])\"", "</f>
        <v xml:space="preserve">\"labels\" : \"each([Bitcoin],[Ethereum],[MESSAGEPOSTLABEL])\", </v>
      </c>
      <c r="BC54" s="185" t="str">
        <f t="shared" si="6"/>
        <v>\"connections\":[{\"source\":\"alias://ff5136ad023a66644c4f4a8e2a495bb34689/alias\",\"target\":\"alias://0e65bd3a974ed1d7c195f94055c93537827f/alias\",\"label\":\"f0186f0d-c862-4ee3-9c09-b850a9d745a7\"}],</v>
      </c>
      <c r="BD54" s="185" t="str">
        <f>"\""versionedPostId\"" : \""" &amp; demoPosts[[#This Row],[versionedPost.id]] &amp; "\"", "</f>
        <v xml:space="preserve">\"versionedPostId\" : \"\", </v>
      </c>
      <c r="BE54" s="185" t="str">
        <f>"\""versionedPostPredecessorId\"" : \""" &amp; demoPosts[[#This Row],[versionedPost.predecessorID]] &amp; "\"", "</f>
        <v xml:space="preserve">\"versionedPostPredecessorId\" : \"\", </v>
      </c>
      <c r="BF54" s="185" t="str">
        <f>"\""jobPostType\"" : \""" &amp; demoPosts[[#This Row],[jobPostType]] &amp; "\"", "</f>
        <v xml:space="preserve">\"jobPostType\" : \" \", </v>
      </c>
      <c r="BG54" s="185" t="str">
        <f>"\""name\"" : \""" &amp; demoPosts[[#This Row],[jobName]] &amp; "\"", "</f>
        <v xml:space="preserve">\"name\" : \"\", </v>
      </c>
      <c r="BH54" s="185" t="str">
        <f>"\""description\"" : \""" &amp; demoPosts[[#This Row],[jobDescription]] &amp; "\"", "</f>
        <v xml:space="preserve">\"description\" : \"\", </v>
      </c>
      <c r="BI54" s="185" t="str">
        <f>"\""message\"" : \""" &amp; demoPosts[[#This Row],[jobMessage]] &amp; "\"", "</f>
        <v xml:space="preserve">\"message\" : \"\", </v>
      </c>
      <c r="BJ5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4" s="185" t="str">
        <f>"\""postedDate\"" : \""" &amp; demoPosts[[#This Row],[jobMessage]] &amp; "\"", "</f>
        <v xml:space="preserve">\"postedDate\" : \"\", </v>
      </c>
      <c r="BL54" s="185" t="str">
        <f>"\""broadcastDate\"" : \""" &amp; demoPosts[[#This Row],[jobBroadcastDate]] &amp; "\"", "</f>
        <v xml:space="preserve">\"broadcastDate\" : \"\", </v>
      </c>
      <c r="BM54" s="185" t="str">
        <f>"\""startDate\"" : \""" &amp; demoPosts[[#This Row],[jobStartDate]] &amp; "\"", "</f>
        <v xml:space="preserve">\"startDate\" : \"\", </v>
      </c>
      <c r="BN54" s="185" t="str">
        <f>"\""endDate\"" : \""" &amp; demoPosts[[#This Row],[jobEndDate]] &amp; "\"", "</f>
        <v xml:space="preserve">\"endDate\" : \"\", </v>
      </c>
      <c r="BO54" s="185" t="str">
        <f>"\""currency\"" : \""" &amp; demoPosts[[#This Row],[jobCurrency]] &amp; "\"", "</f>
        <v xml:space="preserve">\"currency\" : \"\", </v>
      </c>
      <c r="BP54" s="185" t="str">
        <f>"\""workLocation\"" : \""" &amp; demoPosts[[#This Row],[jobWorkLocation]] &amp; "\"", "</f>
        <v xml:space="preserve">\"workLocation\" : \"\", </v>
      </c>
      <c r="BQ54" s="185" t="str">
        <f>"\""isPayoutInPieces\"" : \""" &amp; demoPosts[[#This Row],[jobIsPayoutInPieces]] &amp; "\"", "</f>
        <v xml:space="preserve">\"isPayoutInPieces\" : \"\", </v>
      </c>
      <c r="BR54" s="185" t="str">
        <f t="shared" si="11"/>
        <v xml:space="preserve">\"skillNeeded\" : \"various skills\", </v>
      </c>
      <c r="BS54" s="185" t="str">
        <f>"\""posterId\"" : \""" &amp; demoPosts[[#This Row],[posterId]] &amp; "\"", "</f>
        <v xml:space="preserve">\"posterId\" : \"\", </v>
      </c>
      <c r="BT54" s="185" t="str">
        <f>"\""versionNumber\"" : \""" &amp; demoPosts[[#This Row],[versionNumber]] &amp; "\"", "</f>
        <v xml:space="preserve">\"versionNumber\" : \"\", </v>
      </c>
      <c r="BU54" s="185" t="str">
        <f>"\""allowForwarding\"" : " &amp; demoPosts[[#This Row],[allowForwarding]] &amp; ", "</f>
        <v xml:space="preserve">\"allowForwarding\" : true, </v>
      </c>
      <c r="BV54" s="185" t="str">
        <f t="shared" si="7"/>
        <v xml:space="preserve">\"referents\" : \"\", </v>
      </c>
      <c r="BW54" s="185" t="str">
        <f>"\""contractType\"" : \""" &amp; demoPosts[[#This Row],[jobContractType]] &amp; "\"", "</f>
        <v xml:space="preserve">\"contractType\" : \"\", </v>
      </c>
      <c r="BX54" s="185" t="str">
        <f>"\""budget\"" : \""" &amp; demoPosts[[#This Row],[jobBudget]] &amp; "\"""</f>
        <v>\"budget\" : \"\"</v>
      </c>
      <c r="BY5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4" s="185" t="str">
        <f>"\""text\"" : \""" &amp; demoPosts[[#This Row],[messageText]] &amp; "\"","</f>
        <v>\"text\"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4" s="185" t="str">
        <f>"\""subject\"" : \""" &amp; demoPosts[[#This Row],[messageSubject]] &amp; "\"","</f>
        <v>\"subject\" : \"subject to discussion\",</v>
      </c>
      <c r="CB5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4" s="185" t="str">
        <f ca="1">"{\""$type\"":\"""&amp;demoPosts[[#This Row],[$type]]&amp;"\"","&amp;demoPosts[[#This Row],[uidInnerJson]]&amp;demoPosts[[#This Row],[createdInnerJson]]&amp;demoPosts[[#This Row],[modifiedInnerJson]]&amp;"\""connections\"":[{}],"&amp;"\""labels\"":\""notused\"","&amp;demoPosts[[#This Row],[typeDependentContentJson]]&amp;"}"</f>
        <v>{\"$type\":\"shared.models.MessagePost\",\"uid\" : \"880933c74081419b8987aad28fdf9e3b\", \"created\" : \"2016-09-16T07:29:02Z\",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4" s="185" t="str">
        <f>"""uid"" : """&amp;demoPosts[[#This Row],[uid]]&amp;""", "</f>
        <v xml:space="preserve">"uid" : "880933c74081419b8987aad28fdf9e3b", </v>
      </c>
      <c r="CG54" s="185" t="str">
        <f>"""src"" : """&amp;demoPosts[[#This Row],[Source]]&amp;""", "</f>
        <v xml:space="preserve">"src" : "d594d33734b744579da227feb95e392b", </v>
      </c>
      <c r="CH54" s="185" t="str">
        <f>"""trgts"" : ["""&amp;demoPosts[[#This Row],[trgt1]]&amp;"""], "</f>
        <v xml:space="preserve">"trgts" : ["eeeeeeeeeeeeeeeeeeeeeeeeeeeeeeee"], </v>
      </c>
      <c r="CI54" s="185" t="str">
        <f>"""label"" : ""each([Bitcoin],[Ethereum],[" &amp; demoPosts[[#This Row],[postTypeGuidLabel]]&amp;"])"", "</f>
        <v xml:space="preserve">"label" : "each([Bitcoin],[Ethereum],[MESSAGEPOSTLABEL])", </v>
      </c>
      <c r="CJ54" s="207" t="str">
        <f ca="1">"{"&amp;demoPosts[[#This Row],[src]] &amp;demoPosts[[#This Row],[trgts]]&amp; demoPosts[[#This Row],[outterLabels]] &amp; demoPosts[[#This Row],[uid2]] &amp; """value"" : """ &amp; demoPosts[[#This Row],[valueJson]] &amp; """}" &amp; IF(LEN(OFFSET(demoPosts[[#This Row],[Source]],1,0))&gt;0," , ","")</f>
        <v xml:space="preserve">{"src" : "d594d33734b744579da227feb95e392b", "trgts" : ["eeeeeeeeeeeeeeeeeeeeeeeeeeeeeeee"], "label" : "each([Bitcoin],[Ethereum],[MESSAGEPOSTLABEL])", "uid" : "880933c74081419b8987aad28fdf9e3b", "value" : "{\"$type\":\"shared.models.MessagePost\",\"uid\" : \"880933c74081419b8987aad28fdf9e3b\", \"created\" : \"2016-09-16T07:29:02Z\", \"modified\" : \"2002-05-30T09:30:10Z\", \"connections\":[{}],\"labels\":\"notused\",\"postContent\": {\"$type\":\"shared.models.MessagePostContent\",\"versionedPostId\" : \"\", \"versionedPostPredecessorId\" : \"\", \"versionNumber\" : \"\", \"allowForwarding\" : true, \"text\" : \"52: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4" s="210" t="str">
        <f>""</f>
        <v/>
      </c>
    </row>
    <row r="55" spans="2:89" s="185" customFormat="1" x14ac:dyDescent="0.25">
      <c r="B55" s="185" t="s">
        <v>1252</v>
      </c>
      <c r="C55" s="185" t="s">
        <v>1156</v>
      </c>
      <c r="D55" s="185" t="str">
        <f>VLOOKUP(demoPosts[[#This Row],[Source]],Table1[[UUID]:[email]],2,FALSE)</f>
        <v>53@localhost</v>
      </c>
      <c r="E55" s="185" t="s">
        <v>2487</v>
      </c>
      <c r="F55" s="185" t="s">
        <v>805</v>
      </c>
      <c r="G5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5" s="150" t="str">
        <f t="shared" ca="1" si="4"/>
        <v>2016-09-16T07:14:38Z</v>
      </c>
      <c r="J55" s="185" t="s">
        <v>804</v>
      </c>
      <c r="M55" s="185" t="s">
        <v>2600</v>
      </c>
      <c r="N55" s="185" t="str">
        <f>ROW(demoPosts[[#This Row],[postTypeGuidLabel]])-2 &amp; ":  " &amp; REPT("lorem ipsum ",2*ROW(demoPosts[[#This Row],[postTypeGuidLabel]]))</f>
        <v xml:space="preserve">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5" s="185">
        <v>12</v>
      </c>
      <c r="P5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5" s="185" t="s">
        <v>2651</v>
      </c>
      <c r="AE55" s="185" t="s">
        <v>868</v>
      </c>
      <c r="AQ55" s="185" t="str">
        <f>"\""name\"" : \"""&amp;demoPosts[[#This Row],[talentProfile.name]]&amp;"\"", "</f>
        <v xml:space="preserve">\"name\" : \"\", </v>
      </c>
      <c r="AR55" s="185" t="str">
        <f>"\""title\"" : \"""&amp;demoPosts[[#This Row],[talentProfile.title]]&amp;"\"", "</f>
        <v xml:space="preserve">\"title\" : \"\", </v>
      </c>
      <c r="AS55" s="185" t="str">
        <f>"\""capabilities\"" : \"""&amp;demoPosts[[#This Row],[talentProfile.capabilities]]&amp;"\"", "</f>
        <v xml:space="preserve">\"capabilities\" : \"\", </v>
      </c>
      <c r="AT55" s="185" t="str">
        <f>"\""video\"" : \"""&amp;demoPosts[[#This Row],[talentProfile.video]]&amp;"\"" "</f>
        <v xml:space="preserve">\"video\" : \"\" </v>
      </c>
      <c r="AU5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5" s="185" t="str">
        <f>"\""uid\"" : \"""&amp;demoPosts[[#This Row],[uid]]&amp;"\"", "</f>
        <v xml:space="preserve">\"uid\" : \"e57175f6d4fd4c1da3cc3581208e600f\", </v>
      </c>
      <c r="AW55" s="185" t="str">
        <f t="shared" si="5"/>
        <v xml:space="preserve">\"type\" : \"TEXT\", </v>
      </c>
      <c r="AX55" s="185" t="str">
        <f ca="1">"\""created\"" : \""" &amp; demoPosts[[#This Row],[created]] &amp; "\"", "</f>
        <v xml:space="preserve">\"created\" : \"2016-09-16T07:14:38Z\", </v>
      </c>
      <c r="AY55" s="185" t="str">
        <f>"\""modified\"" : \""" &amp; demoPosts[[#This Row],[modified]] &amp; "\"", "</f>
        <v xml:space="preserve">\"modified\" : \"2002-05-30T09:30:10Z\", </v>
      </c>
      <c r="AZ55" s="185" t="str">
        <f ca="1">"\""created\"" : \""" &amp; demoPosts[[#This Row],[created]] &amp; "\"", "</f>
        <v xml:space="preserve">\"created\" : \"2016-09-16T07:14:38Z\", </v>
      </c>
      <c r="BA55" s="185" t="str">
        <f>"\""modified\"" : \""" &amp; demoPosts[[#This Row],[modified]] &amp; "\"", "</f>
        <v xml:space="preserve">\"modified\" : \"2002-05-30T09:30:10Z\", </v>
      </c>
      <c r="BB55" s="185" t="str">
        <f>"\""labels\"" : \""each([Bitcoin],[Ethereum],[" &amp; demoPosts[[#This Row],[postTypeGuidLabel]]&amp;"])\"", "</f>
        <v xml:space="preserve">\"labels\" : \"each([Bitcoin],[Ethereum],[MESSAGEPOSTLABEL])\", </v>
      </c>
      <c r="BC55" s="185" t="str">
        <f t="shared" si="6"/>
        <v>\"connections\":[{\"source\":\"alias://ff5136ad023a66644c4f4a8e2a495bb34689/alias\",\"target\":\"alias://0e65bd3a974ed1d7c195f94055c93537827f/alias\",\"label\":\"f0186f0d-c862-4ee3-9c09-b850a9d745a7\"}],</v>
      </c>
      <c r="BD55" s="185" t="str">
        <f>"\""versionedPostId\"" : \""" &amp; demoPosts[[#This Row],[versionedPost.id]] &amp; "\"", "</f>
        <v xml:space="preserve">\"versionedPostId\" : \"\", </v>
      </c>
      <c r="BE55" s="185" t="str">
        <f>"\""versionedPostPredecessorId\"" : \""" &amp; demoPosts[[#This Row],[versionedPost.predecessorID]] &amp; "\"", "</f>
        <v xml:space="preserve">\"versionedPostPredecessorId\" : \"\", </v>
      </c>
      <c r="BF55" s="185" t="str">
        <f>"\""jobPostType\"" : \""" &amp; demoPosts[[#This Row],[jobPostType]] &amp; "\"", "</f>
        <v xml:space="preserve">\"jobPostType\" : \" \", </v>
      </c>
      <c r="BG55" s="185" t="str">
        <f>"\""name\"" : \""" &amp; demoPosts[[#This Row],[jobName]] &amp; "\"", "</f>
        <v xml:space="preserve">\"name\" : \"\", </v>
      </c>
      <c r="BH55" s="185" t="str">
        <f>"\""description\"" : \""" &amp; demoPosts[[#This Row],[jobDescription]] &amp; "\"", "</f>
        <v xml:space="preserve">\"description\" : \"\", </v>
      </c>
      <c r="BI55" s="185" t="str">
        <f>"\""message\"" : \""" &amp; demoPosts[[#This Row],[jobMessage]] &amp; "\"", "</f>
        <v xml:space="preserve">\"message\" : \"\", </v>
      </c>
      <c r="BJ5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5" s="185" t="str">
        <f>"\""postedDate\"" : \""" &amp; demoPosts[[#This Row],[jobMessage]] &amp; "\"", "</f>
        <v xml:space="preserve">\"postedDate\" : \"\", </v>
      </c>
      <c r="BL55" s="185" t="str">
        <f>"\""broadcastDate\"" : \""" &amp; demoPosts[[#This Row],[jobBroadcastDate]] &amp; "\"", "</f>
        <v xml:space="preserve">\"broadcastDate\" : \"\", </v>
      </c>
      <c r="BM55" s="185" t="str">
        <f>"\""startDate\"" : \""" &amp; demoPosts[[#This Row],[jobStartDate]] &amp; "\"", "</f>
        <v xml:space="preserve">\"startDate\" : \"\", </v>
      </c>
      <c r="BN55" s="185" t="str">
        <f>"\""endDate\"" : \""" &amp; demoPosts[[#This Row],[jobEndDate]] &amp; "\"", "</f>
        <v xml:space="preserve">\"endDate\" : \"\", </v>
      </c>
      <c r="BO55" s="185" t="str">
        <f>"\""currency\"" : \""" &amp; demoPosts[[#This Row],[jobCurrency]] &amp; "\"", "</f>
        <v xml:space="preserve">\"currency\" : \"\", </v>
      </c>
      <c r="BP55" s="185" t="str">
        <f>"\""workLocation\"" : \""" &amp; demoPosts[[#This Row],[jobWorkLocation]] &amp; "\"", "</f>
        <v xml:space="preserve">\"workLocation\" : \"\", </v>
      </c>
      <c r="BQ55" s="185" t="str">
        <f>"\""isPayoutInPieces\"" : \""" &amp; demoPosts[[#This Row],[jobIsPayoutInPieces]] &amp; "\"", "</f>
        <v xml:space="preserve">\"isPayoutInPieces\" : \"\", </v>
      </c>
      <c r="BR55" s="185" t="str">
        <f t="shared" si="11"/>
        <v xml:space="preserve">\"skillNeeded\" : \"various skills\", </v>
      </c>
      <c r="BS55" s="185" t="str">
        <f>"\""posterId\"" : \""" &amp; demoPosts[[#This Row],[posterId]] &amp; "\"", "</f>
        <v xml:space="preserve">\"posterId\" : \"\", </v>
      </c>
      <c r="BT55" s="185" t="str">
        <f>"\""versionNumber\"" : \""" &amp; demoPosts[[#This Row],[versionNumber]] &amp; "\"", "</f>
        <v xml:space="preserve">\"versionNumber\" : \"\", </v>
      </c>
      <c r="BU55" s="185" t="str">
        <f>"\""allowForwarding\"" : " &amp; demoPosts[[#This Row],[allowForwarding]] &amp; ", "</f>
        <v xml:space="preserve">\"allowForwarding\" : true, </v>
      </c>
      <c r="BV55" s="185" t="str">
        <f t="shared" si="7"/>
        <v xml:space="preserve">\"referents\" : \"\", </v>
      </c>
      <c r="BW55" s="185" t="str">
        <f>"\""contractType\"" : \""" &amp; demoPosts[[#This Row],[jobContractType]] &amp; "\"", "</f>
        <v xml:space="preserve">\"contractType\" : \"\", </v>
      </c>
      <c r="BX55" s="185" t="str">
        <f>"\""budget\"" : \""" &amp; demoPosts[[#This Row],[jobBudget]] &amp; "\"""</f>
        <v>\"budget\" : \"\"</v>
      </c>
      <c r="BY5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5" s="185" t="str">
        <f>"\""text\"" : \""" &amp; demoPosts[[#This Row],[messageText]] &amp; "\"","</f>
        <v>\"text\"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5" s="185" t="str">
        <f>"\""subject\"" : \""" &amp; demoPosts[[#This Row],[messageSubject]] &amp; "\"","</f>
        <v>\"subject\" : \"subject to discussion\",</v>
      </c>
      <c r="CB5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5" s="185" t="str">
        <f ca="1">"{\""$type\"":\"""&amp;demoPosts[[#This Row],[$type]]&amp;"\"","&amp;demoPosts[[#This Row],[uidInnerJson]]&amp;demoPosts[[#This Row],[createdInnerJson]]&amp;demoPosts[[#This Row],[modifiedInnerJson]]&amp;"\""connections\"":[{}],"&amp;"\""labels\"":\""notused\"","&amp;demoPosts[[#This Row],[typeDependentContentJson]]&amp;"}"</f>
        <v>{\"$type\":\"shared.models.MessagePost\",\"uid\" : \"e57175f6d4fd4c1da3cc3581208e600f\", \"created\" : \"2016-09-16T07:14:38Z\",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5" s="185" t="str">
        <f>"""uid"" : """&amp;demoPosts[[#This Row],[uid]]&amp;""", "</f>
        <v xml:space="preserve">"uid" : "e57175f6d4fd4c1da3cc3581208e600f", </v>
      </c>
      <c r="CG55" s="185" t="str">
        <f>"""src"" : """&amp;demoPosts[[#This Row],[Source]]&amp;""", "</f>
        <v xml:space="preserve">"src" : "23e381f8f99544e3917640007ffaccc3", </v>
      </c>
      <c r="CH55" s="185" t="str">
        <f>"""trgts"" : ["""&amp;demoPosts[[#This Row],[trgt1]]&amp;"""], "</f>
        <v xml:space="preserve">"trgts" : ["eeeeeeeeeeeeeeeeeeeeeeeeeeeeeeee"], </v>
      </c>
      <c r="CI55" s="185" t="str">
        <f>"""label"" : ""each([Bitcoin],[Ethereum],[" &amp; demoPosts[[#This Row],[postTypeGuidLabel]]&amp;"])"", "</f>
        <v xml:space="preserve">"label" : "each([Bitcoin],[Ethereum],[MESSAGEPOSTLABEL])", </v>
      </c>
      <c r="CJ55" s="207" t="str">
        <f ca="1">"{"&amp;demoPosts[[#This Row],[src]] &amp;demoPosts[[#This Row],[trgts]]&amp; demoPosts[[#This Row],[outterLabels]] &amp; demoPosts[[#This Row],[uid2]] &amp; """value"" : """ &amp; demoPosts[[#This Row],[valueJson]] &amp; """}" &amp; IF(LEN(OFFSET(demoPosts[[#This Row],[Source]],1,0))&gt;0," , ","")</f>
        <v xml:space="preserve">{"src" : "23e381f8f99544e3917640007ffaccc3", "trgts" : ["eeeeeeeeeeeeeeeeeeeeeeeeeeeeeeee"], "label" : "each([Bitcoin],[Ethereum],[MESSAGEPOSTLABEL])", "uid" : "e57175f6d4fd4c1da3cc3581208e600f", "value" : "{\"$type\":\"shared.models.MessagePost\",\"uid\" : \"e57175f6d4fd4c1da3cc3581208e600f\", \"created\" : \"2016-09-16T07:14:38Z\", \"modified\" : \"2002-05-30T09:30:10Z\", \"connections\":[{}],\"labels\":\"notused\",\"postContent\": {\"$type\":\"shared.models.MessagePostContent\",\"versionedPostId\" : \"\", \"versionedPostPredecessorId\" : \"\", \"versionNumber\" : \"\", \"allowForwarding\" : true, \"text\" : \"53: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5" s="210" t="str">
        <f>""</f>
        <v/>
      </c>
    </row>
    <row r="56" spans="2:89" s="185" customFormat="1" x14ac:dyDescent="0.25">
      <c r="B56" s="185" t="s">
        <v>1253</v>
      </c>
      <c r="C56" s="185" t="s">
        <v>1157</v>
      </c>
      <c r="D56" s="185" t="str">
        <f>VLOOKUP(demoPosts[[#This Row],[Source]],Table1[[UUID]:[email]],2,FALSE)</f>
        <v>54@localhost</v>
      </c>
      <c r="E56" s="185" t="s">
        <v>2487</v>
      </c>
      <c r="F56" s="185" t="s">
        <v>805</v>
      </c>
      <c r="G5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6" s="150" t="str">
        <f t="shared" ca="1" si="4"/>
        <v>2016-09-16T07:00:14Z</v>
      </c>
      <c r="J56" s="185" t="s">
        <v>804</v>
      </c>
      <c r="M56" s="185" t="s">
        <v>2600</v>
      </c>
      <c r="N56" s="185" t="str">
        <f>ROW(demoPosts[[#This Row],[postTypeGuidLabel]])-2 &amp; ":  " &amp; REPT("lorem ipsum ",2*ROW(demoPosts[[#This Row],[postTypeGuidLabel]]))</f>
        <v xml:space="preserve">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6" s="185">
        <v>12</v>
      </c>
      <c r="P5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6" s="185" t="s">
        <v>2651</v>
      </c>
      <c r="AE56" s="185" t="s">
        <v>868</v>
      </c>
      <c r="AQ56" s="185" t="str">
        <f>"\""name\"" : \"""&amp;demoPosts[[#This Row],[talentProfile.name]]&amp;"\"", "</f>
        <v xml:space="preserve">\"name\" : \"\", </v>
      </c>
      <c r="AR56" s="185" t="str">
        <f>"\""title\"" : \"""&amp;demoPosts[[#This Row],[talentProfile.title]]&amp;"\"", "</f>
        <v xml:space="preserve">\"title\" : \"\", </v>
      </c>
      <c r="AS56" s="185" t="str">
        <f>"\""capabilities\"" : \"""&amp;demoPosts[[#This Row],[talentProfile.capabilities]]&amp;"\"", "</f>
        <v xml:space="preserve">\"capabilities\" : \"\", </v>
      </c>
      <c r="AT56" s="185" t="str">
        <f>"\""video\"" : \"""&amp;demoPosts[[#This Row],[talentProfile.video]]&amp;"\"" "</f>
        <v xml:space="preserve">\"video\" : \"\" </v>
      </c>
      <c r="AU5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6" s="185" t="str">
        <f>"\""uid\"" : \"""&amp;demoPosts[[#This Row],[uid]]&amp;"\"", "</f>
        <v xml:space="preserve">\"uid\" : \"646668fc7993424b87765bdcb5188fab\", </v>
      </c>
      <c r="AW56" s="185" t="str">
        <f t="shared" si="5"/>
        <v xml:space="preserve">\"type\" : \"TEXT\", </v>
      </c>
      <c r="AX56" s="185" t="str">
        <f ca="1">"\""created\"" : \""" &amp; demoPosts[[#This Row],[created]] &amp; "\"", "</f>
        <v xml:space="preserve">\"created\" : \"2016-09-16T07:00:14Z\", </v>
      </c>
      <c r="AY56" s="185" t="str">
        <f>"\""modified\"" : \""" &amp; demoPosts[[#This Row],[modified]] &amp; "\"", "</f>
        <v xml:space="preserve">\"modified\" : \"2002-05-30T09:30:10Z\", </v>
      </c>
      <c r="AZ56" s="185" t="str">
        <f ca="1">"\""created\"" : \""" &amp; demoPosts[[#This Row],[created]] &amp; "\"", "</f>
        <v xml:space="preserve">\"created\" : \"2016-09-16T07:00:14Z\", </v>
      </c>
      <c r="BA56" s="185" t="str">
        <f>"\""modified\"" : \""" &amp; demoPosts[[#This Row],[modified]] &amp; "\"", "</f>
        <v xml:space="preserve">\"modified\" : \"2002-05-30T09:30:10Z\", </v>
      </c>
      <c r="BB56" s="185" t="str">
        <f>"\""labels\"" : \""each([Bitcoin],[Ethereum],[" &amp; demoPosts[[#This Row],[postTypeGuidLabel]]&amp;"])\"", "</f>
        <v xml:space="preserve">\"labels\" : \"each([Bitcoin],[Ethereum],[MESSAGEPOSTLABEL])\", </v>
      </c>
      <c r="BC56" s="185" t="str">
        <f t="shared" si="6"/>
        <v>\"connections\":[{\"source\":\"alias://ff5136ad023a66644c4f4a8e2a495bb34689/alias\",\"target\":\"alias://0e65bd3a974ed1d7c195f94055c93537827f/alias\",\"label\":\"f0186f0d-c862-4ee3-9c09-b850a9d745a7\"}],</v>
      </c>
      <c r="BD56" s="185" t="str">
        <f>"\""versionedPostId\"" : \""" &amp; demoPosts[[#This Row],[versionedPost.id]] &amp; "\"", "</f>
        <v xml:space="preserve">\"versionedPostId\" : \"\", </v>
      </c>
      <c r="BE56" s="185" t="str">
        <f>"\""versionedPostPredecessorId\"" : \""" &amp; demoPosts[[#This Row],[versionedPost.predecessorID]] &amp; "\"", "</f>
        <v xml:space="preserve">\"versionedPostPredecessorId\" : \"\", </v>
      </c>
      <c r="BF56" s="185" t="str">
        <f>"\""jobPostType\"" : \""" &amp; demoPosts[[#This Row],[jobPostType]] &amp; "\"", "</f>
        <v xml:space="preserve">\"jobPostType\" : \" \", </v>
      </c>
      <c r="BG56" s="185" t="str">
        <f>"\""name\"" : \""" &amp; demoPosts[[#This Row],[jobName]] &amp; "\"", "</f>
        <v xml:space="preserve">\"name\" : \"\", </v>
      </c>
      <c r="BH56" s="185" t="str">
        <f>"\""description\"" : \""" &amp; demoPosts[[#This Row],[jobDescription]] &amp; "\"", "</f>
        <v xml:space="preserve">\"description\" : \"\", </v>
      </c>
      <c r="BI56" s="185" t="str">
        <f>"\""message\"" : \""" &amp; demoPosts[[#This Row],[jobMessage]] &amp; "\"", "</f>
        <v xml:space="preserve">\"message\" : \"\", </v>
      </c>
      <c r="BJ5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6" s="185" t="str">
        <f>"\""postedDate\"" : \""" &amp; demoPosts[[#This Row],[jobMessage]] &amp; "\"", "</f>
        <v xml:space="preserve">\"postedDate\" : \"\", </v>
      </c>
      <c r="BL56" s="185" t="str">
        <f>"\""broadcastDate\"" : \""" &amp; demoPosts[[#This Row],[jobBroadcastDate]] &amp; "\"", "</f>
        <v xml:space="preserve">\"broadcastDate\" : \"\", </v>
      </c>
      <c r="BM56" s="185" t="str">
        <f>"\""startDate\"" : \""" &amp; demoPosts[[#This Row],[jobStartDate]] &amp; "\"", "</f>
        <v xml:space="preserve">\"startDate\" : \"\", </v>
      </c>
      <c r="BN56" s="185" t="str">
        <f>"\""endDate\"" : \""" &amp; demoPosts[[#This Row],[jobEndDate]] &amp; "\"", "</f>
        <v xml:space="preserve">\"endDate\" : \"\", </v>
      </c>
      <c r="BO56" s="185" t="str">
        <f>"\""currency\"" : \""" &amp; demoPosts[[#This Row],[jobCurrency]] &amp; "\"", "</f>
        <v xml:space="preserve">\"currency\" : \"\", </v>
      </c>
      <c r="BP56" s="185" t="str">
        <f>"\""workLocation\"" : \""" &amp; demoPosts[[#This Row],[jobWorkLocation]] &amp; "\"", "</f>
        <v xml:space="preserve">\"workLocation\" : \"\", </v>
      </c>
      <c r="BQ56" s="185" t="str">
        <f>"\""isPayoutInPieces\"" : \""" &amp; demoPosts[[#This Row],[jobIsPayoutInPieces]] &amp; "\"", "</f>
        <v xml:space="preserve">\"isPayoutInPieces\" : \"\", </v>
      </c>
      <c r="BR56" s="185" t="str">
        <f t="shared" si="11"/>
        <v xml:space="preserve">\"skillNeeded\" : \"various skills\", </v>
      </c>
      <c r="BS56" s="185" t="str">
        <f>"\""posterId\"" : \""" &amp; demoPosts[[#This Row],[posterId]] &amp; "\"", "</f>
        <v xml:space="preserve">\"posterId\" : \"\", </v>
      </c>
      <c r="BT56" s="185" t="str">
        <f>"\""versionNumber\"" : \""" &amp; demoPosts[[#This Row],[versionNumber]] &amp; "\"", "</f>
        <v xml:space="preserve">\"versionNumber\" : \"\", </v>
      </c>
      <c r="BU56" s="185" t="str">
        <f>"\""allowForwarding\"" : " &amp; demoPosts[[#This Row],[allowForwarding]] &amp; ", "</f>
        <v xml:space="preserve">\"allowForwarding\" : true, </v>
      </c>
      <c r="BV56" s="185" t="str">
        <f t="shared" si="7"/>
        <v xml:space="preserve">\"referents\" : \"\", </v>
      </c>
      <c r="BW56" s="185" t="str">
        <f>"\""contractType\"" : \""" &amp; demoPosts[[#This Row],[jobContractType]] &amp; "\"", "</f>
        <v xml:space="preserve">\"contractType\" : \"\", </v>
      </c>
      <c r="BX56" s="185" t="str">
        <f>"\""budget\"" : \""" &amp; demoPosts[[#This Row],[jobBudget]] &amp; "\"""</f>
        <v>\"budget\" : \"\"</v>
      </c>
      <c r="BY5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6" s="185" t="str">
        <f>"\""text\"" : \""" &amp; demoPosts[[#This Row],[messageText]] &amp; "\"","</f>
        <v>\"text\"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6" s="185" t="str">
        <f>"\""subject\"" : \""" &amp; demoPosts[[#This Row],[messageSubject]] &amp; "\"","</f>
        <v>\"subject\" : \"subject to discussion\",</v>
      </c>
      <c r="CB5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6" s="185" t="str">
        <f ca="1">"{\""$type\"":\"""&amp;demoPosts[[#This Row],[$type]]&amp;"\"","&amp;demoPosts[[#This Row],[uidInnerJson]]&amp;demoPosts[[#This Row],[createdInnerJson]]&amp;demoPosts[[#This Row],[modifiedInnerJson]]&amp;"\""connections\"":[{}],"&amp;"\""labels\"":\""notused\"","&amp;demoPosts[[#This Row],[typeDependentContentJson]]&amp;"}"</f>
        <v>{\"$type\":\"shared.models.MessagePost\",\"uid\" : \"646668fc7993424b87765bdcb5188fab\", \"created\" : \"2016-09-16T07:00:14Z\",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6" s="185" t="str">
        <f>"""uid"" : """&amp;demoPosts[[#This Row],[uid]]&amp;""", "</f>
        <v xml:space="preserve">"uid" : "646668fc7993424b87765bdcb5188fab", </v>
      </c>
      <c r="CG56" s="185" t="str">
        <f>"""src"" : """&amp;demoPosts[[#This Row],[Source]]&amp;""", "</f>
        <v xml:space="preserve">"src" : "57c5b4f4eb2f4f4798c8c5f724bc7b83", </v>
      </c>
      <c r="CH56" s="185" t="str">
        <f>"""trgts"" : ["""&amp;demoPosts[[#This Row],[trgt1]]&amp;"""], "</f>
        <v xml:space="preserve">"trgts" : ["eeeeeeeeeeeeeeeeeeeeeeeeeeeeeeee"], </v>
      </c>
      <c r="CI56" s="185" t="str">
        <f>"""label"" : ""each([Bitcoin],[Ethereum],[" &amp; demoPosts[[#This Row],[postTypeGuidLabel]]&amp;"])"", "</f>
        <v xml:space="preserve">"label" : "each([Bitcoin],[Ethereum],[MESSAGEPOSTLABEL])", </v>
      </c>
      <c r="CJ56" s="207" t="str">
        <f ca="1">"{"&amp;demoPosts[[#This Row],[src]] &amp;demoPosts[[#This Row],[trgts]]&amp; demoPosts[[#This Row],[outterLabels]] &amp; demoPosts[[#This Row],[uid2]] &amp; """value"" : """ &amp; demoPosts[[#This Row],[valueJson]] &amp; """}" &amp; IF(LEN(OFFSET(demoPosts[[#This Row],[Source]],1,0))&gt;0," , ","")</f>
        <v xml:space="preserve">{"src" : "57c5b4f4eb2f4f4798c8c5f724bc7b83", "trgts" : ["eeeeeeeeeeeeeeeeeeeeeeeeeeeeeeee"], "label" : "each([Bitcoin],[Ethereum],[MESSAGEPOSTLABEL])", "uid" : "646668fc7993424b87765bdcb5188fab", "value" : "{\"$type\":\"shared.models.MessagePost\",\"uid\" : \"646668fc7993424b87765bdcb5188fab\", \"created\" : \"2016-09-16T07:00:14Z\", \"modified\" : \"2002-05-30T09:30:10Z\", \"connections\":[{}],\"labels\":\"notused\",\"postContent\": {\"$type\":\"shared.models.MessagePostContent\",\"versionedPostId\" : \"\", \"versionedPostPredecessorId\" : \"\", \"versionNumber\" : \"\", \"allowForwarding\" : true, \"text\" : \"54: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6" s="210" t="str">
        <f>""</f>
        <v/>
      </c>
    </row>
    <row r="57" spans="2:89" s="185" customFormat="1" x14ac:dyDescent="0.25">
      <c r="B57" s="185" t="s">
        <v>1254</v>
      </c>
      <c r="C57" s="185" t="s">
        <v>1158</v>
      </c>
      <c r="D57" s="185" t="str">
        <f>VLOOKUP(demoPosts[[#This Row],[Source]],Table1[[UUID]:[email]],2,FALSE)</f>
        <v>55@localhost</v>
      </c>
      <c r="E57" s="185" t="s">
        <v>2487</v>
      </c>
      <c r="F57" s="185" t="s">
        <v>805</v>
      </c>
      <c r="G5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7" s="150" t="str">
        <f t="shared" ca="1" si="4"/>
        <v>2016-09-16T06:45:50Z</v>
      </c>
      <c r="J57" s="185" t="s">
        <v>804</v>
      </c>
      <c r="M57" s="185" t="s">
        <v>2600</v>
      </c>
      <c r="N57" s="185" t="str">
        <f>ROW(demoPosts[[#This Row],[postTypeGuidLabel]])-2 &amp; ":  " &amp; REPT("lorem ipsum ",2*ROW(demoPosts[[#This Row],[postTypeGuidLabel]]))</f>
        <v xml:space="preserve">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7" s="185">
        <v>12</v>
      </c>
      <c r="P5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7" s="185" t="s">
        <v>2651</v>
      </c>
      <c r="AE57" s="185" t="s">
        <v>868</v>
      </c>
      <c r="AQ57" s="185" t="str">
        <f>"\""name\"" : \"""&amp;demoPosts[[#This Row],[talentProfile.name]]&amp;"\"", "</f>
        <v xml:space="preserve">\"name\" : \"\", </v>
      </c>
      <c r="AR57" s="185" t="str">
        <f>"\""title\"" : \"""&amp;demoPosts[[#This Row],[talentProfile.title]]&amp;"\"", "</f>
        <v xml:space="preserve">\"title\" : \"\", </v>
      </c>
      <c r="AS57" s="185" t="str">
        <f>"\""capabilities\"" : \"""&amp;demoPosts[[#This Row],[talentProfile.capabilities]]&amp;"\"", "</f>
        <v xml:space="preserve">\"capabilities\" : \"\", </v>
      </c>
      <c r="AT57" s="185" t="str">
        <f>"\""video\"" : \"""&amp;demoPosts[[#This Row],[talentProfile.video]]&amp;"\"" "</f>
        <v xml:space="preserve">\"video\" : \"\" </v>
      </c>
      <c r="AU5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7" s="185" t="str">
        <f>"\""uid\"" : \"""&amp;demoPosts[[#This Row],[uid]]&amp;"\"", "</f>
        <v xml:space="preserve">\"uid\" : \"7192fa605e6b4df4ad5fec846d9ae36c\", </v>
      </c>
      <c r="AW57" s="185" t="str">
        <f t="shared" si="5"/>
        <v xml:space="preserve">\"type\" : \"TEXT\", </v>
      </c>
      <c r="AX57" s="185" t="str">
        <f ca="1">"\""created\"" : \""" &amp; demoPosts[[#This Row],[created]] &amp; "\"", "</f>
        <v xml:space="preserve">\"created\" : \"2016-09-16T06:45:50Z\", </v>
      </c>
      <c r="AY57" s="185" t="str">
        <f>"\""modified\"" : \""" &amp; demoPosts[[#This Row],[modified]] &amp; "\"", "</f>
        <v xml:space="preserve">\"modified\" : \"2002-05-30T09:30:10Z\", </v>
      </c>
      <c r="AZ57" s="185" t="str">
        <f ca="1">"\""created\"" : \""" &amp; demoPosts[[#This Row],[created]] &amp; "\"", "</f>
        <v xml:space="preserve">\"created\" : \"2016-09-16T06:45:50Z\", </v>
      </c>
      <c r="BA57" s="185" t="str">
        <f>"\""modified\"" : \""" &amp; demoPosts[[#This Row],[modified]] &amp; "\"", "</f>
        <v xml:space="preserve">\"modified\" : \"2002-05-30T09:30:10Z\", </v>
      </c>
      <c r="BB57" s="185" t="str">
        <f>"\""labels\"" : \""each([Bitcoin],[Ethereum],[" &amp; demoPosts[[#This Row],[postTypeGuidLabel]]&amp;"])\"", "</f>
        <v xml:space="preserve">\"labels\" : \"each([Bitcoin],[Ethereum],[MESSAGEPOSTLABEL])\", </v>
      </c>
      <c r="BC57" s="185" t="str">
        <f t="shared" si="6"/>
        <v>\"connections\":[{\"source\":\"alias://ff5136ad023a66644c4f4a8e2a495bb34689/alias\",\"target\":\"alias://0e65bd3a974ed1d7c195f94055c93537827f/alias\",\"label\":\"f0186f0d-c862-4ee3-9c09-b850a9d745a7\"}],</v>
      </c>
      <c r="BD57" s="185" t="str">
        <f>"\""versionedPostId\"" : \""" &amp; demoPosts[[#This Row],[versionedPost.id]] &amp; "\"", "</f>
        <v xml:space="preserve">\"versionedPostId\" : \"\", </v>
      </c>
      <c r="BE57" s="185" t="str">
        <f>"\""versionedPostPredecessorId\"" : \""" &amp; demoPosts[[#This Row],[versionedPost.predecessorID]] &amp; "\"", "</f>
        <v xml:space="preserve">\"versionedPostPredecessorId\" : \"\", </v>
      </c>
      <c r="BF57" s="185" t="str">
        <f>"\""jobPostType\"" : \""" &amp; demoPosts[[#This Row],[jobPostType]] &amp; "\"", "</f>
        <v xml:space="preserve">\"jobPostType\" : \" \", </v>
      </c>
      <c r="BG57" s="185" t="str">
        <f>"\""name\"" : \""" &amp; demoPosts[[#This Row],[jobName]] &amp; "\"", "</f>
        <v xml:space="preserve">\"name\" : \"\", </v>
      </c>
      <c r="BH57" s="185" t="str">
        <f>"\""description\"" : \""" &amp; demoPosts[[#This Row],[jobDescription]] &amp; "\"", "</f>
        <v xml:space="preserve">\"description\" : \"\", </v>
      </c>
      <c r="BI57" s="185" t="str">
        <f>"\""message\"" : \""" &amp; demoPosts[[#This Row],[jobMessage]] &amp; "\"", "</f>
        <v xml:space="preserve">\"message\" : \"\", </v>
      </c>
      <c r="BJ5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7" s="185" t="str">
        <f>"\""postedDate\"" : \""" &amp; demoPosts[[#This Row],[jobMessage]] &amp; "\"", "</f>
        <v xml:space="preserve">\"postedDate\" : \"\", </v>
      </c>
      <c r="BL57" s="185" t="str">
        <f>"\""broadcastDate\"" : \""" &amp; demoPosts[[#This Row],[jobBroadcastDate]] &amp; "\"", "</f>
        <v xml:space="preserve">\"broadcastDate\" : \"\", </v>
      </c>
      <c r="BM57" s="185" t="str">
        <f>"\""startDate\"" : \""" &amp; demoPosts[[#This Row],[jobStartDate]] &amp; "\"", "</f>
        <v xml:space="preserve">\"startDate\" : \"\", </v>
      </c>
      <c r="BN57" s="185" t="str">
        <f>"\""endDate\"" : \""" &amp; demoPosts[[#This Row],[jobEndDate]] &amp; "\"", "</f>
        <v xml:space="preserve">\"endDate\" : \"\", </v>
      </c>
      <c r="BO57" s="185" t="str">
        <f>"\""currency\"" : \""" &amp; demoPosts[[#This Row],[jobCurrency]] &amp; "\"", "</f>
        <v xml:space="preserve">\"currency\" : \"\", </v>
      </c>
      <c r="BP57" s="185" t="str">
        <f>"\""workLocation\"" : \""" &amp; demoPosts[[#This Row],[jobWorkLocation]] &amp; "\"", "</f>
        <v xml:space="preserve">\"workLocation\" : \"\", </v>
      </c>
      <c r="BQ57" s="185" t="str">
        <f>"\""isPayoutInPieces\"" : \""" &amp; demoPosts[[#This Row],[jobIsPayoutInPieces]] &amp; "\"", "</f>
        <v xml:space="preserve">\"isPayoutInPieces\" : \"\", </v>
      </c>
      <c r="BR57" s="185" t="str">
        <f t="shared" si="11"/>
        <v xml:space="preserve">\"skillNeeded\" : \"various skills\", </v>
      </c>
      <c r="BS57" s="185" t="str">
        <f>"\""posterId\"" : \""" &amp; demoPosts[[#This Row],[posterId]] &amp; "\"", "</f>
        <v xml:space="preserve">\"posterId\" : \"\", </v>
      </c>
      <c r="BT57" s="185" t="str">
        <f>"\""versionNumber\"" : \""" &amp; demoPosts[[#This Row],[versionNumber]] &amp; "\"", "</f>
        <v xml:space="preserve">\"versionNumber\" : \"\", </v>
      </c>
      <c r="BU57" s="185" t="str">
        <f>"\""allowForwarding\"" : " &amp; demoPosts[[#This Row],[allowForwarding]] &amp; ", "</f>
        <v xml:space="preserve">\"allowForwarding\" : true, </v>
      </c>
      <c r="BV57" s="185" t="str">
        <f t="shared" si="7"/>
        <v xml:space="preserve">\"referents\" : \"\", </v>
      </c>
      <c r="BW57" s="185" t="str">
        <f>"\""contractType\"" : \""" &amp; demoPosts[[#This Row],[jobContractType]] &amp; "\"", "</f>
        <v xml:space="preserve">\"contractType\" : \"\", </v>
      </c>
      <c r="BX57" s="185" t="str">
        <f>"\""budget\"" : \""" &amp; demoPosts[[#This Row],[jobBudget]] &amp; "\"""</f>
        <v>\"budget\" : \"\"</v>
      </c>
      <c r="BY5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7" s="185" t="str">
        <f>"\""text\"" : \""" &amp; demoPosts[[#This Row],[messageText]] &amp; "\"","</f>
        <v>\"text\"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7" s="185" t="str">
        <f>"\""subject\"" : \""" &amp; demoPosts[[#This Row],[messageSubject]] &amp; "\"","</f>
        <v>\"subject\" : \"subject to discussion\",</v>
      </c>
      <c r="CB5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7" s="185" t="str">
        <f ca="1">"{\""$type\"":\"""&amp;demoPosts[[#This Row],[$type]]&amp;"\"","&amp;demoPosts[[#This Row],[uidInnerJson]]&amp;demoPosts[[#This Row],[createdInnerJson]]&amp;demoPosts[[#This Row],[modifiedInnerJson]]&amp;"\""connections\"":[{}],"&amp;"\""labels\"":\""notused\"","&amp;demoPosts[[#This Row],[typeDependentContentJson]]&amp;"}"</f>
        <v>{\"$type\":\"shared.models.MessagePost\",\"uid\" : \"7192fa605e6b4df4ad5fec846d9ae36c\", \"created\" : \"2016-09-16T06:45:50Z\",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7" s="185" t="str">
        <f>"""uid"" : """&amp;demoPosts[[#This Row],[uid]]&amp;""", "</f>
        <v xml:space="preserve">"uid" : "7192fa605e6b4df4ad5fec846d9ae36c", </v>
      </c>
      <c r="CG57" s="185" t="str">
        <f>"""src"" : """&amp;demoPosts[[#This Row],[Source]]&amp;""", "</f>
        <v xml:space="preserve">"src" : "5a1ef18b7f174f739058569469a60d36", </v>
      </c>
      <c r="CH57" s="185" t="str">
        <f>"""trgts"" : ["""&amp;demoPosts[[#This Row],[trgt1]]&amp;"""], "</f>
        <v xml:space="preserve">"trgts" : ["eeeeeeeeeeeeeeeeeeeeeeeeeeeeeeee"], </v>
      </c>
      <c r="CI57" s="185" t="str">
        <f>"""label"" : ""each([Bitcoin],[Ethereum],[" &amp; demoPosts[[#This Row],[postTypeGuidLabel]]&amp;"])"", "</f>
        <v xml:space="preserve">"label" : "each([Bitcoin],[Ethereum],[MESSAGEPOSTLABEL])", </v>
      </c>
      <c r="CJ57" s="207" t="str">
        <f ca="1">"{"&amp;demoPosts[[#This Row],[src]] &amp;demoPosts[[#This Row],[trgts]]&amp; demoPosts[[#This Row],[outterLabels]] &amp; demoPosts[[#This Row],[uid2]] &amp; """value"" : """ &amp; demoPosts[[#This Row],[valueJson]] &amp; """}" &amp; IF(LEN(OFFSET(demoPosts[[#This Row],[Source]],1,0))&gt;0," , ","")</f>
        <v xml:space="preserve">{"src" : "5a1ef18b7f174f739058569469a60d36", "trgts" : ["eeeeeeeeeeeeeeeeeeeeeeeeeeeeeeee"], "label" : "each([Bitcoin],[Ethereum],[MESSAGEPOSTLABEL])", "uid" : "7192fa605e6b4df4ad5fec846d9ae36c", "value" : "{\"$type\":\"shared.models.MessagePost\",\"uid\" : \"7192fa605e6b4df4ad5fec846d9ae36c\", \"created\" : \"2016-09-16T06:45:50Z\", \"modified\" : \"2002-05-30T09:30:10Z\", \"connections\":[{}],\"labels\":\"notused\",\"postContent\": {\"$type\":\"shared.models.MessagePostContent\",\"versionedPostId\" : \"\", \"versionedPostPredecessorId\" : \"\", \"versionNumber\" : \"\", \"allowForwarding\" : true, \"text\" : \"55: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7" s="210" t="str">
        <f>""</f>
        <v/>
      </c>
    </row>
    <row r="58" spans="2:89" s="185" customFormat="1" x14ac:dyDescent="0.25">
      <c r="B58" s="185" t="s">
        <v>1255</v>
      </c>
      <c r="C58" s="185" t="s">
        <v>1159</v>
      </c>
      <c r="D58" s="185" t="str">
        <f>VLOOKUP(demoPosts[[#This Row],[Source]],Table1[[UUID]:[email]],2,FALSE)</f>
        <v>56@localhost</v>
      </c>
      <c r="E58" s="185" t="s">
        <v>2487</v>
      </c>
      <c r="F58" s="185" t="s">
        <v>805</v>
      </c>
      <c r="G5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8" s="150" t="str">
        <f t="shared" ca="1" si="4"/>
        <v>2016-09-16T06:31:26Z</v>
      </c>
      <c r="J58" s="185" t="s">
        <v>804</v>
      </c>
      <c r="M58" s="185" t="s">
        <v>2600</v>
      </c>
      <c r="N58" s="185" t="str">
        <f>ROW(demoPosts[[#This Row],[postTypeGuidLabel]])-2 &amp; ":  " &amp; REPT("lorem ipsum ",2*ROW(demoPosts[[#This Row],[postTypeGuidLabel]]))</f>
        <v xml:space="preserve">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8" s="185">
        <v>12</v>
      </c>
      <c r="P5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8" s="185" t="s">
        <v>2651</v>
      </c>
      <c r="AE58" s="185" t="s">
        <v>868</v>
      </c>
      <c r="AQ58" s="185" t="str">
        <f>"\""name\"" : \"""&amp;demoPosts[[#This Row],[talentProfile.name]]&amp;"\"", "</f>
        <v xml:space="preserve">\"name\" : \"\", </v>
      </c>
      <c r="AR58" s="185" t="str">
        <f>"\""title\"" : \"""&amp;demoPosts[[#This Row],[talentProfile.title]]&amp;"\"", "</f>
        <v xml:space="preserve">\"title\" : \"\", </v>
      </c>
      <c r="AS58" s="185" t="str">
        <f>"\""capabilities\"" : \"""&amp;demoPosts[[#This Row],[talentProfile.capabilities]]&amp;"\"", "</f>
        <v xml:space="preserve">\"capabilities\" : \"\", </v>
      </c>
      <c r="AT58" s="185" t="str">
        <f>"\""video\"" : \"""&amp;demoPosts[[#This Row],[talentProfile.video]]&amp;"\"" "</f>
        <v xml:space="preserve">\"video\" : \"\" </v>
      </c>
      <c r="AU5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8" s="185" t="str">
        <f>"\""uid\"" : \"""&amp;demoPosts[[#This Row],[uid]]&amp;"\"", "</f>
        <v xml:space="preserve">\"uid\" : \"9ed2bd5608ff4aa6a13f2ba7746f3e9c\", </v>
      </c>
      <c r="AW58" s="185" t="str">
        <f t="shared" si="5"/>
        <v xml:space="preserve">\"type\" : \"TEXT\", </v>
      </c>
      <c r="AX58" s="185" t="str">
        <f ca="1">"\""created\"" : \""" &amp; demoPosts[[#This Row],[created]] &amp; "\"", "</f>
        <v xml:space="preserve">\"created\" : \"2016-09-16T06:31:26Z\", </v>
      </c>
      <c r="AY58" s="185" t="str">
        <f>"\""modified\"" : \""" &amp; demoPosts[[#This Row],[modified]] &amp; "\"", "</f>
        <v xml:space="preserve">\"modified\" : \"2002-05-30T09:30:10Z\", </v>
      </c>
      <c r="AZ58" s="185" t="str">
        <f ca="1">"\""created\"" : \""" &amp; demoPosts[[#This Row],[created]] &amp; "\"", "</f>
        <v xml:space="preserve">\"created\" : \"2016-09-16T06:31:26Z\", </v>
      </c>
      <c r="BA58" s="185" t="str">
        <f>"\""modified\"" : \""" &amp; demoPosts[[#This Row],[modified]] &amp; "\"", "</f>
        <v xml:space="preserve">\"modified\" : \"2002-05-30T09:30:10Z\", </v>
      </c>
      <c r="BB58" s="185" t="str">
        <f>"\""labels\"" : \""each([Bitcoin],[Ethereum],[" &amp; demoPosts[[#This Row],[postTypeGuidLabel]]&amp;"])\"", "</f>
        <v xml:space="preserve">\"labels\" : \"each([Bitcoin],[Ethereum],[MESSAGEPOSTLABEL])\", </v>
      </c>
      <c r="BC58" s="185" t="str">
        <f t="shared" si="6"/>
        <v>\"connections\":[{\"source\":\"alias://ff5136ad023a66644c4f4a8e2a495bb34689/alias\",\"target\":\"alias://0e65bd3a974ed1d7c195f94055c93537827f/alias\",\"label\":\"f0186f0d-c862-4ee3-9c09-b850a9d745a7\"}],</v>
      </c>
      <c r="BD58" s="185" t="str">
        <f>"\""versionedPostId\"" : \""" &amp; demoPosts[[#This Row],[versionedPost.id]] &amp; "\"", "</f>
        <v xml:space="preserve">\"versionedPostId\" : \"\", </v>
      </c>
      <c r="BE58" s="185" t="str">
        <f>"\""versionedPostPredecessorId\"" : \""" &amp; demoPosts[[#This Row],[versionedPost.predecessorID]] &amp; "\"", "</f>
        <v xml:space="preserve">\"versionedPostPredecessorId\" : \"\", </v>
      </c>
      <c r="BF58" s="185" t="str">
        <f>"\""jobPostType\"" : \""" &amp; demoPosts[[#This Row],[jobPostType]] &amp; "\"", "</f>
        <v xml:space="preserve">\"jobPostType\" : \" \", </v>
      </c>
      <c r="BG58" s="185" t="str">
        <f>"\""name\"" : \""" &amp; demoPosts[[#This Row],[jobName]] &amp; "\"", "</f>
        <v xml:space="preserve">\"name\" : \"\", </v>
      </c>
      <c r="BH58" s="185" t="str">
        <f>"\""description\"" : \""" &amp; demoPosts[[#This Row],[jobDescription]] &amp; "\"", "</f>
        <v xml:space="preserve">\"description\" : \"\", </v>
      </c>
      <c r="BI58" s="185" t="str">
        <f>"\""message\"" : \""" &amp; demoPosts[[#This Row],[jobMessage]] &amp; "\"", "</f>
        <v xml:space="preserve">\"message\" : \"\", </v>
      </c>
      <c r="BJ5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8" s="185" t="str">
        <f>"\""postedDate\"" : \""" &amp; demoPosts[[#This Row],[jobMessage]] &amp; "\"", "</f>
        <v xml:space="preserve">\"postedDate\" : \"\", </v>
      </c>
      <c r="BL58" s="185" t="str">
        <f>"\""broadcastDate\"" : \""" &amp; demoPosts[[#This Row],[jobBroadcastDate]] &amp; "\"", "</f>
        <v xml:space="preserve">\"broadcastDate\" : \"\", </v>
      </c>
      <c r="BM58" s="185" t="str">
        <f>"\""startDate\"" : \""" &amp; demoPosts[[#This Row],[jobStartDate]] &amp; "\"", "</f>
        <v xml:space="preserve">\"startDate\" : \"\", </v>
      </c>
      <c r="BN58" s="185" t="str">
        <f>"\""endDate\"" : \""" &amp; demoPosts[[#This Row],[jobEndDate]] &amp; "\"", "</f>
        <v xml:space="preserve">\"endDate\" : \"\", </v>
      </c>
      <c r="BO58" s="185" t="str">
        <f>"\""currency\"" : \""" &amp; demoPosts[[#This Row],[jobCurrency]] &amp; "\"", "</f>
        <v xml:space="preserve">\"currency\" : \"\", </v>
      </c>
      <c r="BP58" s="185" t="str">
        <f>"\""workLocation\"" : \""" &amp; demoPosts[[#This Row],[jobWorkLocation]] &amp; "\"", "</f>
        <v xml:space="preserve">\"workLocation\" : \"\", </v>
      </c>
      <c r="BQ58" s="185" t="str">
        <f>"\""isPayoutInPieces\"" : \""" &amp; demoPosts[[#This Row],[jobIsPayoutInPieces]] &amp; "\"", "</f>
        <v xml:space="preserve">\"isPayoutInPieces\" : \"\", </v>
      </c>
      <c r="BR58" s="185" t="str">
        <f t="shared" si="11"/>
        <v xml:space="preserve">\"skillNeeded\" : \"various skills\", </v>
      </c>
      <c r="BS58" s="185" t="str">
        <f>"\""posterId\"" : \""" &amp; demoPosts[[#This Row],[posterId]] &amp; "\"", "</f>
        <v xml:space="preserve">\"posterId\" : \"\", </v>
      </c>
      <c r="BT58" s="185" t="str">
        <f>"\""versionNumber\"" : \""" &amp; demoPosts[[#This Row],[versionNumber]] &amp; "\"", "</f>
        <v xml:space="preserve">\"versionNumber\" : \"\", </v>
      </c>
      <c r="BU58" s="185" t="str">
        <f>"\""allowForwarding\"" : " &amp; demoPosts[[#This Row],[allowForwarding]] &amp; ", "</f>
        <v xml:space="preserve">\"allowForwarding\" : true, </v>
      </c>
      <c r="BV58" s="185" t="str">
        <f t="shared" si="7"/>
        <v xml:space="preserve">\"referents\" : \"\", </v>
      </c>
      <c r="BW58" s="185" t="str">
        <f>"\""contractType\"" : \""" &amp; demoPosts[[#This Row],[jobContractType]] &amp; "\"", "</f>
        <v xml:space="preserve">\"contractType\" : \"\", </v>
      </c>
      <c r="BX58" s="185" t="str">
        <f>"\""budget\"" : \""" &amp; demoPosts[[#This Row],[jobBudget]] &amp; "\"""</f>
        <v>\"budget\" : \"\"</v>
      </c>
      <c r="BY5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8" s="185" t="str">
        <f>"\""text\"" : \""" &amp; demoPosts[[#This Row],[messageText]] &amp; "\"","</f>
        <v>\"text\"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8" s="185" t="str">
        <f>"\""subject\"" : \""" &amp; demoPosts[[#This Row],[messageSubject]] &amp; "\"","</f>
        <v>\"subject\" : \"subject to discussion\",</v>
      </c>
      <c r="CB5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8" s="185" t="str">
        <f ca="1">"{\""$type\"":\"""&amp;demoPosts[[#This Row],[$type]]&amp;"\"","&amp;demoPosts[[#This Row],[uidInnerJson]]&amp;demoPosts[[#This Row],[createdInnerJson]]&amp;demoPosts[[#This Row],[modifiedInnerJson]]&amp;"\""connections\"":[{}],"&amp;"\""labels\"":\""notused\"","&amp;demoPosts[[#This Row],[typeDependentContentJson]]&amp;"}"</f>
        <v>{\"$type\":\"shared.models.MessagePost\",\"uid\" : \"9ed2bd5608ff4aa6a13f2ba7746f3e9c\", \"created\" : \"2016-09-16T06:31:26Z\",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8" s="185" t="str">
        <f>"""uid"" : """&amp;demoPosts[[#This Row],[uid]]&amp;""", "</f>
        <v xml:space="preserve">"uid" : "9ed2bd5608ff4aa6a13f2ba7746f3e9c", </v>
      </c>
      <c r="CG58" s="185" t="str">
        <f>"""src"" : """&amp;demoPosts[[#This Row],[Source]]&amp;""", "</f>
        <v xml:space="preserve">"src" : "a43b7e2465f1447292bb3f0a6fef939a", </v>
      </c>
      <c r="CH58" s="185" t="str">
        <f>"""trgts"" : ["""&amp;demoPosts[[#This Row],[trgt1]]&amp;"""], "</f>
        <v xml:space="preserve">"trgts" : ["eeeeeeeeeeeeeeeeeeeeeeeeeeeeeeee"], </v>
      </c>
      <c r="CI58" s="185" t="str">
        <f>"""label"" : ""each([Bitcoin],[Ethereum],[" &amp; demoPosts[[#This Row],[postTypeGuidLabel]]&amp;"])"", "</f>
        <v xml:space="preserve">"label" : "each([Bitcoin],[Ethereum],[MESSAGEPOSTLABEL])", </v>
      </c>
      <c r="CJ58" s="207" t="str">
        <f ca="1">"{"&amp;demoPosts[[#This Row],[src]] &amp;demoPosts[[#This Row],[trgts]]&amp; demoPosts[[#This Row],[outterLabels]] &amp; demoPosts[[#This Row],[uid2]] &amp; """value"" : """ &amp; demoPosts[[#This Row],[valueJson]] &amp; """}" &amp; IF(LEN(OFFSET(demoPosts[[#This Row],[Source]],1,0))&gt;0," , ","")</f>
        <v xml:space="preserve">{"src" : "a43b7e2465f1447292bb3f0a6fef939a", "trgts" : ["eeeeeeeeeeeeeeeeeeeeeeeeeeeeeeee"], "label" : "each([Bitcoin],[Ethereum],[MESSAGEPOSTLABEL])", "uid" : "9ed2bd5608ff4aa6a13f2ba7746f3e9c", "value" : "{\"$type\":\"shared.models.MessagePost\",\"uid\" : \"9ed2bd5608ff4aa6a13f2ba7746f3e9c\", \"created\" : \"2016-09-16T06:31:26Z\", \"modified\" : \"2002-05-30T09:30:10Z\", \"connections\":[{}],\"labels\":\"notused\",\"postContent\": {\"$type\":\"shared.models.MessagePostContent\",\"versionedPostId\" : \"\", \"versionedPostPredecessorId\" : \"\", \"versionNumber\" : \"\", \"allowForwarding\" : true, \"text\" : \"56: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8" s="210" t="str">
        <f>""</f>
        <v/>
      </c>
    </row>
    <row r="59" spans="2:89" s="185" customFormat="1" x14ac:dyDescent="0.25">
      <c r="B59" s="185" t="s">
        <v>1256</v>
      </c>
      <c r="C59" s="185" t="s">
        <v>1160</v>
      </c>
      <c r="D59" s="185" t="str">
        <f>VLOOKUP(demoPosts[[#This Row],[Source]],Table1[[UUID]:[email]],2,FALSE)</f>
        <v>57@localhost</v>
      </c>
      <c r="E59" s="185" t="s">
        <v>2487</v>
      </c>
      <c r="F59" s="185" t="s">
        <v>805</v>
      </c>
      <c r="G5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59" s="150" t="str">
        <f t="shared" ca="1" si="4"/>
        <v>2016-09-16T06:17:02Z</v>
      </c>
      <c r="J59" s="185" t="s">
        <v>804</v>
      </c>
      <c r="M59" s="185" t="s">
        <v>2600</v>
      </c>
      <c r="N59" s="185" t="str">
        <f>ROW(demoPosts[[#This Row],[postTypeGuidLabel]])-2 &amp; ":  " &amp; REPT("lorem ipsum ",2*ROW(demoPosts[[#This Row],[postTypeGuidLabel]]))</f>
        <v xml:space="preserve">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59" s="185">
        <v>12</v>
      </c>
      <c r="P5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59" s="185" t="s">
        <v>2651</v>
      </c>
      <c r="AE59" s="185" t="s">
        <v>868</v>
      </c>
      <c r="AQ59" s="185" t="str">
        <f>"\""name\"" : \"""&amp;demoPosts[[#This Row],[talentProfile.name]]&amp;"\"", "</f>
        <v xml:space="preserve">\"name\" : \"\", </v>
      </c>
      <c r="AR59" s="185" t="str">
        <f>"\""title\"" : \"""&amp;demoPosts[[#This Row],[talentProfile.title]]&amp;"\"", "</f>
        <v xml:space="preserve">\"title\" : \"\", </v>
      </c>
      <c r="AS59" s="185" t="str">
        <f>"\""capabilities\"" : \"""&amp;demoPosts[[#This Row],[talentProfile.capabilities]]&amp;"\"", "</f>
        <v xml:space="preserve">\"capabilities\" : \"\", </v>
      </c>
      <c r="AT59" s="185" t="str">
        <f>"\""video\"" : \"""&amp;demoPosts[[#This Row],[talentProfile.video]]&amp;"\"" "</f>
        <v xml:space="preserve">\"video\" : \"\" </v>
      </c>
      <c r="AU5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59" s="185" t="str">
        <f>"\""uid\"" : \"""&amp;demoPosts[[#This Row],[uid]]&amp;"\"", "</f>
        <v xml:space="preserve">\"uid\" : \"86dfaa1db22a4506982eb061ea9d995c\", </v>
      </c>
      <c r="AW59" s="185" t="str">
        <f t="shared" si="5"/>
        <v xml:space="preserve">\"type\" : \"TEXT\", </v>
      </c>
      <c r="AX59" s="185" t="str">
        <f ca="1">"\""created\"" : \""" &amp; demoPosts[[#This Row],[created]] &amp; "\"", "</f>
        <v xml:space="preserve">\"created\" : \"2016-09-16T06:17:02Z\", </v>
      </c>
      <c r="AY59" s="185" t="str">
        <f>"\""modified\"" : \""" &amp; demoPosts[[#This Row],[modified]] &amp; "\"", "</f>
        <v xml:space="preserve">\"modified\" : \"2002-05-30T09:30:10Z\", </v>
      </c>
      <c r="AZ59" s="185" t="str">
        <f ca="1">"\""created\"" : \""" &amp; demoPosts[[#This Row],[created]] &amp; "\"", "</f>
        <v xml:space="preserve">\"created\" : \"2016-09-16T06:17:02Z\", </v>
      </c>
      <c r="BA59" s="185" t="str">
        <f>"\""modified\"" : \""" &amp; demoPosts[[#This Row],[modified]] &amp; "\"", "</f>
        <v xml:space="preserve">\"modified\" : \"2002-05-30T09:30:10Z\", </v>
      </c>
      <c r="BB59" s="185" t="str">
        <f>"\""labels\"" : \""each([Bitcoin],[Ethereum],[" &amp; demoPosts[[#This Row],[postTypeGuidLabel]]&amp;"])\"", "</f>
        <v xml:space="preserve">\"labels\" : \"each([Bitcoin],[Ethereum],[MESSAGEPOSTLABEL])\", </v>
      </c>
      <c r="BC59" s="185" t="str">
        <f t="shared" si="6"/>
        <v>\"connections\":[{\"source\":\"alias://ff5136ad023a66644c4f4a8e2a495bb34689/alias\",\"target\":\"alias://0e65bd3a974ed1d7c195f94055c93537827f/alias\",\"label\":\"f0186f0d-c862-4ee3-9c09-b850a9d745a7\"}],</v>
      </c>
      <c r="BD59" s="185" t="str">
        <f>"\""versionedPostId\"" : \""" &amp; demoPosts[[#This Row],[versionedPost.id]] &amp; "\"", "</f>
        <v xml:space="preserve">\"versionedPostId\" : \"\", </v>
      </c>
      <c r="BE59" s="185" t="str">
        <f>"\""versionedPostPredecessorId\"" : \""" &amp; demoPosts[[#This Row],[versionedPost.predecessorID]] &amp; "\"", "</f>
        <v xml:space="preserve">\"versionedPostPredecessorId\" : \"\", </v>
      </c>
      <c r="BF59" s="185" t="str">
        <f>"\""jobPostType\"" : \""" &amp; demoPosts[[#This Row],[jobPostType]] &amp; "\"", "</f>
        <v xml:space="preserve">\"jobPostType\" : \" \", </v>
      </c>
      <c r="BG59" s="185" t="str">
        <f>"\""name\"" : \""" &amp; demoPosts[[#This Row],[jobName]] &amp; "\"", "</f>
        <v xml:space="preserve">\"name\" : \"\", </v>
      </c>
      <c r="BH59" s="185" t="str">
        <f>"\""description\"" : \""" &amp; demoPosts[[#This Row],[jobDescription]] &amp; "\"", "</f>
        <v xml:space="preserve">\"description\" : \"\", </v>
      </c>
      <c r="BI59" s="185" t="str">
        <f>"\""message\"" : \""" &amp; demoPosts[[#This Row],[jobMessage]] &amp; "\"", "</f>
        <v xml:space="preserve">\"message\" : \"\", </v>
      </c>
      <c r="BJ5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59" s="185" t="str">
        <f>"\""postedDate\"" : \""" &amp; demoPosts[[#This Row],[jobMessage]] &amp; "\"", "</f>
        <v xml:space="preserve">\"postedDate\" : \"\", </v>
      </c>
      <c r="BL59" s="185" t="str">
        <f>"\""broadcastDate\"" : \""" &amp; demoPosts[[#This Row],[jobBroadcastDate]] &amp; "\"", "</f>
        <v xml:space="preserve">\"broadcastDate\" : \"\", </v>
      </c>
      <c r="BM59" s="185" t="str">
        <f>"\""startDate\"" : \""" &amp; demoPosts[[#This Row],[jobStartDate]] &amp; "\"", "</f>
        <v xml:space="preserve">\"startDate\" : \"\", </v>
      </c>
      <c r="BN59" s="185" t="str">
        <f>"\""endDate\"" : \""" &amp; demoPosts[[#This Row],[jobEndDate]] &amp; "\"", "</f>
        <v xml:space="preserve">\"endDate\" : \"\", </v>
      </c>
      <c r="BO59" s="185" t="str">
        <f>"\""currency\"" : \""" &amp; demoPosts[[#This Row],[jobCurrency]] &amp; "\"", "</f>
        <v xml:space="preserve">\"currency\" : \"\", </v>
      </c>
      <c r="BP59" s="185" t="str">
        <f>"\""workLocation\"" : \""" &amp; demoPosts[[#This Row],[jobWorkLocation]] &amp; "\"", "</f>
        <v xml:space="preserve">\"workLocation\" : \"\", </v>
      </c>
      <c r="BQ59" s="185" t="str">
        <f>"\""isPayoutInPieces\"" : \""" &amp; demoPosts[[#This Row],[jobIsPayoutInPieces]] &amp; "\"", "</f>
        <v xml:space="preserve">\"isPayoutInPieces\" : \"\", </v>
      </c>
      <c r="BR59" s="185" t="str">
        <f t="shared" si="11"/>
        <v xml:space="preserve">\"skillNeeded\" : \"various skills\", </v>
      </c>
      <c r="BS59" s="185" t="str">
        <f>"\""posterId\"" : \""" &amp; demoPosts[[#This Row],[posterId]] &amp; "\"", "</f>
        <v xml:space="preserve">\"posterId\" : \"\", </v>
      </c>
      <c r="BT59" s="185" t="str">
        <f>"\""versionNumber\"" : \""" &amp; demoPosts[[#This Row],[versionNumber]] &amp; "\"", "</f>
        <v xml:space="preserve">\"versionNumber\" : \"\", </v>
      </c>
      <c r="BU59" s="185" t="str">
        <f>"\""allowForwarding\"" : " &amp; demoPosts[[#This Row],[allowForwarding]] &amp; ", "</f>
        <v xml:space="preserve">\"allowForwarding\" : true, </v>
      </c>
      <c r="BV59" s="185" t="str">
        <f t="shared" si="7"/>
        <v xml:space="preserve">\"referents\" : \"\", </v>
      </c>
      <c r="BW59" s="185" t="str">
        <f>"\""contractType\"" : \""" &amp; demoPosts[[#This Row],[jobContractType]] &amp; "\"", "</f>
        <v xml:space="preserve">\"contractType\" : \"\", </v>
      </c>
      <c r="BX59" s="185" t="str">
        <f>"\""budget\"" : \""" &amp; demoPosts[[#This Row],[jobBudget]] &amp; "\"""</f>
        <v>\"budget\" : \"\"</v>
      </c>
      <c r="BY5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59" s="185" t="str">
        <f>"\""text\"" : \""" &amp; demoPosts[[#This Row],[messageText]] &amp; "\"","</f>
        <v>\"text\"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59" s="185" t="str">
        <f>"\""subject\"" : \""" &amp; demoPosts[[#This Row],[messageSubject]] &amp; "\"","</f>
        <v>\"subject\" : \"subject to discussion\",</v>
      </c>
      <c r="CB5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5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5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59" s="185" t="str">
        <f ca="1">"{\""$type\"":\"""&amp;demoPosts[[#This Row],[$type]]&amp;"\"","&amp;demoPosts[[#This Row],[uidInnerJson]]&amp;demoPosts[[#This Row],[createdInnerJson]]&amp;demoPosts[[#This Row],[modifiedInnerJson]]&amp;"\""connections\"":[{}],"&amp;"\""labels\"":\""notused\"","&amp;demoPosts[[#This Row],[typeDependentContentJson]]&amp;"}"</f>
        <v>{\"$type\":\"shared.models.MessagePost\",\"uid\" : \"86dfaa1db22a4506982eb061ea9d995c\", \"created\" : \"2016-09-16T06:17:02Z\",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59" s="185" t="str">
        <f>"""uid"" : """&amp;demoPosts[[#This Row],[uid]]&amp;""", "</f>
        <v xml:space="preserve">"uid" : "86dfaa1db22a4506982eb061ea9d995c", </v>
      </c>
      <c r="CG59" s="185" t="str">
        <f>"""src"" : """&amp;demoPosts[[#This Row],[Source]]&amp;""", "</f>
        <v xml:space="preserve">"src" : "cfe1e0783a7a45fba933e7106cfe2f7f", </v>
      </c>
      <c r="CH59" s="185" t="str">
        <f>"""trgts"" : ["""&amp;demoPosts[[#This Row],[trgt1]]&amp;"""], "</f>
        <v xml:space="preserve">"trgts" : ["eeeeeeeeeeeeeeeeeeeeeeeeeeeeeeee"], </v>
      </c>
      <c r="CI59" s="185" t="str">
        <f>"""label"" : ""each([Bitcoin],[Ethereum],[" &amp; demoPosts[[#This Row],[postTypeGuidLabel]]&amp;"])"", "</f>
        <v xml:space="preserve">"label" : "each([Bitcoin],[Ethereum],[MESSAGEPOSTLABEL])", </v>
      </c>
      <c r="CJ59" s="207" t="str">
        <f ca="1">"{"&amp;demoPosts[[#This Row],[src]] &amp;demoPosts[[#This Row],[trgts]]&amp; demoPosts[[#This Row],[outterLabels]] &amp; demoPosts[[#This Row],[uid2]] &amp; """value"" : """ &amp; demoPosts[[#This Row],[valueJson]] &amp; """}" &amp; IF(LEN(OFFSET(demoPosts[[#This Row],[Source]],1,0))&gt;0," , ","")</f>
        <v xml:space="preserve">{"src" : "cfe1e0783a7a45fba933e7106cfe2f7f", "trgts" : ["eeeeeeeeeeeeeeeeeeeeeeeeeeeeeeee"], "label" : "each([Bitcoin],[Ethereum],[MESSAGEPOSTLABEL])", "uid" : "86dfaa1db22a4506982eb061ea9d995c", "value" : "{\"$type\":\"shared.models.MessagePost\",\"uid\" : \"86dfaa1db22a4506982eb061ea9d995c\", \"created\" : \"2016-09-16T06:17:02Z\", \"modified\" : \"2002-05-30T09:30:10Z\", \"connections\":[{}],\"labels\":\"notused\",\"postContent\": {\"$type\":\"shared.models.MessagePostContent\",\"versionedPostId\" : \"\", \"versionedPostPredecessorId\" : \"\", \"versionNumber\" : \"\", \"allowForwarding\" : true, \"text\" : \"57: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59" s="210" t="str">
        <f>""</f>
        <v/>
      </c>
    </row>
    <row r="60" spans="2:89" s="185" customFormat="1" x14ac:dyDescent="0.25">
      <c r="B60" s="185" t="s">
        <v>1257</v>
      </c>
      <c r="C60" s="185" t="s">
        <v>1161</v>
      </c>
      <c r="D60" s="185" t="str">
        <f>VLOOKUP(demoPosts[[#This Row],[Source]],Table1[[UUID]:[email]],2,FALSE)</f>
        <v>58@localhost</v>
      </c>
      <c r="E60" s="185" t="s">
        <v>2487</v>
      </c>
      <c r="F60" s="185" t="s">
        <v>805</v>
      </c>
      <c r="G6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0" s="150" t="str">
        <f t="shared" ca="1" si="4"/>
        <v>2016-09-16T06:02:38Z</v>
      </c>
      <c r="J60" s="185" t="s">
        <v>804</v>
      </c>
      <c r="M60" s="185" t="s">
        <v>2600</v>
      </c>
      <c r="N60" s="185" t="str">
        <f>ROW(demoPosts[[#This Row],[postTypeGuidLabel]])-2 &amp; ":  " &amp; REPT("lorem ipsum ",2*ROW(demoPosts[[#This Row],[postTypeGuidLabel]]))</f>
        <v xml:space="preserve">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0" s="185">
        <v>12</v>
      </c>
      <c r="P6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0" s="185" t="s">
        <v>2651</v>
      </c>
      <c r="AE60" s="185" t="s">
        <v>868</v>
      </c>
      <c r="AQ60" s="185" t="str">
        <f>"\""name\"" : \"""&amp;demoPosts[[#This Row],[talentProfile.name]]&amp;"\"", "</f>
        <v xml:space="preserve">\"name\" : \"\", </v>
      </c>
      <c r="AR60" s="185" t="str">
        <f>"\""title\"" : \"""&amp;demoPosts[[#This Row],[talentProfile.title]]&amp;"\"", "</f>
        <v xml:space="preserve">\"title\" : \"\", </v>
      </c>
      <c r="AS60" s="185" t="str">
        <f>"\""capabilities\"" : \"""&amp;demoPosts[[#This Row],[talentProfile.capabilities]]&amp;"\"", "</f>
        <v xml:space="preserve">\"capabilities\" : \"\", </v>
      </c>
      <c r="AT60" s="185" t="str">
        <f>"\""video\"" : \"""&amp;demoPosts[[#This Row],[talentProfile.video]]&amp;"\"" "</f>
        <v xml:space="preserve">\"video\" : \"\" </v>
      </c>
      <c r="AU6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0" s="185" t="str">
        <f>"\""uid\"" : \"""&amp;demoPosts[[#This Row],[uid]]&amp;"\"", "</f>
        <v xml:space="preserve">\"uid\" : \"c15f13103cc144f5b3cce1c9cf31edfe\", </v>
      </c>
      <c r="AW60" s="185" t="str">
        <f t="shared" si="5"/>
        <v xml:space="preserve">\"type\" : \"TEXT\", </v>
      </c>
      <c r="AX60" s="185" t="str">
        <f ca="1">"\""created\"" : \""" &amp; demoPosts[[#This Row],[created]] &amp; "\"", "</f>
        <v xml:space="preserve">\"created\" : \"2016-09-16T06:02:38Z\", </v>
      </c>
      <c r="AY60" s="185" t="str">
        <f>"\""modified\"" : \""" &amp; demoPosts[[#This Row],[modified]] &amp; "\"", "</f>
        <v xml:space="preserve">\"modified\" : \"2002-05-30T09:30:10Z\", </v>
      </c>
      <c r="AZ60" s="185" t="str">
        <f ca="1">"\""created\"" : \""" &amp; demoPosts[[#This Row],[created]] &amp; "\"", "</f>
        <v xml:space="preserve">\"created\" : \"2016-09-16T06:02:38Z\", </v>
      </c>
      <c r="BA60" s="185" t="str">
        <f>"\""modified\"" : \""" &amp; demoPosts[[#This Row],[modified]] &amp; "\"", "</f>
        <v xml:space="preserve">\"modified\" : \"2002-05-30T09:30:10Z\", </v>
      </c>
      <c r="BB60" s="185" t="str">
        <f>"\""labels\"" : \""each([Bitcoin],[Ethereum],[" &amp; demoPosts[[#This Row],[postTypeGuidLabel]]&amp;"])\"", "</f>
        <v xml:space="preserve">\"labels\" : \"each([Bitcoin],[Ethereum],[MESSAGEPOSTLABEL])\", </v>
      </c>
      <c r="BC60" s="185" t="str">
        <f t="shared" si="6"/>
        <v>\"connections\":[{\"source\":\"alias://ff5136ad023a66644c4f4a8e2a495bb34689/alias\",\"target\":\"alias://0e65bd3a974ed1d7c195f94055c93537827f/alias\",\"label\":\"f0186f0d-c862-4ee3-9c09-b850a9d745a7\"}],</v>
      </c>
      <c r="BD60" s="185" t="str">
        <f>"\""versionedPostId\"" : \""" &amp; demoPosts[[#This Row],[versionedPost.id]] &amp; "\"", "</f>
        <v xml:space="preserve">\"versionedPostId\" : \"\", </v>
      </c>
      <c r="BE60" s="185" t="str">
        <f>"\""versionedPostPredecessorId\"" : \""" &amp; demoPosts[[#This Row],[versionedPost.predecessorID]] &amp; "\"", "</f>
        <v xml:space="preserve">\"versionedPostPredecessorId\" : \"\", </v>
      </c>
      <c r="BF60" s="185" t="str">
        <f>"\""jobPostType\"" : \""" &amp; demoPosts[[#This Row],[jobPostType]] &amp; "\"", "</f>
        <v xml:space="preserve">\"jobPostType\" : \" \", </v>
      </c>
      <c r="BG60" s="185" t="str">
        <f>"\""name\"" : \""" &amp; demoPosts[[#This Row],[jobName]] &amp; "\"", "</f>
        <v xml:space="preserve">\"name\" : \"\", </v>
      </c>
      <c r="BH60" s="185" t="str">
        <f>"\""description\"" : \""" &amp; demoPosts[[#This Row],[jobDescription]] &amp; "\"", "</f>
        <v xml:space="preserve">\"description\" : \"\", </v>
      </c>
      <c r="BI60" s="185" t="str">
        <f>"\""message\"" : \""" &amp; demoPosts[[#This Row],[jobMessage]] &amp; "\"", "</f>
        <v xml:space="preserve">\"message\" : \"\", </v>
      </c>
      <c r="BJ6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0" s="185" t="str">
        <f>"\""postedDate\"" : \""" &amp; demoPosts[[#This Row],[jobMessage]] &amp; "\"", "</f>
        <v xml:space="preserve">\"postedDate\" : \"\", </v>
      </c>
      <c r="BL60" s="185" t="str">
        <f>"\""broadcastDate\"" : \""" &amp; demoPosts[[#This Row],[jobBroadcastDate]] &amp; "\"", "</f>
        <v xml:space="preserve">\"broadcastDate\" : \"\", </v>
      </c>
      <c r="BM60" s="185" t="str">
        <f>"\""startDate\"" : \""" &amp; demoPosts[[#This Row],[jobStartDate]] &amp; "\"", "</f>
        <v xml:space="preserve">\"startDate\" : \"\", </v>
      </c>
      <c r="BN60" s="185" t="str">
        <f>"\""endDate\"" : \""" &amp; demoPosts[[#This Row],[jobEndDate]] &amp; "\"", "</f>
        <v xml:space="preserve">\"endDate\" : \"\", </v>
      </c>
      <c r="BO60" s="185" t="str">
        <f>"\""currency\"" : \""" &amp; demoPosts[[#This Row],[jobCurrency]] &amp; "\"", "</f>
        <v xml:space="preserve">\"currency\" : \"\", </v>
      </c>
      <c r="BP60" s="185" t="str">
        <f>"\""workLocation\"" : \""" &amp; demoPosts[[#This Row],[jobWorkLocation]] &amp; "\"", "</f>
        <v xml:space="preserve">\"workLocation\" : \"\", </v>
      </c>
      <c r="BQ60" s="185" t="str">
        <f>"\""isPayoutInPieces\"" : \""" &amp; demoPosts[[#This Row],[jobIsPayoutInPieces]] &amp; "\"", "</f>
        <v xml:space="preserve">\"isPayoutInPieces\" : \"\", </v>
      </c>
      <c r="BR60" s="185" t="str">
        <f t="shared" si="11"/>
        <v xml:space="preserve">\"skillNeeded\" : \"various skills\", </v>
      </c>
      <c r="BS60" s="185" t="str">
        <f>"\""posterId\"" : \""" &amp; demoPosts[[#This Row],[posterId]] &amp; "\"", "</f>
        <v xml:space="preserve">\"posterId\" : \"\", </v>
      </c>
      <c r="BT60" s="185" t="str">
        <f>"\""versionNumber\"" : \""" &amp; demoPosts[[#This Row],[versionNumber]] &amp; "\"", "</f>
        <v xml:space="preserve">\"versionNumber\" : \"\", </v>
      </c>
      <c r="BU60" s="185" t="str">
        <f>"\""allowForwarding\"" : " &amp; demoPosts[[#This Row],[allowForwarding]] &amp; ", "</f>
        <v xml:space="preserve">\"allowForwarding\" : true, </v>
      </c>
      <c r="BV60" s="185" t="str">
        <f t="shared" si="7"/>
        <v xml:space="preserve">\"referents\" : \"\", </v>
      </c>
      <c r="BW60" s="185" t="str">
        <f>"\""contractType\"" : \""" &amp; demoPosts[[#This Row],[jobContractType]] &amp; "\"", "</f>
        <v xml:space="preserve">\"contractType\" : \"\", </v>
      </c>
      <c r="BX60" s="185" t="str">
        <f>"\""budget\"" : \""" &amp; demoPosts[[#This Row],[jobBudget]] &amp; "\"""</f>
        <v>\"budget\" : \"\"</v>
      </c>
      <c r="BY6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0" s="185" t="str">
        <f>"\""text\"" : \""" &amp; demoPosts[[#This Row],[messageText]] &amp; "\"","</f>
        <v>\"text\"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0" s="185" t="str">
        <f>"\""subject\"" : \""" &amp; demoPosts[[#This Row],[messageSubject]] &amp; "\"","</f>
        <v>\"subject\" : \"subject to discussion\",</v>
      </c>
      <c r="CB6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0" s="185" t="str">
        <f ca="1">"{\""$type\"":\"""&amp;demoPosts[[#This Row],[$type]]&amp;"\"","&amp;demoPosts[[#This Row],[uidInnerJson]]&amp;demoPosts[[#This Row],[createdInnerJson]]&amp;demoPosts[[#This Row],[modifiedInnerJson]]&amp;"\""connections\"":[{}],"&amp;"\""labels\"":\""notused\"","&amp;demoPosts[[#This Row],[typeDependentContentJson]]&amp;"}"</f>
        <v>{\"$type\":\"shared.models.MessagePost\",\"uid\" : \"c15f13103cc144f5b3cce1c9cf31edfe\", \"created\" : \"2016-09-16T06:02:38Z\",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0" s="185" t="str">
        <f>"""uid"" : """&amp;demoPosts[[#This Row],[uid]]&amp;""", "</f>
        <v xml:space="preserve">"uid" : "c15f13103cc144f5b3cce1c9cf31edfe", </v>
      </c>
      <c r="CG60" s="185" t="str">
        <f>"""src"" : """&amp;demoPosts[[#This Row],[Source]]&amp;""", "</f>
        <v xml:space="preserve">"src" : "21444771ce084829a77d54ece3ebe46e", </v>
      </c>
      <c r="CH60" s="185" t="str">
        <f>"""trgts"" : ["""&amp;demoPosts[[#This Row],[trgt1]]&amp;"""], "</f>
        <v xml:space="preserve">"trgts" : ["eeeeeeeeeeeeeeeeeeeeeeeeeeeeeeee"], </v>
      </c>
      <c r="CI60" s="185" t="str">
        <f>"""label"" : ""each([Bitcoin],[Ethereum],[" &amp; demoPosts[[#This Row],[postTypeGuidLabel]]&amp;"])"", "</f>
        <v xml:space="preserve">"label" : "each([Bitcoin],[Ethereum],[MESSAGEPOSTLABEL])", </v>
      </c>
      <c r="CJ60" s="207" t="str">
        <f ca="1">"{"&amp;demoPosts[[#This Row],[src]] &amp;demoPosts[[#This Row],[trgts]]&amp; demoPosts[[#This Row],[outterLabels]] &amp; demoPosts[[#This Row],[uid2]] &amp; """value"" : """ &amp; demoPosts[[#This Row],[valueJson]] &amp; """}" &amp; IF(LEN(OFFSET(demoPosts[[#This Row],[Source]],1,0))&gt;0," , ","")</f>
        <v xml:space="preserve">{"src" : "21444771ce084829a77d54ece3ebe46e", "trgts" : ["eeeeeeeeeeeeeeeeeeeeeeeeeeeeeeee"], "label" : "each([Bitcoin],[Ethereum],[MESSAGEPOSTLABEL])", "uid" : "c15f13103cc144f5b3cce1c9cf31edfe", "value" : "{\"$type\":\"shared.models.MessagePost\",\"uid\" : \"c15f13103cc144f5b3cce1c9cf31edfe\", \"created\" : \"2016-09-16T06:02:38Z\", \"modified\" : \"2002-05-30T09:30:10Z\", \"connections\":[{}],\"labels\":\"notused\",\"postContent\": {\"$type\":\"shared.models.MessagePostContent\",\"versionedPostId\" : \"\", \"versionedPostPredecessorId\" : \"\", \"versionNumber\" : \"\", \"allowForwarding\" : true, \"text\" : \"58: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0" s="210" t="str">
        <f>""</f>
        <v/>
      </c>
    </row>
    <row r="61" spans="2:89" s="185" customFormat="1" x14ac:dyDescent="0.25">
      <c r="B61" s="185" t="s">
        <v>1258</v>
      </c>
      <c r="C61" s="185" t="s">
        <v>1162</v>
      </c>
      <c r="D61" s="185" t="str">
        <f>VLOOKUP(demoPosts[[#This Row],[Source]],Table1[[UUID]:[email]],2,FALSE)</f>
        <v>59@localhost</v>
      </c>
      <c r="E61" s="185" t="s">
        <v>2487</v>
      </c>
      <c r="F61" s="185" t="s">
        <v>805</v>
      </c>
      <c r="G6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1" s="150" t="str">
        <f t="shared" ca="1" si="4"/>
        <v>2016-09-16T05:48:14Z</v>
      </c>
      <c r="J61" s="185" t="s">
        <v>804</v>
      </c>
      <c r="M61" s="185" t="s">
        <v>2600</v>
      </c>
      <c r="N61" s="185" t="str">
        <f>ROW(demoPosts[[#This Row],[postTypeGuidLabel]])-2 &amp; ":  " &amp; REPT("lorem ipsum ",2*ROW(demoPosts[[#This Row],[postTypeGuidLabel]]))</f>
        <v xml:space="preserve">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1" s="185">
        <v>12</v>
      </c>
      <c r="P6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1" s="185" t="s">
        <v>2651</v>
      </c>
      <c r="AE61" s="185" t="s">
        <v>868</v>
      </c>
      <c r="AQ61" s="185" t="str">
        <f>"\""name\"" : \"""&amp;demoPosts[[#This Row],[talentProfile.name]]&amp;"\"", "</f>
        <v xml:space="preserve">\"name\" : \"\", </v>
      </c>
      <c r="AR61" s="185" t="str">
        <f>"\""title\"" : \"""&amp;demoPosts[[#This Row],[talentProfile.title]]&amp;"\"", "</f>
        <v xml:space="preserve">\"title\" : \"\", </v>
      </c>
      <c r="AS61" s="185" t="str">
        <f>"\""capabilities\"" : \"""&amp;demoPosts[[#This Row],[talentProfile.capabilities]]&amp;"\"", "</f>
        <v xml:space="preserve">\"capabilities\" : \"\", </v>
      </c>
      <c r="AT61" s="185" t="str">
        <f>"\""video\"" : \"""&amp;demoPosts[[#This Row],[talentProfile.video]]&amp;"\"" "</f>
        <v xml:space="preserve">\"video\" : \"\" </v>
      </c>
      <c r="AU6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1" s="185" t="str">
        <f>"\""uid\"" : \"""&amp;demoPosts[[#This Row],[uid]]&amp;"\"", "</f>
        <v xml:space="preserve">\"uid\" : \"52d761af4e8a428ea82188fe86f1ab48\", </v>
      </c>
      <c r="AW61" s="185" t="str">
        <f t="shared" si="5"/>
        <v xml:space="preserve">\"type\" : \"TEXT\", </v>
      </c>
      <c r="AX61" s="185" t="str">
        <f ca="1">"\""created\"" : \""" &amp; demoPosts[[#This Row],[created]] &amp; "\"", "</f>
        <v xml:space="preserve">\"created\" : \"2016-09-16T05:48:14Z\", </v>
      </c>
      <c r="AY61" s="185" t="str">
        <f>"\""modified\"" : \""" &amp; demoPosts[[#This Row],[modified]] &amp; "\"", "</f>
        <v xml:space="preserve">\"modified\" : \"2002-05-30T09:30:10Z\", </v>
      </c>
      <c r="AZ61" s="185" t="str">
        <f ca="1">"\""created\"" : \""" &amp; demoPosts[[#This Row],[created]] &amp; "\"", "</f>
        <v xml:space="preserve">\"created\" : \"2016-09-16T05:48:14Z\", </v>
      </c>
      <c r="BA61" s="185" t="str">
        <f>"\""modified\"" : \""" &amp; demoPosts[[#This Row],[modified]] &amp; "\"", "</f>
        <v xml:space="preserve">\"modified\" : \"2002-05-30T09:30:10Z\", </v>
      </c>
      <c r="BB61" s="185" t="str">
        <f>"\""labels\"" : \""each([Bitcoin],[Ethereum],[" &amp; demoPosts[[#This Row],[postTypeGuidLabel]]&amp;"])\"", "</f>
        <v xml:space="preserve">\"labels\" : \"each([Bitcoin],[Ethereum],[MESSAGEPOSTLABEL])\", </v>
      </c>
      <c r="BC61" s="185" t="str">
        <f t="shared" si="6"/>
        <v>\"connections\":[{\"source\":\"alias://ff5136ad023a66644c4f4a8e2a495bb34689/alias\",\"target\":\"alias://0e65bd3a974ed1d7c195f94055c93537827f/alias\",\"label\":\"f0186f0d-c862-4ee3-9c09-b850a9d745a7\"}],</v>
      </c>
      <c r="BD61" s="185" t="str">
        <f>"\""versionedPostId\"" : \""" &amp; demoPosts[[#This Row],[versionedPost.id]] &amp; "\"", "</f>
        <v xml:space="preserve">\"versionedPostId\" : \"\", </v>
      </c>
      <c r="BE61" s="185" t="str">
        <f>"\""versionedPostPredecessorId\"" : \""" &amp; demoPosts[[#This Row],[versionedPost.predecessorID]] &amp; "\"", "</f>
        <v xml:space="preserve">\"versionedPostPredecessorId\" : \"\", </v>
      </c>
      <c r="BF61" s="185" t="str">
        <f>"\""jobPostType\"" : \""" &amp; demoPosts[[#This Row],[jobPostType]] &amp; "\"", "</f>
        <v xml:space="preserve">\"jobPostType\" : \" \", </v>
      </c>
      <c r="BG61" s="185" t="str">
        <f>"\""name\"" : \""" &amp; demoPosts[[#This Row],[jobName]] &amp; "\"", "</f>
        <v xml:space="preserve">\"name\" : \"\", </v>
      </c>
      <c r="BH61" s="185" t="str">
        <f>"\""description\"" : \""" &amp; demoPosts[[#This Row],[jobDescription]] &amp; "\"", "</f>
        <v xml:space="preserve">\"description\" : \"\", </v>
      </c>
      <c r="BI61" s="185" t="str">
        <f>"\""message\"" : \""" &amp; demoPosts[[#This Row],[jobMessage]] &amp; "\"", "</f>
        <v xml:space="preserve">\"message\" : \"\", </v>
      </c>
      <c r="BJ6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1" s="185" t="str">
        <f>"\""postedDate\"" : \""" &amp; demoPosts[[#This Row],[jobMessage]] &amp; "\"", "</f>
        <v xml:space="preserve">\"postedDate\" : \"\", </v>
      </c>
      <c r="BL61" s="185" t="str">
        <f>"\""broadcastDate\"" : \""" &amp; demoPosts[[#This Row],[jobBroadcastDate]] &amp; "\"", "</f>
        <v xml:space="preserve">\"broadcastDate\" : \"\", </v>
      </c>
      <c r="BM61" s="185" t="str">
        <f>"\""startDate\"" : \""" &amp; demoPosts[[#This Row],[jobStartDate]] &amp; "\"", "</f>
        <v xml:space="preserve">\"startDate\" : \"\", </v>
      </c>
      <c r="BN61" s="185" t="str">
        <f>"\""endDate\"" : \""" &amp; demoPosts[[#This Row],[jobEndDate]] &amp; "\"", "</f>
        <v xml:space="preserve">\"endDate\" : \"\", </v>
      </c>
      <c r="BO61" s="185" t="str">
        <f>"\""currency\"" : \""" &amp; demoPosts[[#This Row],[jobCurrency]] &amp; "\"", "</f>
        <v xml:space="preserve">\"currency\" : \"\", </v>
      </c>
      <c r="BP61" s="185" t="str">
        <f>"\""workLocation\"" : \""" &amp; demoPosts[[#This Row],[jobWorkLocation]] &amp; "\"", "</f>
        <v xml:space="preserve">\"workLocation\" : \"\", </v>
      </c>
      <c r="BQ61" s="185" t="str">
        <f>"\""isPayoutInPieces\"" : \""" &amp; demoPosts[[#This Row],[jobIsPayoutInPieces]] &amp; "\"", "</f>
        <v xml:space="preserve">\"isPayoutInPieces\" : \"\", </v>
      </c>
      <c r="BR61" s="185" t="str">
        <f t="shared" si="11"/>
        <v xml:space="preserve">\"skillNeeded\" : \"various skills\", </v>
      </c>
      <c r="BS61" s="185" t="str">
        <f>"\""posterId\"" : \""" &amp; demoPosts[[#This Row],[posterId]] &amp; "\"", "</f>
        <v xml:space="preserve">\"posterId\" : \"\", </v>
      </c>
      <c r="BT61" s="185" t="str">
        <f>"\""versionNumber\"" : \""" &amp; demoPosts[[#This Row],[versionNumber]] &amp; "\"", "</f>
        <v xml:space="preserve">\"versionNumber\" : \"\", </v>
      </c>
      <c r="BU61" s="185" t="str">
        <f>"\""allowForwarding\"" : " &amp; demoPosts[[#This Row],[allowForwarding]] &amp; ", "</f>
        <v xml:space="preserve">\"allowForwarding\" : true, </v>
      </c>
      <c r="BV61" s="185" t="str">
        <f t="shared" si="7"/>
        <v xml:space="preserve">\"referents\" : \"\", </v>
      </c>
      <c r="BW61" s="185" t="str">
        <f>"\""contractType\"" : \""" &amp; demoPosts[[#This Row],[jobContractType]] &amp; "\"", "</f>
        <v xml:space="preserve">\"contractType\" : \"\", </v>
      </c>
      <c r="BX61" s="185" t="str">
        <f>"\""budget\"" : \""" &amp; demoPosts[[#This Row],[jobBudget]] &amp; "\"""</f>
        <v>\"budget\" : \"\"</v>
      </c>
      <c r="BY6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1" s="185" t="str">
        <f>"\""text\"" : \""" &amp; demoPosts[[#This Row],[messageText]] &amp; "\"","</f>
        <v>\"text\"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1" s="185" t="str">
        <f>"\""subject\"" : \""" &amp; demoPosts[[#This Row],[messageSubject]] &amp; "\"","</f>
        <v>\"subject\" : \"subject to discussion\",</v>
      </c>
      <c r="CB6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1" s="185" t="str">
        <f ca="1">"{\""$type\"":\"""&amp;demoPosts[[#This Row],[$type]]&amp;"\"","&amp;demoPosts[[#This Row],[uidInnerJson]]&amp;demoPosts[[#This Row],[createdInnerJson]]&amp;demoPosts[[#This Row],[modifiedInnerJson]]&amp;"\""connections\"":[{}],"&amp;"\""labels\"":\""notused\"","&amp;demoPosts[[#This Row],[typeDependentContentJson]]&amp;"}"</f>
        <v>{\"$type\":\"shared.models.MessagePost\",\"uid\" : \"52d761af4e8a428ea82188fe86f1ab48\", \"created\" : \"2016-09-16T05:48:14Z\",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1" s="185" t="str">
        <f>"""uid"" : """&amp;demoPosts[[#This Row],[uid]]&amp;""", "</f>
        <v xml:space="preserve">"uid" : "52d761af4e8a428ea82188fe86f1ab48", </v>
      </c>
      <c r="CG61" s="185" t="str">
        <f>"""src"" : """&amp;demoPosts[[#This Row],[Source]]&amp;""", "</f>
        <v xml:space="preserve">"src" : "be5a9efc0499453e809e20c680c5d8ca", </v>
      </c>
      <c r="CH61" s="185" t="str">
        <f>"""trgts"" : ["""&amp;demoPosts[[#This Row],[trgt1]]&amp;"""], "</f>
        <v xml:space="preserve">"trgts" : ["eeeeeeeeeeeeeeeeeeeeeeeeeeeeeeee"], </v>
      </c>
      <c r="CI61" s="185" t="str">
        <f>"""label"" : ""each([Bitcoin],[Ethereum],[" &amp; demoPosts[[#This Row],[postTypeGuidLabel]]&amp;"])"", "</f>
        <v xml:space="preserve">"label" : "each([Bitcoin],[Ethereum],[MESSAGEPOSTLABEL])", </v>
      </c>
      <c r="CJ61" s="207" t="str">
        <f ca="1">"{"&amp;demoPosts[[#This Row],[src]] &amp;demoPosts[[#This Row],[trgts]]&amp; demoPosts[[#This Row],[outterLabels]] &amp; demoPosts[[#This Row],[uid2]] &amp; """value"" : """ &amp; demoPosts[[#This Row],[valueJson]] &amp; """}" &amp; IF(LEN(OFFSET(demoPosts[[#This Row],[Source]],1,0))&gt;0," , ","")</f>
        <v xml:space="preserve">{"src" : "be5a9efc0499453e809e20c680c5d8ca", "trgts" : ["eeeeeeeeeeeeeeeeeeeeeeeeeeeeeeee"], "label" : "each([Bitcoin],[Ethereum],[MESSAGEPOSTLABEL])", "uid" : "52d761af4e8a428ea82188fe86f1ab48", "value" : "{\"$type\":\"shared.models.MessagePost\",\"uid\" : \"52d761af4e8a428ea82188fe86f1ab48\", \"created\" : \"2016-09-16T05:48:14Z\", \"modified\" : \"2002-05-30T09:30:10Z\", \"connections\":[{}],\"labels\":\"notused\",\"postContent\": {\"$type\":\"shared.models.MessagePostContent\",\"versionedPostId\" : \"\", \"versionedPostPredecessorId\" : \"\", \"versionNumber\" : \"\", \"allowForwarding\" : true, \"text\" : \"59: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1" s="210" t="str">
        <f>""</f>
        <v/>
      </c>
    </row>
    <row r="62" spans="2:89" s="185" customFormat="1" x14ac:dyDescent="0.25">
      <c r="B62" s="185" t="s">
        <v>1259</v>
      </c>
      <c r="C62" s="185" t="s">
        <v>1163</v>
      </c>
      <c r="D62" s="185" t="str">
        <f>VLOOKUP(demoPosts[[#This Row],[Source]],Table1[[UUID]:[email]],2,FALSE)</f>
        <v>60@localhost</v>
      </c>
      <c r="E62" s="185" t="s">
        <v>2487</v>
      </c>
      <c r="F62" s="185" t="s">
        <v>805</v>
      </c>
      <c r="G6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2" s="150" t="str">
        <f t="shared" ca="1" si="4"/>
        <v>2016-09-16T05:33:50Z</v>
      </c>
      <c r="J62" s="185" t="s">
        <v>804</v>
      </c>
      <c r="M62" s="185" t="s">
        <v>2600</v>
      </c>
      <c r="N62" s="185" t="str">
        <f>ROW(demoPosts[[#This Row],[postTypeGuidLabel]])-2 &amp; ":  " &amp; REPT("lorem ipsum ",2*ROW(demoPosts[[#This Row],[postTypeGuidLabel]]))</f>
        <v xml:space="preserve">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2" s="185">
        <v>12</v>
      </c>
      <c r="P6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2" s="185" t="s">
        <v>2651</v>
      </c>
      <c r="AE62" s="185" t="s">
        <v>868</v>
      </c>
      <c r="AQ62" s="185" t="str">
        <f>"\""name\"" : \"""&amp;demoPosts[[#This Row],[talentProfile.name]]&amp;"\"", "</f>
        <v xml:space="preserve">\"name\" : \"\", </v>
      </c>
      <c r="AR62" s="185" t="str">
        <f>"\""title\"" : \"""&amp;demoPosts[[#This Row],[talentProfile.title]]&amp;"\"", "</f>
        <v xml:space="preserve">\"title\" : \"\", </v>
      </c>
      <c r="AS62" s="185" t="str">
        <f>"\""capabilities\"" : \"""&amp;demoPosts[[#This Row],[talentProfile.capabilities]]&amp;"\"", "</f>
        <v xml:space="preserve">\"capabilities\" : \"\", </v>
      </c>
      <c r="AT62" s="185" t="str">
        <f>"\""video\"" : \"""&amp;demoPosts[[#This Row],[talentProfile.video]]&amp;"\"" "</f>
        <v xml:space="preserve">\"video\" : \"\" </v>
      </c>
      <c r="AU6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2" s="185" t="str">
        <f>"\""uid\"" : \"""&amp;demoPosts[[#This Row],[uid]]&amp;"\"", "</f>
        <v xml:space="preserve">\"uid\" : \"8910e768167f4cd4b923371d26d88583\", </v>
      </c>
      <c r="AW62" s="185" t="str">
        <f t="shared" si="5"/>
        <v xml:space="preserve">\"type\" : \"TEXT\", </v>
      </c>
      <c r="AX62" s="185" t="str">
        <f ca="1">"\""created\"" : \""" &amp; demoPosts[[#This Row],[created]] &amp; "\"", "</f>
        <v xml:space="preserve">\"created\" : \"2016-09-16T05:33:50Z\", </v>
      </c>
      <c r="AY62" s="185" t="str">
        <f>"\""modified\"" : \""" &amp; demoPosts[[#This Row],[modified]] &amp; "\"", "</f>
        <v xml:space="preserve">\"modified\" : \"2002-05-30T09:30:10Z\", </v>
      </c>
      <c r="AZ62" s="185" t="str">
        <f ca="1">"\""created\"" : \""" &amp; demoPosts[[#This Row],[created]] &amp; "\"", "</f>
        <v xml:space="preserve">\"created\" : \"2016-09-16T05:33:50Z\", </v>
      </c>
      <c r="BA62" s="185" t="str">
        <f>"\""modified\"" : \""" &amp; demoPosts[[#This Row],[modified]] &amp; "\"", "</f>
        <v xml:space="preserve">\"modified\" : \"2002-05-30T09:30:10Z\", </v>
      </c>
      <c r="BB62" s="185" t="str">
        <f>"\""labels\"" : \""each([Bitcoin],[Ethereum],[" &amp; demoPosts[[#This Row],[postTypeGuidLabel]]&amp;"])\"", "</f>
        <v xml:space="preserve">\"labels\" : \"each([Bitcoin],[Ethereum],[MESSAGEPOSTLABEL])\", </v>
      </c>
      <c r="BC62" s="185" t="str">
        <f t="shared" si="6"/>
        <v>\"connections\":[{\"source\":\"alias://ff5136ad023a66644c4f4a8e2a495bb34689/alias\",\"target\":\"alias://0e65bd3a974ed1d7c195f94055c93537827f/alias\",\"label\":\"f0186f0d-c862-4ee3-9c09-b850a9d745a7\"}],</v>
      </c>
      <c r="BD62" s="185" t="str">
        <f>"\""versionedPostId\"" : \""" &amp; demoPosts[[#This Row],[versionedPost.id]] &amp; "\"", "</f>
        <v xml:space="preserve">\"versionedPostId\" : \"\", </v>
      </c>
      <c r="BE62" s="185" t="str">
        <f>"\""versionedPostPredecessorId\"" : \""" &amp; demoPosts[[#This Row],[versionedPost.predecessorID]] &amp; "\"", "</f>
        <v xml:space="preserve">\"versionedPostPredecessorId\" : \"\", </v>
      </c>
      <c r="BF62" s="185" t="str">
        <f>"\""jobPostType\"" : \""" &amp; demoPosts[[#This Row],[jobPostType]] &amp; "\"", "</f>
        <v xml:space="preserve">\"jobPostType\" : \" \", </v>
      </c>
      <c r="BG62" s="185" t="str">
        <f>"\""name\"" : \""" &amp; demoPosts[[#This Row],[jobName]] &amp; "\"", "</f>
        <v xml:space="preserve">\"name\" : \"\", </v>
      </c>
      <c r="BH62" s="185" t="str">
        <f>"\""description\"" : \""" &amp; demoPosts[[#This Row],[jobDescription]] &amp; "\"", "</f>
        <v xml:space="preserve">\"description\" : \"\", </v>
      </c>
      <c r="BI62" s="185" t="str">
        <f>"\""message\"" : \""" &amp; demoPosts[[#This Row],[jobMessage]] &amp; "\"", "</f>
        <v xml:space="preserve">\"message\" : \"\", </v>
      </c>
      <c r="BJ6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2" s="185" t="str">
        <f>"\""postedDate\"" : \""" &amp; demoPosts[[#This Row],[jobMessage]] &amp; "\"", "</f>
        <v xml:space="preserve">\"postedDate\" : \"\", </v>
      </c>
      <c r="BL62" s="185" t="str">
        <f>"\""broadcastDate\"" : \""" &amp; demoPosts[[#This Row],[jobBroadcastDate]] &amp; "\"", "</f>
        <v xml:space="preserve">\"broadcastDate\" : \"\", </v>
      </c>
      <c r="BM62" s="185" t="str">
        <f>"\""startDate\"" : \""" &amp; demoPosts[[#This Row],[jobStartDate]] &amp; "\"", "</f>
        <v xml:space="preserve">\"startDate\" : \"\", </v>
      </c>
      <c r="BN62" s="185" t="str">
        <f>"\""endDate\"" : \""" &amp; demoPosts[[#This Row],[jobEndDate]] &amp; "\"", "</f>
        <v xml:space="preserve">\"endDate\" : \"\", </v>
      </c>
      <c r="BO62" s="185" t="str">
        <f>"\""currency\"" : \""" &amp; demoPosts[[#This Row],[jobCurrency]] &amp; "\"", "</f>
        <v xml:space="preserve">\"currency\" : \"\", </v>
      </c>
      <c r="BP62" s="185" t="str">
        <f>"\""workLocation\"" : \""" &amp; demoPosts[[#This Row],[jobWorkLocation]] &amp; "\"", "</f>
        <v xml:space="preserve">\"workLocation\" : \"\", </v>
      </c>
      <c r="BQ62" s="185" t="str">
        <f>"\""isPayoutInPieces\"" : \""" &amp; demoPosts[[#This Row],[jobIsPayoutInPieces]] &amp; "\"", "</f>
        <v xml:space="preserve">\"isPayoutInPieces\" : \"\", </v>
      </c>
      <c r="BR62" s="185" t="str">
        <f t="shared" si="11"/>
        <v xml:space="preserve">\"skillNeeded\" : \"various skills\", </v>
      </c>
      <c r="BS62" s="185" t="str">
        <f>"\""posterId\"" : \""" &amp; demoPosts[[#This Row],[posterId]] &amp; "\"", "</f>
        <v xml:space="preserve">\"posterId\" : \"\", </v>
      </c>
      <c r="BT62" s="185" t="str">
        <f>"\""versionNumber\"" : \""" &amp; demoPosts[[#This Row],[versionNumber]] &amp; "\"", "</f>
        <v xml:space="preserve">\"versionNumber\" : \"\", </v>
      </c>
      <c r="BU62" s="185" t="str">
        <f>"\""allowForwarding\"" : " &amp; demoPosts[[#This Row],[allowForwarding]] &amp; ", "</f>
        <v xml:space="preserve">\"allowForwarding\" : true, </v>
      </c>
      <c r="BV62" s="185" t="str">
        <f t="shared" si="7"/>
        <v xml:space="preserve">\"referents\" : \"\", </v>
      </c>
      <c r="BW62" s="185" t="str">
        <f>"\""contractType\"" : \""" &amp; demoPosts[[#This Row],[jobContractType]] &amp; "\"", "</f>
        <v xml:space="preserve">\"contractType\" : \"\", </v>
      </c>
      <c r="BX62" s="185" t="str">
        <f>"\""budget\"" : \""" &amp; demoPosts[[#This Row],[jobBudget]] &amp; "\"""</f>
        <v>\"budget\" : \"\"</v>
      </c>
      <c r="BY6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2" s="185" t="str">
        <f>"\""text\"" : \""" &amp; demoPosts[[#This Row],[messageText]] &amp; "\"","</f>
        <v>\"text\"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2" s="185" t="str">
        <f>"\""subject\"" : \""" &amp; demoPosts[[#This Row],[messageSubject]] &amp; "\"","</f>
        <v>\"subject\" : \"subject to discussion\",</v>
      </c>
      <c r="CB6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2" s="185" t="str">
        <f ca="1">"{\""$type\"":\"""&amp;demoPosts[[#This Row],[$type]]&amp;"\"","&amp;demoPosts[[#This Row],[uidInnerJson]]&amp;demoPosts[[#This Row],[createdInnerJson]]&amp;demoPosts[[#This Row],[modifiedInnerJson]]&amp;"\""connections\"":[{}],"&amp;"\""labels\"":\""notused\"","&amp;demoPosts[[#This Row],[typeDependentContentJson]]&amp;"}"</f>
        <v>{\"$type\":\"shared.models.MessagePost\",\"uid\" : \"8910e768167f4cd4b923371d26d88583\", \"created\" : \"2016-09-16T05:33:50Z\",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2" s="185" t="str">
        <f>"""uid"" : """&amp;demoPosts[[#This Row],[uid]]&amp;""", "</f>
        <v xml:space="preserve">"uid" : "8910e768167f4cd4b923371d26d88583", </v>
      </c>
      <c r="CG62" s="185" t="str">
        <f>"""src"" : """&amp;demoPosts[[#This Row],[Source]]&amp;""", "</f>
        <v xml:space="preserve">"src" : "01dcb6c72b254a229647b5103fe83ffc", </v>
      </c>
      <c r="CH62" s="185" t="str">
        <f>"""trgts"" : ["""&amp;demoPosts[[#This Row],[trgt1]]&amp;"""], "</f>
        <v xml:space="preserve">"trgts" : ["eeeeeeeeeeeeeeeeeeeeeeeeeeeeeeee"], </v>
      </c>
      <c r="CI62" s="185" t="str">
        <f>"""label"" : ""each([Bitcoin],[Ethereum],[" &amp; demoPosts[[#This Row],[postTypeGuidLabel]]&amp;"])"", "</f>
        <v xml:space="preserve">"label" : "each([Bitcoin],[Ethereum],[MESSAGEPOSTLABEL])", </v>
      </c>
      <c r="CJ62" s="207" t="str">
        <f ca="1">"{"&amp;demoPosts[[#This Row],[src]] &amp;demoPosts[[#This Row],[trgts]]&amp; demoPosts[[#This Row],[outterLabels]] &amp; demoPosts[[#This Row],[uid2]] &amp; """value"" : """ &amp; demoPosts[[#This Row],[valueJson]] &amp; """}" &amp; IF(LEN(OFFSET(demoPosts[[#This Row],[Source]],1,0))&gt;0," , ","")</f>
        <v xml:space="preserve">{"src" : "01dcb6c72b254a229647b5103fe83ffc", "trgts" : ["eeeeeeeeeeeeeeeeeeeeeeeeeeeeeeee"], "label" : "each([Bitcoin],[Ethereum],[MESSAGEPOSTLABEL])", "uid" : "8910e768167f4cd4b923371d26d88583", "value" : "{\"$type\":\"shared.models.MessagePost\",\"uid\" : \"8910e768167f4cd4b923371d26d88583\", \"created\" : \"2016-09-16T05:33:50Z\", \"modified\" : \"2002-05-30T09:30:10Z\", \"connections\":[{}],\"labels\":\"notused\",\"postContent\": {\"$type\":\"shared.models.MessagePostContent\",\"versionedPostId\" : \"\", \"versionedPostPredecessorId\" : \"\", \"versionNumber\" : \"\", \"allowForwarding\" : true, \"text\" : \"60: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2" s="210" t="str">
        <f>""</f>
        <v/>
      </c>
    </row>
    <row r="63" spans="2:89" s="185" customFormat="1" x14ac:dyDescent="0.25">
      <c r="B63" s="185" t="s">
        <v>1260</v>
      </c>
      <c r="C63" s="185" t="s">
        <v>1164</v>
      </c>
      <c r="D63" s="185" t="str">
        <f>VLOOKUP(demoPosts[[#This Row],[Source]],Table1[[UUID]:[email]],2,FALSE)</f>
        <v>61@localhost</v>
      </c>
      <c r="E63" s="185" t="s">
        <v>2487</v>
      </c>
      <c r="F63" s="185" t="s">
        <v>805</v>
      </c>
      <c r="G6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3" s="150" t="str">
        <f t="shared" ca="1" si="4"/>
        <v>2016-09-16T05:19:26Z</v>
      </c>
      <c r="J63" s="185" t="s">
        <v>804</v>
      </c>
      <c r="M63" s="185" t="s">
        <v>2600</v>
      </c>
      <c r="N63" s="185" t="str">
        <f>ROW(demoPosts[[#This Row],[postTypeGuidLabel]])-2 &amp; ":  " &amp; REPT("lorem ipsum ",2*ROW(demoPosts[[#This Row],[postTypeGuidLabel]]))</f>
        <v xml:space="preserve">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3" s="185">
        <v>12</v>
      </c>
      <c r="P6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3" s="185" t="s">
        <v>2651</v>
      </c>
      <c r="AE63" s="185" t="s">
        <v>868</v>
      </c>
      <c r="AQ63" s="185" t="str">
        <f>"\""name\"" : \"""&amp;demoPosts[[#This Row],[talentProfile.name]]&amp;"\"", "</f>
        <v xml:space="preserve">\"name\" : \"\", </v>
      </c>
      <c r="AR63" s="185" t="str">
        <f>"\""title\"" : \"""&amp;demoPosts[[#This Row],[talentProfile.title]]&amp;"\"", "</f>
        <v xml:space="preserve">\"title\" : \"\", </v>
      </c>
      <c r="AS63" s="185" t="str">
        <f>"\""capabilities\"" : \"""&amp;demoPosts[[#This Row],[talentProfile.capabilities]]&amp;"\"", "</f>
        <v xml:space="preserve">\"capabilities\" : \"\", </v>
      </c>
      <c r="AT63" s="185" t="str">
        <f>"\""video\"" : \"""&amp;demoPosts[[#This Row],[talentProfile.video]]&amp;"\"" "</f>
        <v xml:space="preserve">\"video\" : \"\" </v>
      </c>
      <c r="AU6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3" s="185" t="str">
        <f>"\""uid\"" : \"""&amp;demoPosts[[#This Row],[uid]]&amp;"\"", "</f>
        <v xml:space="preserve">\"uid\" : \"cae011a3a3194b26b6c9c096e64b90a3\", </v>
      </c>
      <c r="AW63" s="185" t="str">
        <f t="shared" si="5"/>
        <v xml:space="preserve">\"type\" : \"TEXT\", </v>
      </c>
      <c r="AX63" s="185" t="str">
        <f ca="1">"\""created\"" : \""" &amp; demoPosts[[#This Row],[created]] &amp; "\"", "</f>
        <v xml:space="preserve">\"created\" : \"2016-09-16T05:19:26Z\", </v>
      </c>
      <c r="AY63" s="185" t="str">
        <f>"\""modified\"" : \""" &amp; demoPosts[[#This Row],[modified]] &amp; "\"", "</f>
        <v xml:space="preserve">\"modified\" : \"2002-05-30T09:30:10Z\", </v>
      </c>
      <c r="AZ63" s="185" t="str">
        <f ca="1">"\""created\"" : \""" &amp; demoPosts[[#This Row],[created]] &amp; "\"", "</f>
        <v xml:space="preserve">\"created\" : \"2016-09-16T05:19:26Z\", </v>
      </c>
      <c r="BA63" s="185" t="str">
        <f>"\""modified\"" : \""" &amp; demoPosts[[#This Row],[modified]] &amp; "\"", "</f>
        <v xml:space="preserve">\"modified\" : \"2002-05-30T09:30:10Z\", </v>
      </c>
      <c r="BB63" s="185" t="str">
        <f>"\""labels\"" : \""each([Bitcoin],[Ethereum],[" &amp; demoPosts[[#This Row],[postTypeGuidLabel]]&amp;"])\"", "</f>
        <v xml:space="preserve">\"labels\" : \"each([Bitcoin],[Ethereum],[MESSAGEPOSTLABEL])\", </v>
      </c>
      <c r="BC63" s="185" t="str">
        <f t="shared" si="6"/>
        <v>\"connections\":[{\"source\":\"alias://ff5136ad023a66644c4f4a8e2a495bb34689/alias\",\"target\":\"alias://0e65bd3a974ed1d7c195f94055c93537827f/alias\",\"label\":\"f0186f0d-c862-4ee3-9c09-b850a9d745a7\"}],</v>
      </c>
      <c r="BD63" s="185" t="str">
        <f>"\""versionedPostId\"" : \""" &amp; demoPosts[[#This Row],[versionedPost.id]] &amp; "\"", "</f>
        <v xml:space="preserve">\"versionedPostId\" : \"\", </v>
      </c>
      <c r="BE63" s="185" t="str">
        <f>"\""versionedPostPredecessorId\"" : \""" &amp; demoPosts[[#This Row],[versionedPost.predecessorID]] &amp; "\"", "</f>
        <v xml:space="preserve">\"versionedPostPredecessorId\" : \"\", </v>
      </c>
      <c r="BF63" s="185" t="str">
        <f>"\""jobPostType\"" : \""" &amp; demoPosts[[#This Row],[jobPostType]] &amp; "\"", "</f>
        <v xml:space="preserve">\"jobPostType\" : \" \", </v>
      </c>
      <c r="BG63" s="185" t="str">
        <f>"\""name\"" : \""" &amp; demoPosts[[#This Row],[jobName]] &amp; "\"", "</f>
        <v xml:space="preserve">\"name\" : \"\", </v>
      </c>
      <c r="BH63" s="185" t="str">
        <f>"\""description\"" : \""" &amp; demoPosts[[#This Row],[jobDescription]] &amp; "\"", "</f>
        <v xml:space="preserve">\"description\" : \"\", </v>
      </c>
      <c r="BI63" s="185" t="str">
        <f>"\""message\"" : \""" &amp; demoPosts[[#This Row],[jobMessage]] &amp; "\"", "</f>
        <v xml:space="preserve">\"message\" : \"\", </v>
      </c>
      <c r="BJ6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3" s="185" t="str">
        <f>"\""postedDate\"" : \""" &amp; demoPosts[[#This Row],[jobMessage]] &amp; "\"", "</f>
        <v xml:space="preserve">\"postedDate\" : \"\", </v>
      </c>
      <c r="BL63" s="185" t="str">
        <f>"\""broadcastDate\"" : \""" &amp; demoPosts[[#This Row],[jobBroadcastDate]] &amp; "\"", "</f>
        <v xml:space="preserve">\"broadcastDate\" : \"\", </v>
      </c>
      <c r="BM63" s="185" t="str">
        <f>"\""startDate\"" : \""" &amp; demoPosts[[#This Row],[jobStartDate]] &amp; "\"", "</f>
        <v xml:space="preserve">\"startDate\" : \"\", </v>
      </c>
      <c r="BN63" s="185" t="str">
        <f>"\""endDate\"" : \""" &amp; demoPosts[[#This Row],[jobEndDate]] &amp; "\"", "</f>
        <v xml:space="preserve">\"endDate\" : \"\", </v>
      </c>
      <c r="BO63" s="185" t="str">
        <f>"\""currency\"" : \""" &amp; demoPosts[[#This Row],[jobCurrency]] &amp; "\"", "</f>
        <v xml:space="preserve">\"currency\" : \"\", </v>
      </c>
      <c r="BP63" s="185" t="str">
        <f>"\""workLocation\"" : \""" &amp; demoPosts[[#This Row],[jobWorkLocation]] &amp; "\"", "</f>
        <v xml:space="preserve">\"workLocation\" : \"\", </v>
      </c>
      <c r="BQ63" s="185" t="str">
        <f>"\""isPayoutInPieces\"" : \""" &amp; demoPosts[[#This Row],[jobIsPayoutInPieces]] &amp; "\"", "</f>
        <v xml:space="preserve">\"isPayoutInPieces\" : \"\", </v>
      </c>
      <c r="BR63" s="185" t="str">
        <f t="shared" si="11"/>
        <v xml:space="preserve">\"skillNeeded\" : \"various skills\", </v>
      </c>
      <c r="BS63" s="185" t="str">
        <f>"\""posterId\"" : \""" &amp; demoPosts[[#This Row],[posterId]] &amp; "\"", "</f>
        <v xml:space="preserve">\"posterId\" : \"\", </v>
      </c>
      <c r="BT63" s="185" t="str">
        <f>"\""versionNumber\"" : \""" &amp; demoPosts[[#This Row],[versionNumber]] &amp; "\"", "</f>
        <v xml:space="preserve">\"versionNumber\" : \"\", </v>
      </c>
      <c r="BU63" s="185" t="str">
        <f>"\""allowForwarding\"" : " &amp; demoPosts[[#This Row],[allowForwarding]] &amp; ", "</f>
        <v xml:space="preserve">\"allowForwarding\" : true, </v>
      </c>
      <c r="BV63" s="185" t="str">
        <f t="shared" si="7"/>
        <v xml:space="preserve">\"referents\" : \"\", </v>
      </c>
      <c r="BW63" s="185" t="str">
        <f>"\""contractType\"" : \""" &amp; demoPosts[[#This Row],[jobContractType]] &amp; "\"", "</f>
        <v xml:space="preserve">\"contractType\" : \"\", </v>
      </c>
      <c r="BX63" s="185" t="str">
        <f>"\""budget\"" : \""" &amp; demoPosts[[#This Row],[jobBudget]] &amp; "\"""</f>
        <v>\"budget\" : \"\"</v>
      </c>
      <c r="BY6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3" s="185" t="str">
        <f>"\""text\"" : \""" &amp; demoPosts[[#This Row],[messageText]] &amp; "\"","</f>
        <v>\"text\"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3" s="185" t="str">
        <f>"\""subject\"" : \""" &amp; demoPosts[[#This Row],[messageSubject]] &amp; "\"","</f>
        <v>\"subject\" : \"subject to discussion\",</v>
      </c>
      <c r="CB6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3" s="185" t="str">
        <f ca="1">"{\""$type\"":\"""&amp;demoPosts[[#This Row],[$type]]&amp;"\"","&amp;demoPosts[[#This Row],[uidInnerJson]]&amp;demoPosts[[#This Row],[createdInnerJson]]&amp;demoPosts[[#This Row],[modifiedInnerJson]]&amp;"\""connections\"":[{}],"&amp;"\""labels\"":\""notused\"","&amp;demoPosts[[#This Row],[typeDependentContentJson]]&amp;"}"</f>
        <v>{\"$type\":\"shared.models.MessagePost\",\"uid\" : \"cae011a3a3194b26b6c9c096e64b90a3\", \"created\" : \"2016-09-16T05:19:26Z\",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3" s="185" t="str">
        <f>"""uid"" : """&amp;demoPosts[[#This Row],[uid]]&amp;""", "</f>
        <v xml:space="preserve">"uid" : "cae011a3a3194b26b6c9c096e64b90a3", </v>
      </c>
      <c r="CG63" s="185" t="str">
        <f>"""src"" : """&amp;demoPosts[[#This Row],[Source]]&amp;""", "</f>
        <v xml:space="preserve">"src" : "341cf16da25a4190aeae39a08f5535cf", </v>
      </c>
      <c r="CH63" s="185" t="str">
        <f>"""trgts"" : ["""&amp;demoPosts[[#This Row],[trgt1]]&amp;"""], "</f>
        <v xml:space="preserve">"trgts" : ["eeeeeeeeeeeeeeeeeeeeeeeeeeeeeeee"], </v>
      </c>
      <c r="CI63" s="185" t="str">
        <f>"""label"" : ""each([Bitcoin],[Ethereum],[" &amp; demoPosts[[#This Row],[postTypeGuidLabel]]&amp;"])"", "</f>
        <v xml:space="preserve">"label" : "each([Bitcoin],[Ethereum],[MESSAGEPOSTLABEL])", </v>
      </c>
      <c r="CJ63" s="207" t="str">
        <f ca="1">"{"&amp;demoPosts[[#This Row],[src]] &amp;demoPosts[[#This Row],[trgts]]&amp; demoPosts[[#This Row],[outterLabels]] &amp; demoPosts[[#This Row],[uid2]] &amp; """value"" : """ &amp; demoPosts[[#This Row],[valueJson]] &amp; """}" &amp; IF(LEN(OFFSET(demoPosts[[#This Row],[Source]],1,0))&gt;0," , ","")</f>
        <v xml:space="preserve">{"src" : "341cf16da25a4190aeae39a08f5535cf", "trgts" : ["eeeeeeeeeeeeeeeeeeeeeeeeeeeeeeee"], "label" : "each([Bitcoin],[Ethereum],[MESSAGEPOSTLABEL])", "uid" : "cae011a3a3194b26b6c9c096e64b90a3", "value" : "{\"$type\":\"shared.models.MessagePost\",\"uid\" : \"cae011a3a3194b26b6c9c096e64b90a3\", \"created\" : \"2016-09-16T05:19:26Z\", \"modified\" : \"2002-05-30T09:30:10Z\", \"connections\":[{}],\"labels\":\"notused\",\"postContent\": {\"$type\":\"shared.models.MessagePostContent\",\"versionedPostId\" : \"\", \"versionedPostPredecessorId\" : \"\", \"versionNumber\" : \"\", \"allowForwarding\" : true, \"text\" : \"61: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3" s="210" t="str">
        <f>""</f>
        <v/>
      </c>
    </row>
    <row r="64" spans="2:89" s="185" customFormat="1" x14ac:dyDescent="0.25">
      <c r="B64" s="185" t="s">
        <v>1261</v>
      </c>
      <c r="C64" s="185" t="s">
        <v>1165</v>
      </c>
      <c r="D64" s="185" t="str">
        <f>VLOOKUP(demoPosts[[#This Row],[Source]],Table1[[UUID]:[email]],2,FALSE)</f>
        <v>62@localhost</v>
      </c>
      <c r="E64" s="185" t="s">
        <v>2487</v>
      </c>
      <c r="F64" s="185" t="s">
        <v>805</v>
      </c>
      <c r="G6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4" s="150" t="str">
        <f t="shared" ca="1" si="4"/>
        <v>2016-09-16T05:05:02Z</v>
      </c>
      <c r="J64" s="185" t="s">
        <v>804</v>
      </c>
      <c r="M64" s="185" t="s">
        <v>2600</v>
      </c>
      <c r="N64" s="185" t="str">
        <f>ROW(demoPosts[[#This Row],[postTypeGuidLabel]])-2 &amp; ":  " &amp; REPT("lorem ipsum ",2*ROW(demoPosts[[#This Row],[postTypeGuidLabel]]))</f>
        <v xml:space="preserve">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4" s="185">
        <v>12</v>
      </c>
      <c r="P6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4" s="185" t="s">
        <v>2651</v>
      </c>
      <c r="AE64" s="185" t="s">
        <v>868</v>
      </c>
      <c r="AQ64" s="185" t="str">
        <f>"\""name\"" : \"""&amp;demoPosts[[#This Row],[talentProfile.name]]&amp;"\"", "</f>
        <v xml:space="preserve">\"name\" : \"\", </v>
      </c>
      <c r="AR64" s="185" t="str">
        <f>"\""title\"" : \"""&amp;demoPosts[[#This Row],[talentProfile.title]]&amp;"\"", "</f>
        <v xml:space="preserve">\"title\" : \"\", </v>
      </c>
      <c r="AS64" s="185" t="str">
        <f>"\""capabilities\"" : \"""&amp;demoPosts[[#This Row],[talentProfile.capabilities]]&amp;"\"", "</f>
        <v xml:space="preserve">\"capabilities\" : \"\", </v>
      </c>
      <c r="AT64" s="185" t="str">
        <f>"\""video\"" : \"""&amp;demoPosts[[#This Row],[talentProfile.video]]&amp;"\"" "</f>
        <v xml:space="preserve">\"video\" : \"\" </v>
      </c>
      <c r="AU6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4" s="185" t="str">
        <f>"\""uid\"" : \"""&amp;demoPosts[[#This Row],[uid]]&amp;"\"", "</f>
        <v xml:space="preserve">\"uid\" : \"bc5e99be842445809628c3dfe3e1956f\", </v>
      </c>
      <c r="AW64" s="185" t="str">
        <f t="shared" ref="AW64:AW96" si="12">"\""type\"" : \""TEXT\"", "</f>
        <v xml:space="preserve">\"type\" : \"TEXT\", </v>
      </c>
      <c r="AX64" s="185" t="str">
        <f ca="1">"\""created\"" : \""" &amp; demoPosts[[#This Row],[created]] &amp; "\"", "</f>
        <v xml:space="preserve">\"created\" : \"2016-09-16T05:05:02Z\", </v>
      </c>
      <c r="AY64" s="185" t="str">
        <f>"\""modified\"" : \""" &amp; demoPosts[[#This Row],[modified]] &amp; "\"", "</f>
        <v xml:space="preserve">\"modified\" : \"2002-05-30T09:30:10Z\", </v>
      </c>
      <c r="AZ64" s="185" t="str">
        <f ca="1">"\""created\"" : \""" &amp; demoPosts[[#This Row],[created]] &amp; "\"", "</f>
        <v xml:space="preserve">\"created\" : \"2016-09-16T05:05:02Z\", </v>
      </c>
      <c r="BA64" s="185" t="str">
        <f>"\""modified\"" : \""" &amp; demoPosts[[#This Row],[modified]] &amp; "\"", "</f>
        <v xml:space="preserve">\"modified\" : \"2002-05-30T09:30:10Z\", </v>
      </c>
      <c r="BB64" s="185" t="str">
        <f>"\""labels\"" : \""each([Bitcoin],[Ethereum],[" &amp; demoPosts[[#This Row],[postTypeGuidLabel]]&amp;"])\"", "</f>
        <v xml:space="preserve">\"labels\" : \"each([Bitcoin],[Ethereum],[MESSAGEPOSTLABEL])\", </v>
      </c>
      <c r="BC64" s="185" t="str">
        <f t="shared" ref="BC64:BC96" si="13">"\""connections\"":[{\""source\"":\""alias://ff5136ad023a66644c4f4a8e2a495bb34689/alias\"",\""target\"":\""alias://0e65bd3a974ed1d7c195f94055c93537827f/alias\"",\""label\"":\""f0186f0d-c862-4ee3-9c09-b850a9d745a7\""}],"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64" s="185" t="str">
        <f>"\""versionedPostId\"" : \""" &amp; demoPosts[[#This Row],[versionedPost.id]] &amp; "\"", "</f>
        <v xml:space="preserve">\"versionedPostId\" : \"\", </v>
      </c>
      <c r="BE64" s="185" t="str">
        <f>"\""versionedPostPredecessorId\"" : \""" &amp; demoPosts[[#This Row],[versionedPost.predecessorID]] &amp; "\"", "</f>
        <v xml:space="preserve">\"versionedPostPredecessorId\" : \"\", </v>
      </c>
      <c r="BF64" s="185" t="str">
        <f>"\""jobPostType\"" : \""" &amp; demoPosts[[#This Row],[jobPostType]] &amp; "\"", "</f>
        <v xml:space="preserve">\"jobPostType\" : \" \", </v>
      </c>
      <c r="BG64" s="185" t="str">
        <f>"\""name\"" : \""" &amp; demoPosts[[#This Row],[jobName]] &amp; "\"", "</f>
        <v xml:space="preserve">\"name\" : \"\", </v>
      </c>
      <c r="BH64" s="185" t="str">
        <f>"\""description\"" : \""" &amp; demoPosts[[#This Row],[jobDescription]] &amp; "\"", "</f>
        <v xml:space="preserve">\"description\" : \"\", </v>
      </c>
      <c r="BI64" s="185" t="str">
        <f>"\""message\"" : \""" &amp; demoPosts[[#This Row],[jobMessage]] &amp; "\"", "</f>
        <v xml:space="preserve">\"message\" : \"\", </v>
      </c>
      <c r="BJ6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4" s="185" t="str">
        <f>"\""postedDate\"" : \""" &amp; demoPosts[[#This Row],[jobMessage]] &amp; "\"", "</f>
        <v xml:space="preserve">\"postedDate\" : \"\", </v>
      </c>
      <c r="BL64" s="185" t="str">
        <f>"\""broadcastDate\"" : \""" &amp; demoPosts[[#This Row],[jobBroadcastDate]] &amp; "\"", "</f>
        <v xml:space="preserve">\"broadcastDate\" : \"\", </v>
      </c>
      <c r="BM64" s="185" t="str">
        <f>"\""startDate\"" : \""" &amp; demoPosts[[#This Row],[jobStartDate]] &amp; "\"", "</f>
        <v xml:space="preserve">\"startDate\" : \"\", </v>
      </c>
      <c r="BN64" s="185" t="str">
        <f>"\""endDate\"" : \""" &amp; demoPosts[[#This Row],[jobEndDate]] &amp; "\"", "</f>
        <v xml:space="preserve">\"endDate\" : \"\", </v>
      </c>
      <c r="BO64" s="185" t="str">
        <f>"\""currency\"" : \""" &amp; demoPosts[[#This Row],[jobCurrency]] &amp; "\"", "</f>
        <v xml:space="preserve">\"currency\" : \"\", </v>
      </c>
      <c r="BP64" s="185" t="str">
        <f>"\""workLocation\"" : \""" &amp; demoPosts[[#This Row],[jobWorkLocation]] &amp; "\"", "</f>
        <v xml:space="preserve">\"workLocation\" : \"\", </v>
      </c>
      <c r="BQ64" s="185" t="str">
        <f>"\""isPayoutInPieces\"" : \""" &amp; demoPosts[[#This Row],[jobIsPayoutInPieces]] &amp; "\"", "</f>
        <v xml:space="preserve">\"isPayoutInPieces\" : \"\", </v>
      </c>
      <c r="BR64" s="185" t="str">
        <f t="shared" si="11"/>
        <v xml:space="preserve">\"skillNeeded\" : \"various skills\", </v>
      </c>
      <c r="BS64" s="185" t="str">
        <f>"\""posterId\"" : \""" &amp; demoPosts[[#This Row],[posterId]] &amp; "\"", "</f>
        <v xml:space="preserve">\"posterId\" : \"\", </v>
      </c>
      <c r="BT64" s="185" t="str">
        <f>"\""versionNumber\"" : \""" &amp; demoPosts[[#This Row],[versionNumber]] &amp; "\"", "</f>
        <v xml:space="preserve">\"versionNumber\" : \"\", </v>
      </c>
      <c r="BU64" s="185" t="str">
        <f>"\""allowForwarding\"" : " &amp; demoPosts[[#This Row],[allowForwarding]] &amp; ", "</f>
        <v xml:space="preserve">\"allowForwarding\" : true, </v>
      </c>
      <c r="BV64" s="185" t="str">
        <f t="shared" ref="BV64:BV96" si="14">"\""referents\"" : \""" &amp; "" &amp; "\"", "</f>
        <v xml:space="preserve">\"referents\" : \"\", </v>
      </c>
      <c r="BW64" s="185" t="str">
        <f>"\""contractType\"" : \""" &amp; demoPosts[[#This Row],[jobContractType]] &amp; "\"", "</f>
        <v xml:space="preserve">\"contractType\" : \"\", </v>
      </c>
      <c r="BX64" s="185" t="str">
        <f>"\""budget\"" : \""" &amp; demoPosts[[#This Row],[jobBudget]] &amp; "\"""</f>
        <v>\"budget\" : \"\"</v>
      </c>
      <c r="BY6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4" s="185" t="str">
        <f>"\""text\"" : \""" &amp; demoPosts[[#This Row],[messageText]] &amp; "\"","</f>
        <v>\"text\"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4" s="185" t="str">
        <f>"\""subject\"" : \""" &amp; demoPosts[[#This Row],[messageSubject]] &amp; "\"","</f>
        <v>\"subject\" : \"subject to discussion\",</v>
      </c>
      <c r="CB6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4" s="185" t="str">
        <f ca="1">"{\""$type\"":\"""&amp;demoPosts[[#This Row],[$type]]&amp;"\"","&amp;demoPosts[[#This Row],[uidInnerJson]]&amp;demoPosts[[#This Row],[createdInnerJson]]&amp;demoPosts[[#This Row],[modifiedInnerJson]]&amp;"\""connections\"":[{}],"&amp;"\""labels\"":\""notused\"","&amp;demoPosts[[#This Row],[typeDependentContentJson]]&amp;"}"</f>
        <v>{\"$type\":\"shared.models.MessagePost\",\"uid\" : \"bc5e99be842445809628c3dfe3e1956f\", \"created\" : \"2016-09-16T05:05:02Z\",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4" s="185" t="str">
        <f>"""uid"" : """&amp;demoPosts[[#This Row],[uid]]&amp;""", "</f>
        <v xml:space="preserve">"uid" : "bc5e99be842445809628c3dfe3e1956f", </v>
      </c>
      <c r="CG64" s="185" t="str">
        <f>"""src"" : """&amp;demoPosts[[#This Row],[Source]]&amp;""", "</f>
        <v xml:space="preserve">"src" : "382f66ebac0e453a8a17d647a09ea511", </v>
      </c>
      <c r="CH64" s="185" t="str">
        <f>"""trgts"" : ["""&amp;demoPosts[[#This Row],[trgt1]]&amp;"""], "</f>
        <v xml:space="preserve">"trgts" : ["eeeeeeeeeeeeeeeeeeeeeeeeeeeeeeee"], </v>
      </c>
      <c r="CI64" s="185" t="str">
        <f>"""label"" : ""each([Bitcoin],[Ethereum],[" &amp; demoPosts[[#This Row],[postTypeGuidLabel]]&amp;"])"", "</f>
        <v xml:space="preserve">"label" : "each([Bitcoin],[Ethereum],[MESSAGEPOSTLABEL])", </v>
      </c>
      <c r="CJ64" s="207" t="str">
        <f ca="1">"{"&amp;demoPosts[[#This Row],[src]] &amp;demoPosts[[#This Row],[trgts]]&amp; demoPosts[[#This Row],[outterLabels]] &amp; demoPosts[[#This Row],[uid2]] &amp; """value"" : """ &amp; demoPosts[[#This Row],[valueJson]] &amp; """}" &amp; IF(LEN(OFFSET(demoPosts[[#This Row],[Source]],1,0))&gt;0," , ","")</f>
        <v xml:space="preserve">{"src" : "382f66ebac0e453a8a17d647a09ea511", "trgts" : ["eeeeeeeeeeeeeeeeeeeeeeeeeeeeeeee"], "label" : "each([Bitcoin],[Ethereum],[MESSAGEPOSTLABEL])", "uid" : "bc5e99be842445809628c3dfe3e1956f", "value" : "{\"$type\":\"shared.models.MessagePost\",\"uid\" : \"bc5e99be842445809628c3dfe3e1956f\", \"created\" : \"2016-09-16T05:05:02Z\", \"modified\" : \"2002-05-30T09:30:10Z\", \"connections\":[{}],\"labels\":\"notused\",\"postContent\": {\"$type\":\"shared.models.MessagePostContent\",\"versionedPostId\" : \"\", \"versionedPostPredecessorId\" : \"\", \"versionNumber\" : \"\", \"allowForwarding\" : true, \"text\" : \"62: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4" s="210" t="str">
        <f>""</f>
        <v/>
      </c>
    </row>
    <row r="65" spans="2:89" s="185" customFormat="1" x14ac:dyDescent="0.25">
      <c r="B65" s="185" t="s">
        <v>1262</v>
      </c>
      <c r="C65" s="185" t="s">
        <v>1166</v>
      </c>
      <c r="D65" s="185" t="str">
        <f>VLOOKUP(demoPosts[[#This Row],[Source]],Table1[[UUID]:[email]],2,FALSE)</f>
        <v>63@localhost</v>
      </c>
      <c r="E65" s="185" t="s">
        <v>2487</v>
      </c>
      <c r="F65" s="185" t="s">
        <v>805</v>
      </c>
      <c r="G6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5" s="150" t="str">
        <f t="shared" ca="1" si="4"/>
        <v>2016-09-16T04:50:38Z</v>
      </c>
      <c r="J65" s="185" t="s">
        <v>804</v>
      </c>
      <c r="M65" s="185" t="s">
        <v>2600</v>
      </c>
      <c r="N65" s="185" t="str">
        <f>ROW(demoPosts[[#This Row],[postTypeGuidLabel]])-2 &amp; ":  " &amp; REPT("lorem ipsum ",2*ROW(demoPosts[[#This Row],[postTypeGuidLabel]]))</f>
        <v xml:space="preserve">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5" s="185">
        <v>12</v>
      </c>
      <c r="P6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5" s="185" t="s">
        <v>2651</v>
      </c>
      <c r="AE65" s="185" t="s">
        <v>868</v>
      </c>
      <c r="AQ65" s="185" t="str">
        <f>"\""name\"" : \"""&amp;demoPosts[[#This Row],[talentProfile.name]]&amp;"\"", "</f>
        <v xml:space="preserve">\"name\" : \"\", </v>
      </c>
      <c r="AR65" s="185" t="str">
        <f>"\""title\"" : \"""&amp;demoPosts[[#This Row],[talentProfile.title]]&amp;"\"", "</f>
        <v xml:space="preserve">\"title\" : \"\", </v>
      </c>
      <c r="AS65" s="185" t="str">
        <f>"\""capabilities\"" : \"""&amp;demoPosts[[#This Row],[talentProfile.capabilities]]&amp;"\"", "</f>
        <v xml:space="preserve">\"capabilities\" : \"\", </v>
      </c>
      <c r="AT65" s="185" t="str">
        <f>"\""video\"" : \"""&amp;demoPosts[[#This Row],[talentProfile.video]]&amp;"\"" "</f>
        <v xml:space="preserve">\"video\" : \"\" </v>
      </c>
      <c r="AU6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5" s="185" t="str">
        <f>"\""uid\"" : \"""&amp;demoPosts[[#This Row],[uid]]&amp;"\"", "</f>
        <v xml:space="preserve">\"uid\" : \"10b233ad95764e1abd3d2b0b0c582187\", </v>
      </c>
      <c r="AW65" s="185" t="str">
        <f t="shared" si="12"/>
        <v xml:space="preserve">\"type\" : \"TEXT\", </v>
      </c>
      <c r="AX65" s="185" t="str">
        <f ca="1">"\""created\"" : \""" &amp; demoPosts[[#This Row],[created]] &amp; "\"", "</f>
        <v xml:space="preserve">\"created\" : \"2016-09-16T04:50:38Z\", </v>
      </c>
      <c r="AY65" s="185" t="str">
        <f>"\""modified\"" : \""" &amp; demoPosts[[#This Row],[modified]] &amp; "\"", "</f>
        <v xml:space="preserve">\"modified\" : \"2002-05-30T09:30:10Z\", </v>
      </c>
      <c r="AZ65" s="185" t="str">
        <f ca="1">"\""created\"" : \""" &amp; demoPosts[[#This Row],[created]] &amp; "\"", "</f>
        <v xml:space="preserve">\"created\" : \"2016-09-16T04:50:38Z\", </v>
      </c>
      <c r="BA65" s="185" t="str">
        <f>"\""modified\"" : \""" &amp; demoPosts[[#This Row],[modified]] &amp; "\"", "</f>
        <v xml:space="preserve">\"modified\" : \"2002-05-30T09:30:10Z\", </v>
      </c>
      <c r="BB65" s="185" t="str">
        <f>"\""labels\"" : \""each([Bitcoin],[Ethereum],[" &amp; demoPosts[[#This Row],[postTypeGuidLabel]]&amp;"])\"", "</f>
        <v xml:space="preserve">\"labels\" : \"each([Bitcoin],[Ethereum],[MESSAGEPOSTLABEL])\", </v>
      </c>
      <c r="BC65" s="185" t="str">
        <f t="shared" si="13"/>
        <v>\"connections\":[{\"source\":\"alias://ff5136ad023a66644c4f4a8e2a495bb34689/alias\",\"target\":\"alias://0e65bd3a974ed1d7c195f94055c93537827f/alias\",\"label\":\"f0186f0d-c862-4ee3-9c09-b850a9d745a7\"}],</v>
      </c>
      <c r="BD65" s="185" t="str">
        <f>"\""versionedPostId\"" : \""" &amp; demoPosts[[#This Row],[versionedPost.id]] &amp; "\"", "</f>
        <v xml:space="preserve">\"versionedPostId\" : \"\", </v>
      </c>
      <c r="BE65" s="185" t="str">
        <f>"\""versionedPostPredecessorId\"" : \""" &amp; demoPosts[[#This Row],[versionedPost.predecessorID]] &amp; "\"", "</f>
        <v xml:space="preserve">\"versionedPostPredecessorId\" : \"\", </v>
      </c>
      <c r="BF65" s="185" t="str">
        <f>"\""jobPostType\"" : \""" &amp; demoPosts[[#This Row],[jobPostType]] &amp; "\"", "</f>
        <v xml:space="preserve">\"jobPostType\" : \" \", </v>
      </c>
      <c r="BG65" s="185" t="str">
        <f>"\""name\"" : \""" &amp; demoPosts[[#This Row],[jobName]] &amp; "\"", "</f>
        <v xml:space="preserve">\"name\" : \"\", </v>
      </c>
      <c r="BH65" s="185" t="str">
        <f>"\""description\"" : \""" &amp; demoPosts[[#This Row],[jobDescription]] &amp; "\"", "</f>
        <v xml:space="preserve">\"description\" : \"\", </v>
      </c>
      <c r="BI65" s="185" t="str">
        <f>"\""message\"" : \""" &amp; demoPosts[[#This Row],[jobMessage]] &amp; "\"", "</f>
        <v xml:space="preserve">\"message\" : \"\", </v>
      </c>
      <c r="BJ6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5" s="185" t="str">
        <f>"\""postedDate\"" : \""" &amp; demoPosts[[#This Row],[jobMessage]] &amp; "\"", "</f>
        <v xml:space="preserve">\"postedDate\" : \"\", </v>
      </c>
      <c r="BL65" s="185" t="str">
        <f>"\""broadcastDate\"" : \""" &amp; demoPosts[[#This Row],[jobBroadcastDate]] &amp; "\"", "</f>
        <v xml:space="preserve">\"broadcastDate\" : \"\", </v>
      </c>
      <c r="BM65" s="185" t="str">
        <f>"\""startDate\"" : \""" &amp; demoPosts[[#This Row],[jobStartDate]] &amp; "\"", "</f>
        <v xml:space="preserve">\"startDate\" : \"\", </v>
      </c>
      <c r="BN65" s="185" t="str">
        <f>"\""endDate\"" : \""" &amp; demoPosts[[#This Row],[jobEndDate]] &amp; "\"", "</f>
        <v xml:space="preserve">\"endDate\" : \"\", </v>
      </c>
      <c r="BO65" s="185" t="str">
        <f>"\""currency\"" : \""" &amp; demoPosts[[#This Row],[jobCurrency]] &amp; "\"", "</f>
        <v xml:space="preserve">\"currency\" : \"\", </v>
      </c>
      <c r="BP65" s="185" t="str">
        <f>"\""workLocation\"" : \""" &amp; demoPosts[[#This Row],[jobWorkLocation]] &amp; "\"", "</f>
        <v xml:space="preserve">\"workLocation\" : \"\", </v>
      </c>
      <c r="BQ65" s="185" t="str">
        <f>"\""isPayoutInPieces\"" : \""" &amp; demoPosts[[#This Row],[jobIsPayoutInPieces]] &amp; "\"", "</f>
        <v xml:space="preserve">\"isPayoutInPieces\" : \"\", </v>
      </c>
      <c r="BR65" s="185" t="str">
        <f t="shared" si="11"/>
        <v xml:space="preserve">\"skillNeeded\" : \"various skills\", </v>
      </c>
      <c r="BS65" s="185" t="str">
        <f>"\""posterId\"" : \""" &amp; demoPosts[[#This Row],[posterId]] &amp; "\"", "</f>
        <v xml:space="preserve">\"posterId\" : \"\", </v>
      </c>
      <c r="BT65" s="185" t="str">
        <f>"\""versionNumber\"" : \""" &amp; demoPosts[[#This Row],[versionNumber]] &amp; "\"", "</f>
        <v xml:space="preserve">\"versionNumber\" : \"\", </v>
      </c>
      <c r="BU65" s="185" t="str">
        <f>"\""allowForwarding\"" : " &amp; demoPosts[[#This Row],[allowForwarding]] &amp; ", "</f>
        <v xml:space="preserve">\"allowForwarding\" : true, </v>
      </c>
      <c r="BV65" s="185" t="str">
        <f t="shared" si="14"/>
        <v xml:space="preserve">\"referents\" : \"\", </v>
      </c>
      <c r="BW65" s="185" t="str">
        <f>"\""contractType\"" : \""" &amp; demoPosts[[#This Row],[jobContractType]] &amp; "\"", "</f>
        <v xml:space="preserve">\"contractType\" : \"\", </v>
      </c>
      <c r="BX65" s="185" t="str">
        <f>"\""budget\"" : \""" &amp; demoPosts[[#This Row],[jobBudget]] &amp; "\"""</f>
        <v>\"budget\" : \"\"</v>
      </c>
      <c r="BY6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5" s="185" t="str">
        <f>"\""text\"" : \""" &amp; demoPosts[[#This Row],[messageText]] &amp; "\"","</f>
        <v>\"text\"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5" s="185" t="str">
        <f>"\""subject\"" : \""" &amp; demoPosts[[#This Row],[messageSubject]] &amp; "\"","</f>
        <v>\"subject\" : \"subject to discussion\",</v>
      </c>
      <c r="CB6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5" s="185" t="str">
        <f ca="1">"{\""$type\"":\"""&amp;demoPosts[[#This Row],[$type]]&amp;"\"","&amp;demoPosts[[#This Row],[uidInnerJson]]&amp;demoPosts[[#This Row],[createdInnerJson]]&amp;demoPosts[[#This Row],[modifiedInnerJson]]&amp;"\""connections\"":[{}],"&amp;"\""labels\"":\""notused\"","&amp;demoPosts[[#This Row],[typeDependentContentJson]]&amp;"}"</f>
        <v>{\"$type\":\"shared.models.MessagePost\",\"uid\" : \"10b233ad95764e1abd3d2b0b0c582187\", \"created\" : \"2016-09-16T04:50:38Z\",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5" s="185" t="str">
        <f>"""uid"" : """&amp;demoPosts[[#This Row],[uid]]&amp;""", "</f>
        <v xml:space="preserve">"uid" : "10b233ad95764e1abd3d2b0b0c582187", </v>
      </c>
      <c r="CG65" s="185" t="str">
        <f>"""src"" : """&amp;demoPosts[[#This Row],[Source]]&amp;""", "</f>
        <v xml:space="preserve">"src" : "5c1c336ae3b9434390cb9c4ca7945219", </v>
      </c>
      <c r="CH65" s="185" t="str">
        <f>"""trgts"" : ["""&amp;demoPosts[[#This Row],[trgt1]]&amp;"""], "</f>
        <v xml:space="preserve">"trgts" : ["eeeeeeeeeeeeeeeeeeeeeeeeeeeeeeee"], </v>
      </c>
      <c r="CI65" s="185" t="str">
        <f>"""label"" : ""each([Bitcoin],[Ethereum],[" &amp; demoPosts[[#This Row],[postTypeGuidLabel]]&amp;"])"", "</f>
        <v xml:space="preserve">"label" : "each([Bitcoin],[Ethereum],[MESSAGEPOSTLABEL])", </v>
      </c>
      <c r="CJ65" s="207" t="str">
        <f ca="1">"{"&amp;demoPosts[[#This Row],[src]] &amp;demoPosts[[#This Row],[trgts]]&amp; demoPosts[[#This Row],[outterLabels]] &amp; demoPosts[[#This Row],[uid2]] &amp; """value"" : """ &amp; demoPosts[[#This Row],[valueJson]] &amp; """}" &amp; IF(LEN(OFFSET(demoPosts[[#This Row],[Source]],1,0))&gt;0," , ","")</f>
        <v xml:space="preserve">{"src" : "5c1c336ae3b9434390cb9c4ca7945219", "trgts" : ["eeeeeeeeeeeeeeeeeeeeeeeeeeeeeeee"], "label" : "each([Bitcoin],[Ethereum],[MESSAGEPOSTLABEL])", "uid" : "10b233ad95764e1abd3d2b0b0c582187", "value" : "{\"$type\":\"shared.models.MessagePost\",\"uid\" : \"10b233ad95764e1abd3d2b0b0c582187\", \"created\" : \"2016-09-16T04:50:38Z\", \"modified\" : \"2002-05-30T09:30:10Z\", \"connections\":[{}],\"labels\":\"notused\",\"postContent\": {\"$type\":\"shared.models.MessagePostContent\",\"versionedPostId\" : \"\", \"versionedPostPredecessorId\" : \"\", \"versionNumber\" : \"\", \"allowForwarding\" : true, \"text\" : \"63: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5" s="210" t="str">
        <f>""</f>
        <v/>
      </c>
    </row>
    <row r="66" spans="2:89" s="185" customFormat="1" x14ac:dyDescent="0.25">
      <c r="B66" s="185" t="s">
        <v>1263</v>
      </c>
      <c r="C66" s="185" t="s">
        <v>1167</v>
      </c>
      <c r="D66" s="185" t="str">
        <f>VLOOKUP(demoPosts[[#This Row],[Source]],Table1[[UUID]:[email]],2,FALSE)</f>
        <v>64@localhost</v>
      </c>
      <c r="E66" s="185" t="s">
        <v>2487</v>
      </c>
      <c r="F66" s="185" t="s">
        <v>805</v>
      </c>
      <c r="G6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6" s="150" t="str">
        <f t="shared" ca="1" si="4"/>
        <v>2016-09-16T04:36:14Z</v>
      </c>
      <c r="J66" s="185" t="s">
        <v>804</v>
      </c>
      <c r="M66" s="185" t="s">
        <v>2600</v>
      </c>
      <c r="N66" s="185" t="str">
        <f>ROW(demoPosts[[#This Row],[postTypeGuidLabel]])-2 &amp; ":  " &amp; REPT("lorem ipsum ",2*ROW(demoPosts[[#This Row],[postTypeGuidLabel]]))</f>
        <v xml:space="preserve">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6" s="185">
        <v>12</v>
      </c>
      <c r="P6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6" s="185" t="s">
        <v>2651</v>
      </c>
      <c r="AE66" s="185" t="s">
        <v>868</v>
      </c>
      <c r="AQ66" s="185" t="str">
        <f>"\""name\"" : \"""&amp;demoPosts[[#This Row],[talentProfile.name]]&amp;"\"", "</f>
        <v xml:space="preserve">\"name\" : \"\", </v>
      </c>
      <c r="AR66" s="185" t="str">
        <f>"\""title\"" : \"""&amp;demoPosts[[#This Row],[talentProfile.title]]&amp;"\"", "</f>
        <v xml:space="preserve">\"title\" : \"\", </v>
      </c>
      <c r="AS66" s="185" t="str">
        <f>"\""capabilities\"" : \"""&amp;demoPosts[[#This Row],[talentProfile.capabilities]]&amp;"\"", "</f>
        <v xml:space="preserve">\"capabilities\" : \"\", </v>
      </c>
      <c r="AT66" s="185" t="str">
        <f>"\""video\"" : \"""&amp;demoPosts[[#This Row],[talentProfile.video]]&amp;"\"" "</f>
        <v xml:space="preserve">\"video\" : \"\" </v>
      </c>
      <c r="AU6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6" s="185" t="str">
        <f>"\""uid\"" : \"""&amp;demoPosts[[#This Row],[uid]]&amp;"\"", "</f>
        <v xml:space="preserve">\"uid\" : \"061381f507914efe8820ad82ca68eb8b\", </v>
      </c>
      <c r="AW66" s="185" t="str">
        <f t="shared" si="12"/>
        <v xml:space="preserve">\"type\" : \"TEXT\", </v>
      </c>
      <c r="AX66" s="185" t="str">
        <f ca="1">"\""created\"" : \""" &amp; demoPosts[[#This Row],[created]] &amp; "\"", "</f>
        <v xml:space="preserve">\"created\" : \"2016-09-16T04:36:14Z\", </v>
      </c>
      <c r="AY66" s="185" t="str">
        <f>"\""modified\"" : \""" &amp; demoPosts[[#This Row],[modified]] &amp; "\"", "</f>
        <v xml:space="preserve">\"modified\" : \"2002-05-30T09:30:10Z\", </v>
      </c>
      <c r="AZ66" s="185" t="str">
        <f ca="1">"\""created\"" : \""" &amp; demoPosts[[#This Row],[created]] &amp; "\"", "</f>
        <v xml:space="preserve">\"created\" : \"2016-09-16T04:36:14Z\", </v>
      </c>
      <c r="BA66" s="185" t="str">
        <f>"\""modified\"" : \""" &amp; demoPosts[[#This Row],[modified]] &amp; "\"", "</f>
        <v xml:space="preserve">\"modified\" : \"2002-05-30T09:30:10Z\", </v>
      </c>
      <c r="BB66" s="185" t="str">
        <f>"\""labels\"" : \""each([Bitcoin],[Ethereum],[" &amp; demoPosts[[#This Row],[postTypeGuidLabel]]&amp;"])\"", "</f>
        <v xml:space="preserve">\"labels\" : \"each([Bitcoin],[Ethereum],[MESSAGEPOSTLABEL])\", </v>
      </c>
      <c r="BC66" s="185" t="str">
        <f t="shared" si="13"/>
        <v>\"connections\":[{\"source\":\"alias://ff5136ad023a66644c4f4a8e2a495bb34689/alias\",\"target\":\"alias://0e65bd3a974ed1d7c195f94055c93537827f/alias\",\"label\":\"f0186f0d-c862-4ee3-9c09-b850a9d745a7\"}],</v>
      </c>
      <c r="BD66" s="185" t="str">
        <f>"\""versionedPostId\"" : \""" &amp; demoPosts[[#This Row],[versionedPost.id]] &amp; "\"", "</f>
        <v xml:space="preserve">\"versionedPostId\" : \"\", </v>
      </c>
      <c r="BE66" s="185" t="str">
        <f>"\""versionedPostPredecessorId\"" : \""" &amp; demoPosts[[#This Row],[versionedPost.predecessorID]] &amp; "\"", "</f>
        <v xml:space="preserve">\"versionedPostPredecessorId\" : \"\", </v>
      </c>
      <c r="BF66" s="185" t="str">
        <f>"\""jobPostType\"" : \""" &amp; demoPosts[[#This Row],[jobPostType]] &amp; "\"", "</f>
        <v xml:space="preserve">\"jobPostType\" : \" \", </v>
      </c>
      <c r="BG66" s="185" t="str">
        <f>"\""name\"" : \""" &amp; demoPosts[[#This Row],[jobName]] &amp; "\"", "</f>
        <v xml:space="preserve">\"name\" : \"\", </v>
      </c>
      <c r="BH66" s="185" t="str">
        <f>"\""description\"" : \""" &amp; demoPosts[[#This Row],[jobDescription]] &amp; "\"", "</f>
        <v xml:space="preserve">\"description\" : \"\", </v>
      </c>
      <c r="BI66" s="185" t="str">
        <f>"\""message\"" : \""" &amp; demoPosts[[#This Row],[jobMessage]] &amp; "\"", "</f>
        <v xml:space="preserve">\"message\" : \"\", </v>
      </c>
      <c r="BJ6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6" s="185" t="str">
        <f>"\""postedDate\"" : \""" &amp; demoPosts[[#This Row],[jobMessage]] &amp; "\"", "</f>
        <v xml:space="preserve">\"postedDate\" : \"\", </v>
      </c>
      <c r="BL66" s="185" t="str">
        <f>"\""broadcastDate\"" : \""" &amp; demoPosts[[#This Row],[jobBroadcastDate]] &amp; "\"", "</f>
        <v xml:space="preserve">\"broadcastDate\" : \"\", </v>
      </c>
      <c r="BM66" s="185" t="str">
        <f>"\""startDate\"" : \""" &amp; demoPosts[[#This Row],[jobStartDate]] &amp; "\"", "</f>
        <v xml:space="preserve">\"startDate\" : \"\", </v>
      </c>
      <c r="BN66" s="185" t="str">
        <f>"\""endDate\"" : \""" &amp; demoPosts[[#This Row],[jobEndDate]] &amp; "\"", "</f>
        <v xml:space="preserve">\"endDate\" : \"\", </v>
      </c>
      <c r="BO66" s="185" t="str">
        <f>"\""currency\"" : \""" &amp; demoPosts[[#This Row],[jobCurrency]] &amp; "\"", "</f>
        <v xml:space="preserve">\"currency\" : \"\", </v>
      </c>
      <c r="BP66" s="185" t="str">
        <f>"\""workLocation\"" : \""" &amp; demoPosts[[#This Row],[jobWorkLocation]] &amp; "\"", "</f>
        <v xml:space="preserve">\"workLocation\" : \"\", </v>
      </c>
      <c r="BQ66" s="185" t="str">
        <f>"\""isPayoutInPieces\"" : \""" &amp; demoPosts[[#This Row],[jobIsPayoutInPieces]] &amp; "\"", "</f>
        <v xml:space="preserve">\"isPayoutInPieces\" : \"\", </v>
      </c>
      <c r="BR66" s="185" t="str">
        <f t="shared" si="11"/>
        <v xml:space="preserve">\"skillNeeded\" : \"various skills\", </v>
      </c>
      <c r="BS66" s="185" t="str">
        <f>"\""posterId\"" : \""" &amp; demoPosts[[#This Row],[posterId]] &amp; "\"", "</f>
        <v xml:space="preserve">\"posterId\" : \"\", </v>
      </c>
      <c r="BT66" s="185" t="str">
        <f>"\""versionNumber\"" : \""" &amp; demoPosts[[#This Row],[versionNumber]] &amp; "\"", "</f>
        <v xml:space="preserve">\"versionNumber\" : \"\", </v>
      </c>
      <c r="BU66" s="185" t="str">
        <f>"\""allowForwarding\"" : " &amp; demoPosts[[#This Row],[allowForwarding]] &amp; ", "</f>
        <v xml:space="preserve">\"allowForwarding\" : true, </v>
      </c>
      <c r="BV66" s="185" t="str">
        <f t="shared" si="14"/>
        <v xml:space="preserve">\"referents\" : \"\", </v>
      </c>
      <c r="BW66" s="185" t="str">
        <f>"\""contractType\"" : \""" &amp; demoPosts[[#This Row],[jobContractType]] &amp; "\"", "</f>
        <v xml:space="preserve">\"contractType\" : \"\", </v>
      </c>
      <c r="BX66" s="185" t="str">
        <f>"\""budget\"" : \""" &amp; demoPosts[[#This Row],[jobBudget]] &amp; "\"""</f>
        <v>\"budget\" : \"\"</v>
      </c>
      <c r="BY6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6" s="185" t="str">
        <f>"\""text\"" : \""" &amp; demoPosts[[#This Row],[messageText]] &amp; "\"","</f>
        <v>\"text\"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6" s="185" t="str">
        <f>"\""subject\"" : \""" &amp; demoPosts[[#This Row],[messageSubject]] &amp; "\"","</f>
        <v>\"subject\" : \"subject to discussion\",</v>
      </c>
      <c r="CB6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6" s="185" t="str">
        <f ca="1">"{\""$type\"":\"""&amp;demoPosts[[#This Row],[$type]]&amp;"\"","&amp;demoPosts[[#This Row],[uidInnerJson]]&amp;demoPosts[[#This Row],[createdInnerJson]]&amp;demoPosts[[#This Row],[modifiedInnerJson]]&amp;"\""connections\"":[{}],"&amp;"\""labels\"":\""notused\"","&amp;demoPosts[[#This Row],[typeDependentContentJson]]&amp;"}"</f>
        <v>{\"$type\":\"shared.models.MessagePost\",\"uid\" : \"061381f507914efe8820ad82ca68eb8b\", \"created\" : \"2016-09-16T04:36:14Z\",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6" s="185" t="str">
        <f>"""uid"" : """&amp;demoPosts[[#This Row],[uid]]&amp;""", "</f>
        <v xml:space="preserve">"uid" : "061381f507914efe8820ad82ca68eb8b", </v>
      </c>
      <c r="CG66" s="185" t="str">
        <f>"""src"" : """&amp;demoPosts[[#This Row],[Source]]&amp;""", "</f>
        <v xml:space="preserve">"src" : "f70277a190c14791a54094be6deaf506", </v>
      </c>
      <c r="CH66" s="185" t="str">
        <f>"""trgts"" : ["""&amp;demoPosts[[#This Row],[trgt1]]&amp;"""], "</f>
        <v xml:space="preserve">"trgts" : ["eeeeeeeeeeeeeeeeeeeeeeeeeeeeeeee"], </v>
      </c>
      <c r="CI66" s="185" t="str">
        <f>"""label"" : ""each([Bitcoin],[Ethereum],[" &amp; demoPosts[[#This Row],[postTypeGuidLabel]]&amp;"])"", "</f>
        <v xml:space="preserve">"label" : "each([Bitcoin],[Ethereum],[MESSAGEPOSTLABEL])", </v>
      </c>
      <c r="CJ66" s="207" t="str">
        <f ca="1">"{"&amp;demoPosts[[#This Row],[src]] &amp;demoPosts[[#This Row],[trgts]]&amp; demoPosts[[#This Row],[outterLabels]] &amp; demoPosts[[#This Row],[uid2]] &amp; """value"" : """ &amp; demoPosts[[#This Row],[valueJson]] &amp; """}" &amp; IF(LEN(OFFSET(demoPosts[[#This Row],[Source]],1,0))&gt;0," , ","")</f>
        <v xml:space="preserve">{"src" : "f70277a190c14791a54094be6deaf506", "trgts" : ["eeeeeeeeeeeeeeeeeeeeeeeeeeeeeeee"], "label" : "each([Bitcoin],[Ethereum],[MESSAGEPOSTLABEL])", "uid" : "061381f507914efe8820ad82ca68eb8b", "value" : "{\"$type\":\"shared.models.MessagePost\",\"uid\" : \"061381f507914efe8820ad82ca68eb8b\", \"created\" : \"2016-09-16T04:36:14Z\", \"modified\" : \"2002-05-30T09:30:10Z\", \"connections\":[{}],\"labels\":\"notused\",\"postContent\": {\"$type\":\"shared.models.MessagePostContent\",\"versionedPostId\" : \"\", \"versionedPostPredecessorId\" : \"\", \"versionNumber\" : \"\", \"allowForwarding\" : true, \"text\" : \"64: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6" s="210" t="str">
        <f>""</f>
        <v/>
      </c>
    </row>
    <row r="67" spans="2:89" s="185" customFormat="1" x14ac:dyDescent="0.25">
      <c r="B67" s="185" t="s">
        <v>1264</v>
      </c>
      <c r="C67" s="185" t="s">
        <v>1168</v>
      </c>
      <c r="D67" s="185" t="str">
        <f>VLOOKUP(demoPosts[[#This Row],[Source]],Table1[[UUID]:[email]],2,FALSE)</f>
        <v>65@localhost</v>
      </c>
      <c r="E67" s="185" t="s">
        <v>2487</v>
      </c>
      <c r="F67" s="185" t="s">
        <v>805</v>
      </c>
      <c r="G6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7" s="150" t="str">
        <f t="shared" ca="1" si="4"/>
        <v>2016-09-16T04:21:50Z</v>
      </c>
      <c r="J67" s="185" t="s">
        <v>804</v>
      </c>
      <c r="M67" s="185" t="s">
        <v>2600</v>
      </c>
      <c r="N67" s="185" t="str">
        <f>ROW(demoPosts[[#This Row],[postTypeGuidLabel]])-2 &amp; ":  " &amp; REPT("lorem ipsum ",2*ROW(demoPosts[[#This Row],[postTypeGuidLabel]]))</f>
        <v xml:space="preserve">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7" s="185">
        <v>12</v>
      </c>
      <c r="P6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7" s="185" t="s">
        <v>2651</v>
      </c>
      <c r="AE67" s="185" t="s">
        <v>868</v>
      </c>
      <c r="AQ67" s="185" t="str">
        <f>"\""name\"" : \"""&amp;demoPosts[[#This Row],[talentProfile.name]]&amp;"\"", "</f>
        <v xml:space="preserve">\"name\" : \"\", </v>
      </c>
      <c r="AR67" s="185" t="str">
        <f>"\""title\"" : \"""&amp;demoPosts[[#This Row],[talentProfile.title]]&amp;"\"", "</f>
        <v xml:space="preserve">\"title\" : \"\", </v>
      </c>
      <c r="AS67" s="185" t="str">
        <f>"\""capabilities\"" : \"""&amp;demoPosts[[#This Row],[talentProfile.capabilities]]&amp;"\"", "</f>
        <v xml:space="preserve">\"capabilities\" : \"\", </v>
      </c>
      <c r="AT67" s="185" t="str">
        <f>"\""video\"" : \"""&amp;demoPosts[[#This Row],[talentProfile.video]]&amp;"\"" "</f>
        <v xml:space="preserve">\"video\" : \"\" </v>
      </c>
      <c r="AU6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7" s="185" t="str">
        <f>"\""uid\"" : \"""&amp;demoPosts[[#This Row],[uid]]&amp;"\"", "</f>
        <v xml:space="preserve">\"uid\" : \"99a9cc727b304b0889a00c3609c277ae\", </v>
      </c>
      <c r="AW67" s="185" t="str">
        <f t="shared" si="12"/>
        <v xml:space="preserve">\"type\" : \"TEXT\", </v>
      </c>
      <c r="AX67" s="185" t="str">
        <f ca="1">"\""created\"" : \""" &amp; demoPosts[[#This Row],[created]] &amp; "\"", "</f>
        <v xml:space="preserve">\"created\" : \"2016-09-16T04:21:50Z\", </v>
      </c>
      <c r="AY67" s="185" t="str">
        <f>"\""modified\"" : \""" &amp; demoPosts[[#This Row],[modified]] &amp; "\"", "</f>
        <v xml:space="preserve">\"modified\" : \"2002-05-30T09:30:10Z\", </v>
      </c>
      <c r="AZ67" s="185" t="str">
        <f ca="1">"\""created\"" : \""" &amp; demoPosts[[#This Row],[created]] &amp; "\"", "</f>
        <v xml:space="preserve">\"created\" : \"2016-09-16T04:21:50Z\", </v>
      </c>
      <c r="BA67" s="185" t="str">
        <f>"\""modified\"" : \""" &amp; demoPosts[[#This Row],[modified]] &amp; "\"", "</f>
        <v xml:space="preserve">\"modified\" : \"2002-05-30T09:30:10Z\", </v>
      </c>
      <c r="BB67" s="185" t="str">
        <f>"\""labels\"" : \""each([Bitcoin],[Ethereum],[" &amp; demoPosts[[#This Row],[postTypeGuidLabel]]&amp;"])\"", "</f>
        <v xml:space="preserve">\"labels\" : \"each([Bitcoin],[Ethereum],[MESSAGEPOSTLABEL])\", </v>
      </c>
      <c r="BC67" s="185" t="str">
        <f t="shared" si="13"/>
        <v>\"connections\":[{\"source\":\"alias://ff5136ad023a66644c4f4a8e2a495bb34689/alias\",\"target\":\"alias://0e65bd3a974ed1d7c195f94055c93537827f/alias\",\"label\":\"f0186f0d-c862-4ee3-9c09-b850a9d745a7\"}],</v>
      </c>
      <c r="BD67" s="185" t="str">
        <f>"\""versionedPostId\"" : \""" &amp; demoPosts[[#This Row],[versionedPost.id]] &amp; "\"", "</f>
        <v xml:space="preserve">\"versionedPostId\" : \"\", </v>
      </c>
      <c r="BE67" s="185" t="str">
        <f>"\""versionedPostPredecessorId\"" : \""" &amp; demoPosts[[#This Row],[versionedPost.predecessorID]] &amp; "\"", "</f>
        <v xml:space="preserve">\"versionedPostPredecessorId\" : \"\", </v>
      </c>
      <c r="BF67" s="185" t="str">
        <f>"\""jobPostType\"" : \""" &amp; demoPosts[[#This Row],[jobPostType]] &amp; "\"", "</f>
        <v xml:space="preserve">\"jobPostType\" : \" \", </v>
      </c>
      <c r="BG67" s="185" t="str">
        <f>"\""name\"" : \""" &amp; demoPosts[[#This Row],[jobName]] &amp; "\"", "</f>
        <v xml:space="preserve">\"name\" : \"\", </v>
      </c>
      <c r="BH67" s="185" t="str">
        <f>"\""description\"" : \""" &amp; demoPosts[[#This Row],[jobDescription]] &amp; "\"", "</f>
        <v xml:space="preserve">\"description\" : \"\", </v>
      </c>
      <c r="BI67" s="185" t="str">
        <f>"\""message\"" : \""" &amp; demoPosts[[#This Row],[jobMessage]] &amp; "\"", "</f>
        <v xml:space="preserve">\"message\" : \"\", </v>
      </c>
      <c r="BJ6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7" s="185" t="str">
        <f>"\""postedDate\"" : \""" &amp; demoPosts[[#This Row],[jobMessage]] &amp; "\"", "</f>
        <v xml:space="preserve">\"postedDate\" : \"\", </v>
      </c>
      <c r="BL67" s="185" t="str">
        <f>"\""broadcastDate\"" : \""" &amp; demoPosts[[#This Row],[jobBroadcastDate]] &amp; "\"", "</f>
        <v xml:space="preserve">\"broadcastDate\" : \"\", </v>
      </c>
      <c r="BM67" s="185" t="str">
        <f>"\""startDate\"" : \""" &amp; demoPosts[[#This Row],[jobStartDate]] &amp; "\"", "</f>
        <v xml:space="preserve">\"startDate\" : \"\", </v>
      </c>
      <c r="BN67" s="185" t="str">
        <f>"\""endDate\"" : \""" &amp; demoPosts[[#This Row],[jobEndDate]] &amp; "\"", "</f>
        <v xml:space="preserve">\"endDate\" : \"\", </v>
      </c>
      <c r="BO67" s="185" t="str">
        <f>"\""currency\"" : \""" &amp; demoPosts[[#This Row],[jobCurrency]] &amp; "\"", "</f>
        <v xml:space="preserve">\"currency\" : \"\", </v>
      </c>
      <c r="BP67" s="185" t="str">
        <f>"\""workLocation\"" : \""" &amp; demoPosts[[#This Row],[jobWorkLocation]] &amp; "\"", "</f>
        <v xml:space="preserve">\"workLocation\" : \"\", </v>
      </c>
      <c r="BQ67" s="185" t="str">
        <f>"\""isPayoutInPieces\"" : \""" &amp; demoPosts[[#This Row],[jobIsPayoutInPieces]] &amp; "\"", "</f>
        <v xml:space="preserve">\"isPayoutInPieces\" : \"\", </v>
      </c>
      <c r="BR67" s="185" t="str">
        <f t="shared" si="11"/>
        <v xml:space="preserve">\"skillNeeded\" : \"various skills\", </v>
      </c>
      <c r="BS67" s="185" t="str">
        <f>"\""posterId\"" : \""" &amp; demoPosts[[#This Row],[posterId]] &amp; "\"", "</f>
        <v xml:space="preserve">\"posterId\" : \"\", </v>
      </c>
      <c r="BT67" s="185" t="str">
        <f>"\""versionNumber\"" : \""" &amp; demoPosts[[#This Row],[versionNumber]] &amp; "\"", "</f>
        <v xml:space="preserve">\"versionNumber\" : \"\", </v>
      </c>
      <c r="BU67" s="185" t="str">
        <f>"\""allowForwarding\"" : " &amp; demoPosts[[#This Row],[allowForwarding]] &amp; ", "</f>
        <v xml:space="preserve">\"allowForwarding\" : true, </v>
      </c>
      <c r="BV67" s="185" t="str">
        <f t="shared" si="14"/>
        <v xml:space="preserve">\"referents\" : \"\", </v>
      </c>
      <c r="BW67" s="185" t="str">
        <f>"\""contractType\"" : \""" &amp; demoPosts[[#This Row],[jobContractType]] &amp; "\"", "</f>
        <v xml:space="preserve">\"contractType\" : \"\", </v>
      </c>
      <c r="BX67" s="185" t="str">
        <f>"\""budget\"" : \""" &amp; demoPosts[[#This Row],[jobBudget]] &amp; "\"""</f>
        <v>\"budget\" : \"\"</v>
      </c>
      <c r="BY6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7" s="185" t="str">
        <f>"\""text\"" : \""" &amp; demoPosts[[#This Row],[messageText]] &amp; "\"","</f>
        <v>\"text\"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7" s="185" t="str">
        <f>"\""subject\"" : \""" &amp; demoPosts[[#This Row],[messageSubject]] &amp; "\"","</f>
        <v>\"subject\" : \"subject to discussion\",</v>
      </c>
      <c r="CB6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7" s="185" t="str">
        <f ca="1">"{\""$type\"":\"""&amp;demoPosts[[#This Row],[$type]]&amp;"\"","&amp;demoPosts[[#This Row],[uidInnerJson]]&amp;demoPosts[[#This Row],[createdInnerJson]]&amp;demoPosts[[#This Row],[modifiedInnerJson]]&amp;"\""connections\"":[{}],"&amp;"\""labels\"":\""notused\"","&amp;demoPosts[[#This Row],[typeDependentContentJson]]&amp;"}"</f>
        <v>{\"$type\":\"shared.models.MessagePost\",\"uid\" : \"99a9cc727b304b0889a00c3609c277ae\", \"created\" : \"2016-09-16T04:21:50Z\",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7" s="185" t="str">
        <f>"""uid"" : """&amp;demoPosts[[#This Row],[uid]]&amp;""", "</f>
        <v xml:space="preserve">"uid" : "99a9cc727b304b0889a00c3609c277ae", </v>
      </c>
      <c r="CG67" s="185" t="str">
        <f>"""src"" : """&amp;demoPosts[[#This Row],[Source]]&amp;""", "</f>
        <v xml:space="preserve">"src" : "29b8c0bab60e402baa2e83c29592859e", </v>
      </c>
      <c r="CH67" s="185" t="str">
        <f>"""trgts"" : ["""&amp;demoPosts[[#This Row],[trgt1]]&amp;"""], "</f>
        <v xml:space="preserve">"trgts" : ["eeeeeeeeeeeeeeeeeeeeeeeeeeeeeeee"], </v>
      </c>
      <c r="CI67" s="185" t="str">
        <f>"""label"" : ""each([Bitcoin],[Ethereum],[" &amp; demoPosts[[#This Row],[postTypeGuidLabel]]&amp;"])"", "</f>
        <v xml:space="preserve">"label" : "each([Bitcoin],[Ethereum],[MESSAGEPOSTLABEL])", </v>
      </c>
      <c r="CJ67" s="207" t="str">
        <f ca="1">"{"&amp;demoPosts[[#This Row],[src]] &amp;demoPosts[[#This Row],[trgts]]&amp; demoPosts[[#This Row],[outterLabels]] &amp; demoPosts[[#This Row],[uid2]] &amp; """value"" : """ &amp; demoPosts[[#This Row],[valueJson]] &amp; """}" &amp; IF(LEN(OFFSET(demoPosts[[#This Row],[Source]],1,0))&gt;0," , ","")</f>
        <v xml:space="preserve">{"src" : "29b8c0bab60e402baa2e83c29592859e", "trgts" : ["eeeeeeeeeeeeeeeeeeeeeeeeeeeeeeee"], "label" : "each([Bitcoin],[Ethereum],[MESSAGEPOSTLABEL])", "uid" : "99a9cc727b304b0889a00c3609c277ae", "value" : "{\"$type\":\"shared.models.MessagePost\",\"uid\" : \"99a9cc727b304b0889a00c3609c277ae\", \"created\" : \"2016-09-16T04:21:50Z\", \"modified\" : \"2002-05-30T09:30:10Z\", \"connections\":[{}],\"labels\":\"notused\",\"postContent\": {\"$type\":\"shared.models.MessagePostContent\",\"versionedPostId\" : \"\", \"versionedPostPredecessorId\" : \"\", \"versionNumber\" : \"\", \"allowForwarding\" : true, \"text\" : \"65: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7" s="210" t="str">
        <f>""</f>
        <v/>
      </c>
    </row>
    <row r="68" spans="2:89" s="185" customFormat="1" x14ac:dyDescent="0.25">
      <c r="B68" s="185" t="s">
        <v>1265</v>
      </c>
      <c r="C68" s="185" t="s">
        <v>1169</v>
      </c>
      <c r="D68" s="185" t="str">
        <f>VLOOKUP(demoPosts[[#This Row],[Source]],Table1[[UUID]:[email]],2,FALSE)</f>
        <v>66@localhost</v>
      </c>
      <c r="E68" s="185" t="s">
        <v>2487</v>
      </c>
      <c r="F68" s="185" t="s">
        <v>805</v>
      </c>
      <c r="G6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8" s="150" t="str">
        <f t="shared" ca="1" si="4"/>
        <v>2016-09-16T04:07:26Z</v>
      </c>
      <c r="J68" s="185" t="s">
        <v>804</v>
      </c>
      <c r="M68" s="185" t="s">
        <v>2600</v>
      </c>
      <c r="N68" s="185" t="str">
        <f>ROW(demoPosts[[#This Row],[postTypeGuidLabel]])-2 &amp; ":  " &amp; REPT("lorem ipsum ",2*ROW(demoPosts[[#This Row],[postTypeGuidLabel]]))</f>
        <v xml:space="preserve">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8" s="185">
        <v>12</v>
      </c>
      <c r="P6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8" s="185" t="s">
        <v>2651</v>
      </c>
      <c r="AE68" s="185" t="s">
        <v>868</v>
      </c>
      <c r="AQ68" s="185" t="str">
        <f>"\""name\"" : \"""&amp;demoPosts[[#This Row],[talentProfile.name]]&amp;"\"", "</f>
        <v xml:space="preserve">\"name\" : \"\", </v>
      </c>
      <c r="AR68" s="185" t="str">
        <f>"\""title\"" : \"""&amp;demoPosts[[#This Row],[talentProfile.title]]&amp;"\"", "</f>
        <v xml:space="preserve">\"title\" : \"\", </v>
      </c>
      <c r="AS68" s="185" t="str">
        <f>"\""capabilities\"" : \"""&amp;demoPosts[[#This Row],[talentProfile.capabilities]]&amp;"\"", "</f>
        <v xml:space="preserve">\"capabilities\" : \"\", </v>
      </c>
      <c r="AT68" s="185" t="str">
        <f>"\""video\"" : \"""&amp;demoPosts[[#This Row],[talentProfile.video]]&amp;"\"" "</f>
        <v xml:space="preserve">\"video\" : \"\" </v>
      </c>
      <c r="AU6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8" s="185" t="str">
        <f>"\""uid\"" : \"""&amp;demoPosts[[#This Row],[uid]]&amp;"\"", "</f>
        <v xml:space="preserve">\"uid\" : \"777063d35a6b481b96304ed41f1db9cc\", </v>
      </c>
      <c r="AW68" s="185" t="str">
        <f t="shared" si="12"/>
        <v xml:space="preserve">\"type\" : \"TEXT\", </v>
      </c>
      <c r="AX68" s="185" t="str">
        <f ca="1">"\""created\"" : \""" &amp; demoPosts[[#This Row],[created]] &amp; "\"", "</f>
        <v xml:space="preserve">\"created\" : \"2016-09-16T04:07:26Z\", </v>
      </c>
      <c r="AY68" s="185" t="str">
        <f>"\""modified\"" : \""" &amp; demoPosts[[#This Row],[modified]] &amp; "\"", "</f>
        <v xml:space="preserve">\"modified\" : \"2002-05-30T09:30:10Z\", </v>
      </c>
      <c r="AZ68" s="185" t="str">
        <f ca="1">"\""created\"" : \""" &amp; demoPosts[[#This Row],[created]] &amp; "\"", "</f>
        <v xml:space="preserve">\"created\" : \"2016-09-16T04:07:26Z\", </v>
      </c>
      <c r="BA68" s="185" t="str">
        <f>"\""modified\"" : \""" &amp; demoPosts[[#This Row],[modified]] &amp; "\"", "</f>
        <v xml:space="preserve">\"modified\" : \"2002-05-30T09:30:10Z\", </v>
      </c>
      <c r="BB68" s="185" t="str">
        <f>"\""labels\"" : \""each([Bitcoin],[Ethereum],[" &amp; demoPosts[[#This Row],[postTypeGuidLabel]]&amp;"])\"", "</f>
        <v xml:space="preserve">\"labels\" : \"each([Bitcoin],[Ethereum],[MESSAGEPOSTLABEL])\", </v>
      </c>
      <c r="BC68" s="185" t="str">
        <f t="shared" si="13"/>
        <v>\"connections\":[{\"source\":\"alias://ff5136ad023a66644c4f4a8e2a495bb34689/alias\",\"target\":\"alias://0e65bd3a974ed1d7c195f94055c93537827f/alias\",\"label\":\"f0186f0d-c862-4ee3-9c09-b850a9d745a7\"}],</v>
      </c>
      <c r="BD68" s="185" t="str">
        <f>"\""versionedPostId\"" : \""" &amp; demoPosts[[#This Row],[versionedPost.id]] &amp; "\"", "</f>
        <v xml:space="preserve">\"versionedPostId\" : \"\", </v>
      </c>
      <c r="BE68" s="185" t="str">
        <f>"\""versionedPostPredecessorId\"" : \""" &amp; demoPosts[[#This Row],[versionedPost.predecessorID]] &amp; "\"", "</f>
        <v xml:space="preserve">\"versionedPostPredecessorId\" : \"\", </v>
      </c>
      <c r="BF68" s="185" t="str">
        <f>"\""jobPostType\"" : \""" &amp; demoPosts[[#This Row],[jobPostType]] &amp; "\"", "</f>
        <v xml:space="preserve">\"jobPostType\" : \" \", </v>
      </c>
      <c r="BG68" s="185" t="str">
        <f>"\""name\"" : \""" &amp; demoPosts[[#This Row],[jobName]] &amp; "\"", "</f>
        <v xml:space="preserve">\"name\" : \"\", </v>
      </c>
      <c r="BH68" s="185" t="str">
        <f>"\""description\"" : \""" &amp; demoPosts[[#This Row],[jobDescription]] &amp; "\"", "</f>
        <v xml:space="preserve">\"description\" : \"\", </v>
      </c>
      <c r="BI68" s="185" t="str">
        <f>"\""message\"" : \""" &amp; demoPosts[[#This Row],[jobMessage]] &amp; "\"", "</f>
        <v xml:space="preserve">\"message\" : \"\", </v>
      </c>
      <c r="BJ6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8" s="185" t="str">
        <f>"\""postedDate\"" : \""" &amp; demoPosts[[#This Row],[jobMessage]] &amp; "\"", "</f>
        <v xml:space="preserve">\"postedDate\" : \"\", </v>
      </c>
      <c r="BL68" s="185" t="str">
        <f>"\""broadcastDate\"" : \""" &amp; demoPosts[[#This Row],[jobBroadcastDate]] &amp; "\"", "</f>
        <v xml:space="preserve">\"broadcastDate\" : \"\", </v>
      </c>
      <c r="BM68" s="185" t="str">
        <f>"\""startDate\"" : \""" &amp; demoPosts[[#This Row],[jobStartDate]] &amp; "\"", "</f>
        <v xml:space="preserve">\"startDate\" : \"\", </v>
      </c>
      <c r="BN68" s="185" t="str">
        <f>"\""endDate\"" : \""" &amp; demoPosts[[#This Row],[jobEndDate]] &amp; "\"", "</f>
        <v xml:space="preserve">\"endDate\" : \"\", </v>
      </c>
      <c r="BO68" s="185" t="str">
        <f>"\""currency\"" : \""" &amp; demoPosts[[#This Row],[jobCurrency]] &amp; "\"", "</f>
        <v xml:space="preserve">\"currency\" : \"\", </v>
      </c>
      <c r="BP68" s="185" t="str">
        <f>"\""workLocation\"" : \""" &amp; demoPosts[[#This Row],[jobWorkLocation]] &amp; "\"", "</f>
        <v xml:space="preserve">\"workLocation\" : \"\", </v>
      </c>
      <c r="BQ68" s="185" t="str">
        <f>"\""isPayoutInPieces\"" : \""" &amp; demoPosts[[#This Row],[jobIsPayoutInPieces]] &amp; "\"", "</f>
        <v xml:space="preserve">\"isPayoutInPieces\" : \"\", </v>
      </c>
      <c r="BR68" s="185" t="str">
        <f t="shared" ref="BR68:BR99" si="15">"\""skillNeeded\"" : \""" &amp; "various skills" &amp; "\"", "</f>
        <v xml:space="preserve">\"skillNeeded\" : \"various skills\", </v>
      </c>
      <c r="BS68" s="185" t="str">
        <f>"\""posterId\"" : \""" &amp; demoPosts[[#This Row],[posterId]] &amp; "\"", "</f>
        <v xml:space="preserve">\"posterId\" : \"\", </v>
      </c>
      <c r="BT68" s="185" t="str">
        <f>"\""versionNumber\"" : \""" &amp; demoPosts[[#This Row],[versionNumber]] &amp; "\"", "</f>
        <v xml:space="preserve">\"versionNumber\" : \"\", </v>
      </c>
      <c r="BU68" s="185" t="str">
        <f>"\""allowForwarding\"" : " &amp; demoPosts[[#This Row],[allowForwarding]] &amp; ", "</f>
        <v xml:space="preserve">\"allowForwarding\" : true, </v>
      </c>
      <c r="BV68" s="185" t="str">
        <f t="shared" si="14"/>
        <v xml:space="preserve">\"referents\" : \"\", </v>
      </c>
      <c r="BW68" s="185" t="str">
        <f>"\""contractType\"" : \""" &amp; demoPosts[[#This Row],[jobContractType]] &amp; "\"", "</f>
        <v xml:space="preserve">\"contractType\" : \"\", </v>
      </c>
      <c r="BX68" s="185" t="str">
        <f>"\""budget\"" : \""" &amp; demoPosts[[#This Row],[jobBudget]] &amp; "\"""</f>
        <v>\"budget\" : \"\"</v>
      </c>
      <c r="BY6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8" s="185" t="str">
        <f>"\""text\"" : \""" &amp; demoPosts[[#This Row],[messageText]] &amp; "\"","</f>
        <v>\"text\"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8" s="185" t="str">
        <f>"\""subject\"" : \""" &amp; demoPosts[[#This Row],[messageSubject]] &amp; "\"","</f>
        <v>\"subject\" : \"subject to discussion\",</v>
      </c>
      <c r="CB6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8" s="185" t="str">
        <f ca="1">"{\""$type\"":\"""&amp;demoPosts[[#This Row],[$type]]&amp;"\"","&amp;demoPosts[[#This Row],[uidInnerJson]]&amp;demoPosts[[#This Row],[createdInnerJson]]&amp;demoPosts[[#This Row],[modifiedInnerJson]]&amp;"\""connections\"":[{}],"&amp;"\""labels\"":\""notused\"","&amp;demoPosts[[#This Row],[typeDependentContentJson]]&amp;"}"</f>
        <v>{\"$type\":\"shared.models.MessagePost\",\"uid\" : \"777063d35a6b481b96304ed41f1db9cc\", \"created\" : \"2016-09-16T04:07:26Z\",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8" s="185" t="str">
        <f>"""uid"" : """&amp;demoPosts[[#This Row],[uid]]&amp;""", "</f>
        <v xml:space="preserve">"uid" : "777063d35a6b481b96304ed41f1db9cc", </v>
      </c>
      <c r="CG68" s="185" t="str">
        <f>"""src"" : """&amp;demoPosts[[#This Row],[Source]]&amp;""", "</f>
        <v xml:space="preserve">"src" : "17d34b9a04e1495497dd4f31bb52da56", </v>
      </c>
      <c r="CH68" s="185" t="str">
        <f>"""trgts"" : ["""&amp;demoPosts[[#This Row],[trgt1]]&amp;"""], "</f>
        <v xml:space="preserve">"trgts" : ["eeeeeeeeeeeeeeeeeeeeeeeeeeeeeeee"], </v>
      </c>
      <c r="CI68" s="185" t="str">
        <f>"""label"" : ""each([Bitcoin],[Ethereum],[" &amp; demoPosts[[#This Row],[postTypeGuidLabel]]&amp;"])"", "</f>
        <v xml:space="preserve">"label" : "each([Bitcoin],[Ethereum],[MESSAGEPOSTLABEL])", </v>
      </c>
      <c r="CJ68" s="207" t="str">
        <f ca="1">"{"&amp;demoPosts[[#This Row],[src]] &amp;demoPosts[[#This Row],[trgts]]&amp; demoPosts[[#This Row],[outterLabels]] &amp; demoPosts[[#This Row],[uid2]] &amp; """value"" : """ &amp; demoPosts[[#This Row],[valueJson]] &amp; """}" &amp; IF(LEN(OFFSET(demoPosts[[#This Row],[Source]],1,0))&gt;0," , ","")</f>
        <v xml:space="preserve">{"src" : "17d34b9a04e1495497dd4f31bb52da56", "trgts" : ["eeeeeeeeeeeeeeeeeeeeeeeeeeeeeeee"], "label" : "each([Bitcoin],[Ethereum],[MESSAGEPOSTLABEL])", "uid" : "777063d35a6b481b96304ed41f1db9cc", "value" : "{\"$type\":\"shared.models.MessagePost\",\"uid\" : \"777063d35a6b481b96304ed41f1db9cc\", \"created\" : \"2016-09-16T04:07:26Z\", \"modified\" : \"2002-05-30T09:30:10Z\", \"connections\":[{}],\"labels\":\"notused\",\"postContent\": {\"$type\":\"shared.models.MessagePostContent\",\"versionedPostId\" : \"\", \"versionedPostPredecessorId\" : \"\", \"versionNumber\" : \"\", \"allowForwarding\" : true, \"text\" : \"66: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8" s="210" t="str">
        <f>""</f>
        <v/>
      </c>
    </row>
    <row r="69" spans="2:89" s="185" customFormat="1" x14ac:dyDescent="0.25">
      <c r="B69" s="185" t="s">
        <v>1266</v>
      </c>
      <c r="C69" s="185" t="s">
        <v>1170</v>
      </c>
      <c r="D69" s="185" t="str">
        <f>VLOOKUP(demoPosts[[#This Row],[Source]],Table1[[UUID]:[email]],2,FALSE)</f>
        <v>67@localhost</v>
      </c>
      <c r="E69" s="185" t="s">
        <v>2487</v>
      </c>
      <c r="F69" s="185" t="s">
        <v>805</v>
      </c>
      <c r="G6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69" s="150" t="str">
        <f t="shared" ref="I69:I127" ca="1" si="16">TEXT(NOW()-ROW()/100, "yyyy-mm-ddThh:mm:ssZ")</f>
        <v>2016-09-16T03:53:02Z</v>
      </c>
      <c r="J69" s="185" t="s">
        <v>804</v>
      </c>
      <c r="M69" s="185" t="s">
        <v>2600</v>
      </c>
      <c r="N69" s="185" t="str">
        <f>ROW(demoPosts[[#This Row],[postTypeGuidLabel]])-2 &amp; ":  " &amp; REPT("lorem ipsum ",2*ROW(demoPosts[[#This Row],[postTypeGuidLabel]]))</f>
        <v xml:space="preserve">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69" s="185">
        <v>12</v>
      </c>
      <c r="P6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69" s="185" t="s">
        <v>2651</v>
      </c>
      <c r="AE69" s="185" t="s">
        <v>868</v>
      </c>
      <c r="AQ69" s="185" t="str">
        <f>"\""name\"" : \"""&amp;demoPosts[[#This Row],[talentProfile.name]]&amp;"\"", "</f>
        <v xml:space="preserve">\"name\" : \"\", </v>
      </c>
      <c r="AR69" s="185" t="str">
        <f>"\""title\"" : \"""&amp;demoPosts[[#This Row],[talentProfile.title]]&amp;"\"", "</f>
        <v xml:space="preserve">\"title\" : \"\", </v>
      </c>
      <c r="AS69" s="185" t="str">
        <f>"\""capabilities\"" : \"""&amp;demoPosts[[#This Row],[talentProfile.capabilities]]&amp;"\"", "</f>
        <v xml:space="preserve">\"capabilities\" : \"\", </v>
      </c>
      <c r="AT69" s="185" t="str">
        <f>"\""video\"" : \"""&amp;demoPosts[[#This Row],[talentProfile.video]]&amp;"\"" "</f>
        <v xml:space="preserve">\"video\" : \"\" </v>
      </c>
      <c r="AU6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69" s="185" t="str">
        <f>"\""uid\"" : \"""&amp;demoPosts[[#This Row],[uid]]&amp;"\"", "</f>
        <v xml:space="preserve">\"uid\" : \"f89f1e4ad388430fb0928b2954478289\", </v>
      </c>
      <c r="AW69" s="185" t="str">
        <f t="shared" si="12"/>
        <v xml:space="preserve">\"type\" : \"TEXT\", </v>
      </c>
      <c r="AX69" s="185" t="str">
        <f ca="1">"\""created\"" : \""" &amp; demoPosts[[#This Row],[created]] &amp; "\"", "</f>
        <v xml:space="preserve">\"created\" : \"2016-09-16T03:53:02Z\", </v>
      </c>
      <c r="AY69" s="185" t="str">
        <f>"\""modified\"" : \""" &amp; demoPosts[[#This Row],[modified]] &amp; "\"", "</f>
        <v xml:space="preserve">\"modified\" : \"2002-05-30T09:30:10Z\", </v>
      </c>
      <c r="AZ69" s="185" t="str">
        <f ca="1">"\""created\"" : \""" &amp; demoPosts[[#This Row],[created]] &amp; "\"", "</f>
        <v xml:space="preserve">\"created\" : \"2016-09-16T03:53:02Z\", </v>
      </c>
      <c r="BA69" s="185" t="str">
        <f>"\""modified\"" : \""" &amp; demoPosts[[#This Row],[modified]] &amp; "\"", "</f>
        <v xml:space="preserve">\"modified\" : \"2002-05-30T09:30:10Z\", </v>
      </c>
      <c r="BB69" s="185" t="str">
        <f>"\""labels\"" : \""each([Bitcoin],[Ethereum],[" &amp; demoPosts[[#This Row],[postTypeGuidLabel]]&amp;"])\"", "</f>
        <v xml:space="preserve">\"labels\" : \"each([Bitcoin],[Ethereum],[MESSAGEPOSTLABEL])\", </v>
      </c>
      <c r="BC69" s="185" t="str">
        <f t="shared" si="13"/>
        <v>\"connections\":[{\"source\":\"alias://ff5136ad023a66644c4f4a8e2a495bb34689/alias\",\"target\":\"alias://0e65bd3a974ed1d7c195f94055c93537827f/alias\",\"label\":\"f0186f0d-c862-4ee3-9c09-b850a9d745a7\"}],</v>
      </c>
      <c r="BD69" s="185" t="str">
        <f>"\""versionedPostId\"" : \""" &amp; demoPosts[[#This Row],[versionedPost.id]] &amp; "\"", "</f>
        <v xml:space="preserve">\"versionedPostId\" : \"\", </v>
      </c>
      <c r="BE69" s="185" t="str">
        <f>"\""versionedPostPredecessorId\"" : \""" &amp; demoPosts[[#This Row],[versionedPost.predecessorID]] &amp; "\"", "</f>
        <v xml:space="preserve">\"versionedPostPredecessorId\" : \"\", </v>
      </c>
      <c r="BF69" s="185" t="str">
        <f>"\""jobPostType\"" : \""" &amp; demoPosts[[#This Row],[jobPostType]] &amp; "\"", "</f>
        <v xml:space="preserve">\"jobPostType\" : \" \", </v>
      </c>
      <c r="BG69" s="185" t="str">
        <f>"\""name\"" : \""" &amp; demoPosts[[#This Row],[jobName]] &amp; "\"", "</f>
        <v xml:space="preserve">\"name\" : \"\", </v>
      </c>
      <c r="BH69" s="185" t="str">
        <f>"\""description\"" : \""" &amp; demoPosts[[#This Row],[jobDescription]] &amp; "\"", "</f>
        <v xml:space="preserve">\"description\" : \"\", </v>
      </c>
      <c r="BI69" s="185" t="str">
        <f>"\""message\"" : \""" &amp; demoPosts[[#This Row],[jobMessage]] &amp; "\"", "</f>
        <v xml:space="preserve">\"message\" : \"\", </v>
      </c>
      <c r="BJ6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69" s="185" t="str">
        <f>"\""postedDate\"" : \""" &amp; demoPosts[[#This Row],[jobMessage]] &amp; "\"", "</f>
        <v xml:space="preserve">\"postedDate\" : \"\", </v>
      </c>
      <c r="BL69" s="185" t="str">
        <f>"\""broadcastDate\"" : \""" &amp; demoPosts[[#This Row],[jobBroadcastDate]] &amp; "\"", "</f>
        <v xml:space="preserve">\"broadcastDate\" : \"\", </v>
      </c>
      <c r="BM69" s="185" t="str">
        <f>"\""startDate\"" : \""" &amp; demoPosts[[#This Row],[jobStartDate]] &amp; "\"", "</f>
        <v xml:space="preserve">\"startDate\" : \"\", </v>
      </c>
      <c r="BN69" s="185" t="str">
        <f>"\""endDate\"" : \""" &amp; demoPosts[[#This Row],[jobEndDate]] &amp; "\"", "</f>
        <v xml:space="preserve">\"endDate\" : \"\", </v>
      </c>
      <c r="BO69" s="185" t="str">
        <f>"\""currency\"" : \""" &amp; demoPosts[[#This Row],[jobCurrency]] &amp; "\"", "</f>
        <v xml:space="preserve">\"currency\" : \"\", </v>
      </c>
      <c r="BP69" s="185" t="str">
        <f>"\""workLocation\"" : \""" &amp; demoPosts[[#This Row],[jobWorkLocation]] &amp; "\"", "</f>
        <v xml:space="preserve">\"workLocation\" : \"\", </v>
      </c>
      <c r="BQ69" s="185" t="str">
        <f>"\""isPayoutInPieces\"" : \""" &amp; demoPosts[[#This Row],[jobIsPayoutInPieces]] &amp; "\"", "</f>
        <v xml:space="preserve">\"isPayoutInPieces\" : \"\", </v>
      </c>
      <c r="BR69" s="185" t="str">
        <f t="shared" si="15"/>
        <v xml:space="preserve">\"skillNeeded\" : \"various skills\", </v>
      </c>
      <c r="BS69" s="185" t="str">
        <f>"\""posterId\"" : \""" &amp; demoPosts[[#This Row],[posterId]] &amp; "\"", "</f>
        <v xml:space="preserve">\"posterId\" : \"\", </v>
      </c>
      <c r="BT69" s="185" t="str">
        <f>"\""versionNumber\"" : \""" &amp; demoPosts[[#This Row],[versionNumber]] &amp; "\"", "</f>
        <v xml:space="preserve">\"versionNumber\" : \"\", </v>
      </c>
      <c r="BU69" s="185" t="str">
        <f>"\""allowForwarding\"" : " &amp; demoPosts[[#This Row],[allowForwarding]] &amp; ", "</f>
        <v xml:space="preserve">\"allowForwarding\" : true, </v>
      </c>
      <c r="BV69" s="185" t="str">
        <f t="shared" si="14"/>
        <v xml:space="preserve">\"referents\" : \"\", </v>
      </c>
      <c r="BW69" s="185" t="str">
        <f>"\""contractType\"" : \""" &amp; demoPosts[[#This Row],[jobContractType]] &amp; "\"", "</f>
        <v xml:space="preserve">\"contractType\" : \"\", </v>
      </c>
      <c r="BX69" s="185" t="str">
        <f>"\""budget\"" : \""" &amp; demoPosts[[#This Row],[jobBudget]] &amp; "\"""</f>
        <v>\"budget\" : \"\"</v>
      </c>
      <c r="BY6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69" s="185" t="str">
        <f>"\""text\"" : \""" &amp; demoPosts[[#This Row],[messageText]] &amp; "\"","</f>
        <v>\"text\"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69" s="185" t="str">
        <f>"\""subject\"" : \""" &amp; demoPosts[[#This Row],[messageSubject]] &amp; "\"","</f>
        <v>\"subject\" : \"subject to discussion\",</v>
      </c>
      <c r="CB6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6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6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69" s="185" t="str">
        <f ca="1">"{\""$type\"":\"""&amp;demoPosts[[#This Row],[$type]]&amp;"\"","&amp;demoPosts[[#This Row],[uidInnerJson]]&amp;demoPosts[[#This Row],[createdInnerJson]]&amp;demoPosts[[#This Row],[modifiedInnerJson]]&amp;"\""connections\"":[{}],"&amp;"\""labels\"":\""notused\"","&amp;demoPosts[[#This Row],[typeDependentContentJson]]&amp;"}"</f>
        <v>{\"$type\":\"shared.models.MessagePost\",\"uid\" : \"f89f1e4ad388430fb0928b2954478289\", \"created\" : \"2016-09-16T03:53:02Z\",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69" s="185" t="str">
        <f>"""uid"" : """&amp;demoPosts[[#This Row],[uid]]&amp;""", "</f>
        <v xml:space="preserve">"uid" : "f89f1e4ad388430fb0928b2954478289", </v>
      </c>
      <c r="CG69" s="185" t="str">
        <f>"""src"" : """&amp;demoPosts[[#This Row],[Source]]&amp;""", "</f>
        <v xml:space="preserve">"src" : "30c66810d8c74853b294c793892d5f1b", </v>
      </c>
      <c r="CH69" s="185" t="str">
        <f>"""trgts"" : ["""&amp;demoPosts[[#This Row],[trgt1]]&amp;"""], "</f>
        <v xml:space="preserve">"trgts" : ["eeeeeeeeeeeeeeeeeeeeeeeeeeeeeeee"], </v>
      </c>
      <c r="CI69" s="185" t="str">
        <f>"""label"" : ""each([Bitcoin],[Ethereum],[" &amp; demoPosts[[#This Row],[postTypeGuidLabel]]&amp;"])"", "</f>
        <v xml:space="preserve">"label" : "each([Bitcoin],[Ethereum],[MESSAGEPOSTLABEL])", </v>
      </c>
      <c r="CJ69" s="207" t="str">
        <f ca="1">"{"&amp;demoPosts[[#This Row],[src]] &amp;demoPosts[[#This Row],[trgts]]&amp; demoPosts[[#This Row],[outterLabels]] &amp; demoPosts[[#This Row],[uid2]] &amp; """value"" : """ &amp; demoPosts[[#This Row],[valueJson]] &amp; """}" &amp; IF(LEN(OFFSET(demoPosts[[#This Row],[Source]],1,0))&gt;0," , ","")</f>
        <v xml:space="preserve">{"src" : "30c66810d8c74853b294c793892d5f1b", "trgts" : ["eeeeeeeeeeeeeeeeeeeeeeeeeeeeeeee"], "label" : "each([Bitcoin],[Ethereum],[MESSAGEPOSTLABEL])", "uid" : "f89f1e4ad388430fb0928b2954478289", "value" : "{\"$type\":\"shared.models.MessagePost\",\"uid\" : \"f89f1e4ad388430fb0928b2954478289\", \"created\" : \"2016-09-16T03:53:02Z\", \"modified\" : \"2002-05-30T09:30:10Z\", \"connections\":[{}],\"labels\":\"notused\",\"postContent\": {\"$type\":\"shared.models.MessagePostContent\",\"versionedPostId\" : \"\", \"versionedPostPredecessorId\" : \"\", \"versionNumber\" : \"\", \"allowForwarding\" : true, \"text\" : \"67: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69" s="210" t="str">
        <f>""</f>
        <v/>
      </c>
    </row>
    <row r="70" spans="2:89" s="185" customFormat="1" x14ac:dyDescent="0.25">
      <c r="B70" s="185" t="s">
        <v>1267</v>
      </c>
      <c r="C70" s="185" t="s">
        <v>1171</v>
      </c>
      <c r="D70" s="185" t="str">
        <f>VLOOKUP(demoPosts[[#This Row],[Source]],Table1[[UUID]:[email]],2,FALSE)</f>
        <v>68@localhost</v>
      </c>
      <c r="E70" s="185" t="s">
        <v>2487</v>
      </c>
      <c r="F70" s="185" t="s">
        <v>805</v>
      </c>
      <c r="G7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0" s="150" t="str">
        <f t="shared" ca="1" si="16"/>
        <v>2016-09-16T03:38:38Z</v>
      </c>
      <c r="J70" s="185" t="s">
        <v>804</v>
      </c>
      <c r="M70" s="185" t="s">
        <v>2600</v>
      </c>
      <c r="N70" s="185" t="str">
        <f>ROW(demoPosts[[#This Row],[postTypeGuidLabel]])-2 &amp; ":  " &amp; REPT("lorem ipsum ",2*ROW(demoPosts[[#This Row],[postTypeGuidLabel]]))</f>
        <v xml:space="preserve">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0" s="185">
        <v>12</v>
      </c>
      <c r="P7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0" s="185" t="s">
        <v>2651</v>
      </c>
      <c r="AE70" s="185" t="s">
        <v>868</v>
      </c>
      <c r="AQ70" s="185" t="str">
        <f>"\""name\"" : \"""&amp;demoPosts[[#This Row],[talentProfile.name]]&amp;"\"", "</f>
        <v xml:space="preserve">\"name\" : \"\", </v>
      </c>
      <c r="AR70" s="185" t="str">
        <f>"\""title\"" : \"""&amp;demoPosts[[#This Row],[talentProfile.title]]&amp;"\"", "</f>
        <v xml:space="preserve">\"title\" : \"\", </v>
      </c>
      <c r="AS70" s="185" t="str">
        <f>"\""capabilities\"" : \"""&amp;demoPosts[[#This Row],[talentProfile.capabilities]]&amp;"\"", "</f>
        <v xml:space="preserve">\"capabilities\" : \"\", </v>
      </c>
      <c r="AT70" s="185" t="str">
        <f>"\""video\"" : \"""&amp;demoPosts[[#This Row],[talentProfile.video]]&amp;"\"" "</f>
        <v xml:space="preserve">\"video\" : \"\" </v>
      </c>
      <c r="AU7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0" s="185" t="str">
        <f>"\""uid\"" : \"""&amp;demoPosts[[#This Row],[uid]]&amp;"\"", "</f>
        <v xml:space="preserve">\"uid\" : \"5429e3358e0d47919d6d8a66442bfb05\", </v>
      </c>
      <c r="AW70" s="185" t="str">
        <f t="shared" si="12"/>
        <v xml:space="preserve">\"type\" : \"TEXT\", </v>
      </c>
      <c r="AX70" s="185" t="str">
        <f ca="1">"\""created\"" : \""" &amp; demoPosts[[#This Row],[created]] &amp; "\"", "</f>
        <v xml:space="preserve">\"created\" : \"2016-09-16T03:38:38Z\", </v>
      </c>
      <c r="AY70" s="185" t="str">
        <f>"\""modified\"" : \""" &amp; demoPosts[[#This Row],[modified]] &amp; "\"", "</f>
        <v xml:space="preserve">\"modified\" : \"2002-05-30T09:30:10Z\", </v>
      </c>
      <c r="AZ70" s="185" t="str">
        <f ca="1">"\""created\"" : \""" &amp; demoPosts[[#This Row],[created]] &amp; "\"", "</f>
        <v xml:space="preserve">\"created\" : \"2016-09-16T03:38:38Z\", </v>
      </c>
      <c r="BA70" s="185" t="str">
        <f>"\""modified\"" : \""" &amp; demoPosts[[#This Row],[modified]] &amp; "\"", "</f>
        <v xml:space="preserve">\"modified\" : \"2002-05-30T09:30:10Z\", </v>
      </c>
      <c r="BB70" s="185" t="str">
        <f>"\""labels\"" : \""each([Bitcoin],[Ethereum],[" &amp; demoPosts[[#This Row],[postTypeGuidLabel]]&amp;"])\"", "</f>
        <v xml:space="preserve">\"labels\" : \"each([Bitcoin],[Ethereum],[MESSAGEPOSTLABEL])\", </v>
      </c>
      <c r="BC70" s="185" t="str">
        <f t="shared" si="13"/>
        <v>\"connections\":[{\"source\":\"alias://ff5136ad023a66644c4f4a8e2a495bb34689/alias\",\"target\":\"alias://0e65bd3a974ed1d7c195f94055c93537827f/alias\",\"label\":\"f0186f0d-c862-4ee3-9c09-b850a9d745a7\"}],</v>
      </c>
      <c r="BD70" s="185" t="str">
        <f>"\""versionedPostId\"" : \""" &amp; demoPosts[[#This Row],[versionedPost.id]] &amp; "\"", "</f>
        <v xml:space="preserve">\"versionedPostId\" : \"\", </v>
      </c>
      <c r="BE70" s="185" t="str">
        <f>"\""versionedPostPredecessorId\"" : \""" &amp; demoPosts[[#This Row],[versionedPost.predecessorID]] &amp; "\"", "</f>
        <v xml:space="preserve">\"versionedPostPredecessorId\" : \"\", </v>
      </c>
      <c r="BF70" s="185" t="str">
        <f>"\""jobPostType\"" : \""" &amp; demoPosts[[#This Row],[jobPostType]] &amp; "\"", "</f>
        <v xml:space="preserve">\"jobPostType\" : \" \", </v>
      </c>
      <c r="BG70" s="185" t="str">
        <f>"\""name\"" : \""" &amp; demoPosts[[#This Row],[jobName]] &amp; "\"", "</f>
        <v xml:space="preserve">\"name\" : \"\", </v>
      </c>
      <c r="BH70" s="185" t="str">
        <f>"\""description\"" : \""" &amp; demoPosts[[#This Row],[jobDescription]] &amp; "\"", "</f>
        <v xml:space="preserve">\"description\" : \"\", </v>
      </c>
      <c r="BI70" s="185" t="str">
        <f>"\""message\"" : \""" &amp; demoPosts[[#This Row],[jobMessage]] &amp; "\"", "</f>
        <v xml:space="preserve">\"message\" : \"\", </v>
      </c>
      <c r="BJ7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0" s="185" t="str">
        <f>"\""postedDate\"" : \""" &amp; demoPosts[[#This Row],[jobMessage]] &amp; "\"", "</f>
        <v xml:space="preserve">\"postedDate\" : \"\", </v>
      </c>
      <c r="BL70" s="185" t="str">
        <f>"\""broadcastDate\"" : \""" &amp; demoPosts[[#This Row],[jobBroadcastDate]] &amp; "\"", "</f>
        <v xml:space="preserve">\"broadcastDate\" : \"\", </v>
      </c>
      <c r="BM70" s="185" t="str">
        <f>"\""startDate\"" : \""" &amp; demoPosts[[#This Row],[jobStartDate]] &amp; "\"", "</f>
        <v xml:space="preserve">\"startDate\" : \"\", </v>
      </c>
      <c r="BN70" s="185" t="str">
        <f>"\""endDate\"" : \""" &amp; demoPosts[[#This Row],[jobEndDate]] &amp; "\"", "</f>
        <v xml:space="preserve">\"endDate\" : \"\", </v>
      </c>
      <c r="BO70" s="185" t="str">
        <f>"\""currency\"" : \""" &amp; demoPosts[[#This Row],[jobCurrency]] &amp; "\"", "</f>
        <v xml:space="preserve">\"currency\" : \"\", </v>
      </c>
      <c r="BP70" s="185" t="str">
        <f>"\""workLocation\"" : \""" &amp; demoPosts[[#This Row],[jobWorkLocation]] &amp; "\"", "</f>
        <v xml:space="preserve">\"workLocation\" : \"\", </v>
      </c>
      <c r="BQ70" s="185" t="str">
        <f>"\""isPayoutInPieces\"" : \""" &amp; demoPosts[[#This Row],[jobIsPayoutInPieces]] &amp; "\"", "</f>
        <v xml:space="preserve">\"isPayoutInPieces\" : \"\", </v>
      </c>
      <c r="BR70" s="185" t="str">
        <f t="shared" si="15"/>
        <v xml:space="preserve">\"skillNeeded\" : \"various skills\", </v>
      </c>
      <c r="BS70" s="185" t="str">
        <f>"\""posterId\"" : \""" &amp; demoPosts[[#This Row],[posterId]] &amp; "\"", "</f>
        <v xml:space="preserve">\"posterId\" : \"\", </v>
      </c>
      <c r="BT70" s="185" t="str">
        <f>"\""versionNumber\"" : \""" &amp; demoPosts[[#This Row],[versionNumber]] &amp; "\"", "</f>
        <v xml:space="preserve">\"versionNumber\" : \"\", </v>
      </c>
      <c r="BU70" s="185" t="str">
        <f>"\""allowForwarding\"" : " &amp; demoPosts[[#This Row],[allowForwarding]] &amp; ", "</f>
        <v xml:space="preserve">\"allowForwarding\" : true, </v>
      </c>
      <c r="BV70" s="185" t="str">
        <f t="shared" si="14"/>
        <v xml:space="preserve">\"referents\" : \"\", </v>
      </c>
      <c r="BW70" s="185" t="str">
        <f>"\""contractType\"" : \""" &amp; demoPosts[[#This Row],[jobContractType]] &amp; "\"", "</f>
        <v xml:space="preserve">\"contractType\" : \"\", </v>
      </c>
      <c r="BX70" s="185" t="str">
        <f>"\""budget\"" : \""" &amp; demoPosts[[#This Row],[jobBudget]] &amp; "\"""</f>
        <v>\"budget\" : \"\"</v>
      </c>
      <c r="BY7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0" s="185" t="str">
        <f>"\""text\"" : \""" &amp; demoPosts[[#This Row],[messageText]] &amp; "\"","</f>
        <v>\"text\"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0" s="185" t="str">
        <f>"\""subject\"" : \""" &amp; demoPosts[[#This Row],[messageSubject]] &amp; "\"","</f>
        <v>\"subject\" : \"subject to discussion\",</v>
      </c>
      <c r="CB7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0" s="185" t="str">
        <f ca="1">"{\""$type\"":\"""&amp;demoPosts[[#This Row],[$type]]&amp;"\"","&amp;demoPosts[[#This Row],[uidInnerJson]]&amp;demoPosts[[#This Row],[createdInnerJson]]&amp;demoPosts[[#This Row],[modifiedInnerJson]]&amp;"\""connections\"":[{}],"&amp;"\""labels\"":\""notused\"","&amp;demoPosts[[#This Row],[typeDependentContentJson]]&amp;"}"</f>
        <v>{\"$type\":\"shared.models.MessagePost\",\"uid\" : \"5429e3358e0d47919d6d8a66442bfb05\", \"created\" : \"2016-09-16T03:38:38Z\",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0" s="185" t="str">
        <f>"""uid"" : """&amp;demoPosts[[#This Row],[uid]]&amp;""", "</f>
        <v xml:space="preserve">"uid" : "5429e3358e0d47919d6d8a66442bfb05", </v>
      </c>
      <c r="CG70" s="185" t="str">
        <f>"""src"" : """&amp;demoPosts[[#This Row],[Source]]&amp;""", "</f>
        <v xml:space="preserve">"src" : "cd717a97270f48cc9e286ab9d12fd15d", </v>
      </c>
      <c r="CH70" s="185" t="str">
        <f>"""trgts"" : ["""&amp;demoPosts[[#This Row],[trgt1]]&amp;"""], "</f>
        <v xml:space="preserve">"trgts" : ["eeeeeeeeeeeeeeeeeeeeeeeeeeeeeeee"], </v>
      </c>
      <c r="CI70" s="185" t="str">
        <f>"""label"" : ""each([Bitcoin],[Ethereum],[" &amp; demoPosts[[#This Row],[postTypeGuidLabel]]&amp;"])"", "</f>
        <v xml:space="preserve">"label" : "each([Bitcoin],[Ethereum],[MESSAGEPOSTLABEL])", </v>
      </c>
      <c r="CJ70" s="207" t="str">
        <f ca="1">"{"&amp;demoPosts[[#This Row],[src]] &amp;demoPosts[[#This Row],[trgts]]&amp; demoPosts[[#This Row],[outterLabels]] &amp; demoPosts[[#This Row],[uid2]] &amp; """value"" : """ &amp; demoPosts[[#This Row],[valueJson]] &amp; """}" &amp; IF(LEN(OFFSET(demoPosts[[#This Row],[Source]],1,0))&gt;0," , ","")</f>
        <v xml:space="preserve">{"src" : "cd717a97270f48cc9e286ab9d12fd15d", "trgts" : ["eeeeeeeeeeeeeeeeeeeeeeeeeeeeeeee"], "label" : "each([Bitcoin],[Ethereum],[MESSAGEPOSTLABEL])", "uid" : "5429e3358e0d47919d6d8a66442bfb05", "value" : "{\"$type\":\"shared.models.MessagePost\",\"uid\" : \"5429e3358e0d47919d6d8a66442bfb05\", \"created\" : \"2016-09-16T03:38:38Z\", \"modified\" : \"2002-05-30T09:30:10Z\", \"connections\":[{}],\"labels\":\"notused\",\"postContent\": {\"$type\":\"shared.models.MessagePostContent\",\"versionedPostId\" : \"\", \"versionedPostPredecessorId\" : \"\", \"versionNumber\" : \"\", \"allowForwarding\" : true, \"text\" : \"68: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0" s="210" t="str">
        <f>""</f>
        <v/>
      </c>
    </row>
    <row r="71" spans="2:89" s="185" customFormat="1" x14ac:dyDescent="0.25">
      <c r="B71" s="185" t="s">
        <v>1268</v>
      </c>
      <c r="C71" s="185" t="s">
        <v>1172</v>
      </c>
      <c r="D71" s="185" t="str">
        <f>VLOOKUP(demoPosts[[#This Row],[Source]],Table1[[UUID]:[email]],2,FALSE)</f>
        <v>69@localhost</v>
      </c>
      <c r="E71" s="185" t="s">
        <v>2487</v>
      </c>
      <c r="F71" s="185" t="s">
        <v>805</v>
      </c>
      <c r="G7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1" s="150" t="str">
        <f t="shared" ca="1" si="16"/>
        <v>2016-09-16T03:24:14Z</v>
      </c>
      <c r="J71" s="185" t="s">
        <v>804</v>
      </c>
      <c r="M71" s="185" t="s">
        <v>2600</v>
      </c>
      <c r="N71" s="185" t="str">
        <f>ROW(demoPosts[[#This Row],[postTypeGuidLabel]])-2 &amp; ":  " &amp; REPT("lorem ipsum ",2*ROW(demoPosts[[#This Row],[postTypeGuidLabel]]))</f>
        <v xml:space="preserve">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1" s="185">
        <v>12</v>
      </c>
      <c r="P7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1" s="185" t="s">
        <v>2651</v>
      </c>
      <c r="AE71" s="185" t="s">
        <v>868</v>
      </c>
      <c r="AQ71" s="185" t="str">
        <f>"\""name\"" : \"""&amp;demoPosts[[#This Row],[talentProfile.name]]&amp;"\"", "</f>
        <v xml:space="preserve">\"name\" : \"\", </v>
      </c>
      <c r="AR71" s="185" t="str">
        <f>"\""title\"" : \"""&amp;demoPosts[[#This Row],[talentProfile.title]]&amp;"\"", "</f>
        <v xml:space="preserve">\"title\" : \"\", </v>
      </c>
      <c r="AS71" s="185" t="str">
        <f>"\""capabilities\"" : \"""&amp;demoPosts[[#This Row],[talentProfile.capabilities]]&amp;"\"", "</f>
        <v xml:space="preserve">\"capabilities\" : \"\", </v>
      </c>
      <c r="AT71" s="185" t="str">
        <f>"\""video\"" : \"""&amp;demoPosts[[#This Row],[talentProfile.video]]&amp;"\"" "</f>
        <v xml:space="preserve">\"video\" : \"\" </v>
      </c>
      <c r="AU7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1" s="185" t="str">
        <f>"\""uid\"" : \"""&amp;demoPosts[[#This Row],[uid]]&amp;"\"", "</f>
        <v xml:space="preserve">\"uid\" : \"fba711c3827b4e0f891260857e9076c1\", </v>
      </c>
      <c r="AW71" s="185" t="str">
        <f t="shared" si="12"/>
        <v xml:space="preserve">\"type\" : \"TEXT\", </v>
      </c>
      <c r="AX71" s="185" t="str">
        <f ca="1">"\""created\"" : \""" &amp; demoPosts[[#This Row],[created]] &amp; "\"", "</f>
        <v xml:space="preserve">\"created\" : \"2016-09-16T03:24:14Z\", </v>
      </c>
      <c r="AY71" s="185" t="str">
        <f>"\""modified\"" : \""" &amp; demoPosts[[#This Row],[modified]] &amp; "\"", "</f>
        <v xml:space="preserve">\"modified\" : \"2002-05-30T09:30:10Z\", </v>
      </c>
      <c r="AZ71" s="185" t="str">
        <f ca="1">"\""created\"" : \""" &amp; demoPosts[[#This Row],[created]] &amp; "\"", "</f>
        <v xml:space="preserve">\"created\" : \"2016-09-16T03:24:14Z\", </v>
      </c>
      <c r="BA71" s="185" t="str">
        <f>"\""modified\"" : \""" &amp; demoPosts[[#This Row],[modified]] &amp; "\"", "</f>
        <v xml:space="preserve">\"modified\" : \"2002-05-30T09:30:10Z\", </v>
      </c>
      <c r="BB71" s="185" t="str">
        <f>"\""labels\"" : \""each([Bitcoin],[Ethereum],[" &amp; demoPosts[[#This Row],[postTypeGuidLabel]]&amp;"])\"", "</f>
        <v xml:space="preserve">\"labels\" : \"each([Bitcoin],[Ethereum],[MESSAGEPOSTLABEL])\", </v>
      </c>
      <c r="BC71" s="185" t="str">
        <f t="shared" si="13"/>
        <v>\"connections\":[{\"source\":\"alias://ff5136ad023a66644c4f4a8e2a495bb34689/alias\",\"target\":\"alias://0e65bd3a974ed1d7c195f94055c93537827f/alias\",\"label\":\"f0186f0d-c862-4ee3-9c09-b850a9d745a7\"}],</v>
      </c>
      <c r="BD71" s="185" t="str">
        <f>"\""versionedPostId\"" : \""" &amp; demoPosts[[#This Row],[versionedPost.id]] &amp; "\"", "</f>
        <v xml:space="preserve">\"versionedPostId\" : \"\", </v>
      </c>
      <c r="BE71" s="185" t="str">
        <f>"\""versionedPostPredecessorId\"" : \""" &amp; demoPosts[[#This Row],[versionedPost.predecessorID]] &amp; "\"", "</f>
        <v xml:space="preserve">\"versionedPostPredecessorId\" : \"\", </v>
      </c>
      <c r="BF71" s="185" t="str">
        <f>"\""jobPostType\"" : \""" &amp; demoPosts[[#This Row],[jobPostType]] &amp; "\"", "</f>
        <v xml:space="preserve">\"jobPostType\" : \" \", </v>
      </c>
      <c r="BG71" s="185" t="str">
        <f>"\""name\"" : \""" &amp; demoPosts[[#This Row],[jobName]] &amp; "\"", "</f>
        <v xml:space="preserve">\"name\" : \"\", </v>
      </c>
      <c r="BH71" s="185" t="str">
        <f>"\""description\"" : \""" &amp; demoPosts[[#This Row],[jobDescription]] &amp; "\"", "</f>
        <v xml:space="preserve">\"description\" : \"\", </v>
      </c>
      <c r="BI71" s="185" t="str">
        <f>"\""message\"" : \""" &amp; demoPosts[[#This Row],[jobMessage]] &amp; "\"", "</f>
        <v xml:space="preserve">\"message\" : \"\", </v>
      </c>
      <c r="BJ7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1" s="185" t="str">
        <f>"\""postedDate\"" : \""" &amp; demoPosts[[#This Row],[jobMessage]] &amp; "\"", "</f>
        <v xml:space="preserve">\"postedDate\" : \"\", </v>
      </c>
      <c r="BL71" s="185" t="str">
        <f>"\""broadcastDate\"" : \""" &amp; demoPosts[[#This Row],[jobBroadcastDate]] &amp; "\"", "</f>
        <v xml:space="preserve">\"broadcastDate\" : \"\", </v>
      </c>
      <c r="BM71" s="185" t="str">
        <f>"\""startDate\"" : \""" &amp; demoPosts[[#This Row],[jobStartDate]] &amp; "\"", "</f>
        <v xml:space="preserve">\"startDate\" : \"\", </v>
      </c>
      <c r="BN71" s="185" t="str">
        <f>"\""endDate\"" : \""" &amp; demoPosts[[#This Row],[jobEndDate]] &amp; "\"", "</f>
        <v xml:space="preserve">\"endDate\" : \"\", </v>
      </c>
      <c r="BO71" s="185" t="str">
        <f>"\""currency\"" : \""" &amp; demoPosts[[#This Row],[jobCurrency]] &amp; "\"", "</f>
        <v xml:space="preserve">\"currency\" : \"\", </v>
      </c>
      <c r="BP71" s="185" t="str">
        <f>"\""workLocation\"" : \""" &amp; demoPosts[[#This Row],[jobWorkLocation]] &amp; "\"", "</f>
        <v xml:space="preserve">\"workLocation\" : \"\", </v>
      </c>
      <c r="BQ71" s="185" t="str">
        <f>"\""isPayoutInPieces\"" : \""" &amp; demoPosts[[#This Row],[jobIsPayoutInPieces]] &amp; "\"", "</f>
        <v xml:space="preserve">\"isPayoutInPieces\" : \"\", </v>
      </c>
      <c r="BR71" s="185" t="str">
        <f t="shared" si="15"/>
        <v xml:space="preserve">\"skillNeeded\" : \"various skills\", </v>
      </c>
      <c r="BS71" s="185" t="str">
        <f>"\""posterId\"" : \""" &amp; demoPosts[[#This Row],[posterId]] &amp; "\"", "</f>
        <v xml:space="preserve">\"posterId\" : \"\", </v>
      </c>
      <c r="BT71" s="185" t="str">
        <f>"\""versionNumber\"" : \""" &amp; demoPosts[[#This Row],[versionNumber]] &amp; "\"", "</f>
        <v xml:space="preserve">\"versionNumber\" : \"\", </v>
      </c>
      <c r="BU71" s="185" t="str">
        <f>"\""allowForwarding\"" : " &amp; demoPosts[[#This Row],[allowForwarding]] &amp; ", "</f>
        <v xml:space="preserve">\"allowForwarding\" : true, </v>
      </c>
      <c r="BV71" s="185" t="str">
        <f t="shared" si="14"/>
        <v xml:space="preserve">\"referents\" : \"\", </v>
      </c>
      <c r="BW71" s="185" t="str">
        <f>"\""contractType\"" : \""" &amp; demoPosts[[#This Row],[jobContractType]] &amp; "\"", "</f>
        <v xml:space="preserve">\"contractType\" : \"\", </v>
      </c>
      <c r="BX71" s="185" t="str">
        <f>"\""budget\"" : \""" &amp; demoPosts[[#This Row],[jobBudget]] &amp; "\"""</f>
        <v>\"budget\" : \"\"</v>
      </c>
      <c r="BY7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1" s="185" t="str">
        <f>"\""text\"" : \""" &amp; demoPosts[[#This Row],[messageText]] &amp; "\"","</f>
        <v>\"text\"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1" s="185" t="str">
        <f>"\""subject\"" : \""" &amp; demoPosts[[#This Row],[messageSubject]] &amp; "\"","</f>
        <v>\"subject\" : \"subject to discussion\",</v>
      </c>
      <c r="CB7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1" s="185" t="str">
        <f ca="1">"{\""$type\"":\"""&amp;demoPosts[[#This Row],[$type]]&amp;"\"","&amp;demoPosts[[#This Row],[uidInnerJson]]&amp;demoPosts[[#This Row],[createdInnerJson]]&amp;demoPosts[[#This Row],[modifiedInnerJson]]&amp;"\""connections\"":[{}],"&amp;"\""labels\"":\""notused\"","&amp;demoPosts[[#This Row],[typeDependentContentJson]]&amp;"}"</f>
        <v>{\"$type\":\"shared.models.MessagePost\",\"uid\" : \"fba711c3827b4e0f891260857e9076c1\", \"created\" : \"2016-09-16T03:24:14Z\",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1" s="185" t="str">
        <f>"""uid"" : """&amp;demoPosts[[#This Row],[uid]]&amp;""", "</f>
        <v xml:space="preserve">"uid" : "fba711c3827b4e0f891260857e9076c1", </v>
      </c>
      <c r="CG71" s="185" t="str">
        <f>"""src"" : """&amp;demoPosts[[#This Row],[Source]]&amp;""", "</f>
        <v xml:space="preserve">"src" : "21283e50234e4fd09ecb7a2db5a1bd35", </v>
      </c>
      <c r="CH71" s="185" t="str">
        <f>"""trgts"" : ["""&amp;demoPosts[[#This Row],[trgt1]]&amp;"""], "</f>
        <v xml:space="preserve">"trgts" : ["eeeeeeeeeeeeeeeeeeeeeeeeeeeeeeee"], </v>
      </c>
      <c r="CI71" s="185" t="str">
        <f>"""label"" : ""each([Bitcoin],[Ethereum],[" &amp; demoPosts[[#This Row],[postTypeGuidLabel]]&amp;"])"", "</f>
        <v xml:space="preserve">"label" : "each([Bitcoin],[Ethereum],[MESSAGEPOSTLABEL])", </v>
      </c>
      <c r="CJ71" s="207" t="str">
        <f ca="1">"{"&amp;demoPosts[[#This Row],[src]] &amp;demoPosts[[#This Row],[trgts]]&amp; demoPosts[[#This Row],[outterLabels]] &amp; demoPosts[[#This Row],[uid2]] &amp; """value"" : """ &amp; demoPosts[[#This Row],[valueJson]] &amp; """}" &amp; IF(LEN(OFFSET(demoPosts[[#This Row],[Source]],1,0))&gt;0," , ","")</f>
        <v xml:space="preserve">{"src" : "21283e50234e4fd09ecb7a2db5a1bd35", "trgts" : ["eeeeeeeeeeeeeeeeeeeeeeeeeeeeeeee"], "label" : "each([Bitcoin],[Ethereum],[MESSAGEPOSTLABEL])", "uid" : "fba711c3827b4e0f891260857e9076c1", "value" : "{\"$type\":\"shared.models.MessagePost\",\"uid\" : \"fba711c3827b4e0f891260857e9076c1\", \"created\" : \"2016-09-16T03:24:14Z\", \"modified\" : \"2002-05-30T09:30:10Z\", \"connections\":[{}],\"labels\":\"notused\",\"postContent\": {\"$type\":\"shared.models.MessagePostContent\",\"versionedPostId\" : \"\", \"versionedPostPredecessorId\" : \"\", \"versionNumber\" : \"\", \"allowForwarding\" : true, \"text\" : \"69: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1" s="210" t="str">
        <f>""</f>
        <v/>
      </c>
    </row>
    <row r="72" spans="2:89" s="185" customFormat="1" x14ac:dyDescent="0.25">
      <c r="B72" s="185" t="s">
        <v>1269</v>
      </c>
      <c r="C72" s="185" t="s">
        <v>1173</v>
      </c>
      <c r="D72" s="185" t="str">
        <f>VLOOKUP(demoPosts[[#This Row],[Source]],Table1[[UUID]:[email]],2,FALSE)</f>
        <v>70@localhost</v>
      </c>
      <c r="E72" s="185" t="s">
        <v>2487</v>
      </c>
      <c r="F72" s="185" t="s">
        <v>805</v>
      </c>
      <c r="G7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2" s="150" t="str">
        <f t="shared" ca="1" si="16"/>
        <v>2016-09-16T03:09:50Z</v>
      </c>
      <c r="J72" s="185" t="s">
        <v>804</v>
      </c>
      <c r="M72" s="185" t="s">
        <v>2600</v>
      </c>
      <c r="N72" s="185" t="str">
        <f>ROW(demoPosts[[#This Row],[postTypeGuidLabel]])-2 &amp; ":  " &amp; REPT("lorem ipsum ",2*ROW(demoPosts[[#This Row],[postTypeGuidLabel]]))</f>
        <v xml:space="preserve">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2" s="185">
        <v>12</v>
      </c>
      <c r="P7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2" s="185" t="s">
        <v>2651</v>
      </c>
      <c r="AE72" s="185" t="s">
        <v>868</v>
      </c>
      <c r="AQ72" s="185" t="str">
        <f>"\""name\"" : \"""&amp;demoPosts[[#This Row],[talentProfile.name]]&amp;"\"", "</f>
        <v xml:space="preserve">\"name\" : \"\", </v>
      </c>
      <c r="AR72" s="185" t="str">
        <f>"\""title\"" : \"""&amp;demoPosts[[#This Row],[talentProfile.title]]&amp;"\"", "</f>
        <v xml:space="preserve">\"title\" : \"\", </v>
      </c>
      <c r="AS72" s="185" t="str">
        <f>"\""capabilities\"" : \"""&amp;demoPosts[[#This Row],[talentProfile.capabilities]]&amp;"\"", "</f>
        <v xml:space="preserve">\"capabilities\" : \"\", </v>
      </c>
      <c r="AT72" s="185" t="str">
        <f>"\""video\"" : \"""&amp;demoPosts[[#This Row],[talentProfile.video]]&amp;"\"" "</f>
        <v xml:space="preserve">\"video\" : \"\" </v>
      </c>
      <c r="AU7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2" s="185" t="str">
        <f>"\""uid\"" : \"""&amp;demoPosts[[#This Row],[uid]]&amp;"\"", "</f>
        <v xml:space="preserve">\"uid\" : \"197ca30f67244de48b08df90fba0ca88\", </v>
      </c>
      <c r="AW72" s="185" t="str">
        <f t="shared" si="12"/>
        <v xml:space="preserve">\"type\" : \"TEXT\", </v>
      </c>
      <c r="AX72" s="185" t="str">
        <f ca="1">"\""created\"" : \""" &amp; demoPosts[[#This Row],[created]] &amp; "\"", "</f>
        <v xml:space="preserve">\"created\" : \"2016-09-16T03:09:50Z\", </v>
      </c>
      <c r="AY72" s="185" t="str">
        <f>"\""modified\"" : \""" &amp; demoPosts[[#This Row],[modified]] &amp; "\"", "</f>
        <v xml:space="preserve">\"modified\" : \"2002-05-30T09:30:10Z\", </v>
      </c>
      <c r="AZ72" s="185" t="str">
        <f ca="1">"\""created\"" : \""" &amp; demoPosts[[#This Row],[created]] &amp; "\"", "</f>
        <v xml:space="preserve">\"created\" : \"2016-09-16T03:09:50Z\", </v>
      </c>
      <c r="BA72" s="185" t="str">
        <f>"\""modified\"" : \""" &amp; demoPosts[[#This Row],[modified]] &amp; "\"", "</f>
        <v xml:space="preserve">\"modified\" : \"2002-05-30T09:30:10Z\", </v>
      </c>
      <c r="BB72" s="185" t="str">
        <f>"\""labels\"" : \""each([Bitcoin],[Ethereum],[" &amp; demoPosts[[#This Row],[postTypeGuidLabel]]&amp;"])\"", "</f>
        <v xml:space="preserve">\"labels\" : \"each([Bitcoin],[Ethereum],[MESSAGEPOSTLABEL])\", </v>
      </c>
      <c r="BC72" s="185" t="str">
        <f t="shared" si="13"/>
        <v>\"connections\":[{\"source\":\"alias://ff5136ad023a66644c4f4a8e2a495bb34689/alias\",\"target\":\"alias://0e65bd3a974ed1d7c195f94055c93537827f/alias\",\"label\":\"f0186f0d-c862-4ee3-9c09-b850a9d745a7\"}],</v>
      </c>
      <c r="BD72" s="185" t="str">
        <f>"\""versionedPostId\"" : \""" &amp; demoPosts[[#This Row],[versionedPost.id]] &amp; "\"", "</f>
        <v xml:space="preserve">\"versionedPostId\" : \"\", </v>
      </c>
      <c r="BE72" s="185" t="str">
        <f>"\""versionedPostPredecessorId\"" : \""" &amp; demoPosts[[#This Row],[versionedPost.predecessorID]] &amp; "\"", "</f>
        <v xml:space="preserve">\"versionedPostPredecessorId\" : \"\", </v>
      </c>
      <c r="BF72" s="185" t="str">
        <f>"\""jobPostType\"" : \""" &amp; demoPosts[[#This Row],[jobPostType]] &amp; "\"", "</f>
        <v xml:space="preserve">\"jobPostType\" : \" \", </v>
      </c>
      <c r="BG72" s="185" t="str">
        <f>"\""name\"" : \""" &amp; demoPosts[[#This Row],[jobName]] &amp; "\"", "</f>
        <v xml:space="preserve">\"name\" : \"\", </v>
      </c>
      <c r="BH72" s="185" t="str">
        <f>"\""description\"" : \""" &amp; demoPosts[[#This Row],[jobDescription]] &amp; "\"", "</f>
        <v xml:space="preserve">\"description\" : \"\", </v>
      </c>
      <c r="BI72" s="185" t="str">
        <f>"\""message\"" : \""" &amp; demoPosts[[#This Row],[jobMessage]] &amp; "\"", "</f>
        <v xml:space="preserve">\"message\" : \"\", </v>
      </c>
      <c r="BJ7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2" s="185" t="str">
        <f>"\""postedDate\"" : \""" &amp; demoPosts[[#This Row],[jobMessage]] &amp; "\"", "</f>
        <v xml:space="preserve">\"postedDate\" : \"\", </v>
      </c>
      <c r="BL72" s="185" t="str">
        <f>"\""broadcastDate\"" : \""" &amp; demoPosts[[#This Row],[jobBroadcastDate]] &amp; "\"", "</f>
        <v xml:space="preserve">\"broadcastDate\" : \"\", </v>
      </c>
      <c r="BM72" s="185" t="str">
        <f>"\""startDate\"" : \""" &amp; demoPosts[[#This Row],[jobStartDate]] &amp; "\"", "</f>
        <v xml:space="preserve">\"startDate\" : \"\", </v>
      </c>
      <c r="BN72" s="185" t="str">
        <f>"\""endDate\"" : \""" &amp; demoPosts[[#This Row],[jobEndDate]] &amp; "\"", "</f>
        <v xml:space="preserve">\"endDate\" : \"\", </v>
      </c>
      <c r="BO72" s="185" t="str">
        <f>"\""currency\"" : \""" &amp; demoPosts[[#This Row],[jobCurrency]] &amp; "\"", "</f>
        <v xml:space="preserve">\"currency\" : \"\", </v>
      </c>
      <c r="BP72" s="185" t="str">
        <f>"\""workLocation\"" : \""" &amp; demoPosts[[#This Row],[jobWorkLocation]] &amp; "\"", "</f>
        <v xml:space="preserve">\"workLocation\" : \"\", </v>
      </c>
      <c r="BQ72" s="185" t="str">
        <f>"\""isPayoutInPieces\"" : \""" &amp; demoPosts[[#This Row],[jobIsPayoutInPieces]] &amp; "\"", "</f>
        <v xml:space="preserve">\"isPayoutInPieces\" : \"\", </v>
      </c>
      <c r="BR72" s="185" t="str">
        <f t="shared" si="15"/>
        <v xml:space="preserve">\"skillNeeded\" : \"various skills\", </v>
      </c>
      <c r="BS72" s="185" t="str">
        <f>"\""posterId\"" : \""" &amp; demoPosts[[#This Row],[posterId]] &amp; "\"", "</f>
        <v xml:space="preserve">\"posterId\" : \"\", </v>
      </c>
      <c r="BT72" s="185" t="str">
        <f>"\""versionNumber\"" : \""" &amp; demoPosts[[#This Row],[versionNumber]] &amp; "\"", "</f>
        <v xml:space="preserve">\"versionNumber\" : \"\", </v>
      </c>
      <c r="BU72" s="185" t="str">
        <f>"\""allowForwarding\"" : " &amp; demoPosts[[#This Row],[allowForwarding]] &amp; ", "</f>
        <v xml:space="preserve">\"allowForwarding\" : true, </v>
      </c>
      <c r="BV72" s="185" t="str">
        <f t="shared" si="14"/>
        <v xml:space="preserve">\"referents\" : \"\", </v>
      </c>
      <c r="BW72" s="185" t="str">
        <f>"\""contractType\"" : \""" &amp; demoPosts[[#This Row],[jobContractType]] &amp; "\"", "</f>
        <v xml:space="preserve">\"contractType\" : \"\", </v>
      </c>
      <c r="BX72" s="185" t="str">
        <f>"\""budget\"" : \""" &amp; demoPosts[[#This Row],[jobBudget]] &amp; "\"""</f>
        <v>\"budget\" : \"\"</v>
      </c>
      <c r="BY7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2" s="185" t="str">
        <f>"\""text\"" : \""" &amp; demoPosts[[#This Row],[messageText]] &amp; "\"","</f>
        <v>\"text\"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2" s="185" t="str">
        <f>"\""subject\"" : \""" &amp; demoPosts[[#This Row],[messageSubject]] &amp; "\"","</f>
        <v>\"subject\" : \"subject to discussion\",</v>
      </c>
      <c r="CB7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2" s="185" t="str">
        <f ca="1">"{\""$type\"":\"""&amp;demoPosts[[#This Row],[$type]]&amp;"\"","&amp;demoPosts[[#This Row],[uidInnerJson]]&amp;demoPosts[[#This Row],[createdInnerJson]]&amp;demoPosts[[#This Row],[modifiedInnerJson]]&amp;"\""connections\"":[{}],"&amp;"\""labels\"":\""notused\"","&amp;demoPosts[[#This Row],[typeDependentContentJson]]&amp;"}"</f>
        <v>{\"$type\":\"shared.models.MessagePost\",\"uid\" : \"197ca30f67244de48b08df90fba0ca88\", \"created\" : \"2016-09-16T03:09:50Z\",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2" s="185" t="str">
        <f>"""uid"" : """&amp;demoPosts[[#This Row],[uid]]&amp;""", "</f>
        <v xml:space="preserve">"uid" : "197ca30f67244de48b08df90fba0ca88", </v>
      </c>
      <c r="CG72" s="185" t="str">
        <f>"""src"" : """&amp;demoPosts[[#This Row],[Source]]&amp;""", "</f>
        <v xml:space="preserve">"src" : "c34ab67893c74967b7a900a775c7c0aa", </v>
      </c>
      <c r="CH72" s="185" t="str">
        <f>"""trgts"" : ["""&amp;demoPosts[[#This Row],[trgt1]]&amp;"""], "</f>
        <v xml:space="preserve">"trgts" : ["eeeeeeeeeeeeeeeeeeeeeeeeeeeeeeee"], </v>
      </c>
      <c r="CI72" s="185" t="str">
        <f>"""label"" : ""each([Bitcoin],[Ethereum],[" &amp; demoPosts[[#This Row],[postTypeGuidLabel]]&amp;"])"", "</f>
        <v xml:space="preserve">"label" : "each([Bitcoin],[Ethereum],[MESSAGEPOSTLABEL])", </v>
      </c>
      <c r="CJ72" s="207" t="str">
        <f ca="1">"{"&amp;demoPosts[[#This Row],[src]] &amp;demoPosts[[#This Row],[trgts]]&amp; demoPosts[[#This Row],[outterLabels]] &amp; demoPosts[[#This Row],[uid2]] &amp; """value"" : """ &amp; demoPosts[[#This Row],[valueJson]] &amp; """}" &amp; IF(LEN(OFFSET(demoPosts[[#This Row],[Source]],1,0))&gt;0," , ","")</f>
        <v xml:space="preserve">{"src" : "c34ab67893c74967b7a900a775c7c0aa", "trgts" : ["eeeeeeeeeeeeeeeeeeeeeeeeeeeeeeee"], "label" : "each([Bitcoin],[Ethereum],[MESSAGEPOSTLABEL])", "uid" : "197ca30f67244de48b08df90fba0ca88", "value" : "{\"$type\":\"shared.models.MessagePost\",\"uid\" : \"197ca30f67244de48b08df90fba0ca88\", \"created\" : \"2016-09-16T03:09:50Z\", \"modified\" : \"2002-05-30T09:30:10Z\", \"connections\":[{}],\"labels\":\"notused\",\"postContent\": {\"$type\":\"shared.models.MessagePostContent\",\"versionedPostId\" : \"\", \"versionedPostPredecessorId\" : \"\", \"versionNumber\" : \"\", \"allowForwarding\" : true, \"text\" : \"70: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2" s="210" t="str">
        <f>""</f>
        <v/>
      </c>
    </row>
    <row r="73" spans="2:89" s="185" customFormat="1" x14ac:dyDescent="0.25">
      <c r="B73" s="185" t="s">
        <v>1270</v>
      </c>
      <c r="C73" s="185" t="s">
        <v>1174</v>
      </c>
      <c r="D73" s="185" t="str">
        <f>VLOOKUP(demoPosts[[#This Row],[Source]],Table1[[UUID]:[email]],2,FALSE)</f>
        <v>71@localhost</v>
      </c>
      <c r="E73" s="185" t="s">
        <v>2487</v>
      </c>
      <c r="F73" s="185" t="s">
        <v>805</v>
      </c>
      <c r="G7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3" s="150" t="str">
        <f t="shared" ca="1" si="16"/>
        <v>2016-09-16T02:55:26Z</v>
      </c>
      <c r="J73" s="185" t="s">
        <v>804</v>
      </c>
      <c r="M73" s="185" t="s">
        <v>2600</v>
      </c>
      <c r="N73" s="185" t="str">
        <f>ROW(demoPosts[[#This Row],[postTypeGuidLabel]])-2 &amp; ":  " &amp; REPT("lorem ipsum ",2*ROW(demoPosts[[#This Row],[postTypeGuidLabel]]))</f>
        <v xml:space="preserve">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3" s="185">
        <v>12</v>
      </c>
      <c r="P7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3" s="185" t="s">
        <v>2651</v>
      </c>
      <c r="AE73" s="185" t="s">
        <v>868</v>
      </c>
      <c r="AQ73" s="185" t="str">
        <f>"\""name\"" : \"""&amp;demoPosts[[#This Row],[talentProfile.name]]&amp;"\"", "</f>
        <v xml:space="preserve">\"name\" : \"\", </v>
      </c>
      <c r="AR73" s="185" t="str">
        <f>"\""title\"" : \"""&amp;demoPosts[[#This Row],[talentProfile.title]]&amp;"\"", "</f>
        <v xml:space="preserve">\"title\" : \"\", </v>
      </c>
      <c r="AS73" s="185" t="str">
        <f>"\""capabilities\"" : \"""&amp;demoPosts[[#This Row],[talentProfile.capabilities]]&amp;"\"", "</f>
        <v xml:space="preserve">\"capabilities\" : \"\", </v>
      </c>
      <c r="AT73" s="185" t="str">
        <f>"\""video\"" : \"""&amp;demoPosts[[#This Row],[talentProfile.video]]&amp;"\"" "</f>
        <v xml:space="preserve">\"video\" : \"\" </v>
      </c>
      <c r="AU7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3" s="185" t="str">
        <f>"\""uid\"" : \"""&amp;demoPosts[[#This Row],[uid]]&amp;"\"", "</f>
        <v xml:space="preserve">\"uid\" : \"227ab7f1ac8a44de9b25b5ea44a45888\", </v>
      </c>
      <c r="AW73" s="185" t="str">
        <f t="shared" si="12"/>
        <v xml:space="preserve">\"type\" : \"TEXT\", </v>
      </c>
      <c r="AX73" s="185" t="str">
        <f ca="1">"\""created\"" : \""" &amp; demoPosts[[#This Row],[created]] &amp; "\"", "</f>
        <v xml:space="preserve">\"created\" : \"2016-09-16T02:55:26Z\", </v>
      </c>
      <c r="AY73" s="185" t="str">
        <f>"\""modified\"" : \""" &amp; demoPosts[[#This Row],[modified]] &amp; "\"", "</f>
        <v xml:space="preserve">\"modified\" : \"2002-05-30T09:30:10Z\", </v>
      </c>
      <c r="AZ73" s="185" t="str">
        <f ca="1">"\""created\"" : \""" &amp; demoPosts[[#This Row],[created]] &amp; "\"", "</f>
        <v xml:space="preserve">\"created\" : \"2016-09-16T02:55:26Z\", </v>
      </c>
      <c r="BA73" s="185" t="str">
        <f>"\""modified\"" : \""" &amp; demoPosts[[#This Row],[modified]] &amp; "\"", "</f>
        <v xml:space="preserve">\"modified\" : \"2002-05-30T09:30:10Z\", </v>
      </c>
      <c r="BB73" s="185" t="str">
        <f>"\""labels\"" : \""each([Bitcoin],[Ethereum],[" &amp; demoPosts[[#This Row],[postTypeGuidLabel]]&amp;"])\"", "</f>
        <v xml:space="preserve">\"labels\" : \"each([Bitcoin],[Ethereum],[MESSAGEPOSTLABEL])\", </v>
      </c>
      <c r="BC73" s="185" t="str">
        <f t="shared" si="13"/>
        <v>\"connections\":[{\"source\":\"alias://ff5136ad023a66644c4f4a8e2a495bb34689/alias\",\"target\":\"alias://0e65bd3a974ed1d7c195f94055c93537827f/alias\",\"label\":\"f0186f0d-c862-4ee3-9c09-b850a9d745a7\"}],</v>
      </c>
      <c r="BD73" s="185" t="str">
        <f>"\""versionedPostId\"" : \""" &amp; demoPosts[[#This Row],[versionedPost.id]] &amp; "\"", "</f>
        <v xml:space="preserve">\"versionedPostId\" : \"\", </v>
      </c>
      <c r="BE73" s="185" t="str">
        <f>"\""versionedPostPredecessorId\"" : \""" &amp; demoPosts[[#This Row],[versionedPost.predecessorID]] &amp; "\"", "</f>
        <v xml:space="preserve">\"versionedPostPredecessorId\" : \"\", </v>
      </c>
      <c r="BF73" s="185" t="str">
        <f>"\""jobPostType\"" : \""" &amp; demoPosts[[#This Row],[jobPostType]] &amp; "\"", "</f>
        <v xml:space="preserve">\"jobPostType\" : \" \", </v>
      </c>
      <c r="BG73" s="185" t="str">
        <f>"\""name\"" : \""" &amp; demoPosts[[#This Row],[jobName]] &amp; "\"", "</f>
        <v xml:space="preserve">\"name\" : \"\", </v>
      </c>
      <c r="BH73" s="185" t="str">
        <f>"\""description\"" : \""" &amp; demoPosts[[#This Row],[jobDescription]] &amp; "\"", "</f>
        <v xml:space="preserve">\"description\" : \"\", </v>
      </c>
      <c r="BI73" s="185" t="str">
        <f>"\""message\"" : \""" &amp; demoPosts[[#This Row],[jobMessage]] &amp; "\"", "</f>
        <v xml:space="preserve">\"message\" : \"\", </v>
      </c>
      <c r="BJ7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3" s="185" t="str">
        <f>"\""postedDate\"" : \""" &amp; demoPosts[[#This Row],[jobMessage]] &amp; "\"", "</f>
        <v xml:space="preserve">\"postedDate\" : \"\", </v>
      </c>
      <c r="BL73" s="185" t="str">
        <f>"\""broadcastDate\"" : \""" &amp; demoPosts[[#This Row],[jobBroadcastDate]] &amp; "\"", "</f>
        <v xml:space="preserve">\"broadcastDate\" : \"\", </v>
      </c>
      <c r="BM73" s="185" t="str">
        <f>"\""startDate\"" : \""" &amp; demoPosts[[#This Row],[jobStartDate]] &amp; "\"", "</f>
        <v xml:space="preserve">\"startDate\" : \"\", </v>
      </c>
      <c r="BN73" s="185" t="str">
        <f>"\""endDate\"" : \""" &amp; demoPosts[[#This Row],[jobEndDate]] &amp; "\"", "</f>
        <v xml:space="preserve">\"endDate\" : \"\", </v>
      </c>
      <c r="BO73" s="185" t="str">
        <f>"\""currency\"" : \""" &amp; demoPosts[[#This Row],[jobCurrency]] &amp; "\"", "</f>
        <v xml:space="preserve">\"currency\" : \"\", </v>
      </c>
      <c r="BP73" s="185" t="str">
        <f>"\""workLocation\"" : \""" &amp; demoPosts[[#This Row],[jobWorkLocation]] &amp; "\"", "</f>
        <v xml:space="preserve">\"workLocation\" : \"\", </v>
      </c>
      <c r="BQ73" s="185" t="str">
        <f>"\""isPayoutInPieces\"" : \""" &amp; demoPosts[[#This Row],[jobIsPayoutInPieces]] &amp; "\"", "</f>
        <v xml:space="preserve">\"isPayoutInPieces\" : \"\", </v>
      </c>
      <c r="BR73" s="185" t="str">
        <f t="shared" si="15"/>
        <v xml:space="preserve">\"skillNeeded\" : \"various skills\", </v>
      </c>
      <c r="BS73" s="185" t="str">
        <f>"\""posterId\"" : \""" &amp; demoPosts[[#This Row],[posterId]] &amp; "\"", "</f>
        <v xml:space="preserve">\"posterId\" : \"\", </v>
      </c>
      <c r="BT73" s="185" t="str">
        <f>"\""versionNumber\"" : \""" &amp; demoPosts[[#This Row],[versionNumber]] &amp; "\"", "</f>
        <v xml:space="preserve">\"versionNumber\" : \"\", </v>
      </c>
      <c r="BU73" s="185" t="str">
        <f>"\""allowForwarding\"" : " &amp; demoPosts[[#This Row],[allowForwarding]] &amp; ", "</f>
        <v xml:space="preserve">\"allowForwarding\" : true, </v>
      </c>
      <c r="BV73" s="185" t="str">
        <f t="shared" si="14"/>
        <v xml:space="preserve">\"referents\" : \"\", </v>
      </c>
      <c r="BW73" s="185" t="str">
        <f>"\""contractType\"" : \""" &amp; demoPosts[[#This Row],[jobContractType]] &amp; "\"", "</f>
        <v xml:space="preserve">\"contractType\" : \"\", </v>
      </c>
      <c r="BX73" s="185" t="str">
        <f>"\""budget\"" : \""" &amp; demoPosts[[#This Row],[jobBudget]] &amp; "\"""</f>
        <v>\"budget\" : \"\"</v>
      </c>
      <c r="BY7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3" s="185" t="str">
        <f>"\""text\"" : \""" &amp; demoPosts[[#This Row],[messageText]] &amp; "\"","</f>
        <v>\"text\"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3" s="185" t="str">
        <f>"\""subject\"" : \""" &amp; demoPosts[[#This Row],[messageSubject]] &amp; "\"","</f>
        <v>\"subject\" : \"subject to discussion\",</v>
      </c>
      <c r="CB7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3" s="185" t="str">
        <f ca="1">"{\""$type\"":\"""&amp;demoPosts[[#This Row],[$type]]&amp;"\"","&amp;demoPosts[[#This Row],[uidInnerJson]]&amp;demoPosts[[#This Row],[createdInnerJson]]&amp;demoPosts[[#This Row],[modifiedInnerJson]]&amp;"\""connections\"":[{}],"&amp;"\""labels\"":\""notused\"","&amp;demoPosts[[#This Row],[typeDependentContentJson]]&amp;"}"</f>
        <v>{\"$type\":\"shared.models.MessagePost\",\"uid\" : \"227ab7f1ac8a44de9b25b5ea44a45888\", \"created\" : \"2016-09-16T02:55:26Z\",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3" s="185" t="str">
        <f>"""uid"" : """&amp;demoPosts[[#This Row],[uid]]&amp;""", "</f>
        <v xml:space="preserve">"uid" : "227ab7f1ac8a44de9b25b5ea44a45888", </v>
      </c>
      <c r="CG73" s="185" t="str">
        <f>"""src"" : """&amp;demoPosts[[#This Row],[Source]]&amp;""", "</f>
        <v xml:space="preserve">"src" : "84ad3eac5e5a4f56aed70a9bff217165", </v>
      </c>
      <c r="CH73" s="185" t="str">
        <f>"""trgts"" : ["""&amp;demoPosts[[#This Row],[trgt1]]&amp;"""], "</f>
        <v xml:space="preserve">"trgts" : ["eeeeeeeeeeeeeeeeeeeeeeeeeeeeeeee"], </v>
      </c>
      <c r="CI73" s="185" t="str">
        <f>"""label"" : ""each([Bitcoin],[Ethereum],[" &amp; demoPosts[[#This Row],[postTypeGuidLabel]]&amp;"])"", "</f>
        <v xml:space="preserve">"label" : "each([Bitcoin],[Ethereum],[MESSAGEPOSTLABEL])", </v>
      </c>
      <c r="CJ73" s="207" t="str">
        <f ca="1">"{"&amp;demoPosts[[#This Row],[src]] &amp;demoPosts[[#This Row],[trgts]]&amp; demoPosts[[#This Row],[outterLabels]] &amp; demoPosts[[#This Row],[uid2]] &amp; """value"" : """ &amp; demoPosts[[#This Row],[valueJson]] &amp; """}" &amp; IF(LEN(OFFSET(demoPosts[[#This Row],[Source]],1,0))&gt;0," , ","")</f>
        <v xml:space="preserve">{"src" : "84ad3eac5e5a4f56aed70a9bff217165", "trgts" : ["eeeeeeeeeeeeeeeeeeeeeeeeeeeeeeee"], "label" : "each([Bitcoin],[Ethereum],[MESSAGEPOSTLABEL])", "uid" : "227ab7f1ac8a44de9b25b5ea44a45888", "value" : "{\"$type\":\"shared.models.MessagePost\",\"uid\" : \"227ab7f1ac8a44de9b25b5ea44a45888\", \"created\" : \"2016-09-16T02:55:26Z\", \"modified\" : \"2002-05-30T09:30:10Z\", \"connections\":[{}],\"labels\":\"notused\",\"postContent\": {\"$type\":\"shared.models.MessagePostContent\",\"versionedPostId\" : \"\", \"versionedPostPredecessorId\" : \"\", \"versionNumber\" : \"\", \"allowForwarding\" : true, \"text\" : \"71: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3" s="210" t="str">
        <f>""</f>
        <v/>
      </c>
    </row>
    <row r="74" spans="2:89" s="185" customFormat="1" x14ac:dyDescent="0.25">
      <c r="B74" s="185" t="s">
        <v>1271</v>
      </c>
      <c r="C74" s="185" t="s">
        <v>1175</v>
      </c>
      <c r="D74" s="185" t="str">
        <f>VLOOKUP(demoPosts[[#This Row],[Source]],Table1[[UUID]:[email]],2,FALSE)</f>
        <v>72@localhost</v>
      </c>
      <c r="E74" s="185" t="s">
        <v>2487</v>
      </c>
      <c r="F74" s="185" t="s">
        <v>805</v>
      </c>
      <c r="G7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4" s="150" t="str">
        <f t="shared" ca="1" si="16"/>
        <v>2016-09-16T02:41:02Z</v>
      </c>
      <c r="J74" s="185" t="s">
        <v>804</v>
      </c>
      <c r="M74" s="185" t="s">
        <v>2600</v>
      </c>
      <c r="N74" s="185" t="str">
        <f>ROW(demoPosts[[#This Row],[postTypeGuidLabel]])-2 &amp; ":  " &amp; REPT("lorem ipsum ",2*ROW(demoPosts[[#This Row],[postTypeGuidLabel]]))</f>
        <v xml:space="preserve">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4" s="185">
        <v>12</v>
      </c>
      <c r="P7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4" s="185" t="s">
        <v>2651</v>
      </c>
      <c r="AE74" s="185" t="s">
        <v>868</v>
      </c>
      <c r="AQ74" s="185" t="str">
        <f>"\""name\"" : \"""&amp;demoPosts[[#This Row],[talentProfile.name]]&amp;"\"", "</f>
        <v xml:space="preserve">\"name\" : \"\", </v>
      </c>
      <c r="AR74" s="185" t="str">
        <f>"\""title\"" : \"""&amp;demoPosts[[#This Row],[talentProfile.title]]&amp;"\"", "</f>
        <v xml:space="preserve">\"title\" : \"\", </v>
      </c>
      <c r="AS74" s="185" t="str">
        <f>"\""capabilities\"" : \"""&amp;demoPosts[[#This Row],[talentProfile.capabilities]]&amp;"\"", "</f>
        <v xml:space="preserve">\"capabilities\" : \"\", </v>
      </c>
      <c r="AT74" s="185" t="str">
        <f>"\""video\"" : \"""&amp;demoPosts[[#This Row],[talentProfile.video]]&amp;"\"" "</f>
        <v xml:space="preserve">\"video\" : \"\" </v>
      </c>
      <c r="AU7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4" s="185" t="str">
        <f>"\""uid\"" : \"""&amp;demoPosts[[#This Row],[uid]]&amp;"\"", "</f>
        <v xml:space="preserve">\"uid\" : \"6329217483374aeebbab911f2ec50c05\", </v>
      </c>
      <c r="AW74" s="185" t="str">
        <f t="shared" si="12"/>
        <v xml:space="preserve">\"type\" : \"TEXT\", </v>
      </c>
      <c r="AX74" s="185" t="str">
        <f ca="1">"\""created\"" : \""" &amp; demoPosts[[#This Row],[created]] &amp; "\"", "</f>
        <v xml:space="preserve">\"created\" : \"2016-09-16T02:41:02Z\", </v>
      </c>
      <c r="AY74" s="185" t="str">
        <f>"\""modified\"" : \""" &amp; demoPosts[[#This Row],[modified]] &amp; "\"", "</f>
        <v xml:space="preserve">\"modified\" : \"2002-05-30T09:30:10Z\", </v>
      </c>
      <c r="AZ74" s="185" t="str">
        <f ca="1">"\""created\"" : \""" &amp; demoPosts[[#This Row],[created]] &amp; "\"", "</f>
        <v xml:space="preserve">\"created\" : \"2016-09-16T02:41:02Z\", </v>
      </c>
      <c r="BA74" s="185" t="str">
        <f>"\""modified\"" : \""" &amp; demoPosts[[#This Row],[modified]] &amp; "\"", "</f>
        <v xml:space="preserve">\"modified\" : \"2002-05-30T09:30:10Z\", </v>
      </c>
      <c r="BB74" s="185" t="str">
        <f>"\""labels\"" : \""each([Bitcoin],[Ethereum],[" &amp; demoPosts[[#This Row],[postTypeGuidLabel]]&amp;"])\"", "</f>
        <v xml:space="preserve">\"labels\" : \"each([Bitcoin],[Ethereum],[MESSAGEPOSTLABEL])\", </v>
      </c>
      <c r="BC74" s="185" t="str">
        <f t="shared" si="13"/>
        <v>\"connections\":[{\"source\":\"alias://ff5136ad023a66644c4f4a8e2a495bb34689/alias\",\"target\":\"alias://0e65bd3a974ed1d7c195f94055c93537827f/alias\",\"label\":\"f0186f0d-c862-4ee3-9c09-b850a9d745a7\"}],</v>
      </c>
      <c r="BD74" s="185" t="str">
        <f>"\""versionedPostId\"" : \""" &amp; demoPosts[[#This Row],[versionedPost.id]] &amp; "\"", "</f>
        <v xml:space="preserve">\"versionedPostId\" : \"\", </v>
      </c>
      <c r="BE74" s="185" t="str">
        <f>"\""versionedPostPredecessorId\"" : \""" &amp; demoPosts[[#This Row],[versionedPost.predecessorID]] &amp; "\"", "</f>
        <v xml:space="preserve">\"versionedPostPredecessorId\" : \"\", </v>
      </c>
      <c r="BF74" s="185" t="str">
        <f>"\""jobPostType\"" : \""" &amp; demoPosts[[#This Row],[jobPostType]] &amp; "\"", "</f>
        <v xml:space="preserve">\"jobPostType\" : \" \", </v>
      </c>
      <c r="BG74" s="185" t="str">
        <f>"\""name\"" : \""" &amp; demoPosts[[#This Row],[jobName]] &amp; "\"", "</f>
        <v xml:space="preserve">\"name\" : \"\", </v>
      </c>
      <c r="BH74" s="185" t="str">
        <f>"\""description\"" : \""" &amp; demoPosts[[#This Row],[jobDescription]] &amp; "\"", "</f>
        <v xml:space="preserve">\"description\" : \"\", </v>
      </c>
      <c r="BI74" s="185" t="str">
        <f>"\""message\"" : \""" &amp; demoPosts[[#This Row],[jobMessage]] &amp; "\"", "</f>
        <v xml:space="preserve">\"message\" : \"\", </v>
      </c>
      <c r="BJ7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4" s="185" t="str">
        <f>"\""postedDate\"" : \""" &amp; demoPosts[[#This Row],[jobMessage]] &amp; "\"", "</f>
        <v xml:space="preserve">\"postedDate\" : \"\", </v>
      </c>
      <c r="BL74" s="185" t="str">
        <f>"\""broadcastDate\"" : \""" &amp; demoPosts[[#This Row],[jobBroadcastDate]] &amp; "\"", "</f>
        <v xml:space="preserve">\"broadcastDate\" : \"\", </v>
      </c>
      <c r="BM74" s="185" t="str">
        <f>"\""startDate\"" : \""" &amp; demoPosts[[#This Row],[jobStartDate]] &amp; "\"", "</f>
        <v xml:space="preserve">\"startDate\" : \"\", </v>
      </c>
      <c r="BN74" s="185" t="str">
        <f>"\""endDate\"" : \""" &amp; demoPosts[[#This Row],[jobEndDate]] &amp; "\"", "</f>
        <v xml:space="preserve">\"endDate\" : \"\", </v>
      </c>
      <c r="BO74" s="185" t="str">
        <f>"\""currency\"" : \""" &amp; demoPosts[[#This Row],[jobCurrency]] &amp; "\"", "</f>
        <v xml:space="preserve">\"currency\" : \"\", </v>
      </c>
      <c r="BP74" s="185" t="str">
        <f>"\""workLocation\"" : \""" &amp; demoPosts[[#This Row],[jobWorkLocation]] &amp; "\"", "</f>
        <v xml:space="preserve">\"workLocation\" : \"\", </v>
      </c>
      <c r="BQ74" s="185" t="str">
        <f>"\""isPayoutInPieces\"" : \""" &amp; demoPosts[[#This Row],[jobIsPayoutInPieces]] &amp; "\"", "</f>
        <v xml:space="preserve">\"isPayoutInPieces\" : \"\", </v>
      </c>
      <c r="BR74" s="185" t="str">
        <f t="shared" si="15"/>
        <v xml:space="preserve">\"skillNeeded\" : \"various skills\", </v>
      </c>
      <c r="BS74" s="185" t="str">
        <f>"\""posterId\"" : \""" &amp; demoPosts[[#This Row],[posterId]] &amp; "\"", "</f>
        <v xml:space="preserve">\"posterId\" : \"\", </v>
      </c>
      <c r="BT74" s="185" t="str">
        <f>"\""versionNumber\"" : \""" &amp; demoPosts[[#This Row],[versionNumber]] &amp; "\"", "</f>
        <v xml:space="preserve">\"versionNumber\" : \"\", </v>
      </c>
      <c r="BU74" s="185" t="str">
        <f>"\""allowForwarding\"" : " &amp; demoPosts[[#This Row],[allowForwarding]] &amp; ", "</f>
        <v xml:space="preserve">\"allowForwarding\" : true, </v>
      </c>
      <c r="BV74" s="185" t="str">
        <f t="shared" si="14"/>
        <v xml:space="preserve">\"referents\" : \"\", </v>
      </c>
      <c r="BW74" s="185" t="str">
        <f>"\""contractType\"" : \""" &amp; demoPosts[[#This Row],[jobContractType]] &amp; "\"", "</f>
        <v xml:space="preserve">\"contractType\" : \"\", </v>
      </c>
      <c r="BX74" s="185" t="str">
        <f>"\""budget\"" : \""" &amp; demoPosts[[#This Row],[jobBudget]] &amp; "\"""</f>
        <v>\"budget\" : \"\"</v>
      </c>
      <c r="BY7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4" s="185" t="str">
        <f>"\""text\"" : \""" &amp; demoPosts[[#This Row],[messageText]] &amp; "\"","</f>
        <v>\"text\"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4" s="185" t="str">
        <f>"\""subject\"" : \""" &amp; demoPosts[[#This Row],[messageSubject]] &amp; "\"","</f>
        <v>\"subject\" : \"subject to discussion\",</v>
      </c>
      <c r="CB7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4" s="185" t="str">
        <f ca="1">"{\""$type\"":\"""&amp;demoPosts[[#This Row],[$type]]&amp;"\"","&amp;demoPosts[[#This Row],[uidInnerJson]]&amp;demoPosts[[#This Row],[createdInnerJson]]&amp;demoPosts[[#This Row],[modifiedInnerJson]]&amp;"\""connections\"":[{}],"&amp;"\""labels\"":\""notused\"","&amp;demoPosts[[#This Row],[typeDependentContentJson]]&amp;"}"</f>
        <v>{\"$type\":\"shared.models.MessagePost\",\"uid\" : \"6329217483374aeebbab911f2ec50c05\", \"created\" : \"2016-09-16T02:41:02Z\",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4" s="185" t="str">
        <f>"""uid"" : """&amp;demoPosts[[#This Row],[uid]]&amp;""", "</f>
        <v xml:space="preserve">"uid" : "6329217483374aeebbab911f2ec50c05", </v>
      </c>
      <c r="CG74" s="185" t="str">
        <f>"""src"" : """&amp;demoPosts[[#This Row],[Source]]&amp;""", "</f>
        <v xml:space="preserve">"src" : "7757491fa251478fa31520a3c5b4f0fd", </v>
      </c>
      <c r="CH74" s="185" t="str">
        <f>"""trgts"" : ["""&amp;demoPosts[[#This Row],[trgt1]]&amp;"""], "</f>
        <v xml:space="preserve">"trgts" : ["eeeeeeeeeeeeeeeeeeeeeeeeeeeeeeee"], </v>
      </c>
      <c r="CI74" s="185" t="str">
        <f>"""label"" : ""each([Bitcoin],[Ethereum],[" &amp; demoPosts[[#This Row],[postTypeGuidLabel]]&amp;"])"", "</f>
        <v xml:space="preserve">"label" : "each([Bitcoin],[Ethereum],[MESSAGEPOSTLABEL])", </v>
      </c>
      <c r="CJ74" s="207" t="str">
        <f ca="1">"{"&amp;demoPosts[[#This Row],[src]] &amp;demoPosts[[#This Row],[trgts]]&amp; demoPosts[[#This Row],[outterLabels]] &amp; demoPosts[[#This Row],[uid2]] &amp; """value"" : """ &amp; demoPosts[[#This Row],[valueJson]] &amp; """}" &amp; IF(LEN(OFFSET(demoPosts[[#This Row],[Source]],1,0))&gt;0," , ","")</f>
        <v xml:space="preserve">{"src" : "7757491fa251478fa31520a3c5b4f0fd", "trgts" : ["eeeeeeeeeeeeeeeeeeeeeeeeeeeeeeee"], "label" : "each([Bitcoin],[Ethereum],[MESSAGEPOSTLABEL])", "uid" : "6329217483374aeebbab911f2ec50c05", "value" : "{\"$type\":\"shared.models.MessagePost\",\"uid\" : \"6329217483374aeebbab911f2ec50c05\", \"created\" : \"2016-09-16T02:41:02Z\", \"modified\" : \"2002-05-30T09:30:10Z\", \"connections\":[{}],\"labels\":\"notused\",\"postContent\": {\"$type\":\"shared.models.MessagePostContent\",\"versionedPostId\" : \"\", \"versionedPostPredecessorId\" : \"\", \"versionNumber\" : \"\", \"allowForwarding\" : true, \"text\" : \"72: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4" s="210" t="str">
        <f>""</f>
        <v/>
      </c>
    </row>
    <row r="75" spans="2:89" s="185" customFormat="1" x14ac:dyDescent="0.25">
      <c r="B75" s="185" t="s">
        <v>1272</v>
      </c>
      <c r="C75" s="185" t="s">
        <v>1176</v>
      </c>
      <c r="D75" s="185" t="str">
        <f>VLOOKUP(demoPosts[[#This Row],[Source]],Table1[[UUID]:[email]],2,FALSE)</f>
        <v>73@localhost</v>
      </c>
      <c r="E75" s="185" t="s">
        <v>2487</v>
      </c>
      <c r="F75" s="185" t="s">
        <v>805</v>
      </c>
      <c r="G7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5" s="150" t="str">
        <f t="shared" ca="1" si="16"/>
        <v>2016-09-16T02:26:38Z</v>
      </c>
      <c r="J75" s="185" t="s">
        <v>804</v>
      </c>
      <c r="M75" s="185" t="s">
        <v>2600</v>
      </c>
      <c r="N75" s="185" t="str">
        <f>ROW(demoPosts[[#This Row],[postTypeGuidLabel]])-2 &amp; ":  " &amp; REPT("lorem ipsum ",2*ROW(demoPosts[[#This Row],[postTypeGuidLabel]]))</f>
        <v xml:space="preserve">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5" s="185">
        <v>12</v>
      </c>
      <c r="P7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5" s="185" t="s">
        <v>2651</v>
      </c>
      <c r="AE75" s="185" t="s">
        <v>868</v>
      </c>
      <c r="AQ75" s="185" t="str">
        <f>"\""name\"" : \"""&amp;demoPosts[[#This Row],[talentProfile.name]]&amp;"\"", "</f>
        <v xml:space="preserve">\"name\" : \"\", </v>
      </c>
      <c r="AR75" s="185" t="str">
        <f>"\""title\"" : \"""&amp;demoPosts[[#This Row],[talentProfile.title]]&amp;"\"", "</f>
        <v xml:space="preserve">\"title\" : \"\", </v>
      </c>
      <c r="AS75" s="185" t="str">
        <f>"\""capabilities\"" : \"""&amp;demoPosts[[#This Row],[talentProfile.capabilities]]&amp;"\"", "</f>
        <v xml:space="preserve">\"capabilities\" : \"\", </v>
      </c>
      <c r="AT75" s="185" t="str">
        <f>"\""video\"" : \"""&amp;demoPosts[[#This Row],[talentProfile.video]]&amp;"\"" "</f>
        <v xml:space="preserve">\"video\" : \"\" </v>
      </c>
      <c r="AU7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5" s="185" t="str">
        <f>"\""uid\"" : \"""&amp;demoPosts[[#This Row],[uid]]&amp;"\"", "</f>
        <v xml:space="preserve">\"uid\" : \"ab13972ef2254522976b1866de5fe5ff\", </v>
      </c>
      <c r="AW75" s="185" t="str">
        <f t="shared" si="12"/>
        <v xml:space="preserve">\"type\" : \"TEXT\", </v>
      </c>
      <c r="AX75" s="185" t="str">
        <f ca="1">"\""created\"" : \""" &amp; demoPosts[[#This Row],[created]] &amp; "\"", "</f>
        <v xml:space="preserve">\"created\" : \"2016-09-16T02:26:38Z\", </v>
      </c>
      <c r="AY75" s="185" t="str">
        <f>"\""modified\"" : \""" &amp; demoPosts[[#This Row],[modified]] &amp; "\"", "</f>
        <v xml:space="preserve">\"modified\" : \"2002-05-30T09:30:10Z\", </v>
      </c>
      <c r="AZ75" s="185" t="str">
        <f ca="1">"\""created\"" : \""" &amp; demoPosts[[#This Row],[created]] &amp; "\"", "</f>
        <v xml:space="preserve">\"created\" : \"2016-09-16T02:26:38Z\", </v>
      </c>
      <c r="BA75" s="185" t="str">
        <f>"\""modified\"" : \""" &amp; demoPosts[[#This Row],[modified]] &amp; "\"", "</f>
        <v xml:space="preserve">\"modified\" : \"2002-05-30T09:30:10Z\", </v>
      </c>
      <c r="BB75" s="185" t="str">
        <f>"\""labels\"" : \""each([Bitcoin],[Ethereum],[" &amp; demoPosts[[#This Row],[postTypeGuidLabel]]&amp;"])\"", "</f>
        <v xml:space="preserve">\"labels\" : \"each([Bitcoin],[Ethereum],[MESSAGEPOSTLABEL])\", </v>
      </c>
      <c r="BC75" s="185" t="str">
        <f t="shared" si="13"/>
        <v>\"connections\":[{\"source\":\"alias://ff5136ad023a66644c4f4a8e2a495bb34689/alias\",\"target\":\"alias://0e65bd3a974ed1d7c195f94055c93537827f/alias\",\"label\":\"f0186f0d-c862-4ee3-9c09-b850a9d745a7\"}],</v>
      </c>
      <c r="BD75" s="185" t="str">
        <f>"\""versionedPostId\"" : \""" &amp; demoPosts[[#This Row],[versionedPost.id]] &amp; "\"", "</f>
        <v xml:space="preserve">\"versionedPostId\" : \"\", </v>
      </c>
      <c r="BE75" s="185" t="str">
        <f>"\""versionedPostPredecessorId\"" : \""" &amp; demoPosts[[#This Row],[versionedPost.predecessorID]] &amp; "\"", "</f>
        <v xml:space="preserve">\"versionedPostPredecessorId\" : \"\", </v>
      </c>
      <c r="BF75" s="185" t="str">
        <f>"\""jobPostType\"" : \""" &amp; demoPosts[[#This Row],[jobPostType]] &amp; "\"", "</f>
        <v xml:space="preserve">\"jobPostType\" : \" \", </v>
      </c>
      <c r="BG75" s="185" t="str">
        <f>"\""name\"" : \""" &amp; demoPosts[[#This Row],[jobName]] &amp; "\"", "</f>
        <v xml:space="preserve">\"name\" : \"\", </v>
      </c>
      <c r="BH75" s="185" t="str">
        <f>"\""description\"" : \""" &amp; demoPosts[[#This Row],[jobDescription]] &amp; "\"", "</f>
        <v xml:space="preserve">\"description\" : \"\", </v>
      </c>
      <c r="BI75" s="185" t="str">
        <f>"\""message\"" : \""" &amp; demoPosts[[#This Row],[jobMessage]] &amp; "\"", "</f>
        <v xml:space="preserve">\"message\" : \"\", </v>
      </c>
      <c r="BJ7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5" s="185" t="str">
        <f>"\""postedDate\"" : \""" &amp; demoPosts[[#This Row],[jobMessage]] &amp; "\"", "</f>
        <v xml:space="preserve">\"postedDate\" : \"\", </v>
      </c>
      <c r="BL75" s="185" t="str">
        <f>"\""broadcastDate\"" : \""" &amp; demoPosts[[#This Row],[jobBroadcastDate]] &amp; "\"", "</f>
        <v xml:space="preserve">\"broadcastDate\" : \"\", </v>
      </c>
      <c r="BM75" s="185" t="str">
        <f>"\""startDate\"" : \""" &amp; demoPosts[[#This Row],[jobStartDate]] &amp; "\"", "</f>
        <v xml:space="preserve">\"startDate\" : \"\", </v>
      </c>
      <c r="BN75" s="185" t="str">
        <f>"\""endDate\"" : \""" &amp; demoPosts[[#This Row],[jobEndDate]] &amp; "\"", "</f>
        <v xml:space="preserve">\"endDate\" : \"\", </v>
      </c>
      <c r="BO75" s="185" t="str">
        <f>"\""currency\"" : \""" &amp; demoPosts[[#This Row],[jobCurrency]] &amp; "\"", "</f>
        <v xml:space="preserve">\"currency\" : \"\", </v>
      </c>
      <c r="BP75" s="185" t="str">
        <f>"\""workLocation\"" : \""" &amp; demoPosts[[#This Row],[jobWorkLocation]] &amp; "\"", "</f>
        <v xml:space="preserve">\"workLocation\" : \"\", </v>
      </c>
      <c r="BQ75" s="185" t="str">
        <f>"\""isPayoutInPieces\"" : \""" &amp; demoPosts[[#This Row],[jobIsPayoutInPieces]] &amp; "\"", "</f>
        <v xml:space="preserve">\"isPayoutInPieces\" : \"\", </v>
      </c>
      <c r="BR75" s="185" t="str">
        <f t="shared" si="15"/>
        <v xml:space="preserve">\"skillNeeded\" : \"various skills\", </v>
      </c>
      <c r="BS75" s="185" t="str">
        <f>"\""posterId\"" : \""" &amp; demoPosts[[#This Row],[posterId]] &amp; "\"", "</f>
        <v xml:space="preserve">\"posterId\" : \"\", </v>
      </c>
      <c r="BT75" s="185" t="str">
        <f>"\""versionNumber\"" : \""" &amp; demoPosts[[#This Row],[versionNumber]] &amp; "\"", "</f>
        <v xml:space="preserve">\"versionNumber\" : \"\", </v>
      </c>
      <c r="BU75" s="185" t="str">
        <f>"\""allowForwarding\"" : " &amp; demoPosts[[#This Row],[allowForwarding]] &amp; ", "</f>
        <v xml:space="preserve">\"allowForwarding\" : true, </v>
      </c>
      <c r="BV75" s="185" t="str">
        <f t="shared" si="14"/>
        <v xml:space="preserve">\"referents\" : \"\", </v>
      </c>
      <c r="BW75" s="185" t="str">
        <f>"\""contractType\"" : \""" &amp; demoPosts[[#This Row],[jobContractType]] &amp; "\"", "</f>
        <v xml:space="preserve">\"contractType\" : \"\", </v>
      </c>
      <c r="BX75" s="185" t="str">
        <f>"\""budget\"" : \""" &amp; demoPosts[[#This Row],[jobBudget]] &amp; "\"""</f>
        <v>\"budget\" : \"\"</v>
      </c>
      <c r="BY7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5" s="185" t="str">
        <f>"\""text\"" : \""" &amp; demoPosts[[#This Row],[messageText]] &amp; "\"","</f>
        <v>\"text\"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5" s="185" t="str">
        <f>"\""subject\"" : \""" &amp; demoPosts[[#This Row],[messageSubject]] &amp; "\"","</f>
        <v>\"subject\" : \"subject to discussion\",</v>
      </c>
      <c r="CB7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5" s="185" t="str">
        <f ca="1">"{\""$type\"":\"""&amp;demoPosts[[#This Row],[$type]]&amp;"\"","&amp;demoPosts[[#This Row],[uidInnerJson]]&amp;demoPosts[[#This Row],[createdInnerJson]]&amp;demoPosts[[#This Row],[modifiedInnerJson]]&amp;"\""connections\"":[{}],"&amp;"\""labels\"":\""notused\"","&amp;demoPosts[[#This Row],[typeDependentContentJson]]&amp;"}"</f>
        <v>{\"$type\":\"shared.models.MessagePost\",\"uid\" : \"ab13972ef2254522976b1866de5fe5ff\", \"created\" : \"2016-09-16T02:26:38Z\",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5" s="185" t="str">
        <f>"""uid"" : """&amp;demoPosts[[#This Row],[uid]]&amp;""", "</f>
        <v xml:space="preserve">"uid" : "ab13972ef2254522976b1866de5fe5ff", </v>
      </c>
      <c r="CG75" s="185" t="str">
        <f>"""src"" : """&amp;demoPosts[[#This Row],[Source]]&amp;""", "</f>
        <v xml:space="preserve">"src" : "f61e40ad604f4c168d4e72e4f25e4fb2", </v>
      </c>
      <c r="CH75" s="185" t="str">
        <f>"""trgts"" : ["""&amp;demoPosts[[#This Row],[trgt1]]&amp;"""], "</f>
        <v xml:space="preserve">"trgts" : ["eeeeeeeeeeeeeeeeeeeeeeeeeeeeeeee"], </v>
      </c>
      <c r="CI75" s="185" t="str">
        <f>"""label"" : ""each([Bitcoin],[Ethereum],[" &amp; demoPosts[[#This Row],[postTypeGuidLabel]]&amp;"])"", "</f>
        <v xml:space="preserve">"label" : "each([Bitcoin],[Ethereum],[MESSAGEPOSTLABEL])", </v>
      </c>
      <c r="CJ75" s="207" t="str">
        <f ca="1">"{"&amp;demoPosts[[#This Row],[src]] &amp;demoPosts[[#This Row],[trgts]]&amp; demoPosts[[#This Row],[outterLabels]] &amp; demoPosts[[#This Row],[uid2]] &amp; """value"" : """ &amp; demoPosts[[#This Row],[valueJson]] &amp; """}" &amp; IF(LEN(OFFSET(demoPosts[[#This Row],[Source]],1,0))&gt;0," , ","")</f>
        <v xml:space="preserve">{"src" : "f61e40ad604f4c168d4e72e4f25e4fb2", "trgts" : ["eeeeeeeeeeeeeeeeeeeeeeeeeeeeeeee"], "label" : "each([Bitcoin],[Ethereum],[MESSAGEPOSTLABEL])", "uid" : "ab13972ef2254522976b1866de5fe5ff", "value" : "{\"$type\":\"shared.models.MessagePost\",\"uid\" : \"ab13972ef2254522976b1866de5fe5ff\", \"created\" : \"2016-09-16T02:26:38Z\", \"modified\" : \"2002-05-30T09:30:10Z\", \"connections\":[{}],\"labels\":\"notused\",\"postContent\": {\"$type\":\"shared.models.MessagePostContent\",\"versionedPostId\" : \"\", \"versionedPostPredecessorId\" : \"\", \"versionNumber\" : \"\", \"allowForwarding\" : true, \"text\" : \"73: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5" s="210" t="str">
        <f>""</f>
        <v/>
      </c>
    </row>
    <row r="76" spans="2:89" s="185" customFormat="1" x14ac:dyDescent="0.25">
      <c r="B76" s="185" t="s">
        <v>1273</v>
      </c>
      <c r="C76" s="185" t="s">
        <v>1177</v>
      </c>
      <c r="D76" s="185" t="str">
        <f>VLOOKUP(demoPosts[[#This Row],[Source]],Table1[[UUID]:[email]],2,FALSE)</f>
        <v>74@localhost</v>
      </c>
      <c r="E76" s="185" t="s">
        <v>2487</v>
      </c>
      <c r="F76" s="185" t="s">
        <v>805</v>
      </c>
      <c r="G7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6" s="150" t="str">
        <f t="shared" ca="1" si="16"/>
        <v>2016-09-16T02:12:14Z</v>
      </c>
      <c r="J76" s="185" t="s">
        <v>804</v>
      </c>
      <c r="M76" s="185" t="s">
        <v>2600</v>
      </c>
      <c r="N76" s="185" t="str">
        <f>ROW(demoPosts[[#This Row],[postTypeGuidLabel]])-2 &amp; ":  " &amp; REPT("lorem ipsum ",2*ROW(demoPosts[[#This Row],[postTypeGuidLabel]]))</f>
        <v xml:space="preserve">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6" s="185">
        <v>12</v>
      </c>
      <c r="P7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6" s="185" t="s">
        <v>2651</v>
      </c>
      <c r="AE76" s="185" t="s">
        <v>868</v>
      </c>
      <c r="AQ76" s="185" t="str">
        <f>"\""name\"" : \"""&amp;demoPosts[[#This Row],[talentProfile.name]]&amp;"\"", "</f>
        <v xml:space="preserve">\"name\" : \"\", </v>
      </c>
      <c r="AR76" s="185" t="str">
        <f>"\""title\"" : \"""&amp;demoPosts[[#This Row],[talentProfile.title]]&amp;"\"", "</f>
        <v xml:space="preserve">\"title\" : \"\", </v>
      </c>
      <c r="AS76" s="185" t="str">
        <f>"\""capabilities\"" : \"""&amp;demoPosts[[#This Row],[talentProfile.capabilities]]&amp;"\"", "</f>
        <v xml:space="preserve">\"capabilities\" : \"\", </v>
      </c>
      <c r="AT76" s="185" t="str">
        <f>"\""video\"" : \"""&amp;demoPosts[[#This Row],[talentProfile.video]]&amp;"\"" "</f>
        <v xml:space="preserve">\"video\" : \"\" </v>
      </c>
      <c r="AU7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6" s="185" t="str">
        <f>"\""uid\"" : \"""&amp;demoPosts[[#This Row],[uid]]&amp;"\"", "</f>
        <v xml:space="preserve">\"uid\" : \"b4979ea0598b4e43abe9cdaa8f5a4f3a\", </v>
      </c>
      <c r="AW76" s="185" t="str">
        <f t="shared" si="12"/>
        <v xml:space="preserve">\"type\" : \"TEXT\", </v>
      </c>
      <c r="AX76" s="185" t="str">
        <f ca="1">"\""created\"" : \""" &amp; demoPosts[[#This Row],[created]] &amp; "\"", "</f>
        <v xml:space="preserve">\"created\" : \"2016-09-16T02:12:14Z\", </v>
      </c>
      <c r="AY76" s="185" t="str">
        <f>"\""modified\"" : \""" &amp; demoPosts[[#This Row],[modified]] &amp; "\"", "</f>
        <v xml:space="preserve">\"modified\" : \"2002-05-30T09:30:10Z\", </v>
      </c>
      <c r="AZ76" s="185" t="str">
        <f ca="1">"\""created\"" : \""" &amp; demoPosts[[#This Row],[created]] &amp; "\"", "</f>
        <v xml:space="preserve">\"created\" : \"2016-09-16T02:12:14Z\", </v>
      </c>
      <c r="BA76" s="185" t="str">
        <f>"\""modified\"" : \""" &amp; demoPosts[[#This Row],[modified]] &amp; "\"", "</f>
        <v xml:space="preserve">\"modified\" : \"2002-05-30T09:30:10Z\", </v>
      </c>
      <c r="BB76" s="185" t="str">
        <f>"\""labels\"" : \""each([Bitcoin],[Ethereum],[" &amp; demoPosts[[#This Row],[postTypeGuidLabel]]&amp;"])\"", "</f>
        <v xml:space="preserve">\"labels\" : \"each([Bitcoin],[Ethereum],[MESSAGEPOSTLABEL])\", </v>
      </c>
      <c r="BC76" s="185" t="str">
        <f t="shared" si="13"/>
        <v>\"connections\":[{\"source\":\"alias://ff5136ad023a66644c4f4a8e2a495bb34689/alias\",\"target\":\"alias://0e65bd3a974ed1d7c195f94055c93537827f/alias\",\"label\":\"f0186f0d-c862-4ee3-9c09-b850a9d745a7\"}],</v>
      </c>
      <c r="BD76" s="185" t="str">
        <f>"\""versionedPostId\"" : \""" &amp; demoPosts[[#This Row],[versionedPost.id]] &amp; "\"", "</f>
        <v xml:space="preserve">\"versionedPostId\" : \"\", </v>
      </c>
      <c r="BE76" s="185" t="str">
        <f>"\""versionedPostPredecessorId\"" : \""" &amp; demoPosts[[#This Row],[versionedPost.predecessorID]] &amp; "\"", "</f>
        <v xml:space="preserve">\"versionedPostPredecessorId\" : \"\", </v>
      </c>
      <c r="BF76" s="185" t="str">
        <f>"\""jobPostType\"" : \""" &amp; demoPosts[[#This Row],[jobPostType]] &amp; "\"", "</f>
        <v xml:space="preserve">\"jobPostType\" : \" \", </v>
      </c>
      <c r="BG76" s="185" t="str">
        <f>"\""name\"" : \""" &amp; demoPosts[[#This Row],[jobName]] &amp; "\"", "</f>
        <v xml:space="preserve">\"name\" : \"\", </v>
      </c>
      <c r="BH76" s="185" t="str">
        <f>"\""description\"" : \""" &amp; demoPosts[[#This Row],[jobDescription]] &amp; "\"", "</f>
        <v xml:space="preserve">\"description\" : \"\", </v>
      </c>
      <c r="BI76" s="185" t="str">
        <f>"\""message\"" : \""" &amp; demoPosts[[#This Row],[jobMessage]] &amp; "\"", "</f>
        <v xml:space="preserve">\"message\" : \"\", </v>
      </c>
      <c r="BJ7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6" s="185" t="str">
        <f>"\""postedDate\"" : \""" &amp; demoPosts[[#This Row],[jobMessage]] &amp; "\"", "</f>
        <v xml:space="preserve">\"postedDate\" : \"\", </v>
      </c>
      <c r="BL76" s="185" t="str">
        <f>"\""broadcastDate\"" : \""" &amp; demoPosts[[#This Row],[jobBroadcastDate]] &amp; "\"", "</f>
        <v xml:space="preserve">\"broadcastDate\" : \"\", </v>
      </c>
      <c r="BM76" s="185" t="str">
        <f>"\""startDate\"" : \""" &amp; demoPosts[[#This Row],[jobStartDate]] &amp; "\"", "</f>
        <v xml:space="preserve">\"startDate\" : \"\", </v>
      </c>
      <c r="BN76" s="185" t="str">
        <f>"\""endDate\"" : \""" &amp; demoPosts[[#This Row],[jobEndDate]] &amp; "\"", "</f>
        <v xml:space="preserve">\"endDate\" : \"\", </v>
      </c>
      <c r="BO76" s="185" t="str">
        <f>"\""currency\"" : \""" &amp; demoPosts[[#This Row],[jobCurrency]] &amp; "\"", "</f>
        <v xml:space="preserve">\"currency\" : \"\", </v>
      </c>
      <c r="BP76" s="185" t="str">
        <f>"\""workLocation\"" : \""" &amp; demoPosts[[#This Row],[jobWorkLocation]] &amp; "\"", "</f>
        <v xml:space="preserve">\"workLocation\" : \"\", </v>
      </c>
      <c r="BQ76" s="185" t="str">
        <f>"\""isPayoutInPieces\"" : \""" &amp; demoPosts[[#This Row],[jobIsPayoutInPieces]] &amp; "\"", "</f>
        <v xml:space="preserve">\"isPayoutInPieces\" : \"\", </v>
      </c>
      <c r="BR76" s="185" t="str">
        <f t="shared" si="15"/>
        <v xml:space="preserve">\"skillNeeded\" : \"various skills\", </v>
      </c>
      <c r="BS76" s="185" t="str">
        <f>"\""posterId\"" : \""" &amp; demoPosts[[#This Row],[posterId]] &amp; "\"", "</f>
        <v xml:space="preserve">\"posterId\" : \"\", </v>
      </c>
      <c r="BT76" s="185" t="str">
        <f>"\""versionNumber\"" : \""" &amp; demoPosts[[#This Row],[versionNumber]] &amp; "\"", "</f>
        <v xml:space="preserve">\"versionNumber\" : \"\", </v>
      </c>
      <c r="BU76" s="185" t="str">
        <f>"\""allowForwarding\"" : " &amp; demoPosts[[#This Row],[allowForwarding]] &amp; ", "</f>
        <v xml:space="preserve">\"allowForwarding\" : true, </v>
      </c>
      <c r="BV76" s="185" t="str">
        <f t="shared" si="14"/>
        <v xml:space="preserve">\"referents\" : \"\", </v>
      </c>
      <c r="BW76" s="185" t="str">
        <f>"\""contractType\"" : \""" &amp; demoPosts[[#This Row],[jobContractType]] &amp; "\"", "</f>
        <v xml:space="preserve">\"contractType\" : \"\", </v>
      </c>
      <c r="BX76" s="185" t="str">
        <f>"\""budget\"" : \""" &amp; demoPosts[[#This Row],[jobBudget]] &amp; "\"""</f>
        <v>\"budget\" : \"\"</v>
      </c>
      <c r="BY7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6" s="185" t="str">
        <f>"\""text\"" : \""" &amp; demoPosts[[#This Row],[messageText]] &amp; "\"","</f>
        <v>\"text\"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6" s="185" t="str">
        <f>"\""subject\"" : \""" &amp; demoPosts[[#This Row],[messageSubject]] &amp; "\"","</f>
        <v>\"subject\" : \"subject to discussion\",</v>
      </c>
      <c r="CB7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6" s="185" t="str">
        <f ca="1">"{\""$type\"":\"""&amp;demoPosts[[#This Row],[$type]]&amp;"\"","&amp;demoPosts[[#This Row],[uidInnerJson]]&amp;demoPosts[[#This Row],[createdInnerJson]]&amp;demoPosts[[#This Row],[modifiedInnerJson]]&amp;"\""connections\"":[{}],"&amp;"\""labels\"":\""notused\"","&amp;demoPosts[[#This Row],[typeDependentContentJson]]&amp;"}"</f>
        <v>{\"$type\":\"shared.models.MessagePost\",\"uid\" : \"b4979ea0598b4e43abe9cdaa8f5a4f3a\", \"created\" : \"2016-09-16T02:12:14Z\",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6" s="185" t="str">
        <f>"""uid"" : """&amp;demoPosts[[#This Row],[uid]]&amp;""", "</f>
        <v xml:space="preserve">"uid" : "b4979ea0598b4e43abe9cdaa8f5a4f3a", </v>
      </c>
      <c r="CG76" s="185" t="str">
        <f>"""src"" : """&amp;demoPosts[[#This Row],[Source]]&amp;""", "</f>
        <v xml:space="preserve">"src" : "d1444189811346d0a4ca4ad901098795", </v>
      </c>
      <c r="CH76" s="185" t="str">
        <f>"""trgts"" : ["""&amp;demoPosts[[#This Row],[trgt1]]&amp;"""], "</f>
        <v xml:space="preserve">"trgts" : ["eeeeeeeeeeeeeeeeeeeeeeeeeeeeeeee"], </v>
      </c>
      <c r="CI76" s="185" t="str">
        <f>"""label"" : ""each([Bitcoin],[Ethereum],[" &amp; demoPosts[[#This Row],[postTypeGuidLabel]]&amp;"])"", "</f>
        <v xml:space="preserve">"label" : "each([Bitcoin],[Ethereum],[MESSAGEPOSTLABEL])", </v>
      </c>
      <c r="CJ76" s="207" t="str">
        <f ca="1">"{"&amp;demoPosts[[#This Row],[src]] &amp;demoPosts[[#This Row],[trgts]]&amp; demoPosts[[#This Row],[outterLabels]] &amp; demoPosts[[#This Row],[uid2]] &amp; """value"" : """ &amp; demoPosts[[#This Row],[valueJson]] &amp; """}" &amp; IF(LEN(OFFSET(demoPosts[[#This Row],[Source]],1,0))&gt;0," , ","")</f>
        <v xml:space="preserve">{"src" : "d1444189811346d0a4ca4ad901098795", "trgts" : ["eeeeeeeeeeeeeeeeeeeeeeeeeeeeeeee"], "label" : "each([Bitcoin],[Ethereum],[MESSAGEPOSTLABEL])", "uid" : "b4979ea0598b4e43abe9cdaa8f5a4f3a", "value" : "{\"$type\":\"shared.models.MessagePost\",\"uid\" : \"b4979ea0598b4e43abe9cdaa8f5a4f3a\", \"created\" : \"2016-09-16T02:12:14Z\", \"modified\" : \"2002-05-30T09:30:10Z\", \"connections\":[{}],\"labels\":\"notused\",\"postContent\": {\"$type\":\"shared.models.MessagePostContent\",\"versionedPostId\" : \"\", \"versionedPostPredecessorId\" : \"\", \"versionNumber\" : \"\", \"allowForwarding\" : true, \"text\" : \"74: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6" s="210" t="str">
        <f>""</f>
        <v/>
      </c>
    </row>
    <row r="77" spans="2:89" s="185" customFormat="1" x14ac:dyDescent="0.25">
      <c r="B77" s="185" t="s">
        <v>1274</v>
      </c>
      <c r="C77" s="185" t="s">
        <v>1178</v>
      </c>
      <c r="D77" s="185" t="str">
        <f>VLOOKUP(demoPosts[[#This Row],[Source]],Table1[[UUID]:[email]],2,FALSE)</f>
        <v>75@localhost</v>
      </c>
      <c r="E77" s="185" t="s">
        <v>2487</v>
      </c>
      <c r="F77" s="185" t="s">
        <v>805</v>
      </c>
      <c r="G7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7" s="150" t="str">
        <f t="shared" ca="1" si="16"/>
        <v>2016-09-16T01:57:50Z</v>
      </c>
      <c r="J77" s="185" t="s">
        <v>804</v>
      </c>
      <c r="M77" s="185" t="s">
        <v>2600</v>
      </c>
      <c r="N77" s="185" t="str">
        <f>ROW(demoPosts[[#This Row],[postTypeGuidLabel]])-2 &amp; ":  " &amp; REPT("lorem ipsum ",2*ROW(demoPosts[[#This Row],[postTypeGuidLabel]]))</f>
        <v xml:space="preserve">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7" s="185">
        <v>12</v>
      </c>
      <c r="P7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7" s="185" t="s">
        <v>2651</v>
      </c>
      <c r="AE77" s="185" t="s">
        <v>868</v>
      </c>
      <c r="AQ77" s="185" t="str">
        <f>"\""name\"" : \"""&amp;demoPosts[[#This Row],[talentProfile.name]]&amp;"\"", "</f>
        <v xml:space="preserve">\"name\" : \"\", </v>
      </c>
      <c r="AR77" s="185" t="str">
        <f>"\""title\"" : \"""&amp;demoPosts[[#This Row],[talentProfile.title]]&amp;"\"", "</f>
        <v xml:space="preserve">\"title\" : \"\", </v>
      </c>
      <c r="AS77" s="185" t="str">
        <f>"\""capabilities\"" : \"""&amp;demoPosts[[#This Row],[talentProfile.capabilities]]&amp;"\"", "</f>
        <v xml:space="preserve">\"capabilities\" : \"\", </v>
      </c>
      <c r="AT77" s="185" t="str">
        <f>"\""video\"" : \"""&amp;demoPosts[[#This Row],[talentProfile.video]]&amp;"\"" "</f>
        <v xml:space="preserve">\"video\" : \"\" </v>
      </c>
      <c r="AU7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7" s="185" t="str">
        <f>"\""uid\"" : \"""&amp;demoPosts[[#This Row],[uid]]&amp;"\"", "</f>
        <v xml:space="preserve">\"uid\" : \"6b24f8da1f7c4bb188c98dae6aeb3ec3\", </v>
      </c>
      <c r="AW77" s="185" t="str">
        <f t="shared" si="12"/>
        <v xml:space="preserve">\"type\" : \"TEXT\", </v>
      </c>
      <c r="AX77" s="185" t="str">
        <f ca="1">"\""created\"" : \""" &amp; demoPosts[[#This Row],[created]] &amp; "\"", "</f>
        <v xml:space="preserve">\"created\" : \"2016-09-16T01:57:50Z\", </v>
      </c>
      <c r="AY77" s="185" t="str">
        <f>"\""modified\"" : \""" &amp; demoPosts[[#This Row],[modified]] &amp; "\"", "</f>
        <v xml:space="preserve">\"modified\" : \"2002-05-30T09:30:10Z\", </v>
      </c>
      <c r="AZ77" s="185" t="str">
        <f ca="1">"\""created\"" : \""" &amp; demoPosts[[#This Row],[created]] &amp; "\"", "</f>
        <v xml:space="preserve">\"created\" : \"2016-09-16T01:57:50Z\", </v>
      </c>
      <c r="BA77" s="185" t="str">
        <f>"\""modified\"" : \""" &amp; demoPosts[[#This Row],[modified]] &amp; "\"", "</f>
        <v xml:space="preserve">\"modified\" : \"2002-05-30T09:30:10Z\", </v>
      </c>
      <c r="BB77" s="185" t="str">
        <f>"\""labels\"" : \""each([Bitcoin],[Ethereum],[" &amp; demoPosts[[#This Row],[postTypeGuidLabel]]&amp;"])\"", "</f>
        <v xml:space="preserve">\"labels\" : \"each([Bitcoin],[Ethereum],[MESSAGEPOSTLABEL])\", </v>
      </c>
      <c r="BC77" s="185" t="str">
        <f t="shared" si="13"/>
        <v>\"connections\":[{\"source\":\"alias://ff5136ad023a66644c4f4a8e2a495bb34689/alias\",\"target\":\"alias://0e65bd3a974ed1d7c195f94055c93537827f/alias\",\"label\":\"f0186f0d-c862-4ee3-9c09-b850a9d745a7\"}],</v>
      </c>
      <c r="BD77" s="185" t="str">
        <f>"\""versionedPostId\"" : \""" &amp; demoPosts[[#This Row],[versionedPost.id]] &amp; "\"", "</f>
        <v xml:space="preserve">\"versionedPostId\" : \"\", </v>
      </c>
      <c r="BE77" s="185" t="str">
        <f>"\""versionedPostPredecessorId\"" : \""" &amp; demoPosts[[#This Row],[versionedPost.predecessorID]] &amp; "\"", "</f>
        <v xml:space="preserve">\"versionedPostPredecessorId\" : \"\", </v>
      </c>
      <c r="BF77" s="185" t="str">
        <f>"\""jobPostType\"" : \""" &amp; demoPosts[[#This Row],[jobPostType]] &amp; "\"", "</f>
        <v xml:space="preserve">\"jobPostType\" : \" \", </v>
      </c>
      <c r="BG77" s="185" t="str">
        <f>"\""name\"" : \""" &amp; demoPosts[[#This Row],[jobName]] &amp; "\"", "</f>
        <v xml:space="preserve">\"name\" : \"\", </v>
      </c>
      <c r="BH77" s="185" t="str">
        <f>"\""description\"" : \""" &amp; demoPosts[[#This Row],[jobDescription]] &amp; "\"", "</f>
        <v xml:space="preserve">\"description\" : \"\", </v>
      </c>
      <c r="BI77" s="185" t="str">
        <f>"\""message\"" : \""" &amp; demoPosts[[#This Row],[jobMessage]] &amp; "\"", "</f>
        <v xml:space="preserve">\"message\" : \"\", </v>
      </c>
      <c r="BJ7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7" s="185" t="str">
        <f>"\""postedDate\"" : \""" &amp; demoPosts[[#This Row],[jobMessage]] &amp; "\"", "</f>
        <v xml:space="preserve">\"postedDate\" : \"\", </v>
      </c>
      <c r="BL77" s="185" t="str">
        <f>"\""broadcastDate\"" : \""" &amp; demoPosts[[#This Row],[jobBroadcastDate]] &amp; "\"", "</f>
        <v xml:space="preserve">\"broadcastDate\" : \"\", </v>
      </c>
      <c r="BM77" s="185" t="str">
        <f>"\""startDate\"" : \""" &amp; demoPosts[[#This Row],[jobStartDate]] &amp; "\"", "</f>
        <v xml:space="preserve">\"startDate\" : \"\", </v>
      </c>
      <c r="BN77" s="185" t="str">
        <f>"\""endDate\"" : \""" &amp; demoPosts[[#This Row],[jobEndDate]] &amp; "\"", "</f>
        <v xml:space="preserve">\"endDate\" : \"\", </v>
      </c>
      <c r="BO77" s="185" t="str">
        <f>"\""currency\"" : \""" &amp; demoPosts[[#This Row],[jobCurrency]] &amp; "\"", "</f>
        <v xml:space="preserve">\"currency\" : \"\", </v>
      </c>
      <c r="BP77" s="185" t="str">
        <f>"\""workLocation\"" : \""" &amp; demoPosts[[#This Row],[jobWorkLocation]] &amp; "\"", "</f>
        <v xml:space="preserve">\"workLocation\" : \"\", </v>
      </c>
      <c r="BQ77" s="185" t="str">
        <f>"\""isPayoutInPieces\"" : \""" &amp; demoPosts[[#This Row],[jobIsPayoutInPieces]] &amp; "\"", "</f>
        <v xml:space="preserve">\"isPayoutInPieces\" : \"\", </v>
      </c>
      <c r="BR77" s="185" t="str">
        <f t="shared" si="15"/>
        <v xml:space="preserve">\"skillNeeded\" : \"various skills\", </v>
      </c>
      <c r="BS77" s="185" t="str">
        <f>"\""posterId\"" : \""" &amp; demoPosts[[#This Row],[posterId]] &amp; "\"", "</f>
        <v xml:space="preserve">\"posterId\" : \"\", </v>
      </c>
      <c r="BT77" s="185" t="str">
        <f>"\""versionNumber\"" : \""" &amp; demoPosts[[#This Row],[versionNumber]] &amp; "\"", "</f>
        <v xml:space="preserve">\"versionNumber\" : \"\", </v>
      </c>
      <c r="BU77" s="185" t="str">
        <f>"\""allowForwarding\"" : " &amp; demoPosts[[#This Row],[allowForwarding]] &amp; ", "</f>
        <v xml:space="preserve">\"allowForwarding\" : true, </v>
      </c>
      <c r="BV77" s="185" t="str">
        <f t="shared" si="14"/>
        <v xml:space="preserve">\"referents\" : \"\", </v>
      </c>
      <c r="BW77" s="185" t="str">
        <f>"\""contractType\"" : \""" &amp; demoPosts[[#This Row],[jobContractType]] &amp; "\"", "</f>
        <v xml:space="preserve">\"contractType\" : \"\", </v>
      </c>
      <c r="BX77" s="185" t="str">
        <f>"\""budget\"" : \""" &amp; demoPosts[[#This Row],[jobBudget]] &amp; "\"""</f>
        <v>\"budget\" : \"\"</v>
      </c>
      <c r="BY7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7" s="185" t="str">
        <f>"\""text\"" : \""" &amp; demoPosts[[#This Row],[messageText]] &amp; "\"","</f>
        <v>\"text\"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7" s="185" t="str">
        <f>"\""subject\"" : \""" &amp; demoPosts[[#This Row],[messageSubject]] &amp; "\"","</f>
        <v>\"subject\" : \"subject to discussion\",</v>
      </c>
      <c r="CB7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7" s="185" t="str">
        <f ca="1">"{\""$type\"":\"""&amp;demoPosts[[#This Row],[$type]]&amp;"\"","&amp;demoPosts[[#This Row],[uidInnerJson]]&amp;demoPosts[[#This Row],[createdInnerJson]]&amp;demoPosts[[#This Row],[modifiedInnerJson]]&amp;"\""connections\"":[{}],"&amp;"\""labels\"":\""notused\"","&amp;demoPosts[[#This Row],[typeDependentContentJson]]&amp;"}"</f>
        <v>{\"$type\":\"shared.models.MessagePost\",\"uid\" : \"6b24f8da1f7c4bb188c98dae6aeb3ec3\", \"created\" : \"2016-09-16T01:57:50Z\",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7" s="185" t="str">
        <f>"""uid"" : """&amp;demoPosts[[#This Row],[uid]]&amp;""", "</f>
        <v xml:space="preserve">"uid" : "6b24f8da1f7c4bb188c98dae6aeb3ec3", </v>
      </c>
      <c r="CG77" s="185" t="str">
        <f>"""src"" : """&amp;demoPosts[[#This Row],[Source]]&amp;""", "</f>
        <v xml:space="preserve">"src" : "f46898d4055a47639981de523cb91459", </v>
      </c>
      <c r="CH77" s="185" t="str">
        <f>"""trgts"" : ["""&amp;demoPosts[[#This Row],[trgt1]]&amp;"""], "</f>
        <v xml:space="preserve">"trgts" : ["eeeeeeeeeeeeeeeeeeeeeeeeeeeeeeee"], </v>
      </c>
      <c r="CI77" s="185" t="str">
        <f>"""label"" : ""each([Bitcoin],[Ethereum],[" &amp; demoPosts[[#This Row],[postTypeGuidLabel]]&amp;"])"", "</f>
        <v xml:space="preserve">"label" : "each([Bitcoin],[Ethereum],[MESSAGEPOSTLABEL])", </v>
      </c>
      <c r="CJ77" s="207" t="str">
        <f ca="1">"{"&amp;demoPosts[[#This Row],[src]] &amp;demoPosts[[#This Row],[trgts]]&amp; demoPosts[[#This Row],[outterLabels]] &amp; demoPosts[[#This Row],[uid2]] &amp; """value"" : """ &amp; demoPosts[[#This Row],[valueJson]] &amp; """}" &amp; IF(LEN(OFFSET(demoPosts[[#This Row],[Source]],1,0))&gt;0," , ","")</f>
        <v xml:space="preserve">{"src" : "f46898d4055a47639981de523cb91459", "trgts" : ["eeeeeeeeeeeeeeeeeeeeeeeeeeeeeeee"], "label" : "each([Bitcoin],[Ethereum],[MESSAGEPOSTLABEL])", "uid" : "6b24f8da1f7c4bb188c98dae6aeb3ec3", "value" : "{\"$type\":\"shared.models.MessagePost\",\"uid\" : \"6b24f8da1f7c4bb188c98dae6aeb3ec3\", \"created\" : \"2016-09-16T01:57:50Z\", \"modified\" : \"2002-05-30T09:30:10Z\", \"connections\":[{}],\"labels\":\"notused\",\"postContent\": {\"$type\":\"shared.models.MessagePostContent\",\"versionedPostId\" : \"\", \"versionedPostPredecessorId\" : \"\", \"versionNumber\" : \"\", \"allowForwarding\" : true, \"text\" : \"75: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7" s="210" t="str">
        <f>""</f>
        <v/>
      </c>
    </row>
    <row r="78" spans="2:89" s="185" customFormat="1" x14ac:dyDescent="0.25">
      <c r="B78" s="185" t="s">
        <v>1275</v>
      </c>
      <c r="C78" s="185" t="s">
        <v>1179</v>
      </c>
      <c r="D78" s="185" t="str">
        <f>VLOOKUP(demoPosts[[#This Row],[Source]],Table1[[UUID]:[email]],2,FALSE)</f>
        <v>76@localhost</v>
      </c>
      <c r="E78" s="185" t="s">
        <v>2487</v>
      </c>
      <c r="F78" s="185" t="s">
        <v>805</v>
      </c>
      <c r="G7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8" s="150" t="str">
        <f t="shared" ca="1" si="16"/>
        <v>2016-09-16T01:43:26Z</v>
      </c>
      <c r="J78" s="185" t="s">
        <v>804</v>
      </c>
      <c r="M78" s="185" t="s">
        <v>2600</v>
      </c>
      <c r="N78" s="185" t="str">
        <f>ROW(demoPosts[[#This Row],[postTypeGuidLabel]])-2 &amp; ":  " &amp; REPT("lorem ipsum ",2*ROW(demoPosts[[#This Row],[postTypeGuidLabel]]))</f>
        <v xml:space="preserve">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8" s="185">
        <v>12</v>
      </c>
      <c r="P7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8" s="185" t="s">
        <v>2651</v>
      </c>
      <c r="AE78" s="185" t="s">
        <v>868</v>
      </c>
      <c r="AQ78" s="185" t="str">
        <f>"\""name\"" : \"""&amp;demoPosts[[#This Row],[talentProfile.name]]&amp;"\"", "</f>
        <v xml:space="preserve">\"name\" : \"\", </v>
      </c>
      <c r="AR78" s="185" t="str">
        <f>"\""title\"" : \"""&amp;demoPosts[[#This Row],[talentProfile.title]]&amp;"\"", "</f>
        <v xml:space="preserve">\"title\" : \"\", </v>
      </c>
      <c r="AS78" s="185" t="str">
        <f>"\""capabilities\"" : \"""&amp;demoPosts[[#This Row],[talentProfile.capabilities]]&amp;"\"", "</f>
        <v xml:space="preserve">\"capabilities\" : \"\", </v>
      </c>
      <c r="AT78" s="185" t="str">
        <f>"\""video\"" : \"""&amp;demoPosts[[#This Row],[talentProfile.video]]&amp;"\"" "</f>
        <v xml:space="preserve">\"video\" : \"\" </v>
      </c>
      <c r="AU7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8" s="185" t="str">
        <f>"\""uid\"" : \"""&amp;demoPosts[[#This Row],[uid]]&amp;"\"", "</f>
        <v xml:space="preserve">\"uid\" : \"a016bcd119c947c7b214f6254befdc53\", </v>
      </c>
      <c r="AW78" s="185" t="str">
        <f t="shared" si="12"/>
        <v xml:space="preserve">\"type\" : \"TEXT\", </v>
      </c>
      <c r="AX78" s="185" t="str">
        <f ca="1">"\""created\"" : \""" &amp; demoPosts[[#This Row],[created]] &amp; "\"", "</f>
        <v xml:space="preserve">\"created\" : \"2016-09-16T01:43:26Z\", </v>
      </c>
      <c r="AY78" s="185" t="str">
        <f>"\""modified\"" : \""" &amp; demoPosts[[#This Row],[modified]] &amp; "\"", "</f>
        <v xml:space="preserve">\"modified\" : \"2002-05-30T09:30:10Z\", </v>
      </c>
      <c r="AZ78" s="185" t="str">
        <f ca="1">"\""created\"" : \""" &amp; demoPosts[[#This Row],[created]] &amp; "\"", "</f>
        <v xml:space="preserve">\"created\" : \"2016-09-16T01:43:26Z\", </v>
      </c>
      <c r="BA78" s="185" t="str">
        <f>"\""modified\"" : \""" &amp; demoPosts[[#This Row],[modified]] &amp; "\"", "</f>
        <v xml:space="preserve">\"modified\" : \"2002-05-30T09:30:10Z\", </v>
      </c>
      <c r="BB78" s="185" t="str">
        <f>"\""labels\"" : \""each([Bitcoin],[Ethereum],[" &amp; demoPosts[[#This Row],[postTypeGuidLabel]]&amp;"])\"", "</f>
        <v xml:space="preserve">\"labels\" : \"each([Bitcoin],[Ethereum],[MESSAGEPOSTLABEL])\", </v>
      </c>
      <c r="BC78" s="185" t="str">
        <f t="shared" si="13"/>
        <v>\"connections\":[{\"source\":\"alias://ff5136ad023a66644c4f4a8e2a495bb34689/alias\",\"target\":\"alias://0e65bd3a974ed1d7c195f94055c93537827f/alias\",\"label\":\"f0186f0d-c862-4ee3-9c09-b850a9d745a7\"}],</v>
      </c>
      <c r="BD78" s="185" t="str">
        <f>"\""versionedPostId\"" : \""" &amp; demoPosts[[#This Row],[versionedPost.id]] &amp; "\"", "</f>
        <v xml:space="preserve">\"versionedPostId\" : \"\", </v>
      </c>
      <c r="BE78" s="185" t="str">
        <f>"\""versionedPostPredecessorId\"" : \""" &amp; demoPosts[[#This Row],[versionedPost.predecessorID]] &amp; "\"", "</f>
        <v xml:space="preserve">\"versionedPostPredecessorId\" : \"\", </v>
      </c>
      <c r="BF78" s="185" t="str">
        <f>"\""jobPostType\"" : \""" &amp; demoPosts[[#This Row],[jobPostType]] &amp; "\"", "</f>
        <v xml:space="preserve">\"jobPostType\" : \" \", </v>
      </c>
      <c r="BG78" s="185" t="str">
        <f>"\""name\"" : \""" &amp; demoPosts[[#This Row],[jobName]] &amp; "\"", "</f>
        <v xml:space="preserve">\"name\" : \"\", </v>
      </c>
      <c r="BH78" s="185" t="str">
        <f>"\""description\"" : \""" &amp; demoPosts[[#This Row],[jobDescription]] &amp; "\"", "</f>
        <v xml:space="preserve">\"description\" : \"\", </v>
      </c>
      <c r="BI78" s="185" t="str">
        <f>"\""message\"" : \""" &amp; demoPosts[[#This Row],[jobMessage]] &amp; "\"", "</f>
        <v xml:space="preserve">\"message\" : \"\", </v>
      </c>
      <c r="BJ7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8" s="185" t="str">
        <f>"\""postedDate\"" : \""" &amp; demoPosts[[#This Row],[jobMessage]] &amp; "\"", "</f>
        <v xml:space="preserve">\"postedDate\" : \"\", </v>
      </c>
      <c r="BL78" s="185" t="str">
        <f>"\""broadcastDate\"" : \""" &amp; demoPosts[[#This Row],[jobBroadcastDate]] &amp; "\"", "</f>
        <v xml:space="preserve">\"broadcastDate\" : \"\", </v>
      </c>
      <c r="BM78" s="185" t="str">
        <f>"\""startDate\"" : \""" &amp; demoPosts[[#This Row],[jobStartDate]] &amp; "\"", "</f>
        <v xml:space="preserve">\"startDate\" : \"\", </v>
      </c>
      <c r="BN78" s="185" t="str">
        <f>"\""endDate\"" : \""" &amp; demoPosts[[#This Row],[jobEndDate]] &amp; "\"", "</f>
        <v xml:space="preserve">\"endDate\" : \"\", </v>
      </c>
      <c r="BO78" s="185" t="str">
        <f>"\""currency\"" : \""" &amp; demoPosts[[#This Row],[jobCurrency]] &amp; "\"", "</f>
        <v xml:space="preserve">\"currency\" : \"\", </v>
      </c>
      <c r="BP78" s="185" t="str">
        <f>"\""workLocation\"" : \""" &amp; demoPosts[[#This Row],[jobWorkLocation]] &amp; "\"", "</f>
        <v xml:space="preserve">\"workLocation\" : \"\", </v>
      </c>
      <c r="BQ78" s="185" t="str">
        <f>"\""isPayoutInPieces\"" : \""" &amp; demoPosts[[#This Row],[jobIsPayoutInPieces]] &amp; "\"", "</f>
        <v xml:space="preserve">\"isPayoutInPieces\" : \"\", </v>
      </c>
      <c r="BR78" s="185" t="str">
        <f t="shared" si="15"/>
        <v xml:space="preserve">\"skillNeeded\" : \"various skills\", </v>
      </c>
      <c r="BS78" s="185" t="str">
        <f>"\""posterId\"" : \""" &amp; demoPosts[[#This Row],[posterId]] &amp; "\"", "</f>
        <v xml:space="preserve">\"posterId\" : \"\", </v>
      </c>
      <c r="BT78" s="185" t="str">
        <f>"\""versionNumber\"" : \""" &amp; demoPosts[[#This Row],[versionNumber]] &amp; "\"", "</f>
        <v xml:space="preserve">\"versionNumber\" : \"\", </v>
      </c>
      <c r="BU78" s="185" t="str">
        <f>"\""allowForwarding\"" : " &amp; demoPosts[[#This Row],[allowForwarding]] &amp; ", "</f>
        <v xml:space="preserve">\"allowForwarding\" : true, </v>
      </c>
      <c r="BV78" s="185" t="str">
        <f t="shared" si="14"/>
        <v xml:space="preserve">\"referents\" : \"\", </v>
      </c>
      <c r="BW78" s="185" t="str">
        <f>"\""contractType\"" : \""" &amp; demoPosts[[#This Row],[jobContractType]] &amp; "\"", "</f>
        <v xml:space="preserve">\"contractType\" : \"\", </v>
      </c>
      <c r="BX78" s="185" t="str">
        <f>"\""budget\"" : \""" &amp; demoPosts[[#This Row],[jobBudget]] &amp; "\"""</f>
        <v>\"budget\" : \"\"</v>
      </c>
      <c r="BY7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8" s="185" t="str">
        <f>"\""text\"" : \""" &amp; demoPosts[[#This Row],[messageText]] &amp; "\"","</f>
        <v>\"text\"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8" s="185" t="str">
        <f>"\""subject\"" : \""" &amp; demoPosts[[#This Row],[messageSubject]] &amp; "\"","</f>
        <v>\"subject\" : \"subject to discussion\",</v>
      </c>
      <c r="CB7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8" s="185" t="str">
        <f ca="1">"{\""$type\"":\"""&amp;demoPosts[[#This Row],[$type]]&amp;"\"","&amp;demoPosts[[#This Row],[uidInnerJson]]&amp;demoPosts[[#This Row],[createdInnerJson]]&amp;demoPosts[[#This Row],[modifiedInnerJson]]&amp;"\""connections\"":[{}],"&amp;"\""labels\"":\""notused\"","&amp;demoPosts[[#This Row],[typeDependentContentJson]]&amp;"}"</f>
        <v>{\"$type\":\"shared.models.MessagePost\",\"uid\" : \"a016bcd119c947c7b214f6254befdc53\", \"created\" : \"2016-09-16T01:43:26Z\",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8" s="185" t="str">
        <f>"""uid"" : """&amp;demoPosts[[#This Row],[uid]]&amp;""", "</f>
        <v xml:space="preserve">"uid" : "a016bcd119c947c7b214f6254befdc53", </v>
      </c>
      <c r="CG78" s="185" t="str">
        <f>"""src"" : """&amp;demoPosts[[#This Row],[Source]]&amp;""", "</f>
        <v xml:space="preserve">"src" : "be29499252884fd68fc8e1bb72b24484", </v>
      </c>
      <c r="CH78" s="185" t="str">
        <f>"""trgts"" : ["""&amp;demoPosts[[#This Row],[trgt1]]&amp;"""], "</f>
        <v xml:space="preserve">"trgts" : ["eeeeeeeeeeeeeeeeeeeeeeeeeeeeeeee"], </v>
      </c>
      <c r="CI78" s="185" t="str">
        <f>"""label"" : ""each([Bitcoin],[Ethereum],[" &amp; demoPosts[[#This Row],[postTypeGuidLabel]]&amp;"])"", "</f>
        <v xml:space="preserve">"label" : "each([Bitcoin],[Ethereum],[MESSAGEPOSTLABEL])", </v>
      </c>
      <c r="CJ78" s="207" t="str">
        <f ca="1">"{"&amp;demoPosts[[#This Row],[src]] &amp;demoPosts[[#This Row],[trgts]]&amp; demoPosts[[#This Row],[outterLabels]] &amp; demoPosts[[#This Row],[uid2]] &amp; """value"" : """ &amp; demoPosts[[#This Row],[valueJson]] &amp; """}" &amp; IF(LEN(OFFSET(demoPosts[[#This Row],[Source]],1,0))&gt;0," , ","")</f>
        <v xml:space="preserve">{"src" : "be29499252884fd68fc8e1bb72b24484", "trgts" : ["eeeeeeeeeeeeeeeeeeeeeeeeeeeeeeee"], "label" : "each([Bitcoin],[Ethereum],[MESSAGEPOSTLABEL])", "uid" : "a016bcd119c947c7b214f6254befdc53", "value" : "{\"$type\":\"shared.models.MessagePost\",\"uid\" : \"a016bcd119c947c7b214f6254befdc53\", \"created\" : \"2016-09-16T01:43:26Z\", \"modified\" : \"2002-05-30T09:30:10Z\", \"connections\":[{}],\"labels\":\"notused\",\"postContent\": {\"$type\":\"shared.models.MessagePostContent\",\"versionedPostId\" : \"\", \"versionedPostPredecessorId\" : \"\", \"versionNumber\" : \"\", \"allowForwarding\" : true, \"text\" : \"76: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8" s="210" t="str">
        <f>""</f>
        <v/>
      </c>
    </row>
    <row r="79" spans="2:89" s="185" customFormat="1" x14ac:dyDescent="0.25">
      <c r="B79" s="185" t="s">
        <v>1276</v>
      </c>
      <c r="C79" s="185" t="s">
        <v>1180</v>
      </c>
      <c r="D79" s="185" t="str">
        <f>VLOOKUP(demoPosts[[#This Row],[Source]],Table1[[UUID]:[email]],2,FALSE)</f>
        <v>77@localhost</v>
      </c>
      <c r="E79" s="185" t="s">
        <v>2487</v>
      </c>
      <c r="F79" s="185" t="s">
        <v>805</v>
      </c>
      <c r="G7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79" s="150" t="str">
        <f t="shared" ca="1" si="16"/>
        <v>2016-09-16T01:29:02Z</v>
      </c>
      <c r="J79" s="185" t="s">
        <v>804</v>
      </c>
      <c r="M79" s="185" t="s">
        <v>2600</v>
      </c>
      <c r="N79" s="185" t="str">
        <f>ROW(demoPosts[[#This Row],[postTypeGuidLabel]])-2 &amp; ":  " &amp; REPT("lorem ipsum ",2*ROW(demoPosts[[#This Row],[postTypeGuidLabel]]))</f>
        <v xml:space="preserve">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79" s="185">
        <v>12</v>
      </c>
      <c r="P7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79" s="185" t="s">
        <v>2651</v>
      </c>
      <c r="AE79" s="185" t="s">
        <v>868</v>
      </c>
      <c r="AQ79" s="185" t="str">
        <f>"\""name\"" : \"""&amp;demoPosts[[#This Row],[talentProfile.name]]&amp;"\"", "</f>
        <v xml:space="preserve">\"name\" : \"\", </v>
      </c>
      <c r="AR79" s="185" t="str">
        <f>"\""title\"" : \"""&amp;demoPosts[[#This Row],[talentProfile.title]]&amp;"\"", "</f>
        <v xml:space="preserve">\"title\" : \"\", </v>
      </c>
      <c r="AS79" s="185" t="str">
        <f>"\""capabilities\"" : \"""&amp;demoPosts[[#This Row],[talentProfile.capabilities]]&amp;"\"", "</f>
        <v xml:space="preserve">\"capabilities\" : \"\", </v>
      </c>
      <c r="AT79" s="185" t="str">
        <f>"\""video\"" : \"""&amp;demoPosts[[#This Row],[talentProfile.video]]&amp;"\"" "</f>
        <v xml:space="preserve">\"video\" : \"\" </v>
      </c>
      <c r="AU7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79" s="185" t="str">
        <f>"\""uid\"" : \"""&amp;demoPosts[[#This Row],[uid]]&amp;"\"", "</f>
        <v xml:space="preserve">\"uid\" : \"eeb6fcd60f374f6abf21443e804293a5\", </v>
      </c>
      <c r="AW79" s="185" t="str">
        <f t="shared" si="12"/>
        <v xml:space="preserve">\"type\" : \"TEXT\", </v>
      </c>
      <c r="AX79" s="185" t="str">
        <f ca="1">"\""created\"" : \""" &amp; demoPosts[[#This Row],[created]] &amp; "\"", "</f>
        <v xml:space="preserve">\"created\" : \"2016-09-16T01:29:02Z\", </v>
      </c>
      <c r="AY79" s="185" t="str">
        <f>"\""modified\"" : \""" &amp; demoPosts[[#This Row],[modified]] &amp; "\"", "</f>
        <v xml:space="preserve">\"modified\" : \"2002-05-30T09:30:10Z\", </v>
      </c>
      <c r="AZ79" s="185" t="str">
        <f ca="1">"\""created\"" : \""" &amp; demoPosts[[#This Row],[created]] &amp; "\"", "</f>
        <v xml:space="preserve">\"created\" : \"2016-09-16T01:29:02Z\", </v>
      </c>
      <c r="BA79" s="185" t="str">
        <f>"\""modified\"" : \""" &amp; demoPosts[[#This Row],[modified]] &amp; "\"", "</f>
        <v xml:space="preserve">\"modified\" : \"2002-05-30T09:30:10Z\", </v>
      </c>
      <c r="BB79" s="185" t="str">
        <f>"\""labels\"" : \""each([Bitcoin],[Ethereum],[" &amp; demoPosts[[#This Row],[postTypeGuidLabel]]&amp;"])\"", "</f>
        <v xml:space="preserve">\"labels\" : \"each([Bitcoin],[Ethereum],[MESSAGEPOSTLABEL])\", </v>
      </c>
      <c r="BC79" s="185" t="str">
        <f t="shared" si="13"/>
        <v>\"connections\":[{\"source\":\"alias://ff5136ad023a66644c4f4a8e2a495bb34689/alias\",\"target\":\"alias://0e65bd3a974ed1d7c195f94055c93537827f/alias\",\"label\":\"f0186f0d-c862-4ee3-9c09-b850a9d745a7\"}],</v>
      </c>
      <c r="BD79" s="185" t="str">
        <f>"\""versionedPostId\"" : \""" &amp; demoPosts[[#This Row],[versionedPost.id]] &amp; "\"", "</f>
        <v xml:space="preserve">\"versionedPostId\" : \"\", </v>
      </c>
      <c r="BE79" s="185" t="str">
        <f>"\""versionedPostPredecessorId\"" : \""" &amp; demoPosts[[#This Row],[versionedPost.predecessorID]] &amp; "\"", "</f>
        <v xml:space="preserve">\"versionedPostPredecessorId\" : \"\", </v>
      </c>
      <c r="BF79" s="185" t="str">
        <f>"\""jobPostType\"" : \""" &amp; demoPosts[[#This Row],[jobPostType]] &amp; "\"", "</f>
        <v xml:space="preserve">\"jobPostType\" : \" \", </v>
      </c>
      <c r="BG79" s="185" t="str">
        <f>"\""name\"" : \""" &amp; demoPosts[[#This Row],[jobName]] &amp; "\"", "</f>
        <v xml:space="preserve">\"name\" : \"\", </v>
      </c>
      <c r="BH79" s="185" t="str">
        <f>"\""description\"" : \""" &amp; demoPosts[[#This Row],[jobDescription]] &amp; "\"", "</f>
        <v xml:space="preserve">\"description\" : \"\", </v>
      </c>
      <c r="BI79" s="185" t="str">
        <f>"\""message\"" : \""" &amp; demoPosts[[#This Row],[jobMessage]] &amp; "\"", "</f>
        <v xml:space="preserve">\"message\" : \"\", </v>
      </c>
      <c r="BJ7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79" s="185" t="str">
        <f>"\""postedDate\"" : \""" &amp; demoPosts[[#This Row],[jobMessage]] &amp; "\"", "</f>
        <v xml:space="preserve">\"postedDate\" : \"\", </v>
      </c>
      <c r="BL79" s="185" t="str">
        <f>"\""broadcastDate\"" : \""" &amp; demoPosts[[#This Row],[jobBroadcastDate]] &amp; "\"", "</f>
        <v xml:space="preserve">\"broadcastDate\" : \"\", </v>
      </c>
      <c r="BM79" s="185" t="str">
        <f>"\""startDate\"" : \""" &amp; demoPosts[[#This Row],[jobStartDate]] &amp; "\"", "</f>
        <v xml:space="preserve">\"startDate\" : \"\", </v>
      </c>
      <c r="BN79" s="185" t="str">
        <f>"\""endDate\"" : \""" &amp; demoPosts[[#This Row],[jobEndDate]] &amp; "\"", "</f>
        <v xml:space="preserve">\"endDate\" : \"\", </v>
      </c>
      <c r="BO79" s="185" t="str">
        <f>"\""currency\"" : \""" &amp; demoPosts[[#This Row],[jobCurrency]] &amp; "\"", "</f>
        <v xml:space="preserve">\"currency\" : \"\", </v>
      </c>
      <c r="BP79" s="185" t="str">
        <f>"\""workLocation\"" : \""" &amp; demoPosts[[#This Row],[jobWorkLocation]] &amp; "\"", "</f>
        <v xml:space="preserve">\"workLocation\" : \"\", </v>
      </c>
      <c r="BQ79" s="185" t="str">
        <f>"\""isPayoutInPieces\"" : \""" &amp; demoPosts[[#This Row],[jobIsPayoutInPieces]] &amp; "\"", "</f>
        <v xml:space="preserve">\"isPayoutInPieces\" : \"\", </v>
      </c>
      <c r="BR79" s="185" t="str">
        <f t="shared" si="15"/>
        <v xml:space="preserve">\"skillNeeded\" : \"various skills\", </v>
      </c>
      <c r="BS79" s="185" t="str">
        <f>"\""posterId\"" : \""" &amp; demoPosts[[#This Row],[posterId]] &amp; "\"", "</f>
        <v xml:space="preserve">\"posterId\" : \"\", </v>
      </c>
      <c r="BT79" s="185" t="str">
        <f>"\""versionNumber\"" : \""" &amp; demoPosts[[#This Row],[versionNumber]] &amp; "\"", "</f>
        <v xml:space="preserve">\"versionNumber\" : \"\", </v>
      </c>
      <c r="BU79" s="185" t="str">
        <f>"\""allowForwarding\"" : " &amp; demoPosts[[#This Row],[allowForwarding]] &amp; ", "</f>
        <v xml:space="preserve">\"allowForwarding\" : true, </v>
      </c>
      <c r="BV79" s="185" t="str">
        <f t="shared" si="14"/>
        <v xml:space="preserve">\"referents\" : \"\", </v>
      </c>
      <c r="BW79" s="185" t="str">
        <f>"\""contractType\"" : \""" &amp; demoPosts[[#This Row],[jobContractType]] &amp; "\"", "</f>
        <v xml:space="preserve">\"contractType\" : \"\", </v>
      </c>
      <c r="BX79" s="185" t="str">
        <f>"\""budget\"" : \""" &amp; demoPosts[[#This Row],[jobBudget]] &amp; "\"""</f>
        <v>\"budget\" : \"\"</v>
      </c>
      <c r="BY7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79" s="185" t="str">
        <f>"\""text\"" : \""" &amp; demoPosts[[#This Row],[messageText]] &amp; "\"","</f>
        <v>\"text\"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79" s="185" t="str">
        <f>"\""subject\"" : \""" &amp; demoPosts[[#This Row],[messageSubject]] &amp; "\"","</f>
        <v>\"subject\" : \"subject to discussion\",</v>
      </c>
      <c r="CB7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7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7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79" s="185" t="str">
        <f ca="1">"{\""$type\"":\"""&amp;demoPosts[[#This Row],[$type]]&amp;"\"","&amp;demoPosts[[#This Row],[uidInnerJson]]&amp;demoPosts[[#This Row],[createdInnerJson]]&amp;demoPosts[[#This Row],[modifiedInnerJson]]&amp;"\""connections\"":[{}],"&amp;"\""labels\"":\""notused\"","&amp;demoPosts[[#This Row],[typeDependentContentJson]]&amp;"}"</f>
        <v>{\"$type\":\"shared.models.MessagePost\",\"uid\" : \"eeb6fcd60f374f6abf21443e804293a5\", \"created\" : \"2016-09-16T01:29:02Z\",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79" s="185" t="str">
        <f>"""uid"" : """&amp;demoPosts[[#This Row],[uid]]&amp;""", "</f>
        <v xml:space="preserve">"uid" : "eeb6fcd60f374f6abf21443e804293a5", </v>
      </c>
      <c r="CG79" s="185" t="str">
        <f>"""src"" : """&amp;demoPosts[[#This Row],[Source]]&amp;""", "</f>
        <v xml:space="preserve">"src" : "aec475c3a7754299b162dd018606fc2c", </v>
      </c>
      <c r="CH79" s="185" t="str">
        <f>"""trgts"" : ["""&amp;demoPosts[[#This Row],[trgt1]]&amp;"""], "</f>
        <v xml:space="preserve">"trgts" : ["eeeeeeeeeeeeeeeeeeeeeeeeeeeeeeee"], </v>
      </c>
      <c r="CI79" s="185" t="str">
        <f>"""label"" : ""each([Bitcoin],[Ethereum],[" &amp; demoPosts[[#This Row],[postTypeGuidLabel]]&amp;"])"", "</f>
        <v xml:space="preserve">"label" : "each([Bitcoin],[Ethereum],[MESSAGEPOSTLABEL])", </v>
      </c>
      <c r="CJ79" s="207" t="str">
        <f ca="1">"{"&amp;demoPosts[[#This Row],[src]] &amp;demoPosts[[#This Row],[trgts]]&amp; demoPosts[[#This Row],[outterLabels]] &amp; demoPosts[[#This Row],[uid2]] &amp; """value"" : """ &amp; demoPosts[[#This Row],[valueJson]] &amp; """}" &amp; IF(LEN(OFFSET(demoPosts[[#This Row],[Source]],1,0))&gt;0," , ","")</f>
        <v xml:space="preserve">{"src" : "aec475c3a7754299b162dd018606fc2c", "trgts" : ["eeeeeeeeeeeeeeeeeeeeeeeeeeeeeeee"], "label" : "each([Bitcoin],[Ethereum],[MESSAGEPOSTLABEL])", "uid" : "eeb6fcd60f374f6abf21443e804293a5", "value" : "{\"$type\":\"shared.models.MessagePost\",\"uid\" : \"eeb6fcd60f374f6abf21443e804293a5\", \"created\" : \"2016-09-16T01:29:02Z\", \"modified\" : \"2002-05-30T09:30:10Z\", \"connections\":[{}],\"labels\":\"notused\",\"postContent\": {\"$type\":\"shared.models.MessagePostContent\",\"versionedPostId\" : \"\", \"versionedPostPredecessorId\" : \"\", \"versionNumber\" : \"\", \"allowForwarding\" : true, \"text\" : \"77: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79" s="210" t="str">
        <f>""</f>
        <v/>
      </c>
    </row>
    <row r="80" spans="2:89" s="185" customFormat="1" x14ac:dyDescent="0.25">
      <c r="B80" s="185" t="s">
        <v>1277</v>
      </c>
      <c r="C80" s="185" t="s">
        <v>1181</v>
      </c>
      <c r="D80" s="185" t="str">
        <f>VLOOKUP(demoPosts[[#This Row],[Source]],Table1[[UUID]:[email]],2,FALSE)</f>
        <v>78@localhost</v>
      </c>
      <c r="E80" s="185" t="s">
        <v>2487</v>
      </c>
      <c r="F80" s="185" t="s">
        <v>805</v>
      </c>
      <c r="G8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0" s="150" t="str">
        <f t="shared" ca="1" si="16"/>
        <v>2016-09-16T01:14:38Z</v>
      </c>
      <c r="J80" s="185" t="s">
        <v>804</v>
      </c>
      <c r="M80" s="185" t="s">
        <v>2600</v>
      </c>
      <c r="N80" s="185" t="str">
        <f>ROW(demoPosts[[#This Row],[postTypeGuidLabel]])-2 &amp; ":  " &amp; REPT("lorem ipsum ",2*ROW(demoPosts[[#This Row],[postTypeGuidLabel]]))</f>
        <v xml:space="preserve">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0" s="185">
        <v>12</v>
      </c>
      <c r="P8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0" s="185" t="s">
        <v>2651</v>
      </c>
      <c r="AE80" s="185" t="s">
        <v>868</v>
      </c>
      <c r="AQ80" s="185" t="str">
        <f>"\""name\"" : \"""&amp;demoPosts[[#This Row],[talentProfile.name]]&amp;"\"", "</f>
        <v xml:space="preserve">\"name\" : \"\", </v>
      </c>
      <c r="AR80" s="185" t="str">
        <f>"\""title\"" : \"""&amp;demoPosts[[#This Row],[talentProfile.title]]&amp;"\"", "</f>
        <v xml:space="preserve">\"title\" : \"\", </v>
      </c>
      <c r="AS80" s="185" t="str">
        <f>"\""capabilities\"" : \"""&amp;demoPosts[[#This Row],[talentProfile.capabilities]]&amp;"\"", "</f>
        <v xml:space="preserve">\"capabilities\" : \"\", </v>
      </c>
      <c r="AT80" s="185" t="str">
        <f>"\""video\"" : \"""&amp;demoPosts[[#This Row],[talentProfile.video]]&amp;"\"" "</f>
        <v xml:space="preserve">\"video\" : \"\" </v>
      </c>
      <c r="AU8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0" s="185" t="str">
        <f>"\""uid\"" : \"""&amp;demoPosts[[#This Row],[uid]]&amp;"\"", "</f>
        <v xml:space="preserve">\"uid\" : \"d79b64f109684b57a7947e4bac0b1905\", </v>
      </c>
      <c r="AW80" s="185" t="str">
        <f t="shared" si="12"/>
        <v xml:space="preserve">\"type\" : \"TEXT\", </v>
      </c>
      <c r="AX80" s="185" t="str">
        <f ca="1">"\""created\"" : \""" &amp; demoPosts[[#This Row],[created]] &amp; "\"", "</f>
        <v xml:space="preserve">\"created\" : \"2016-09-16T01:14:38Z\", </v>
      </c>
      <c r="AY80" s="185" t="str">
        <f>"\""modified\"" : \""" &amp; demoPosts[[#This Row],[modified]] &amp; "\"", "</f>
        <v xml:space="preserve">\"modified\" : \"2002-05-30T09:30:10Z\", </v>
      </c>
      <c r="AZ80" s="185" t="str">
        <f ca="1">"\""created\"" : \""" &amp; demoPosts[[#This Row],[created]] &amp; "\"", "</f>
        <v xml:space="preserve">\"created\" : \"2016-09-16T01:14:38Z\", </v>
      </c>
      <c r="BA80" s="185" t="str">
        <f>"\""modified\"" : \""" &amp; demoPosts[[#This Row],[modified]] &amp; "\"", "</f>
        <v xml:space="preserve">\"modified\" : \"2002-05-30T09:30:10Z\", </v>
      </c>
      <c r="BB80" s="185" t="str">
        <f>"\""labels\"" : \""each([Bitcoin],[Ethereum],[" &amp; demoPosts[[#This Row],[postTypeGuidLabel]]&amp;"])\"", "</f>
        <v xml:space="preserve">\"labels\" : \"each([Bitcoin],[Ethereum],[MESSAGEPOSTLABEL])\", </v>
      </c>
      <c r="BC80" s="185" t="str">
        <f t="shared" si="13"/>
        <v>\"connections\":[{\"source\":\"alias://ff5136ad023a66644c4f4a8e2a495bb34689/alias\",\"target\":\"alias://0e65bd3a974ed1d7c195f94055c93537827f/alias\",\"label\":\"f0186f0d-c862-4ee3-9c09-b850a9d745a7\"}],</v>
      </c>
      <c r="BD80" s="185" t="str">
        <f>"\""versionedPostId\"" : \""" &amp; demoPosts[[#This Row],[versionedPost.id]] &amp; "\"", "</f>
        <v xml:space="preserve">\"versionedPostId\" : \"\", </v>
      </c>
      <c r="BE80" s="185" t="str">
        <f>"\""versionedPostPredecessorId\"" : \""" &amp; demoPosts[[#This Row],[versionedPost.predecessorID]] &amp; "\"", "</f>
        <v xml:space="preserve">\"versionedPostPredecessorId\" : \"\", </v>
      </c>
      <c r="BF80" s="185" t="str">
        <f>"\""jobPostType\"" : \""" &amp; demoPosts[[#This Row],[jobPostType]] &amp; "\"", "</f>
        <v xml:space="preserve">\"jobPostType\" : \" \", </v>
      </c>
      <c r="BG80" s="185" t="str">
        <f>"\""name\"" : \""" &amp; demoPosts[[#This Row],[jobName]] &amp; "\"", "</f>
        <v xml:space="preserve">\"name\" : \"\", </v>
      </c>
      <c r="BH80" s="185" t="str">
        <f>"\""description\"" : \""" &amp; demoPosts[[#This Row],[jobDescription]] &amp; "\"", "</f>
        <v xml:space="preserve">\"description\" : \"\", </v>
      </c>
      <c r="BI80" s="185" t="str">
        <f>"\""message\"" : \""" &amp; demoPosts[[#This Row],[jobMessage]] &amp; "\"", "</f>
        <v xml:space="preserve">\"message\" : \"\", </v>
      </c>
      <c r="BJ8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0" s="185" t="str">
        <f>"\""postedDate\"" : \""" &amp; demoPosts[[#This Row],[jobMessage]] &amp; "\"", "</f>
        <v xml:space="preserve">\"postedDate\" : \"\", </v>
      </c>
      <c r="BL80" s="185" t="str">
        <f>"\""broadcastDate\"" : \""" &amp; demoPosts[[#This Row],[jobBroadcastDate]] &amp; "\"", "</f>
        <v xml:space="preserve">\"broadcastDate\" : \"\", </v>
      </c>
      <c r="BM80" s="185" t="str">
        <f>"\""startDate\"" : \""" &amp; demoPosts[[#This Row],[jobStartDate]] &amp; "\"", "</f>
        <v xml:space="preserve">\"startDate\" : \"\", </v>
      </c>
      <c r="BN80" s="185" t="str">
        <f>"\""endDate\"" : \""" &amp; demoPosts[[#This Row],[jobEndDate]] &amp; "\"", "</f>
        <v xml:space="preserve">\"endDate\" : \"\", </v>
      </c>
      <c r="BO80" s="185" t="str">
        <f>"\""currency\"" : \""" &amp; demoPosts[[#This Row],[jobCurrency]] &amp; "\"", "</f>
        <v xml:space="preserve">\"currency\" : \"\", </v>
      </c>
      <c r="BP80" s="185" t="str">
        <f>"\""workLocation\"" : \""" &amp; demoPosts[[#This Row],[jobWorkLocation]] &amp; "\"", "</f>
        <v xml:space="preserve">\"workLocation\" : \"\", </v>
      </c>
      <c r="BQ80" s="185" t="str">
        <f>"\""isPayoutInPieces\"" : \""" &amp; demoPosts[[#This Row],[jobIsPayoutInPieces]] &amp; "\"", "</f>
        <v xml:space="preserve">\"isPayoutInPieces\" : \"\", </v>
      </c>
      <c r="BR80" s="185" t="str">
        <f t="shared" si="15"/>
        <v xml:space="preserve">\"skillNeeded\" : \"various skills\", </v>
      </c>
      <c r="BS80" s="185" t="str">
        <f>"\""posterId\"" : \""" &amp; demoPosts[[#This Row],[posterId]] &amp; "\"", "</f>
        <v xml:space="preserve">\"posterId\" : \"\", </v>
      </c>
      <c r="BT80" s="185" t="str">
        <f>"\""versionNumber\"" : \""" &amp; demoPosts[[#This Row],[versionNumber]] &amp; "\"", "</f>
        <v xml:space="preserve">\"versionNumber\" : \"\", </v>
      </c>
      <c r="BU80" s="185" t="str">
        <f>"\""allowForwarding\"" : " &amp; demoPosts[[#This Row],[allowForwarding]] &amp; ", "</f>
        <v xml:space="preserve">\"allowForwarding\" : true, </v>
      </c>
      <c r="BV80" s="185" t="str">
        <f t="shared" si="14"/>
        <v xml:space="preserve">\"referents\" : \"\", </v>
      </c>
      <c r="BW80" s="185" t="str">
        <f>"\""contractType\"" : \""" &amp; demoPosts[[#This Row],[jobContractType]] &amp; "\"", "</f>
        <v xml:space="preserve">\"contractType\" : \"\", </v>
      </c>
      <c r="BX80" s="185" t="str">
        <f>"\""budget\"" : \""" &amp; demoPosts[[#This Row],[jobBudget]] &amp; "\"""</f>
        <v>\"budget\" : \"\"</v>
      </c>
      <c r="BY8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0" s="185" t="str">
        <f>"\""text\"" : \""" &amp; demoPosts[[#This Row],[messageText]] &amp; "\"","</f>
        <v>\"text\"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0" s="185" t="str">
        <f>"\""subject\"" : \""" &amp; demoPosts[[#This Row],[messageSubject]] &amp; "\"","</f>
        <v>\"subject\" : \"subject to discussion\",</v>
      </c>
      <c r="CB8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0" s="185" t="str">
        <f ca="1">"{\""$type\"":\"""&amp;demoPosts[[#This Row],[$type]]&amp;"\"","&amp;demoPosts[[#This Row],[uidInnerJson]]&amp;demoPosts[[#This Row],[createdInnerJson]]&amp;demoPosts[[#This Row],[modifiedInnerJson]]&amp;"\""connections\"":[{}],"&amp;"\""labels\"":\""notused\"","&amp;demoPosts[[#This Row],[typeDependentContentJson]]&amp;"}"</f>
        <v>{\"$type\":\"shared.models.MessagePost\",\"uid\" : \"d79b64f109684b57a7947e4bac0b1905\", \"created\" : \"2016-09-16T01:14:38Z\",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0" s="185" t="str">
        <f>"""uid"" : """&amp;demoPosts[[#This Row],[uid]]&amp;""", "</f>
        <v xml:space="preserve">"uid" : "d79b64f109684b57a7947e4bac0b1905", </v>
      </c>
      <c r="CG80" s="185" t="str">
        <f>"""src"" : """&amp;demoPosts[[#This Row],[Source]]&amp;""", "</f>
        <v xml:space="preserve">"src" : "cf6adb1412944f65b4b748e7eaf07803", </v>
      </c>
      <c r="CH80" s="185" t="str">
        <f>"""trgts"" : ["""&amp;demoPosts[[#This Row],[trgt1]]&amp;"""], "</f>
        <v xml:space="preserve">"trgts" : ["eeeeeeeeeeeeeeeeeeeeeeeeeeeeeeee"], </v>
      </c>
      <c r="CI80" s="185" t="str">
        <f>"""label"" : ""each([Bitcoin],[Ethereum],[" &amp; demoPosts[[#This Row],[postTypeGuidLabel]]&amp;"])"", "</f>
        <v xml:space="preserve">"label" : "each([Bitcoin],[Ethereum],[MESSAGEPOSTLABEL])", </v>
      </c>
      <c r="CJ80" s="207" t="str">
        <f ca="1">"{"&amp;demoPosts[[#This Row],[src]] &amp;demoPosts[[#This Row],[trgts]]&amp; demoPosts[[#This Row],[outterLabels]] &amp; demoPosts[[#This Row],[uid2]] &amp; """value"" : """ &amp; demoPosts[[#This Row],[valueJson]] &amp; """}" &amp; IF(LEN(OFFSET(demoPosts[[#This Row],[Source]],1,0))&gt;0," , ","")</f>
        <v xml:space="preserve">{"src" : "cf6adb1412944f65b4b748e7eaf07803", "trgts" : ["eeeeeeeeeeeeeeeeeeeeeeeeeeeeeeee"], "label" : "each([Bitcoin],[Ethereum],[MESSAGEPOSTLABEL])", "uid" : "d79b64f109684b57a7947e4bac0b1905", "value" : "{\"$type\":\"shared.models.MessagePost\",\"uid\" : \"d79b64f109684b57a7947e4bac0b1905\", \"created\" : \"2016-09-16T01:14:38Z\", \"modified\" : \"2002-05-30T09:30:10Z\", \"connections\":[{}],\"labels\":\"notused\",\"postContent\": {\"$type\":\"shared.models.MessagePostContent\",\"versionedPostId\" : \"\", \"versionedPostPredecessorId\" : \"\", \"versionNumber\" : \"\", \"allowForwarding\" : true, \"text\" : \"78: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0" s="210" t="str">
        <f>""</f>
        <v/>
      </c>
    </row>
    <row r="81" spans="2:89" s="185" customFormat="1" x14ac:dyDescent="0.25">
      <c r="B81" s="185" t="s">
        <v>1278</v>
      </c>
      <c r="C81" s="185" t="s">
        <v>1182</v>
      </c>
      <c r="D81" s="185" t="str">
        <f>VLOOKUP(demoPosts[[#This Row],[Source]],Table1[[UUID]:[email]],2,FALSE)</f>
        <v>79@localhost</v>
      </c>
      <c r="E81" s="185" t="s">
        <v>2487</v>
      </c>
      <c r="F81" s="185" t="s">
        <v>805</v>
      </c>
      <c r="G8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1" s="150" t="str">
        <f t="shared" ca="1" si="16"/>
        <v>2016-09-16T01:00:14Z</v>
      </c>
      <c r="J81" s="185" t="s">
        <v>804</v>
      </c>
      <c r="M81" s="185" t="s">
        <v>2600</v>
      </c>
      <c r="N81" s="185" t="str">
        <f>ROW(demoPosts[[#This Row],[postTypeGuidLabel]])-2 &amp; ":  " &amp; REPT("lorem ipsum ",2*ROW(demoPosts[[#This Row],[postTypeGuidLabel]]))</f>
        <v xml:space="preserve">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1" s="185">
        <v>12</v>
      </c>
      <c r="P8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1" s="185" t="s">
        <v>2651</v>
      </c>
      <c r="AE81" s="185" t="s">
        <v>868</v>
      </c>
      <c r="AQ81" s="185" t="str">
        <f>"\""name\"" : \"""&amp;demoPosts[[#This Row],[talentProfile.name]]&amp;"\"", "</f>
        <v xml:space="preserve">\"name\" : \"\", </v>
      </c>
      <c r="AR81" s="185" t="str">
        <f>"\""title\"" : \"""&amp;demoPosts[[#This Row],[talentProfile.title]]&amp;"\"", "</f>
        <v xml:space="preserve">\"title\" : \"\", </v>
      </c>
      <c r="AS81" s="185" t="str">
        <f>"\""capabilities\"" : \"""&amp;demoPosts[[#This Row],[talentProfile.capabilities]]&amp;"\"", "</f>
        <v xml:space="preserve">\"capabilities\" : \"\", </v>
      </c>
      <c r="AT81" s="185" t="str">
        <f>"\""video\"" : \"""&amp;demoPosts[[#This Row],[talentProfile.video]]&amp;"\"" "</f>
        <v xml:space="preserve">\"video\" : \"\" </v>
      </c>
      <c r="AU8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1" s="185" t="str">
        <f>"\""uid\"" : \"""&amp;demoPosts[[#This Row],[uid]]&amp;"\"", "</f>
        <v xml:space="preserve">\"uid\" : \"1ae39e03d70941fba5e0143343c85501\", </v>
      </c>
      <c r="AW81" s="185" t="str">
        <f t="shared" si="12"/>
        <v xml:space="preserve">\"type\" : \"TEXT\", </v>
      </c>
      <c r="AX81" s="185" t="str">
        <f ca="1">"\""created\"" : \""" &amp; demoPosts[[#This Row],[created]] &amp; "\"", "</f>
        <v xml:space="preserve">\"created\" : \"2016-09-16T01:00:14Z\", </v>
      </c>
      <c r="AY81" s="185" t="str">
        <f>"\""modified\"" : \""" &amp; demoPosts[[#This Row],[modified]] &amp; "\"", "</f>
        <v xml:space="preserve">\"modified\" : \"2002-05-30T09:30:10Z\", </v>
      </c>
      <c r="AZ81" s="185" t="str">
        <f ca="1">"\""created\"" : \""" &amp; demoPosts[[#This Row],[created]] &amp; "\"", "</f>
        <v xml:space="preserve">\"created\" : \"2016-09-16T01:00:14Z\", </v>
      </c>
      <c r="BA81" s="185" t="str">
        <f>"\""modified\"" : \""" &amp; demoPosts[[#This Row],[modified]] &amp; "\"", "</f>
        <v xml:space="preserve">\"modified\" : \"2002-05-30T09:30:10Z\", </v>
      </c>
      <c r="BB81" s="185" t="str">
        <f>"\""labels\"" : \""each([Bitcoin],[Ethereum],[" &amp; demoPosts[[#This Row],[postTypeGuidLabel]]&amp;"])\"", "</f>
        <v xml:space="preserve">\"labels\" : \"each([Bitcoin],[Ethereum],[MESSAGEPOSTLABEL])\", </v>
      </c>
      <c r="BC81" s="185" t="str">
        <f t="shared" si="13"/>
        <v>\"connections\":[{\"source\":\"alias://ff5136ad023a66644c4f4a8e2a495bb34689/alias\",\"target\":\"alias://0e65bd3a974ed1d7c195f94055c93537827f/alias\",\"label\":\"f0186f0d-c862-4ee3-9c09-b850a9d745a7\"}],</v>
      </c>
      <c r="BD81" s="185" t="str">
        <f>"\""versionedPostId\"" : \""" &amp; demoPosts[[#This Row],[versionedPost.id]] &amp; "\"", "</f>
        <v xml:space="preserve">\"versionedPostId\" : \"\", </v>
      </c>
      <c r="BE81" s="185" t="str">
        <f>"\""versionedPostPredecessorId\"" : \""" &amp; demoPosts[[#This Row],[versionedPost.predecessorID]] &amp; "\"", "</f>
        <v xml:space="preserve">\"versionedPostPredecessorId\" : \"\", </v>
      </c>
      <c r="BF81" s="185" t="str">
        <f>"\""jobPostType\"" : \""" &amp; demoPosts[[#This Row],[jobPostType]] &amp; "\"", "</f>
        <v xml:space="preserve">\"jobPostType\" : \" \", </v>
      </c>
      <c r="BG81" s="185" t="str">
        <f>"\""name\"" : \""" &amp; demoPosts[[#This Row],[jobName]] &amp; "\"", "</f>
        <v xml:space="preserve">\"name\" : \"\", </v>
      </c>
      <c r="BH81" s="185" t="str">
        <f>"\""description\"" : \""" &amp; demoPosts[[#This Row],[jobDescription]] &amp; "\"", "</f>
        <v xml:space="preserve">\"description\" : \"\", </v>
      </c>
      <c r="BI81" s="185" t="str">
        <f>"\""message\"" : \""" &amp; demoPosts[[#This Row],[jobMessage]] &amp; "\"", "</f>
        <v xml:space="preserve">\"message\" : \"\", </v>
      </c>
      <c r="BJ8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1" s="185" t="str">
        <f>"\""postedDate\"" : \""" &amp; demoPosts[[#This Row],[jobMessage]] &amp; "\"", "</f>
        <v xml:space="preserve">\"postedDate\" : \"\", </v>
      </c>
      <c r="BL81" s="185" t="str">
        <f>"\""broadcastDate\"" : \""" &amp; demoPosts[[#This Row],[jobBroadcastDate]] &amp; "\"", "</f>
        <v xml:space="preserve">\"broadcastDate\" : \"\", </v>
      </c>
      <c r="BM81" s="185" t="str">
        <f>"\""startDate\"" : \""" &amp; demoPosts[[#This Row],[jobStartDate]] &amp; "\"", "</f>
        <v xml:space="preserve">\"startDate\" : \"\", </v>
      </c>
      <c r="BN81" s="185" t="str">
        <f>"\""endDate\"" : \""" &amp; demoPosts[[#This Row],[jobEndDate]] &amp; "\"", "</f>
        <v xml:space="preserve">\"endDate\" : \"\", </v>
      </c>
      <c r="BO81" s="185" t="str">
        <f>"\""currency\"" : \""" &amp; demoPosts[[#This Row],[jobCurrency]] &amp; "\"", "</f>
        <v xml:space="preserve">\"currency\" : \"\", </v>
      </c>
      <c r="BP81" s="185" t="str">
        <f>"\""workLocation\"" : \""" &amp; demoPosts[[#This Row],[jobWorkLocation]] &amp; "\"", "</f>
        <v xml:space="preserve">\"workLocation\" : \"\", </v>
      </c>
      <c r="BQ81" s="185" t="str">
        <f>"\""isPayoutInPieces\"" : \""" &amp; demoPosts[[#This Row],[jobIsPayoutInPieces]] &amp; "\"", "</f>
        <v xml:space="preserve">\"isPayoutInPieces\" : \"\", </v>
      </c>
      <c r="BR81" s="185" t="str">
        <f t="shared" si="15"/>
        <v xml:space="preserve">\"skillNeeded\" : \"various skills\", </v>
      </c>
      <c r="BS81" s="185" t="str">
        <f>"\""posterId\"" : \""" &amp; demoPosts[[#This Row],[posterId]] &amp; "\"", "</f>
        <v xml:space="preserve">\"posterId\" : \"\", </v>
      </c>
      <c r="BT81" s="185" t="str">
        <f>"\""versionNumber\"" : \""" &amp; demoPosts[[#This Row],[versionNumber]] &amp; "\"", "</f>
        <v xml:space="preserve">\"versionNumber\" : \"\", </v>
      </c>
      <c r="BU81" s="185" t="str">
        <f>"\""allowForwarding\"" : " &amp; demoPosts[[#This Row],[allowForwarding]] &amp; ", "</f>
        <v xml:space="preserve">\"allowForwarding\" : true, </v>
      </c>
      <c r="BV81" s="185" t="str">
        <f t="shared" si="14"/>
        <v xml:space="preserve">\"referents\" : \"\", </v>
      </c>
      <c r="BW81" s="185" t="str">
        <f>"\""contractType\"" : \""" &amp; demoPosts[[#This Row],[jobContractType]] &amp; "\"", "</f>
        <v xml:space="preserve">\"contractType\" : \"\", </v>
      </c>
      <c r="BX81" s="185" t="str">
        <f>"\""budget\"" : \""" &amp; demoPosts[[#This Row],[jobBudget]] &amp; "\"""</f>
        <v>\"budget\" : \"\"</v>
      </c>
      <c r="BY8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1" s="185" t="str">
        <f>"\""text\"" : \""" &amp; demoPosts[[#This Row],[messageText]] &amp; "\"","</f>
        <v>\"text\"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1" s="185" t="str">
        <f>"\""subject\"" : \""" &amp; demoPosts[[#This Row],[messageSubject]] &amp; "\"","</f>
        <v>\"subject\" : \"subject to discussion\",</v>
      </c>
      <c r="CB8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1" s="185" t="str">
        <f ca="1">"{\""$type\"":\"""&amp;demoPosts[[#This Row],[$type]]&amp;"\"","&amp;demoPosts[[#This Row],[uidInnerJson]]&amp;demoPosts[[#This Row],[createdInnerJson]]&amp;demoPosts[[#This Row],[modifiedInnerJson]]&amp;"\""connections\"":[{}],"&amp;"\""labels\"":\""notused\"","&amp;demoPosts[[#This Row],[typeDependentContentJson]]&amp;"}"</f>
        <v>{\"$type\":\"shared.models.MessagePost\",\"uid\" : \"1ae39e03d70941fba5e0143343c85501\", \"created\" : \"2016-09-16T01:00:14Z\",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1" s="185" t="str">
        <f>"""uid"" : """&amp;demoPosts[[#This Row],[uid]]&amp;""", "</f>
        <v xml:space="preserve">"uid" : "1ae39e03d70941fba5e0143343c85501", </v>
      </c>
      <c r="CG81" s="185" t="str">
        <f>"""src"" : """&amp;demoPosts[[#This Row],[Source]]&amp;""", "</f>
        <v xml:space="preserve">"src" : "bb51ab6536e2409386835f36f4bf1e1b", </v>
      </c>
      <c r="CH81" s="185" t="str">
        <f>"""trgts"" : ["""&amp;demoPosts[[#This Row],[trgt1]]&amp;"""], "</f>
        <v xml:space="preserve">"trgts" : ["eeeeeeeeeeeeeeeeeeeeeeeeeeeeeeee"], </v>
      </c>
      <c r="CI81" s="185" t="str">
        <f>"""label"" : ""each([Bitcoin],[Ethereum],[" &amp; demoPosts[[#This Row],[postTypeGuidLabel]]&amp;"])"", "</f>
        <v xml:space="preserve">"label" : "each([Bitcoin],[Ethereum],[MESSAGEPOSTLABEL])", </v>
      </c>
      <c r="CJ81" s="207" t="str">
        <f ca="1">"{"&amp;demoPosts[[#This Row],[src]] &amp;demoPosts[[#This Row],[trgts]]&amp; demoPosts[[#This Row],[outterLabels]] &amp; demoPosts[[#This Row],[uid2]] &amp; """value"" : """ &amp; demoPosts[[#This Row],[valueJson]] &amp; """}" &amp; IF(LEN(OFFSET(demoPosts[[#This Row],[Source]],1,0))&gt;0," , ","")</f>
        <v xml:space="preserve">{"src" : "bb51ab6536e2409386835f36f4bf1e1b", "trgts" : ["eeeeeeeeeeeeeeeeeeeeeeeeeeeeeeee"], "label" : "each([Bitcoin],[Ethereum],[MESSAGEPOSTLABEL])", "uid" : "1ae39e03d70941fba5e0143343c85501", "value" : "{\"$type\":\"shared.models.MessagePost\",\"uid\" : \"1ae39e03d70941fba5e0143343c85501\", \"created\" : \"2016-09-16T01:00:14Z\", \"modified\" : \"2002-05-30T09:30:10Z\", \"connections\":[{}],\"labels\":\"notused\",\"postContent\": {\"$type\":\"shared.models.MessagePostContent\",\"versionedPostId\" : \"\", \"versionedPostPredecessorId\" : \"\", \"versionNumber\" : \"\", \"allowForwarding\" : true, \"text\" : \"79: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1" s="210" t="str">
        <f>""</f>
        <v/>
      </c>
    </row>
    <row r="82" spans="2:89" s="185" customFormat="1" x14ac:dyDescent="0.25">
      <c r="B82" s="185" t="s">
        <v>1279</v>
      </c>
      <c r="C82" s="185" t="s">
        <v>1183</v>
      </c>
      <c r="D82" s="185" t="str">
        <f>VLOOKUP(demoPosts[[#This Row],[Source]],Table1[[UUID]:[email]],2,FALSE)</f>
        <v>80@localhost</v>
      </c>
      <c r="E82" s="185" t="s">
        <v>2487</v>
      </c>
      <c r="F82" s="185" t="s">
        <v>805</v>
      </c>
      <c r="G8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2" s="150" t="str">
        <f t="shared" ca="1" si="16"/>
        <v>2016-09-16T00:45:50Z</v>
      </c>
      <c r="J82" s="185" t="s">
        <v>804</v>
      </c>
      <c r="M82" s="185" t="s">
        <v>2600</v>
      </c>
      <c r="N82" s="185" t="str">
        <f>ROW(demoPosts[[#This Row],[postTypeGuidLabel]])-2 &amp; ":  " &amp; REPT("lorem ipsum ",2*ROW(demoPosts[[#This Row],[postTypeGuidLabel]]))</f>
        <v xml:space="preserve">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2" s="185">
        <v>12</v>
      </c>
      <c r="P8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2" s="185" t="s">
        <v>2651</v>
      </c>
      <c r="AE82" s="185" t="s">
        <v>868</v>
      </c>
      <c r="AQ82" s="185" t="str">
        <f>"\""name\"" : \"""&amp;demoPosts[[#This Row],[talentProfile.name]]&amp;"\"", "</f>
        <v xml:space="preserve">\"name\" : \"\", </v>
      </c>
      <c r="AR82" s="185" t="str">
        <f>"\""title\"" : \"""&amp;demoPosts[[#This Row],[talentProfile.title]]&amp;"\"", "</f>
        <v xml:space="preserve">\"title\" : \"\", </v>
      </c>
      <c r="AS82" s="185" t="str">
        <f>"\""capabilities\"" : \"""&amp;demoPosts[[#This Row],[talentProfile.capabilities]]&amp;"\"", "</f>
        <v xml:space="preserve">\"capabilities\" : \"\", </v>
      </c>
      <c r="AT82" s="185" t="str">
        <f>"\""video\"" : \"""&amp;demoPosts[[#This Row],[talentProfile.video]]&amp;"\"" "</f>
        <v xml:space="preserve">\"video\" : \"\" </v>
      </c>
      <c r="AU8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2" s="185" t="str">
        <f>"\""uid\"" : \"""&amp;demoPosts[[#This Row],[uid]]&amp;"\"", "</f>
        <v xml:space="preserve">\"uid\" : \"5a9d02d79b0341f2a11c1ef5a81123fe\", </v>
      </c>
      <c r="AW82" s="185" t="str">
        <f t="shared" si="12"/>
        <v xml:space="preserve">\"type\" : \"TEXT\", </v>
      </c>
      <c r="AX82" s="185" t="str">
        <f ca="1">"\""created\"" : \""" &amp; demoPosts[[#This Row],[created]] &amp; "\"", "</f>
        <v xml:space="preserve">\"created\" : \"2016-09-16T00:45:50Z\", </v>
      </c>
      <c r="AY82" s="185" t="str">
        <f>"\""modified\"" : \""" &amp; demoPosts[[#This Row],[modified]] &amp; "\"", "</f>
        <v xml:space="preserve">\"modified\" : \"2002-05-30T09:30:10Z\", </v>
      </c>
      <c r="AZ82" s="185" t="str">
        <f ca="1">"\""created\"" : \""" &amp; demoPosts[[#This Row],[created]] &amp; "\"", "</f>
        <v xml:space="preserve">\"created\" : \"2016-09-16T00:45:50Z\", </v>
      </c>
      <c r="BA82" s="185" t="str">
        <f>"\""modified\"" : \""" &amp; demoPosts[[#This Row],[modified]] &amp; "\"", "</f>
        <v xml:space="preserve">\"modified\" : \"2002-05-30T09:30:10Z\", </v>
      </c>
      <c r="BB82" s="185" t="str">
        <f>"\""labels\"" : \""each([Bitcoin],[Ethereum],[" &amp; demoPosts[[#This Row],[postTypeGuidLabel]]&amp;"])\"", "</f>
        <v xml:space="preserve">\"labels\" : \"each([Bitcoin],[Ethereum],[MESSAGEPOSTLABEL])\", </v>
      </c>
      <c r="BC82" s="185" t="str">
        <f t="shared" si="13"/>
        <v>\"connections\":[{\"source\":\"alias://ff5136ad023a66644c4f4a8e2a495bb34689/alias\",\"target\":\"alias://0e65bd3a974ed1d7c195f94055c93537827f/alias\",\"label\":\"f0186f0d-c862-4ee3-9c09-b850a9d745a7\"}],</v>
      </c>
      <c r="BD82" s="185" t="str">
        <f>"\""versionedPostId\"" : \""" &amp; demoPosts[[#This Row],[versionedPost.id]] &amp; "\"", "</f>
        <v xml:space="preserve">\"versionedPostId\" : \"\", </v>
      </c>
      <c r="BE82" s="185" t="str">
        <f>"\""versionedPostPredecessorId\"" : \""" &amp; demoPosts[[#This Row],[versionedPost.predecessorID]] &amp; "\"", "</f>
        <v xml:space="preserve">\"versionedPostPredecessorId\" : \"\", </v>
      </c>
      <c r="BF82" s="185" t="str">
        <f>"\""jobPostType\"" : \""" &amp; demoPosts[[#This Row],[jobPostType]] &amp; "\"", "</f>
        <v xml:space="preserve">\"jobPostType\" : \" \", </v>
      </c>
      <c r="BG82" s="185" t="str">
        <f>"\""name\"" : \""" &amp; demoPosts[[#This Row],[jobName]] &amp; "\"", "</f>
        <v xml:space="preserve">\"name\" : \"\", </v>
      </c>
      <c r="BH82" s="185" t="str">
        <f>"\""description\"" : \""" &amp; demoPosts[[#This Row],[jobDescription]] &amp; "\"", "</f>
        <v xml:space="preserve">\"description\" : \"\", </v>
      </c>
      <c r="BI82" s="185" t="str">
        <f>"\""message\"" : \""" &amp; demoPosts[[#This Row],[jobMessage]] &amp; "\"", "</f>
        <v xml:space="preserve">\"message\" : \"\", </v>
      </c>
      <c r="BJ8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2" s="185" t="str">
        <f>"\""postedDate\"" : \""" &amp; demoPosts[[#This Row],[jobMessage]] &amp; "\"", "</f>
        <v xml:space="preserve">\"postedDate\" : \"\", </v>
      </c>
      <c r="BL82" s="185" t="str">
        <f>"\""broadcastDate\"" : \""" &amp; demoPosts[[#This Row],[jobBroadcastDate]] &amp; "\"", "</f>
        <v xml:space="preserve">\"broadcastDate\" : \"\", </v>
      </c>
      <c r="BM82" s="185" t="str">
        <f>"\""startDate\"" : \""" &amp; demoPosts[[#This Row],[jobStartDate]] &amp; "\"", "</f>
        <v xml:space="preserve">\"startDate\" : \"\", </v>
      </c>
      <c r="BN82" s="185" t="str">
        <f>"\""endDate\"" : \""" &amp; demoPosts[[#This Row],[jobEndDate]] &amp; "\"", "</f>
        <v xml:space="preserve">\"endDate\" : \"\", </v>
      </c>
      <c r="BO82" s="185" t="str">
        <f>"\""currency\"" : \""" &amp; demoPosts[[#This Row],[jobCurrency]] &amp; "\"", "</f>
        <v xml:space="preserve">\"currency\" : \"\", </v>
      </c>
      <c r="BP82" s="185" t="str">
        <f>"\""workLocation\"" : \""" &amp; demoPosts[[#This Row],[jobWorkLocation]] &amp; "\"", "</f>
        <v xml:space="preserve">\"workLocation\" : \"\", </v>
      </c>
      <c r="BQ82" s="185" t="str">
        <f>"\""isPayoutInPieces\"" : \""" &amp; demoPosts[[#This Row],[jobIsPayoutInPieces]] &amp; "\"", "</f>
        <v xml:space="preserve">\"isPayoutInPieces\" : \"\", </v>
      </c>
      <c r="BR82" s="185" t="str">
        <f t="shared" si="15"/>
        <v xml:space="preserve">\"skillNeeded\" : \"various skills\", </v>
      </c>
      <c r="BS82" s="185" t="str">
        <f>"\""posterId\"" : \""" &amp; demoPosts[[#This Row],[posterId]] &amp; "\"", "</f>
        <v xml:space="preserve">\"posterId\" : \"\", </v>
      </c>
      <c r="BT82" s="185" t="str">
        <f>"\""versionNumber\"" : \""" &amp; demoPosts[[#This Row],[versionNumber]] &amp; "\"", "</f>
        <v xml:space="preserve">\"versionNumber\" : \"\", </v>
      </c>
      <c r="BU82" s="185" t="str">
        <f>"\""allowForwarding\"" : " &amp; demoPosts[[#This Row],[allowForwarding]] &amp; ", "</f>
        <v xml:space="preserve">\"allowForwarding\" : true, </v>
      </c>
      <c r="BV82" s="185" t="str">
        <f t="shared" si="14"/>
        <v xml:space="preserve">\"referents\" : \"\", </v>
      </c>
      <c r="BW82" s="185" t="str">
        <f>"\""contractType\"" : \""" &amp; demoPosts[[#This Row],[jobContractType]] &amp; "\"", "</f>
        <v xml:space="preserve">\"contractType\" : \"\", </v>
      </c>
      <c r="BX82" s="185" t="str">
        <f>"\""budget\"" : \""" &amp; demoPosts[[#This Row],[jobBudget]] &amp; "\"""</f>
        <v>\"budget\" : \"\"</v>
      </c>
      <c r="BY8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2" s="185" t="str">
        <f>"\""text\"" : \""" &amp; demoPosts[[#This Row],[messageText]] &amp; "\"","</f>
        <v>\"text\"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2" s="185" t="str">
        <f>"\""subject\"" : \""" &amp; demoPosts[[#This Row],[messageSubject]] &amp; "\"","</f>
        <v>\"subject\" : \"subject to discussion\",</v>
      </c>
      <c r="CB8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2" s="185" t="str">
        <f ca="1">"{\""$type\"":\"""&amp;demoPosts[[#This Row],[$type]]&amp;"\"","&amp;demoPosts[[#This Row],[uidInnerJson]]&amp;demoPosts[[#This Row],[createdInnerJson]]&amp;demoPosts[[#This Row],[modifiedInnerJson]]&amp;"\""connections\"":[{}],"&amp;"\""labels\"":\""notused\"","&amp;demoPosts[[#This Row],[typeDependentContentJson]]&amp;"}"</f>
        <v>{\"$type\":\"shared.models.MessagePost\",\"uid\" : \"5a9d02d79b0341f2a11c1ef5a81123fe\", \"created\" : \"2016-09-16T00:45:50Z\",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2" s="185" t="str">
        <f>"""uid"" : """&amp;demoPosts[[#This Row],[uid]]&amp;""", "</f>
        <v xml:space="preserve">"uid" : "5a9d02d79b0341f2a11c1ef5a81123fe", </v>
      </c>
      <c r="CG82" s="185" t="str">
        <f>"""src"" : """&amp;demoPosts[[#This Row],[Source]]&amp;""", "</f>
        <v xml:space="preserve">"src" : "fbffeff50e37456cab8ffbc446a2c2cd", </v>
      </c>
      <c r="CH82" s="185" t="str">
        <f>"""trgts"" : ["""&amp;demoPosts[[#This Row],[trgt1]]&amp;"""], "</f>
        <v xml:space="preserve">"trgts" : ["eeeeeeeeeeeeeeeeeeeeeeeeeeeeeeee"], </v>
      </c>
      <c r="CI82" s="185" t="str">
        <f>"""label"" : ""each([Bitcoin],[Ethereum],[" &amp; demoPosts[[#This Row],[postTypeGuidLabel]]&amp;"])"", "</f>
        <v xml:space="preserve">"label" : "each([Bitcoin],[Ethereum],[MESSAGEPOSTLABEL])", </v>
      </c>
      <c r="CJ82" s="207" t="str">
        <f ca="1">"{"&amp;demoPosts[[#This Row],[src]] &amp;demoPosts[[#This Row],[trgts]]&amp; demoPosts[[#This Row],[outterLabels]] &amp; demoPosts[[#This Row],[uid2]] &amp; """value"" : """ &amp; demoPosts[[#This Row],[valueJson]] &amp; """}" &amp; IF(LEN(OFFSET(demoPosts[[#This Row],[Source]],1,0))&gt;0," , ","")</f>
        <v xml:space="preserve">{"src" : "fbffeff50e37456cab8ffbc446a2c2cd", "trgts" : ["eeeeeeeeeeeeeeeeeeeeeeeeeeeeeeee"], "label" : "each([Bitcoin],[Ethereum],[MESSAGEPOSTLABEL])", "uid" : "5a9d02d79b0341f2a11c1ef5a81123fe", "value" : "{\"$type\":\"shared.models.MessagePost\",\"uid\" : \"5a9d02d79b0341f2a11c1ef5a81123fe\", \"created\" : \"2016-09-16T00:45:50Z\", \"modified\" : \"2002-05-30T09:30:10Z\", \"connections\":[{}],\"labels\":\"notused\",\"postContent\": {\"$type\":\"shared.models.MessagePostContent\",\"versionedPostId\" : \"\", \"versionedPostPredecessorId\" : \"\", \"versionNumber\" : \"\", \"allowForwarding\" : true, \"text\" : \"80: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2" s="210" t="str">
        <f>""</f>
        <v/>
      </c>
    </row>
    <row r="83" spans="2:89" s="185" customFormat="1" x14ac:dyDescent="0.25">
      <c r="B83" s="185" t="s">
        <v>1280</v>
      </c>
      <c r="C83" s="185" t="s">
        <v>1184</v>
      </c>
      <c r="D83" s="185" t="str">
        <f>VLOOKUP(demoPosts[[#This Row],[Source]],Table1[[UUID]:[email]],2,FALSE)</f>
        <v>81@localhost</v>
      </c>
      <c r="E83" s="185" t="s">
        <v>2487</v>
      </c>
      <c r="F83" s="185" t="s">
        <v>805</v>
      </c>
      <c r="G8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3" s="150" t="str">
        <f t="shared" ca="1" si="16"/>
        <v>2016-09-16T00:31:26Z</v>
      </c>
      <c r="J83" s="185" t="s">
        <v>804</v>
      </c>
      <c r="M83" s="185" t="s">
        <v>2600</v>
      </c>
      <c r="N83" s="185" t="str">
        <f>ROW(demoPosts[[#This Row],[postTypeGuidLabel]])-2 &amp; ":  " &amp; REPT("lorem ipsum ",2*ROW(demoPosts[[#This Row],[postTypeGuidLabel]]))</f>
        <v xml:space="preserve">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3" s="185">
        <v>12</v>
      </c>
      <c r="P8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3" s="185" t="s">
        <v>2651</v>
      </c>
      <c r="AE83" s="185" t="s">
        <v>868</v>
      </c>
      <c r="AQ83" s="185" t="str">
        <f>"\""name\"" : \"""&amp;demoPosts[[#This Row],[talentProfile.name]]&amp;"\"", "</f>
        <v xml:space="preserve">\"name\" : \"\", </v>
      </c>
      <c r="AR83" s="185" t="str">
        <f>"\""title\"" : \"""&amp;demoPosts[[#This Row],[talentProfile.title]]&amp;"\"", "</f>
        <v xml:space="preserve">\"title\" : \"\", </v>
      </c>
      <c r="AS83" s="185" t="str">
        <f>"\""capabilities\"" : \"""&amp;demoPosts[[#This Row],[talentProfile.capabilities]]&amp;"\"", "</f>
        <v xml:space="preserve">\"capabilities\" : \"\", </v>
      </c>
      <c r="AT83" s="185" t="str">
        <f>"\""video\"" : \"""&amp;demoPosts[[#This Row],[talentProfile.video]]&amp;"\"" "</f>
        <v xml:space="preserve">\"video\" : \"\" </v>
      </c>
      <c r="AU8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3" s="185" t="str">
        <f>"\""uid\"" : \"""&amp;demoPosts[[#This Row],[uid]]&amp;"\"", "</f>
        <v xml:space="preserve">\"uid\" : \"f70f7ca8e50f40eaad04b94e2faf0626\", </v>
      </c>
      <c r="AW83" s="185" t="str">
        <f t="shared" si="12"/>
        <v xml:space="preserve">\"type\" : \"TEXT\", </v>
      </c>
      <c r="AX83" s="185" t="str">
        <f ca="1">"\""created\"" : \""" &amp; demoPosts[[#This Row],[created]] &amp; "\"", "</f>
        <v xml:space="preserve">\"created\" : \"2016-09-16T00:31:26Z\", </v>
      </c>
      <c r="AY83" s="185" t="str">
        <f>"\""modified\"" : \""" &amp; demoPosts[[#This Row],[modified]] &amp; "\"", "</f>
        <v xml:space="preserve">\"modified\" : \"2002-05-30T09:30:10Z\", </v>
      </c>
      <c r="AZ83" s="185" t="str">
        <f ca="1">"\""created\"" : \""" &amp; demoPosts[[#This Row],[created]] &amp; "\"", "</f>
        <v xml:space="preserve">\"created\" : \"2016-09-16T00:31:26Z\", </v>
      </c>
      <c r="BA83" s="185" t="str">
        <f>"\""modified\"" : \""" &amp; demoPosts[[#This Row],[modified]] &amp; "\"", "</f>
        <v xml:space="preserve">\"modified\" : \"2002-05-30T09:30:10Z\", </v>
      </c>
      <c r="BB83" s="185" t="str">
        <f>"\""labels\"" : \""each([Bitcoin],[Ethereum],[" &amp; demoPosts[[#This Row],[postTypeGuidLabel]]&amp;"])\"", "</f>
        <v xml:space="preserve">\"labels\" : \"each([Bitcoin],[Ethereum],[MESSAGEPOSTLABEL])\", </v>
      </c>
      <c r="BC83" s="185" t="str">
        <f t="shared" si="13"/>
        <v>\"connections\":[{\"source\":\"alias://ff5136ad023a66644c4f4a8e2a495bb34689/alias\",\"target\":\"alias://0e65bd3a974ed1d7c195f94055c93537827f/alias\",\"label\":\"f0186f0d-c862-4ee3-9c09-b850a9d745a7\"}],</v>
      </c>
      <c r="BD83" s="185" t="str">
        <f>"\""versionedPostId\"" : \""" &amp; demoPosts[[#This Row],[versionedPost.id]] &amp; "\"", "</f>
        <v xml:space="preserve">\"versionedPostId\" : \"\", </v>
      </c>
      <c r="BE83" s="185" t="str">
        <f>"\""versionedPostPredecessorId\"" : \""" &amp; demoPosts[[#This Row],[versionedPost.predecessorID]] &amp; "\"", "</f>
        <v xml:space="preserve">\"versionedPostPredecessorId\" : \"\", </v>
      </c>
      <c r="BF83" s="185" t="str">
        <f>"\""jobPostType\"" : \""" &amp; demoPosts[[#This Row],[jobPostType]] &amp; "\"", "</f>
        <v xml:space="preserve">\"jobPostType\" : \" \", </v>
      </c>
      <c r="BG83" s="185" t="str">
        <f>"\""name\"" : \""" &amp; demoPosts[[#This Row],[jobName]] &amp; "\"", "</f>
        <v xml:space="preserve">\"name\" : \"\", </v>
      </c>
      <c r="BH83" s="185" t="str">
        <f>"\""description\"" : \""" &amp; demoPosts[[#This Row],[jobDescription]] &amp; "\"", "</f>
        <v xml:space="preserve">\"description\" : \"\", </v>
      </c>
      <c r="BI83" s="185" t="str">
        <f>"\""message\"" : \""" &amp; demoPosts[[#This Row],[jobMessage]] &amp; "\"", "</f>
        <v xml:space="preserve">\"message\" : \"\", </v>
      </c>
      <c r="BJ8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3" s="185" t="str">
        <f>"\""postedDate\"" : \""" &amp; demoPosts[[#This Row],[jobMessage]] &amp; "\"", "</f>
        <v xml:space="preserve">\"postedDate\" : \"\", </v>
      </c>
      <c r="BL83" s="185" t="str">
        <f>"\""broadcastDate\"" : \""" &amp; demoPosts[[#This Row],[jobBroadcastDate]] &amp; "\"", "</f>
        <v xml:space="preserve">\"broadcastDate\" : \"\", </v>
      </c>
      <c r="BM83" s="185" t="str">
        <f>"\""startDate\"" : \""" &amp; demoPosts[[#This Row],[jobStartDate]] &amp; "\"", "</f>
        <v xml:space="preserve">\"startDate\" : \"\", </v>
      </c>
      <c r="BN83" s="185" t="str">
        <f>"\""endDate\"" : \""" &amp; demoPosts[[#This Row],[jobEndDate]] &amp; "\"", "</f>
        <v xml:space="preserve">\"endDate\" : \"\", </v>
      </c>
      <c r="BO83" s="185" t="str">
        <f>"\""currency\"" : \""" &amp; demoPosts[[#This Row],[jobCurrency]] &amp; "\"", "</f>
        <v xml:space="preserve">\"currency\" : \"\", </v>
      </c>
      <c r="BP83" s="185" t="str">
        <f>"\""workLocation\"" : \""" &amp; demoPosts[[#This Row],[jobWorkLocation]] &amp; "\"", "</f>
        <v xml:space="preserve">\"workLocation\" : \"\", </v>
      </c>
      <c r="BQ83" s="185" t="str">
        <f>"\""isPayoutInPieces\"" : \""" &amp; demoPosts[[#This Row],[jobIsPayoutInPieces]] &amp; "\"", "</f>
        <v xml:space="preserve">\"isPayoutInPieces\" : \"\", </v>
      </c>
      <c r="BR83" s="185" t="str">
        <f t="shared" si="15"/>
        <v xml:space="preserve">\"skillNeeded\" : \"various skills\", </v>
      </c>
      <c r="BS83" s="185" t="str">
        <f>"\""posterId\"" : \""" &amp; demoPosts[[#This Row],[posterId]] &amp; "\"", "</f>
        <v xml:space="preserve">\"posterId\" : \"\", </v>
      </c>
      <c r="BT83" s="185" t="str">
        <f>"\""versionNumber\"" : \""" &amp; demoPosts[[#This Row],[versionNumber]] &amp; "\"", "</f>
        <v xml:space="preserve">\"versionNumber\" : \"\", </v>
      </c>
      <c r="BU83" s="185" t="str">
        <f>"\""allowForwarding\"" : " &amp; demoPosts[[#This Row],[allowForwarding]] &amp; ", "</f>
        <v xml:space="preserve">\"allowForwarding\" : true, </v>
      </c>
      <c r="BV83" s="185" t="str">
        <f t="shared" si="14"/>
        <v xml:space="preserve">\"referents\" : \"\", </v>
      </c>
      <c r="BW83" s="185" t="str">
        <f>"\""contractType\"" : \""" &amp; demoPosts[[#This Row],[jobContractType]] &amp; "\"", "</f>
        <v xml:space="preserve">\"contractType\" : \"\", </v>
      </c>
      <c r="BX83" s="185" t="str">
        <f>"\""budget\"" : \""" &amp; demoPosts[[#This Row],[jobBudget]] &amp; "\"""</f>
        <v>\"budget\" : \"\"</v>
      </c>
      <c r="BY8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3" s="185" t="str">
        <f>"\""text\"" : \""" &amp; demoPosts[[#This Row],[messageText]] &amp; "\"","</f>
        <v>\"text\"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3" s="185" t="str">
        <f>"\""subject\"" : \""" &amp; demoPosts[[#This Row],[messageSubject]] &amp; "\"","</f>
        <v>\"subject\" : \"subject to discussion\",</v>
      </c>
      <c r="CB8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3" s="185" t="str">
        <f ca="1">"{\""$type\"":\"""&amp;demoPosts[[#This Row],[$type]]&amp;"\"","&amp;demoPosts[[#This Row],[uidInnerJson]]&amp;demoPosts[[#This Row],[createdInnerJson]]&amp;demoPosts[[#This Row],[modifiedInnerJson]]&amp;"\""connections\"":[{}],"&amp;"\""labels\"":\""notused\"","&amp;demoPosts[[#This Row],[typeDependentContentJson]]&amp;"}"</f>
        <v>{\"$type\":\"shared.models.MessagePost\",\"uid\" : \"f70f7ca8e50f40eaad04b94e2faf0626\", \"created\" : \"2016-09-16T00:31:26Z\",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3" s="185" t="str">
        <f>"""uid"" : """&amp;demoPosts[[#This Row],[uid]]&amp;""", "</f>
        <v xml:space="preserve">"uid" : "f70f7ca8e50f40eaad04b94e2faf0626", </v>
      </c>
      <c r="CG83" s="185" t="str">
        <f>"""src"" : """&amp;demoPosts[[#This Row],[Source]]&amp;""", "</f>
        <v xml:space="preserve">"src" : "b4c297dec5844f468a5909de5e8298c6", </v>
      </c>
      <c r="CH83" s="185" t="str">
        <f>"""trgts"" : ["""&amp;demoPosts[[#This Row],[trgt1]]&amp;"""], "</f>
        <v xml:space="preserve">"trgts" : ["eeeeeeeeeeeeeeeeeeeeeeeeeeeeeeee"], </v>
      </c>
      <c r="CI83" s="185" t="str">
        <f>"""label"" : ""each([Bitcoin],[Ethereum],[" &amp; demoPosts[[#This Row],[postTypeGuidLabel]]&amp;"])"", "</f>
        <v xml:space="preserve">"label" : "each([Bitcoin],[Ethereum],[MESSAGEPOSTLABEL])", </v>
      </c>
      <c r="CJ83" s="207" t="str">
        <f ca="1">"{"&amp;demoPosts[[#This Row],[src]] &amp;demoPosts[[#This Row],[trgts]]&amp; demoPosts[[#This Row],[outterLabels]] &amp; demoPosts[[#This Row],[uid2]] &amp; """value"" : """ &amp; demoPosts[[#This Row],[valueJson]] &amp; """}" &amp; IF(LEN(OFFSET(demoPosts[[#This Row],[Source]],1,0))&gt;0," , ","")</f>
        <v xml:space="preserve">{"src" : "b4c297dec5844f468a5909de5e8298c6", "trgts" : ["eeeeeeeeeeeeeeeeeeeeeeeeeeeeeeee"], "label" : "each([Bitcoin],[Ethereum],[MESSAGEPOSTLABEL])", "uid" : "f70f7ca8e50f40eaad04b94e2faf0626", "value" : "{\"$type\":\"shared.models.MessagePost\",\"uid\" : \"f70f7ca8e50f40eaad04b94e2faf0626\", \"created\" : \"2016-09-16T00:31:26Z\", \"modified\" : \"2002-05-30T09:30:10Z\", \"connections\":[{}],\"labels\":\"notused\",\"postContent\": {\"$type\":\"shared.models.MessagePostContent\",\"versionedPostId\" : \"\", \"versionedPostPredecessorId\" : \"\", \"versionNumber\" : \"\", \"allowForwarding\" : true, \"text\" : \"81: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3" s="210" t="str">
        <f>""</f>
        <v/>
      </c>
    </row>
    <row r="84" spans="2:89" s="185" customFormat="1" x14ac:dyDescent="0.25">
      <c r="B84" s="185" t="s">
        <v>1281</v>
      </c>
      <c r="C84" s="185" t="s">
        <v>1185</v>
      </c>
      <c r="D84" s="185" t="str">
        <f>VLOOKUP(demoPosts[[#This Row],[Source]],Table1[[UUID]:[email]],2,FALSE)</f>
        <v>82@localhost</v>
      </c>
      <c r="E84" s="185" t="s">
        <v>2487</v>
      </c>
      <c r="F84" s="185" t="s">
        <v>805</v>
      </c>
      <c r="G8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4" s="150" t="str">
        <f t="shared" ca="1" si="16"/>
        <v>2016-09-16T00:17:02Z</v>
      </c>
      <c r="J84" s="185" t="s">
        <v>804</v>
      </c>
      <c r="M84" s="185" t="s">
        <v>2600</v>
      </c>
      <c r="N84" s="185" t="str">
        <f>ROW(demoPosts[[#This Row],[postTypeGuidLabel]])-2 &amp; ":  " &amp; REPT("lorem ipsum ",2*ROW(demoPosts[[#This Row],[postTypeGuidLabel]]))</f>
        <v xml:space="preserve">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4" s="185">
        <v>12</v>
      </c>
      <c r="P8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4" s="185" t="s">
        <v>2651</v>
      </c>
      <c r="AE84" s="185" t="s">
        <v>868</v>
      </c>
      <c r="AQ84" s="185" t="str">
        <f>"\""name\"" : \"""&amp;demoPosts[[#This Row],[talentProfile.name]]&amp;"\"", "</f>
        <v xml:space="preserve">\"name\" : \"\", </v>
      </c>
      <c r="AR84" s="185" t="str">
        <f>"\""title\"" : \"""&amp;demoPosts[[#This Row],[talentProfile.title]]&amp;"\"", "</f>
        <v xml:space="preserve">\"title\" : \"\", </v>
      </c>
      <c r="AS84" s="185" t="str">
        <f>"\""capabilities\"" : \"""&amp;demoPosts[[#This Row],[talentProfile.capabilities]]&amp;"\"", "</f>
        <v xml:space="preserve">\"capabilities\" : \"\", </v>
      </c>
      <c r="AT84" s="185" t="str">
        <f>"\""video\"" : \"""&amp;demoPosts[[#This Row],[talentProfile.video]]&amp;"\"" "</f>
        <v xml:space="preserve">\"video\" : \"\" </v>
      </c>
      <c r="AU8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4" s="185" t="str">
        <f>"\""uid\"" : \"""&amp;demoPosts[[#This Row],[uid]]&amp;"\"", "</f>
        <v xml:space="preserve">\"uid\" : \"e4543cebeb534064b9368adddfd972cd\", </v>
      </c>
      <c r="AW84" s="185" t="str">
        <f t="shared" si="12"/>
        <v xml:space="preserve">\"type\" : \"TEXT\", </v>
      </c>
      <c r="AX84" s="185" t="str">
        <f ca="1">"\""created\"" : \""" &amp; demoPosts[[#This Row],[created]] &amp; "\"", "</f>
        <v xml:space="preserve">\"created\" : \"2016-09-16T00:17:02Z\", </v>
      </c>
      <c r="AY84" s="185" t="str">
        <f>"\""modified\"" : \""" &amp; demoPosts[[#This Row],[modified]] &amp; "\"", "</f>
        <v xml:space="preserve">\"modified\" : \"2002-05-30T09:30:10Z\", </v>
      </c>
      <c r="AZ84" s="185" t="str">
        <f ca="1">"\""created\"" : \""" &amp; demoPosts[[#This Row],[created]] &amp; "\"", "</f>
        <v xml:space="preserve">\"created\" : \"2016-09-16T00:17:02Z\", </v>
      </c>
      <c r="BA84" s="185" t="str">
        <f>"\""modified\"" : \""" &amp; demoPosts[[#This Row],[modified]] &amp; "\"", "</f>
        <v xml:space="preserve">\"modified\" : \"2002-05-30T09:30:10Z\", </v>
      </c>
      <c r="BB84" s="185" t="str">
        <f>"\""labels\"" : \""each([Bitcoin],[Ethereum],[" &amp; demoPosts[[#This Row],[postTypeGuidLabel]]&amp;"])\"", "</f>
        <v xml:space="preserve">\"labels\" : \"each([Bitcoin],[Ethereum],[MESSAGEPOSTLABEL])\", </v>
      </c>
      <c r="BC84" s="185" t="str">
        <f t="shared" si="13"/>
        <v>\"connections\":[{\"source\":\"alias://ff5136ad023a66644c4f4a8e2a495bb34689/alias\",\"target\":\"alias://0e65bd3a974ed1d7c195f94055c93537827f/alias\",\"label\":\"f0186f0d-c862-4ee3-9c09-b850a9d745a7\"}],</v>
      </c>
      <c r="BD84" s="185" t="str">
        <f>"\""versionedPostId\"" : \""" &amp; demoPosts[[#This Row],[versionedPost.id]] &amp; "\"", "</f>
        <v xml:space="preserve">\"versionedPostId\" : \"\", </v>
      </c>
      <c r="BE84" s="185" t="str">
        <f>"\""versionedPostPredecessorId\"" : \""" &amp; demoPosts[[#This Row],[versionedPost.predecessorID]] &amp; "\"", "</f>
        <v xml:space="preserve">\"versionedPostPredecessorId\" : \"\", </v>
      </c>
      <c r="BF84" s="185" t="str">
        <f>"\""jobPostType\"" : \""" &amp; demoPosts[[#This Row],[jobPostType]] &amp; "\"", "</f>
        <v xml:space="preserve">\"jobPostType\" : \" \", </v>
      </c>
      <c r="BG84" s="185" t="str">
        <f>"\""name\"" : \""" &amp; demoPosts[[#This Row],[jobName]] &amp; "\"", "</f>
        <v xml:space="preserve">\"name\" : \"\", </v>
      </c>
      <c r="BH84" s="185" t="str">
        <f>"\""description\"" : \""" &amp; demoPosts[[#This Row],[jobDescription]] &amp; "\"", "</f>
        <v xml:space="preserve">\"description\" : \"\", </v>
      </c>
      <c r="BI84" s="185" t="str">
        <f>"\""message\"" : \""" &amp; demoPosts[[#This Row],[jobMessage]] &amp; "\"", "</f>
        <v xml:space="preserve">\"message\" : \"\", </v>
      </c>
      <c r="BJ8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4" s="185" t="str">
        <f>"\""postedDate\"" : \""" &amp; demoPosts[[#This Row],[jobMessage]] &amp; "\"", "</f>
        <v xml:space="preserve">\"postedDate\" : \"\", </v>
      </c>
      <c r="BL84" s="185" t="str">
        <f>"\""broadcastDate\"" : \""" &amp; demoPosts[[#This Row],[jobBroadcastDate]] &amp; "\"", "</f>
        <v xml:space="preserve">\"broadcastDate\" : \"\", </v>
      </c>
      <c r="BM84" s="185" t="str">
        <f>"\""startDate\"" : \""" &amp; demoPosts[[#This Row],[jobStartDate]] &amp; "\"", "</f>
        <v xml:space="preserve">\"startDate\" : \"\", </v>
      </c>
      <c r="BN84" s="185" t="str">
        <f>"\""endDate\"" : \""" &amp; demoPosts[[#This Row],[jobEndDate]] &amp; "\"", "</f>
        <v xml:space="preserve">\"endDate\" : \"\", </v>
      </c>
      <c r="BO84" s="185" t="str">
        <f>"\""currency\"" : \""" &amp; demoPosts[[#This Row],[jobCurrency]] &amp; "\"", "</f>
        <v xml:space="preserve">\"currency\" : \"\", </v>
      </c>
      <c r="BP84" s="185" t="str">
        <f>"\""workLocation\"" : \""" &amp; demoPosts[[#This Row],[jobWorkLocation]] &amp; "\"", "</f>
        <v xml:space="preserve">\"workLocation\" : \"\", </v>
      </c>
      <c r="BQ84" s="185" t="str">
        <f>"\""isPayoutInPieces\"" : \""" &amp; demoPosts[[#This Row],[jobIsPayoutInPieces]] &amp; "\"", "</f>
        <v xml:space="preserve">\"isPayoutInPieces\" : \"\", </v>
      </c>
      <c r="BR84" s="185" t="str">
        <f t="shared" si="15"/>
        <v xml:space="preserve">\"skillNeeded\" : \"various skills\", </v>
      </c>
      <c r="BS84" s="185" t="str">
        <f>"\""posterId\"" : \""" &amp; demoPosts[[#This Row],[posterId]] &amp; "\"", "</f>
        <v xml:space="preserve">\"posterId\" : \"\", </v>
      </c>
      <c r="BT84" s="185" t="str">
        <f>"\""versionNumber\"" : \""" &amp; demoPosts[[#This Row],[versionNumber]] &amp; "\"", "</f>
        <v xml:space="preserve">\"versionNumber\" : \"\", </v>
      </c>
      <c r="BU84" s="185" t="str">
        <f>"\""allowForwarding\"" : " &amp; demoPosts[[#This Row],[allowForwarding]] &amp; ", "</f>
        <v xml:space="preserve">\"allowForwarding\" : true, </v>
      </c>
      <c r="BV84" s="185" t="str">
        <f t="shared" si="14"/>
        <v xml:space="preserve">\"referents\" : \"\", </v>
      </c>
      <c r="BW84" s="185" t="str">
        <f>"\""contractType\"" : \""" &amp; demoPosts[[#This Row],[jobContractType]] &amp; "\"", "</f>
        <v xml:space="preserve">\"contractType\" : \"\", </v>
      </c>
      <c r="BX84" s="185" t="str">
        <f>"\""budget\"" : \""" &amp; demoPosts[[#This Row],[jobBudget]] &amp; "\"""</f>
        <v>\"budget\" : \"\"</v>
      </c>
      <c r="BY8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4" s="185" t="str">
        <f>"\""text\"" : \""" &amp; demoPosts[[#This Row],[messageText]] &amp; "\"","</f>
        <v>\"text\"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4" s="185" t="str">
        <f>"\""subject\"" : \""" &amp; demoPosts[[#This Row],[messageSubject]] &amp; "\"","</f>
        <v>\"subject\" : \"subject to discussion\",</v>
      </c>
      <c r="CB8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4" s="185" t="str">
        <f ca="1">"{\""$type\"":\"""&amp;demoPosts[[#This Row],[$type]]&amp;"\"","&amp;demoPosts[[#This Row],[uidInnerJson]]&amp;demoPosts[[#This Row],[createdInnerJson]]&amp;demoPosts[[#This Row],[modifiedInnerJson]]&amp;"\""connections\"":[{}],"&amp;"\""labels\"":\""notused\"","&amp;demoPosts[[#This Row],[typeDependentContentJson]]&amp;"}"</f>
        <v>{\"$type\":\"shared.models.MessagePost\",\"uid\" : \"e4543cebeb534064b9368adddfd972cd\", \"created\" : \"2016-09-16T00:17:02Z\",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4" s="185" t="str">
        <f>"""uid"" : """&amp;demoPosts[[#This Row],[uid]]&amp;""", "</f>
        <v xml:space="preserve">"uid" : "e4543cebeb534064b9368adddfd972cd", </v>
      </c>
      <c r="CG84" s="185" t="str">
        <f>"""src"" : """&amp;demoPosts[[#This Row],[Source]]&amp;""", "</f>
        <v xml:space="preserve">"src" : "9ed76e8fca2f44998cb19911376d2a69", </v>
      </c>
      <c r="CH84" s="185" t="str">
        <f>"""trgts"" : ["""&amp;demoPosts[[#This Row],[trgt1]]&amp;"""], "</f>
        <v xml:space="preserve">"trgts" : ["eeeeeeeeeeeeeeeeeeeeeeeeeeeeeeee"], </v>
      </c>
      <c r="CI84" s="185" t="str">
        <f>"""label"" : ""each([Bitcoin],[Ethereum],[" &amp; demoPosts[[#This Row],[postTypeGuidLabel]]&amp;"])"", "</f>
        <v xml:space="preserve">"label" : "each([Bitcoin],[Ethereum],[MESSAGEPOSTLABEL])", </v>
      </c>
      <c r="CJ84" s="207" t="str">
        <f ca="1">"{"&amp;demoPosts[[#This Row],[src]] &amp;demoPosts[[#This Row],[trgts]]&amp; demoPosts[[#This Row],[outterLabels]] &amp; demoPosts[[#This Row],[uid2]] &amp; """value"" : """ &amp; demoPosts[[#This Row],[valueJson]] &amp; """}" &amp; IF(LEN(OFFSET(demoPosts[[#This Row],[Source]],1,0))&gt;0," , ","")</f>
        <v xml:space="preserve">{"src" : "9ed76e8fca2f44998cb19911376d2a69", "trgts" : ["eeeeeeeeeeeeeeeeeeeeeeeeeeeeeeee"], "label" : "each([Bitcoin],[Ethereum],[MESSAGEPOSTLABEL])", "uid" : "e4543cebeb534064b9368adddfd972cd", "value" : "{\"$type\":\"shared.models.MessagePost\",\"uid\" : \"e4543cebeb534064b9368adddfd972cd\", \"created\" : \"2016-09-16T00:17:02Z\", \"modified\" : \"2002-05-30T09:30:10Z\", \"connections\":[{}],\"labels\":\"notused\",\"postContent\": {\"$type\":\"shared.models.MessagePostContent\",\"versionedPostId\" : \"\", \"versionedPostPredecessorId\" : \"\", \"versionNumber\" : \"\", \"allowForwarding\" : true, \"text\" : \"82: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4" s="210" t="str">
        <f>""</f>
        <v/>
      </c>
    </row>
    <row r="85" spans="2:89" s="185" customFormat="1" x14ac:dyDescent="0.25">
      <c r="B85" s="185" t="s">
        <v>1282</v>
      </c>
      <c r="C85" s="185" t="s">
        <v>1186</v>
      </c>
      <c r="D85" s="185" t="str">
        <f>VLOOKUP(demoPosts[[#This Row],[Source]],Table1[[UUID]:[email]],2,FALSE)</f>
        <v>83@localhost</v>
      </c>
      <c r="E85" s="185" t="s">
        <v>2487</v>
      </c>
      <c r="F85" s="185" t="s">
        <v>805</v>
      </c>
      <c r="G8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5" s="150" t="str">
        <f t="shared" ca="1" si="16"/>
        <v>2016-09-16T00:02:38Z</v>
      </c>
      <c r="J85" s="185" t="s">
        <v>804</v>
      </c>
      <c r="M85" s="185" t="s">
        <v>2600</v>
      </c>
      <c r="N85" s="185" t="str">
        <f>ROW(demoPosts[[#This Row],[postTypeGuidLabel]])-2 &amp; ":  " &amp; REPT("lorem ipsum ",2*ROW(demoPosts[[#This Row],[postTypeGuidLabel]]))</f>
        <v xml:space="preserve">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5" s="185">
        <v>12</v>
      </c>
      <c r="P8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5" s="185" t="s">
        <v>2651</v>
      </c>
      <c r="AE85" s="185" t="s">
        <v>868</v>
      </c>
      <c r="AQ85" s="185" t="str">
        <f>"\""name\"" : \"""&amp;demoPosts[[#This Row],[talentProfile.name]]&amp;"\"", "</f>
        <v xml:space="preserve">\"name\" : \"\", </v>
      </c>
      <c r="AR85" s="185" t="str">
        <f>"\""title\"" : \"""&amp;demoPosts[[#This Row],[talentProfile.title]]&amp;"\"", "</f>
        <v xml:space="preserve">\"title\" : \"\", </v>
      </c>
      <c r="AS85" s="185" t="str">
        <f>"\""capabilities\"" : \"""&amp;demoPosts[[#This Row],[talentProfile.capabilities]]&amp;"\"", "</f>
        <v xml:space="preserve">\"capabilities\" : \"\", </v>
      </c>
      <c r="AT85" s="185" t="str">
        <f>"\""video\"" : \"""&amp;demoPosts[[#This Row],[talentProfile.video]]&amp;"\"" "</f>
        <v xml:space="preserve">\"video\" : \"\" </v>
      </c>
      <c r="AU8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5" s="185" t="str">
        <f>"\""uid\"" : \"""&amp;demoPosts[[#This Row],[uid]]&amp;"\"", "</f>
        <v xml:space="preserve">\"uid\" : \"1f3920c546f747b3902047eb91377d2a\", </v>
      </c>
      <c r="AW85" s="185" t="str">
        <f t="shared" si="12"/>
        <v xml:space="preserve">\"type\" : \"TEXT\", </v>
      </c>
      <c r="AX85" s="185" t="str">
        <f ca="1">"\""created\"" : \""" &amp; demoPosts[[#This Row],[created]] &amp; "\"", "</f>
        <v xml:space="preserve">\"created\" : \"2016-09-16T00:02:38Z\", </v>
      </c>
      <c r="AY85" s="185" t="str">
        <f>"\""modified\"" : \""" &amp; demoPosts[[#This Row],[modified]] &amp; "\"", "</f>
        <v xml:space="preserve">\"modified\" : \"2002-05-30T09:30:10Z\", </v>
      </c>
      <c r="AZ85" s="185" t="str">
        <f ca="1">"\""created\"" : \""" &amp; demoPosts[[#This Row],[created]] &amp; "\"", "</f>
        <v xml:space="preserve">\"created\" : \"2016-09-16T00:02:38Z\", </v>
      </c>
      <c r="BA85" s="185" t="str">
        <f>"\""modified\"" : \""" &amp; demoPosts[[#This Row],[modified]] &amp; "\"", "</f>
        <v xml:space="preserve">\"modified\" : \"2002-05-30T09:30:10Z\", </v>
      </c>
      <c r="BB85" s="185" t="str">
        <f>"\""labels\"" : \""each([Bitcoin],[Ethereum],[" &amp; demoPosts[[#This Row],[postTypeGuidLabel]]&amp;"])\"", "</f>
        <v xml:space="preserve">\"labels\" : \"each([Bitcoin],[Ethereum],[MESSAGEPOSTLABEL])\", </v>
      </c>
      <c r="BC85" s="185" t="str">
        <f t="shared" si="13"/>
        <v>\"connections\":[{\"source\":\"alias://ff5136ad023a66644c4f4a8e2a495bb34689/alias\",\"target\":\"alias://0e65bd3a974ed1d7c195f94055c93537827f/alias\",\"label\":\"f0186f0d-c862-4ee3-9c09-b850a9d745a7\"}],</v>
      </c>
      <c r="BD85" s="185" t="str">
        <f>"\""versionedPostId\"" : \""" &amp; demoPosts[[#This Row],[versionedPost.id]] &amp; "\"", "</f>
        <v xml:space="preserve">\"versionedPostId\" : \"\", </v>
      </c>
      <c r="BE85" s="185" t="str">
        <f>"\""versionedPostPredecessorId\"" : \""" &amp; demoPosts[[#This Row],[versionedPost.predecessorID]] &amp; "\"", "</f>
        <v xml:space="preserve">\"versionedPostPredecessorId\" : \"\", </v>
      </c>
      <c r="BF85" s="185" t="str">
        <f>"\""jobPostType\"" : \""" &amp; demoPosts[[#This Row],[jobPostType]] &amp; "\"", "</f>
        <v xml:space="preserve">\"jobPostType\" : \" \", </v>
      </c>
      <c r="BG85" s="185" t="str">
        <f>"\""name\"" : \""" &amp; demoPosts[[#This Row],[jobName]] &amp; "\"", "</f>
        <v xml:space="preserve">\"name\" : \"\", </v>
      </c>
      <c r="BH85" s="185" t="str">
        <f>"\""description\"" : \""" &amp; demoPosts[[#This Row],[jobDescription]] &amp; "\"", "</f>
        <v xml:space="preserve">\"description\" : \"\", </v>
      </c>
      <c r="BI85" s="185" t="str">
        <f>"\""message\"" : \""" &amp; demoPosts[[#This Row],[jobMessage]] &amp; "\"", "</f>
        <v xml:space="preserve">\"message\" : \"\", </v>
      </c>
      <c r="BJ8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5" s="185" t="str">
        <f>"\""postedDate\"" : \""" &amp; demoPosts[[#This Row],[jobMessage]] &amp; "\"", "</f>
        <v xml:space="preserve">\"postedDate\" : \"\", </v>
      </c>
      <c r="BL85" s="185" t="str">
        <f>"\""broadcastDate\"" : \""" &amp; demoPosts[[#This Row],[jobBroadcastDate]] &amp; "\"", "</f>
        <v xml:space="preserve">\"broadcastDate\" : \"\", </v>
      </c>
      <c r="BM85" s="185" t="str">
        <f>"\""startDate\"" : \""" &amp; demoPosts[[#This Row],[jobStartDate]] &amp; "\"", "</f>
        <v xml:space="preserve">\"startDate\" : \"\", </v>
      </c>
      <c r="BN85" s="185" t="str">
        <f>"\""endDate\"" : \""" &amp; demoPosts[[#This Row],[jobEndDate]] &amp; "\"", "</f>
        <v xml:space="preserve">\"endDate\" : \"\", </v>
      </c>
      <c r="BO85" s="185" t="str">
        <f>"\""currency\"" : \""" &amp; demoPosts[[#This Row],[jobCurrency]] &amp; "\"", "</f>
        <v xml:space="preserve">\"currency\" : \"\", </v>
      </c>
      <c r="BP85" s="185" t="str">
        <f>"\""workLocation\"" : \""" &amp; demoPosts[[#This Row],[jobWorkLocation]] &amp; "\"", "</f>
        <v xml:space="preserve">\"workLocation\" : \"\", </v>
      </c>
      <c r="BQ85" s="185" t="str">
        <f>"\""isPayoutInPieces\"" : \""" &amp; demoPosts[[#This Row],[jobIsPayoutInPieces]] &amp; "\"", "</f>
        <v xml:space="preserve">\"isPayoutInPieces\" : \"\", </v>
      </c>
      <c r="BR85" s="185" t="str">
        <f t="shared" si="15"/>
        <v xml:space="preserve">\"skillNeeded\" : \"various skills\", </v>
      </c>
      <c r="BS85" s="185" t="str">
        <f>"\""posterId\"" : \""" &amp; demoPosts[[#This Row],[posterId]] &amp; "\"", "</f>
        <v xml:space="preserve">\"posterId\" : \"\", </v>
      </c>
      <c r="BT85" s="185" t="str">
        <f>"\""versionNumber\"" : \""" &amp; demoPosts[[#This Row],[versionNumber]] &amp; "\"", "</f>
        <v xml:space="preserve">\"versionNumber\" : \"\", </v>
      </c>
      <c r="BU85" s="185" t="str">
        <f>"\""allowForwarding\"" : " &amp; demoPosts[[#This Row],[allowForwarding]] &amp; ", "</f>
        <v xml:space="preserve">\"allowForwarding\" : true, </v>
      </c>
      <c r="BV85" s="185" t="str">
        <f t="shared" si="14"/>
        <v xml:space="preserve">\"referents\" : \"\", </v>
      </c>
      <c r="BW85" s="185" t="str">
        <f>"\""contractType\"" : \""" &amp; demoPosts[[#This Row],[jobContractType]] &amp; "\"", "</f>
        <v xml:space="preserve">\"contractType\" : \"\", </v>
      </c>
      <c r="BX85" s="185" t="str">
        <f>"\""budget\"" : \""" &amp; demoPosts[[#This Row],[jobBudget]] &amp; "\"""</f>
        <v>\"budget\" : \"\"</v>
      </c>
      <c r="BY8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5" s="185" t="str">
        <f>"\""text\"" : \""" &amp; demoPosts[[#This Row],[messageText]] &amp; "\"","</f>
        <v>\"text\"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5" s="185" t="str">
        <f>"\""subject\"" : \""" &amp; demoPosts[[#This Row],[messageSubject]] &amp; "\"","</f>
        <v>\"subject\" : \"subject to discussion\",</v>
      </c>
      <c r="CB8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5" s="185" t="str">
        <f ca="1">"{\""$type\"":\"""&amp;demoPosts[[#This Row],[$type]]&amp;"\"","&amp;demoPosts[[#This Row],[uidInnerJson]]&amp;demoPosts[[#This Row],[createdInnerJson]]&amp;demoPosts[[#This Row],[modifiedInnerJson]]&amp;"\""connections\"":[{}],"&amp;"\""labels\"":\""notused\"","&amp;demoPosts[[#This Row],[typeDependentContentJson]]&amp;"}"</f>
        <v>{\"$type\":\"shared.models.MessagePost\",\"uid\" : \"1f3920c546f747b3902047eb91377d2a\", \"created\" : \"2016-09-16T00:02:38Z\",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5" s="185" t="str">
        <f>"""uid"" : """&amp;demoPosts[[#This Row],[uid]]&amp;""", "</f>
        <v xml:space="preserve">"uid" : "1f3920c546f747b3902047eb91377d2a", </v>
      </c>
      <c r="CG85" s="185" t="str">
        <f>"""src"" : """&amp;demoPosts[[#This Row],[Source]]&amp;""", "</f>
        <v xml:space="preserve">"src" : "54f62ba4295d4bcebcd09cba2339fc68", </v>
      </c>
      <c r="CH85" s="185" t="str">
        <f>"""trgts"" : ["""&amp;demoPosts[[#This Row],[trgt1]]&amp;"""], "</f>
        <v xml:space="preserve">"trgts" : ["eeeeeeeeeeeeeeeeeeeeeeeeeeeeeeee"], </v>
      </c>
      <c r="CI85" s="185" t="str">
        <f>"""label"" : ""each([Bitcoin],[Ethereum],[" &amp; demoPosts[[#This Row],[postTypeGuidLabel]]&amp;"])"", "</f>
        <v xml:space="preserve">"label" : "each([Bitcoin],[Ethereum],[MESSAGEPOSTLABEL])", </v>
      </c>
      <c r="CJ85" s="207" t="str">
        <f ca="1">"{"&amp;demoPosts[[#This Row],[src]] &amp;demoPosts[[#This Row],[trgts]]&amp; demoPosts[[#This Row],[outterLabels]] &amp; demoPosts[[#This Row],[uid2]] &amp; """value"" : """ &amp; demoPosts[[#This Row],[valueJson]] &amp; """}" &amp; IF(LEN(OFFSET(demoPosts[[#This Row],[Source]],1,0))&gt;0," , ","")</f>
        <v xml:space="preserve">{"src" : "54f62ba4295d4bcebcd09cba2339fc68", "trgts" : ["eeeeeeeeeeeeeeeeeeeeeeeeeeeeeeee"], "label" : "each([Bitcoin],[Ethereum],[MESSAGEPOSTLABEL])", "uid" : "1f3920c546f747b3902047eb91377d2a", "value" : "{\"$type\":\"shared.models.MessagePost\",\"uid\" : \"1f3920c546f747b3902047eb91377d2a\", \"created\" : \"2016-09-16T00:02:38Z\", \"modified\" : \"2002-05-30T09:30:10Z\", \"connections\":[{}],\"labels\":\"notused\",\"postContent\": {\"$type\":\"shared.models.MessagePostContent\",\"versionedPostId\" : \"\", \"versionedPostPredecessorId\" : \"\", \"versionNumber\" : \"\", \"allowForwarding\" : true, \"text\" : \"83: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5" s="210" t="str">
        <f>""</f>
        <v/>
      </c>
    </row>
    <row r="86" spans="2:89" s="185" customFormat="1" x14ac:dyDescent="0.25">
      <c r="B86" s="185" t="s">
        <v>1283</v>
      </c>
      <c r="C86" s="185" t="s">
        <v>1187</v>
      </c>
      <c r="D86" s="185" t="str">
        <f>VLOOKUP(demoPosts[[#This Row],[Source]],Table1[[UUID]:[email]],2,FALSE)</f>
        <v>84@localhost</v>
      </c>
      <c r="E86" s="185" t="s">
        <v>2487</v>
      </c>
      <c r="F86" s="185" t="s">
        <v>805</v>
      </c>
      <c r="G8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6" s="150" t="str">
        <f t="shared" ca="1" si="16"/>
        <v>2016-09-15T23:48:14Z</v>
      </c>
      <c r="J86" s="185" t="s">
        <v>804</v>
      </c>
      <c r="M86" s="185" t="s">
        <v>2600</v>
      </c>
      <c r="N86" s="185" t="str">
        <f>ROW(demoPosts[[#This Row],[postTypeGuidLabel]])-2 &amp; ":  " &amp; REPT("lorem ipsum ",2*ROW(demoPosts[[#This Row],[postTypeGuidLabel]]))</f>
        <v xml:space="preserve">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6" s="185">
        <v>12</v>
      </c>
      <c r="P8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6" s="185" t="s">
        <v>2651</v>
      </c>
      <c r="AE86" s="185" t="s">
        <v>868</v>
      </c>
      <c r="AQ86" s="185" t="str">
        <f>"\""name\"" : \"""&amp;demoPosts[[#This Row],[talentProfile.name]]&amp;"\"", "</f>
        <v xml:space="preserve">\"name\" : \"\", </v>
      </c>
      <c r="AR86" s="185" t="str">
        <f>"\""title\"" : \"""&amp;demoPosts[[#This Row],[talentProfile.title]]&amp;"\"", "</f>
        <v xml:space="preserve">\"title\" : \"\", </v>
      </c>
      <c r="AS86" s="185" t="str">
        <f>"\""capabilities\"" : \"""&amp;demoPosts[[#This Row],[talentProfile.capabilities]]&amp;"\"", "</f>
        <v xml:space="preserve">\"capabilities\" : \"\", </v>
      </c>
      <c r="AT86" s="185" t="str">
        <f>"\""video\"" : \"""&amp;demoPosts[[#This Row],[talentProfile.video]]&amp;"\"" "</f>
        <v xml:space="preserve">\"video\" : \"\" </v>
      </c>
      <c r="AU8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6" s="185" t="str">
        <f>"\""uid\"" : \"""&amp;demoPosts[[#This Row],[uid]]&amp;"\"", "</f>
        <v xml:space="preserve">\"uid\" : \"6ff0d238206f4bffbc0083b854aa13c9\", </v>
      </c>
      <c r="AW86" s="185" t="str">
        <f t="shared" si="12"/>
        <v xml:space="preserve">\"type\" : \"TEXT\", </v>
      </c>
      <c r="AX86" s="185" t="str">
        <f ca="1">"\""created\"" : \""" &amp; demoPosts[[#This Row],[created]] &amp; "\"", "</f>
        <v xml:space="preserve">\"created\" : \"2016-09-15T23:48:14Z\", </v>
      </c>
      <c r="AY86" s="185" t="str">
        <f>"\""modified\"" : \""" &amp; demoPosts[[#This Row],[modified]] &amp; "\"", "</f>
        <v xml:space="preserve">\"modified\" : \"2002-05-30T09:30:10Z\", </v>
      </c>
      <c r="AZ86" s="185" t="str">
        <f ca="1">"\""created\"" : \""" &amp; demoPosts[[#This Row],[created]] &amp; "\"", "</f>
        <v xml:space="preserve">\"created\" : \"2016-09-15T23:48:14Z\", </v>
      </c>
      <c r="BA86" s="185" t="str">
        <f>"\""modified\"" : \""" &amp; demoPosts[[#This Row],[modified]] &amp; "\"", "</f>
        <v xml:space="preserve">\"modified\" : \"2002-05-30T09:30:10Z\", </v>
      </c>
      <c r="BB86" s="185" t="str">
        <f>"\""labels\"" : \""each([Bitcoin],[Ethereum],[" &amp; demoPosts[[#This Row],[postTypeGuidLabel]]&amp;"])\"", "</f>
        <v xml:space="preserve">\"labels\" : \"each([Bitcoin],[Ethereum],[MESSAGEPOSTLABEL])\", </v>
      </c>
      <c r="BC86" s="185" t="str">
        <f t="shared" si="13"/>
        <v>\"connections\":[{\"source\":\"alias://ff5136ad023a66644c4f4a8e2a495bb34689/alias\",\"target\":\"alias://0e65bd3a974ed1d7c195f94055c93537827f/alias\",\"label\":\"f0186f0d-c862-4ee3-9c09-b850a9d745a7\"}],</v>
      </c>
      <c r="BD86" s="185" t="str">
        <f>"\""versionedPostId\"" : \""" &amp; demoPosts[[#This Row],[versionedPost.id]] &amp; "\"", "</f>
        <v xml:space="preserve">\"versionedPostId\" : \"\", </v>
      </c>
      <c r="BE86" s="185" t="str">
        <f>"\""versionedPostPredecessorId\"" : \""" &amp; demoPosts[[#This Row],[versionedPost.predecessorID]] &amp; "\"", "</f>
        <v xml:space="preserve">\"versionedPostPredecessorId\" : \"\", </v>
      </c>
      <c r="BF86" s="185" t="str">
        <f>"\""jobPostType\"" : \""" &amp; demoPosts[[#This Row],[jobPostType]] &amp; "\"", "</f>
        <v xml:space="preserve">\"jobPostType\" : \" \", </v>
      </c>
      <c r="BG86" s="185" t="str">
        <f>"\""name\"" : \""" &amp; demoPosts[[#This Row],[jobName]] &amp; "\"", "</f>
        <v xml:space="preserve">\"name\" : \"\", </v>
      </c>
      <c r="BH86" s="185" t="str">
        <f>"\""description\"" : \""" &amp; demoPosts[[#This Row],[jobDescription]] &amp; "\"", "</f>
        <v xml:space="preserve">\"description\" : \"\", </v>
      </c>
      <c r="BI86" s="185" t="str">
        <f>"\""message\"" : \""" &amp; demoPosts[[#This Row],[jobMessage]] &amp; "\"", "</f>
        <v xml:space="preserve">\"message\" : \"\", </v>
      </c>
      <c r="BJ8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6" s="185" t="str">
        <f>"\""postedDate\"" : \""" &amp; demoPosts[[#This Row],[jobMessage]] &amp; "\"", "</f>
        <v xml:space="preserve">\"postedDate\" : \"\", </v>
      </c>
      <c r="BL86" s="185" t="str">
        <f>"\""broadcastDate\"" : \""" &amp; demoPosts[[#This Row],[jobBroadcastDate]] &amp; "\"", "</f>
        <v xml:space="preserve">\"broadcastDate\" : \"\", </v>
      </c>
      <c r="BM86" s="185" t="str">
        <f>"\""startDate\"" : \""" &amp; demoPosts[[#This Row],[jobStartDate]] &amp; "\"", "</f>
        <v xml:space="preserve">\"startDate\" : \"\", </v>
      </c>
      <c r="BN86" s="185" t="str">
        <f>"\""endDate\"" : \""" &amp; demoPosts[[#This Row],[jobEndDate]] &amp; "\"", "</f>
        <v xml:space="preserve">\"endDate\" : \"\", </v>
      </c>
      <c r="BO86" s="185" t="str">
        <f>"\""currency\"" : \""" &amp; demoPosts[[#This Row],[jobCurrency]] &amp; "\"", "</f>
        <v xml:space="preserve">\"currency\" : \"\", </v>
      </c>
      <c r="BP86" s="185" t="str">
        <f>"\""workLocation\"" : \""" &amp; demoPosts[[#This Row],[jobWorkLocation]] &amp; "\"", "</f>
        <v xml:space="preserve">\"workLocation\" : \"\", </v>
      </c>
      <c r="BQ86" s="185" t="str">
        <f>"\""isPayoutInPieces\"" : \""" &amp; demoPosts[[#This Row],[jobIsPayoutInPieces]] &amp; "\"", "</f>
        <v xml:space="preserve">\"isPayoutInPieces\" : \"\", </v>
      </c>
      <c r="BR86" s="185" t="str">
        <f t="shared" si="15"/>
        <v xml:space="preserve">\"skillNeeded\" : \"various skills\", </v>
      </c>
      <c r="BS86" s="185" t="str">
        <f>"\""posterId\"" : \""" &amp; demoPosts[[#This Row],[posterId]] &amp; "\"", "</f>
        <v xml:space="preserve">\"posterId\" : \"\", </v>
      </c>
      <c r="BT86" s="185" t="str">
        <f>"\""versionNumber\"" : \""" &amp; demoPosts[[#This Row],[versionNumber]] &amp; "\"", "</f>
        <v xml:space="preserve">\"versionNumber\" : \"\", </v>
      </c>
      <c r="BU86" s="185" t="str">
        <f>"\""allowForwarding\"" : " &amp; demoPosts[[#This Row],[allowForwarding]] &amp; ", "</f>
        <v xml:space="preserve">\"allowForwarding\" : true, </v>
      </c>
      <c r="BV86" s="185" t="str">
        <f t="shared" si="14"/>
        <v xml:space="preserve">\"referents\" : \"\", </v>
      </c>
      <c r="BW86" s="185" t="str">
        <f>"\""contractType\"" : \""" &amp; demoPosts[[#This Row],[jobContractType]] &amp; "\"", "</f>
        <v xml:space="preserve">\"contractType\" : \"\", </v>
      </c>
      <c r="BX86" s="185" t="str">
        <f>"\""budget\"" : \""" &amp; demoPosts[[#This Row],[jobBudget]] &amp; "\"""</f>
        <v>\"budget\" : \"\"</v>
      </c>
      <c r="BY8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6" s="185" t="str">
        <f>"\""text\"" : \""" &amp; demoPosts[[#This Row],[messageText]] &amp; "\"","</f>
        <v>\"text\"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6" s="185" t="str">
        <f>"\""subject\"" : \""" &amp; demoPosts[[#This Row],[messageSubject]] &amp; "\"","</f>
        <v>\"subject\" : \"subject to discussion\",</v>
      </c>
      <c r="CB8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6" s="185" t="str">
        <f ca="1">"{\""$type\"":\"""&amp;demoPosts[[#This Row],[$type]]&amp;"\"","&amp;demoPosts[[#This Row],[uidInnerJson]]&amp;demoPosts[[#This Row],[createdInnerJson]]&amp;demoPosts[[#This Row],[modifiedInnerJson]]&amp;"\""connections\"":[{}],"&amp;"\""labels\"":\""notused\"","&amp;demoPosts[[#This Row],[typeDependentContentJson]]&amp;"}"</f>
        <v>{\"$type\":\"shared.models.MessagePost\",\"uid\" : \"6ff0d238206f4bffbc0083b854aa13c9\", \"created\" : \"2016-09-15T23:48:14Z\",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6" s="185" t="str">
        <f>"""uid"" : """&amp;demoPosts[[#This Row],[uid]]&amp;""", "</f>
        <v xml:space="preserve">"uid" : "6ff0d238206f4bffbc0083b854aa13c9", </v>
      </c>
      <c r="CG86" s="185" t="str">
        <f>"""src"" : """&amp;demoPosts[[#This Row],[Source]]&amp;""", "</f>
        <v xml:space="preserve">"src" : "b15411de734e4a2f8d0c7a430233008b", </v>
      </c>
      <c r="CH86" s="185" t="str">
        <f>"""trgts"" : ["""&amp;demoPosts[[#This Row],[trgt1]]&amp;"""], "</f>
        <v xml:space="preserve">"trgts" : ["eeeeeeeeeeeeeeeeeeeeeeeeeeeeeeee"], </v>
      </c>
      <c r="CI86" s="185" t="str">
        <f>"""label"" : ""each([Bitcoin],[Ethereum],[" &amp; demoPosts[[#This Row],[postTypeGuidLabel]]&amp;"])"", "</f>
        <v xml:space="preserve">"label" : "each([Bitcoin],[Ethereum],[MESSAGEPOSTLABEL])", </v>
      </c>
      <c r="CJ86" s="207" t="str">
        <f ca="1">"{"&amp;demoPosts[[#This Row],[src]] &amp;demoPosts[[#This Row],[trgts]]&amp; demoPosts[[#This Row],[outterLabels]] &amp; demoPosts[[#This Row],[uid2]] &amp; """value"" : """ &amp; demoPosts[[#This Row],[valueJson]] &amp; """}" &amp; IF(LEN(OFFSET(demoPosts[[#This Row],[Source]],1,0))&gt;0," , ","")</f>
        <v xml:space="preserve">{"src" : "b15411de734e4a2f8d0c7a430233008b", "trgts" : ["eeeeeeeeeeeeeeeeeeeeeeeeeeeeeeee"], "label" : "each([Bitcoin],[Ethereum],[MESSAGEPOSTLABEL])", "uid" : "6ff0d238206f4bffbc0083b854aa13c9", "value" : "{\"$type\":\"shared.models.MessagePost\",\"uid\" : \"6ff0d238206f4bffbc0083b854aa13c9\", \"created\" : \"2016-09-15T23:48:14Z\", \"modified\" : \"2002-05-30T09:30:10Z\", \"connections\":[{}],\"labels\":\"notused\",\"postContent\": {\"$type\":\"shared.models.MessagePostContent\",\"versionedPostId\" : \"\", \"versionedPostPredecessorId\" : \"\", \"versionNumber\" : \"\", \"allowForwarding\" : true, \"text\" : \"84: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6" s="210" t="str">
        <f>""</f>
        <v/>
      </c>
    </row>
    <row r="87" spans="2:89" s="185" customFormat="1" x14ac:dyDescent="0.25">
      <c r="B87" s="185" t="s">
        <v>1284</v>
      </c>
      <c r="C87" s="185" t="s">
        <v>1188</v>
      </c>
      <c r="D87" s="185" t="str">
        <f>VLOOKUP(demoPosts[[#This Row],[Source]],Table1[[UUID]:[email]],2,FALSE)</f>
        <v>85@localhost</v>
      </c>
      <c r="E87" s="185" t="s">
        <v>2487</v>
      </c>
      <c r="F87" s="185" t="s">
        <v>805</v>
      </c>
      <c r="G8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7" s="150" t="str">
        <f t="shared" ca="1" si="16"/>
        <v>2016-09-15T23:33:50Z</v>
      </c>
      <c r="J87" s="185" t="s">
        <v>804</v>
      </c>
      <c r="M87" s="185" t="s">
        <v>2600</v>
      </c>
      <c r="N87" s="185" t="str">
        <f>ROW(demoPosts[[#This Row],[postTypeGuidLabel]])-2 &amp; ":  " &amp; REPT("lorem ipsum ",2*ROW(demoPosts[[#This Row],[postTypeGuidLabel]]))</f>
        <v xml:space="preserve">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7" s="185">
        <v>12</v>
      </c>
      <c r="P8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7" s="185" t="s">
        <v>2651</v>
      </c>
      <c r="AE87" s="185" t="s">
        <v>868</v>
      </c>
      <c r="AQ87" s="185" t="str">
        <f>"\""name\"" : \"""&amp;demoPosts[[#This Row],[talentProfile.name]]&amp;"\"", "</f>
        <v xml:space="preserve">\"name\" : \"\", </v>
      </c>
      <c r="AR87" s="185" t="str">
        <f>"\""title\"" : \"""&amp;demoPosts[[#This Row],[talentProfile.title]]&amp;"\"", "</f>
        <v xml:space="preserve">\"title\" : \"\", </v>
      </c>
      <c r="AS87" s="185" t="str">
        <f>"\""capabilities\"" : \"""&amp;demoPosts[[#This Row],[talentProfile.capabilities]]&amp;"\"", "</f>
        <v xml:space="preserve">\"capabilities\" : \"\", </v>
      </c>
      <c r="AT87" s="185" t="str">
        <f>"\""video\"" : \"""&amp;demoPosts[[#This Row],[talentProfile.video]]&amp;"\"" "</f>
        <v xml:space="preserve">\"video\" : \"\" </v>
      </c>
      <c r="AU8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7" s="185" t="str">
        <f>"\""uid\"" : \"""&amp;demoPosts[[#This Row],[uid]]&amp;"\"", "</f>
        <v xml:space="preserve">\"uid\" : \"03a8e79392a14a7f886527ad9e58af32\", </v>
      </c>
      <c r="AW87" s="185" t="str">
        <f t="shared" si="12"/>
        <v xml:space="preserve">\"type\" : \"TEXT\", </v>
      </c>
      <c r="AX87" s="185" t="str">
        <f ca="1">"\""created\"" : \""" &amp; demoPosts[[#This Row],[created]] &amp; "\"", "</f>
        <v xml:space="preserve">\"created\" : \"2016-09-15T23:33:50Z\", </v>
      </c>
      <c r="AY87" s="185" t="str">
        <f>"\""modified\"" : \""" &amp; demoPosts[[#This Row],[modified]] &amp; "\"", "</f>
        <v xml:space="preserve">\"modified\" : \"2002-05-30T09:30:10Z\", </v>
      </c>
      <c r="AZ87" s="185" t="str">
        <f ca="1">"\""created\"" : \""" &amp; demoPosts[[#This Row],[created]] &amp; "\"", "</f>
        <v xml:space="preserve">\"created\" : \"2016-09-15T23:33:50Z\", </v>
      </c>
      <c r="BA87" s="185" t="str">
        <f>"\""modified\"" : \""" &amp; demoPosts[[#This Row],[modified]] &amp; "\"", "</f>
        <v xml:space="preserve">\"modified\" : \"2002-05-30T09:30:10Z\", </v>
      </c>
      <c r="BB87" s="185" t="str">
        <f>"\""labels\"" : \""each([Bitcoin],[Ethereum],[" &amp; demoPosts[[#This Row],[postTypeGuidLabel]]&amp;"])\"", "</f>
        <v xml:space="preserve">\"labels\" : \"each([Bitcoin],[Ethereum],[MESSAGEPOSTLABEL])\", </v>
      </c>
      <c r="BC87" s="185" t="str">
        <f t="shared" si="13"/>
        <v>\"connections\":[{\"source\":\"alias://ff5136ad023a66644c4f4a8e2a495bb34689/alias\",\"target\":\"alias://0e65bd3a974ed1d7c195f94055c93537827f/alias\",\"label\":\"f0186f0d-c862-4ee3-9c09-b850a9d745a7\"}],</v>
      </c>
      <c r="BD87" s="185" t="str">
        <f>"\""versionedPostId\"" : \""" &amp; demoPosts[[#This Row],[versionedPost.id]] &amp; "\"", "</f>
        <v xml:space="preserve">\"versionedPostId\" : \"\", </v>
      </c>
      <c r="BE87" s="185" t="str">
        <f>"\""versionedPostPredecessorId\"" : \""" &amp; demoPosts[[#This Row],[versionedPost.predecessorID]] &amp; "\"", "</f>
        <v xml:space="preserve">\"versionedPostPredecessorId\" : \"\", </v>
      </c>
      <c r="BF87" s="185" t="str">
        <f>"\""jobPostType\"" : \""" &amp; demoPosts[[#This Row],[jobPostType]] &amp; "\"", "</f>
        <v xml:space="preserve">\"jobPostType\" : \" \", </v>
      </c>
      <c r="BG87" s="185" t="str">
        <f>"\""name\"" : \""" &amp; demoPosts[[#This Row],[jobName]] &amp; "\"", "</f>
        <v xml:space="preserve">\"name\" : \"\", </v>
      </c>
      <c r="BH87" s="185" t="str">
        <f>"\""description\"" : \""" &amp; demoPosts[[#This Row],[jobDescription]] &amp; "\"", "</f>
        <v xml:space="preserve">\"description\" : \"\", </v>
      </c>
      <c r="BI87" s="185" t="str">
        <f>"\""message\"" : \""" &amp; demoPosts[[#This Row],[jobMessage]] &amp; "\"", "</f>
        <v xml:space="preserve">\"message\" : \"\", </v>
      </c>
      <c r="BJ8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7" s="185" t="str">
        <f>"\""postedDate\"" : \""" &amp; demoPosts[[#This Row],[jobMessage]] &amp; "\"", "</f>
        <v xml:space="preserve">\"postedDate\" : \"\", </v>
      </c>
      <c r="BL87" s="185" t="str">
        <f>"\""broadcastDate\"" : \""" &amp; demoPosts[[#This Row],[jobBroadcastDate]] &amp; "\"", "</f>
        <v xml:space="preserve">\"broadcastDate\" : \"\", </v>
      </c>
      <c r="BM87" s="185" t="str">
        <f>"\""startDate\"" : \""" &amp; demoPosts[[#This Row],[jobStartDate]] &amp; "\"", "</f>
        <v xml:space="preserve">\"startDate\" : \"\", </v>
      </c>
      <c r="BN87" s="185" t="str">
        <f>"\""endDate\"" : \""" &amp; demoPosts[[#This Row],[jobEndDate]] &amp; "\"", "</f>
        <v xml:space="preserve">\"endDate\" : \"\", </v>
      </c>
      <c r="BO87" s="185" t="str">
        <f>"\""currency\"" : \""" &amp; demoPosts[[#This Row],[jobCurrency]] &amp; "\"", "</f>
        <v xml:space="preserve">\"currency\" : \"\", </v>
      </c>
      <c r="BP87" s="185" t="str">
        <f>"\""workLocation\"" : \""" &amp; demoPosts[[#This Row],[jobWorkLocation]] &amp; "\"", "</f>
        <v xml:space="preserve">\"workLocation\" : \"\", </v>
      </c>
      <c r="BQ87" s="185" t="str">
        <f>"\""isPayoutInPieces\"" : \""" &amp; demoPosts[[#This Row],[jobIsPayoutInPieces]] &amp; "\"", "</f>
        <v xml:space="preserve">\"isPayoutInPieces\" : \"\", </v>
      </c>
      <c r="BR87" s="185" t="str">
        <f t="shared" si="15"/>
        <v xml:space="preserve">\"skillNeeded\" : \"various skills\", </v>
      </c>
      <c r="BS87" s="185" t="str">
        <f>"\""posterId\"" : \""" &amp; demoPosts[[#This Row],[posterId]] &amp; "\"", "</f>
        <v xml:space="preserve">\"posterId\" : \"\", </v>
      </c>
      <c r="BT87" s="185" t="str">
        <f>"\""versionNumber\"" : \""" &amp; demoPosts[[#This Row],[versionNumber]] &amp; "\"", "</f>
        <v xml:space="preserve">\"versionNumber\" : \"\", </v>
      </c>
      <c r="BU87" s="185" t="str">
        <f>"\""allowForwarding\"" : " &amp; demoPosts[[#This Row],[allowForwarding]] &amp; ", "</f>
        <v xml:space="preserve">\"allowForwarding\" : true, </v>
      </c>
      <c r="BV87" s="185" t="str">
        <f t="shared" si="14"/>
        <v xml:space="preserve">\"referents\" : \"\", </v>
      </c>
      <c r="BW87" s="185" t="str">
        <f>"\""contractType\"" : \""" &amp; demoPosts[[#This Row],[jobContractType]] &amp; "\"", "</f>
        <v xml:space="preserve">\"contractType\" : \"\", </v>
      </c>
      <c r="BX87" s="185" t="str">
        <f>"\""budget\"" : \""" &amp; demoPosts[[#This Row],[jobBudget]] &amp; "\"""</f>
        <v>\"budget\" : \"\"</v>
      </c>
      <c r="BY8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7" s="185" t="str">
        <f>"\""text\"" : \""" &amp; demoPosts[[#This Row],[messageText]] &amp; "\"","</f>
        <v>\"text\"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7" s="185" t="str">
        <f>"\""subject\"" : \""" &amp; demoPosts[[#This Row],[messageSubject]] &amp; "\"","</f>
        <v>\"subject\" : \"subject to discussion\",</v>
      </c>
      <c r="CB8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7" s="185" t="str">
        <f ca="1">"{\""$type\"":\"""&amp;demoPosts[[#This Row],[$type]]&amp;"\"","&amp;demoPosts[[#This Row],[uidInnerJson]]&amp;demoPosts[[#This Row],[createdInnerJson]]&amp;demoPosts[[#This Row],[modifiedInnerJson]]&amp;"\""connections\"":[{}],"&amp;"\""labels\"":\""notused\"","&amp;demoPosts[[#This Row],[typeDependentContentJson]]&amp;"}"</f>
        <v>{\"$type\":\"shared.models.MessagePost\",\"uid\" : \"03a8e79392a14a7f886527ad9e58af32\", \"created\" : \"2016-09-15T23:33:50Z\",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7" s="185" t="str">
        <f>"""uid"" : """&amp;demoPosts[[#This Row],[uid]]&amp;""", "</f>
        <v xml:space="preserve">"uid" : "03a8e79392a14a7f886527ad9e58af32", </v>
      </c>
      <c r="CG87" s="185" t="str">
        <f>"""src"" : """&amp;demoPosts[[#This Row],[Source]]&amp;""", "</f>
        <v xml:space="preserve">"src" : "244eedce45a84faf9cf8c18fb35aa6e1", </v>
      </c>
      <c r="CH87" s="185" t="str">
        <f>"""trgts"" : ["""&amp;demoPosts[[#This Row],[trgt1]]&amp;"""], "</f>
        <v xml:space="preserve">"trgts" : ["eeeeeeeeeeeeeeeeeeeeeeeeeeeeeeee"], </v>
      </c>
      <c r="CI87" s="185" t="str">
        <f>"""label"" : ""each([Bitcoin],[Ethereum],[" &amp; demoPosts[[#This Row],[postTypeGuidLabel]]&amp;"])"", "</f>
        <v xml:space="preserve">"label" : "each([Bitcoin],[Ethereum],[MESSAGEPOSTLABEL])", </v>
      </c>
      <c r="CJ87" s="207" t="str">
        <f ca="1">"{"&amp;demoPosts[[#This Row],[src]] &amp;demoPosts[[#This Row],[trgts]]&amp; demoPosts[[#This Row],[outterLabels]] &amp; demoPosts[[#This Row],[uid2]] &amp; """value"" : """ &amp; demoPosts[[#This Row],[valueJson]] &amp; """}" &amp; IF(LEN(OFFSET(demoPosts[[#This Row],[Source]],1,0))&gt;0," , ","")</f>
        <v xml:space="preserve">{"src" : "244eedce45a84faf9cf8c18fb35aa6e1", "trgts" : ["eeeeeeeeeeeeeeeeeeeeeeeeeeeeeeee"], "label" : "each([Bitcoin],[Ethereum],[MESSAGEPOSTLABEL])", "uid" : "03a8e79392a14a7f886527ad9e58af32", "value" : "{\"$type\":\"shared.models.MessagePost\",\"uid\" : \"03a8e79392a14a7f886527ad9e58af32\", \"created\" : \"2016-09-15T23:33:50Z\", \"modified\" : \"2002-05-30T09:30:10Z\", \"connections\":[{}],\"labels\":\"notused\",\"postContent\": {\"$type\":\"shared.models.MessagePostContent\",\"versionedPostId\" : \"\", \"versionedPostPredecessorId\" : \"\", \"versionNumber\" : \"\", \"allowForwarding\" : true, \"text\" : \"85: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7" s="210" t="str">
        <f>""</f>
        <v/>
      </c>
    </row>
    <row r="88" spans="2:89" s="185" customFormat="1" x14ac:dyDescent="0.25">
      <c r="B88" s="185" t="s">
        <v>1285</v>
      </c>
      <c r="C88" s="185" t="s">
        <v>1189</v>
      </c>
      <c r="D88" s="185" t="str">
        <f>VLOOKUP(demoPosts[[#This Row],[Source]],Table1[[UUID]:[email]],2,FALSE)</f>
        <v>86@localhost</v>
      </c>
      <c r="E88" s="185" t="s">
        <v>2487</v>
      </c>
      <c r="F88" s="185" t="s">
        <v>805</v>
      </c>
      <c r="G8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8" s="150" t="str">
        <f t="shared" ca="1" si="16"/>
        <v>2016-09-15T23:19:26Z</v>
      </c>
      <c r="J88" s="185" t="s">
        <v>804</v>
      </c>
      <c r="M88" s="185" t="s">
        <v>2600</v>
      </c>
      <c r="N88" s="185" t="str">
        <f>ROW(demoPosts[[#This Row],[postTypeGuidLabel]])-2 &amp; ":  " &amp; REPT("lorem ipsum ",2*ROW(demoPosts[[#This Row],[postTypeGuidLabel]]))</f>
        <v xml:space="preserve">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8" s="185">
        <v>12</v>
      </c>
      <c r="P8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8" s="185" t="s">
        <v>2651</v>
      </c>
      <c r="AE88" s="185" t="s">
        <v>868</v>
      </c>
      <c r="AQ88" s="185" t="str">
        <f>"\""name\"" : \"""&amp;demoPosts[[#This Row],[talentProfile.name]]&amp;"\"", "</f>
        <v xml:space="preserve">\"name\" : \"\", </v>
      </c>
      <c r="AR88" s="185" t="str">
        <f>"\""title\"" : \"""&amp;demoPosts[[#This Row],[talentProfile.title]]&amp;"\"", "</f>
        <v xml:space="preserve">\"title\" : \"\", </v>
      </c>
      <c r="AS88" s="185" t="str">
        <f>"\""capabilities\"" : \"""&amp;demoPosts[[#This Row],[talentProfile.capabilities]]&amp;"\"", "</f>
        <v xml:space="preserve">\"capabilities\" : \"\", </v>
      </c>
      <c r="AT88" s="185" t="str">
        <f>"\""video\"" : \"""&amp;demoPosts[[#This Row],[talentProfile.video]]&amp;"\"" "</f>
        <v xml:space="preserve">\"video\" : \"\" </v>
      </c>
      <c r="AU8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8" s="185" t="str">
        <f>"\""uid\"" : \"""&amp;demoPosts[[#This Row],[uid]]&amp;"\"", "</f>
        <v xml:space="preserve">\"uid\" : \"e420a63a41114c19afd3f7b539e819bc\", </v>
      </c>
      <c r="AW88" s="185" t="str">
        <f t="shared" si="12"/>
        <v xml:space="preserve">\"type\" : \"TEXT\", </v>
      </c>
      <c r="AX88" s="185" t="str">
        <f ca="1">"\""created\"" : \""" &amp; demoPosts[[#This Row],[created]] &amp; "\"", "</f>
        <v xml:space="preserve">\"created\" : \"2016-09-15T23:19:26Z\", </v>
      </c>
      <c r="AY88" s="185" t="str">
        <f>"\""modified\"" : \""" &amp; demoPosts[[#This Row],[modified]] &amp; "\"", "</f>
        <v xml:space="preserve">\"modified\" : \"2002-05-30T09:30:10Z\", </v>
      </c>
      <c r="AZ88" s="185" t="str">
        <f ca="1">"\""created\"" : \""" &amp; demoPosts[[#This Row],[created]] &amp; "\"", "</f>
        <v xml:space="preserve">\"created\" : \"2016-09-15T23:19:26Z\", </v>
      </c>
      <c r="BA88" s="185" t="str">
        <f>"\""modified\"" : \""" &amp; demoPosts[[#This Row],[modified]] &amp; "\"", "</f>
        <v xml:space="preserve">\"modified\" : \"2002-05-30T09:30:10Z\", </v>
      </c>
      <c r="BB88" s="185" t="str">
        <f>"\""labels\"" : \""each([Bitcoin],[Ethereum],[" &amp; demoPosts[[#This Row],[postTypeGuidLabel]]&amp;"])\"", "</f>
        <v xml:space="preserve">\"labels\" : \"each([Bitcoin],[Ethereum],[MESSAGEPOSTLABEL])\", </v>
      </c>
      <c r="BC88" s="185" t="str">
        <f t="shared" si="13"/>
        <v>\"connections\":[{\"source\":\"alias://ff5136ad023a66644c4f4a8e2a495bb34689/alias\",\"target\":\"alias://0e65bd3a974ed1d7c195f94055c93537827f/alias\",\"label\":\"f0186f0d-c862-4ee3-9c09-b850a9d745a7\"}],</v>
      </c>
      <c r="BD88" s="185" t="str">
        <f>"\""versionedPostId\"" : \""" &amp; demoPosts[[#This Row],[versionedPost.id]] &amp; "\"", "</f>
        <v xml:space="preserve">\"versionedPostId\" : \"\", </v>
      </c>
      <c r="BE88" s="185" t="str">
        <f>"\""versionedPostPredecessorId\"" : \""" &amp; demoPosts[[#This Row],[versionedPost.predecessorID]] &amp; "\"", "</f>
        <v xml:space="preserve">\"versionedPostPredecessorId\" : \"\", </v>
      </c>
      <c r="BF88" s="185" t="str">
        <f>"\""jobPostType\"" : \""" &amp; demoPosts[[#This Row],[jobPostType]] &amp; "\"", "</f>
        <v xml:space="preserve">\"jobPostType\" : \" \", </v>
      </c>
      <c r="BG88" s="185" t="str">
        <f>"\""name\"" : \""" &amp; demoPosts[[#This Row],[jobName]] &amp; "\"", "</f>
        <v xml:space="preserve">\"name\" : \"\", </v>
      </c>
      <c r="BH88" s="185" t="str">
        <f>"\""description\"" : \""" &amp; demoPosts[[#This Row],[jobDescription]] &amp; "\"", "</f>
        <v xml:space="preserve">\"description\" : \"\", </v>
      </c>
      <c r="BI88" s="185" t="str">
        <f>"\""message\"" : \""" &amp; demoPosts[[#This Row],[jobMessage]] &amp; "\"", "</f>
        <v xml:space="preserve">\"message\" : \"\", </v>
      </c>
      <c r="BJ8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8" s="185" t="str">
        <f>"\""postedDate\"" : \""" &amp; demoPosts[[#This Row],[jobMessage]] &amp; "\"", "</f>
        <v xml:space="preserve">\"postedDate\" : \"\", </v>
      </c>
      <c r="BL88" s="185" t="str">
        <f>"\""broadcastDate\"" : \""" &amp; demoPosts[[#This Row],[jobBroadcastDate]] &amp; "\"", "</f>
        <v xml:space="preserve">\"broadcastDate\" : \"\", </v>
      </c>
      <c r="BM88" s="185" t="str">
        <f>"\""startDate\"" : \""" &amp; demoPosts[[#This Row],[jobStartDate]] &amp; "\"", "</f>
        <v xml:space="preserve">\"startDate\" : \"\", </v>
      </c>
      <c r="BN88" s="185" t="str">
        <f>"\""endDate\"" : \""" &amp; demoPosts[[#This Row],[jobEndDate]] &amp; "\"", "</f>
        <v xml:space="preserve">\"endDate\" : \"\", </v>
      </c>
      <c r="BO88" s="185" t="str">
        <f>"\""currency\"" : \""" &amp; demoPosts[[#This Row],[jobCurrency]] &amp; "\"", "</f>
        <v xml:space="preserve">\"currency\" : \"\", </v>
      </c>
      <c r="BP88" s="185" t="str">
        <f>"\""workLocation\"" : \""" &amp; demoPosts[[#This Row],[jobWorkLocation]] &amp; "\"", "</f>
        <v xml:space="preserve">\"workLocation\" : \"\", </v>
      </c>
      <c r="BQ88" s="185" t="str">
        <f>"\""isPayoutInPieces\"" : \""" &amp; demoPosts[[#This Row],[jobIsPayoutInPieces]] &amp; "\"", "</f>
        <v xml:space="preserve">\"isPayoutInPieces\" : \"\", </v>
      </c>
      <c r="BR88" s="185" t="str">
        <f t="shared" si="15"/>
        <v xml:space="preserve">\"skillNeeded\" : \"various skills\", </v>
      </c>
      <c r="BS88" s="185" t="str">
        <f>"\""posterId\"" : \""" &amp; demoPosts[[#This Row],[posterId]] &amp; "\"", "</f>
        <v xml:space="preserve">\"posterId\" : \"\", </v>
      </c>
      <c r="BT88" s="185" t="str">
        <f>"\""versionNumber\"" : \""" &amp; demoPosts[[#This Row],[versionNumber]] &amp; "\"", "</f>
        <v xml:space="preserve">\"versionNumber\" : \"\", </v>
      </c>
      <c r="BU88" s="185" t="str">
        <f>"\""allowForwarding\"" : " &amp; demoPosts[[#This Row],[allowForwarding]] &amp; ", "</f>
        <v xml:space="preserve">\"allowForwarding\" : true, </v>
      </c>
      <c r="BV88" s="185" t="str">
        <f t="shared" si="14"/>
        <v xml:space="preserve">\"referents\" : \"\", </v>
      </c>
      <c r="BW88" s="185" t="str">
        <f>"\""contractType\"" : \""" &amp; demoPosts[[#This Row],[jobContractType]] &amp; "\"", "</f>
        <v xml:space="preserve">\"contractType\" : \"\", </v>
      </c>
      <c r="BX88" s="185" t="str">
        <f>"\""budget\"" : \""" &amp; demoPosts[[#This Row],[jobBudget]] &amp; "\"""</f>
        <v>\"budget\" : \"\"</v>
      </c>
      <c r="BY8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8" s="185" t="str">
        <f>"\""text\"" : \""" &amp; demoPosts[[#This Row],[messageText]] &amp; "\"","</f>
        <v>\"text\"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8" s="185" t="str">
        <f>"\""subject\"" : \""" &amp; demoPosts[[#This Row],[messageSubject]] &amp; "\"","</f>
        <v>\"subject\" : \"subject to discussion\",</v>
      </c>
      <c r="CB8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8" s="185" t="str">
        <f ca="1">"{\""$type\"":\"""&amp;demoPosts[[#This Row],[$type]]&amp;"\"","&amp;demoPosts[[#This Row],[uidInnerJson]]&amp;demoPosts[[#This Row],[createdInnerJson]]&amp;demoPosts[[#This Row],[modifiedInnerJson]]&amp;"\""connections\"":[{}],"&amp;"\""labels\"":\""notused\"","&amp;demoPosts[[#This Row],[typeDependentContentJson]]&amp;"}"</f>
        <v>{\"$type\":\"shared.models.MessagePost\",\"uid\" : \"e420a63a41114c19afd3f7b539e819bc\", \"created\" : \"2016-09-15T23:19:26Z\",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8" s="185" t="str">
        <f>"""uid"" : """&amp;demoPosts[[#This Row],[uid]]&amp;""", "</f>
        <v xml:space="preserve">"uid" : "e420a63a41114c19afd3f7b539e819bc", </v>
      </c>
      <c r="CG88" s="185" t="str">
        <f>"""src"" : """&amp;demoPosts[[#This Row],[Source]]&amp;""", "</f>
        <v xml:space="preserve">"src" : "1fdc30beabfa499f95b75eb29435e8c8", </v>
      </c>
      <c r="CH88" s="185" t="str">
        <f>"""trgts"" : ["""&amp;demoPosts[[#This Row],[trgt1]]&amp;"""], "</f>
        <v xml:space="preserve">"trgts" : ["eeeeeeeeeeeeeeeeeeeeeeeeeeeeeeee"], </v>
      </c>
      <c r="CI88" s="185" t="str">
        <f>"""label"" : ""each([Bitcoin],[Ethereum],[" &amp; demoPosts[[#This Row],[postTypeGuidLabel]]&amp;"])"", "</f>
        <v xml:space="preserve">"label" : "each([Bitcoin],[Ethereum],[MESSAGEPOSTLABEL])", </v>
      </c>
      <c r="CJ88" s="207" t="str">
        <f ca="1">"{"&amp;demoPosts[[#This Row],[src]] &amp;demoPosts[[#This Row],[trgts]]&amp; demoPosts[[#This Row],[outterLabels]] &amp; demoPosts[[#This Row],[uid2]] &amp; """value"" : """ &amp; demoPosts[[#This Row],[valueJson]] &amp; """}" &amp; IF(LEN(OFFSET(demoPosts[[#This Row],[Source]],1,0))&gt;0," , ","")</f>
        <v xml:space="preserve">{"src" : "1fdc30beabfa499f95b75eb29435e8c8", "trgts" : ["eeeeeeeeeeeeeeeeeeeeeeeeeeeeeeee"], "label" : "each([Bitcoin],[Ethereum],[MESSAGEPOSTLABEL])", "uid" : "e420a63a41114c19afd3f7b539e819bc", "value" : "{\"$type\":\"shared.models.MessagePost\",\"uid\" : \"e420a63a41114c19afd3f7b539e819bc\", \"created\" : \"2016-09-15T23:19:26Z\", \"modified\" : \"2002-05-30T09:30:10Z\", \"connections\":[{}],\"labels\":\"notused\",\"postContent\": {\"$type\":\"shared.models.MessagePostContent\",\"versionedPostId\" : \"\", \"versionedPostPredecessorId\" : \"\", \"versionNumber\" : \"\", \"allowForwarding\" : true, \"text\" : \"86: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8" s="210" t="str">
        <f>""</f>
        <v/>
      </c>
    </row>
    <row r="89" spans="2:89" s="185" customFormat="1" x14ac:dyDescent="0.25">
      <c r="B89" s="185" t="s">
        <v>1286</v>
      </c>
      <c r="C89" s="185" t="s">
        <v>1190</v>
      </c>
      <c r="D89" s="185" t="str">
        <f>VLOOKUP(demoPosts[[#This Row],[Source]],Table1[[UUID]:[email]],2,FALSE)</f>
        <v>87@localhost</v>
      </c>
      <c r="E89" s="185" t="s">
        <v>2487</v>
      </c>
      <c r="F89" s="185" t="s">
        <v>805</v>
      </c>
      <c r="G8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89" s="150" t="str">
        <f t="shared" ca="1" si="16"/>
        <v>2016-09-15T23:05:02Z</v>
      </c>
      <c r="J89" s="185" t="s">
        <v>804</v>
      </c>
      <c r="M89" s="185" t="s">
        <v>2600</v>
      </c>
      <c r="N89" s="185" t="str">
        <f>ROW(demoPosts[[#This Row],[postTypeGuidLabel]])-2 &amp; ":  " &amp; REPT("lorem ipsum ",2*ROW(demoPosts[[#This Row],[postTypeGuidLabel]]))</f>
        <v xml:space="preserve">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89" s="185">
        <v>12</v>
      </c>
      <c r="P8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89" s="185" t="s">
        <v>2651</v>
      </c>
      <c r="AE89" s="185" t="s">
        <v>868</v>
      </c>
      <c r="AQ89" s="185" t="str">
        <f>"\""name\"" : \"""&amp;demoPosts[[#This Row],[talentProfile.name]]&amp;"\"", "</f>
        <v xml:space="preserve">\"name\" : \"\", </v>
      </c>
      <c r="AR89" s="185" t="str">
        <f>"\""title\"" : \"""&amp;demoPosts[[#This Row],[talentProfile.title]]&amp;"\"", "</f>
        <v xml:space="preserve">\"title\" : \"\", </v>
      </c>
      <c r="AS89" s="185" t="str">
        <f>"\""capabilities\"" : \"""&amp;demoPosts[[#This Row],[talentProfile.capabilities]]&amp;"\"", "</f>
        <v xml:space="preserve">\"capabilities\" : \"\", </v>
      </c>
      <c r="AT89" s="185" t="str">
        <f>"\""video\"" : \"""&amp;demoPosts[[#This Row],[talentProfile.video]]&amp;"\"" "</f>
        <v xml:space="preserve">\"video\" : \"\" </v>
      </c>
      <c r="AU8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89" s="185" t="str">
        <f>"\""uid\"" : \"""&amp;demoPosts[[#This Row],[uid]]&amp;"\"", "</f>
        <v xml:space="preserve">\"uid\" : \"f96d9586813d47c5babf450813f089fd\", </v>
      </c>
      <c r="AW89" s="185" t="str">
        <f>"\""type\"" : \""TEXT\"", "</f>
        <v xml:space="preserve">\"type\" : \"TEXT\", </v>
      </c>
      <c r="AX89" s="185" t="str">
        <f ca="1">"\""created\"" : \""" &amp; demoPosts[[#This Row],[created]] &amp; "\"", "</f>
        <v xml:space="preserve">\"created\" : \"2016-09-15T23:05:02Z\", </v>
      </c>
      <c r="AY89" s="185" t="str">
        <f>"\""modified\"" : \""" &amp; demoPosts[[#This Row],[modified]] &amp; "\"", "</f>
        <v xml:space="preserve">\"modified\" : \"2002-05-30T09:30:10Z\", </v>
      </c>
      <c r="AZ89" s="185" t="str">
        <f ca="1">"\""created\"" : \""" &amp; demoPosts[[#This Row],[created]] &amp; "\"", "</f>
        <v xml:space="preserve">\"created\" : \"2016-09-15T23:05:02Z\", </v>
      </c>
      <c r="BA89" s="185" t="str">
        <f>"\""modified\"" : \""" &amp; demoPosts[[#This Row],[modified]] &amp; "\"", "</f>
        <v xml:space="preserve">\"modified\" : \"2002-05-30T09:30:10Z\", </v>
      </c>
      <c r="BB89" s="185" t="str">
        <f>"\""labels\"" : \""each([Bitcoin],[Ethereum],[" &amp; demoPosts[[#This Row],[postTypeGuidLabel]]&amp;"])\"", "</f>
        <v xml:space="preserve">\"labels\" : \"each([Bitcoin],[Ethereum],[MESSAGEPOSTLABEL])\", </v>
      </c>
      <c r="BC89" s="185" t="str">
        <f>"\""connections\"":[{\""source\"":\""alias://ff5136ad023a66644c4f4a8e2a495bb34689/alias\"",\""target\"":\""alias://0e65bd3a974ed1d7c195f94055c93537827f/alias\"",\""label\"":\""f0186f0d-c862-4ee3-9c09-b850a9d745a7\""}],"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89" s="185" t="str">
        <f>"\""versionedPostId\"" : \""" &amp; demoPosts[[#This Row],[versionedPost.id]] &amp; "\"", "</f>
        <v xml:space="preserve">\"versionedPostId\" : \"\", </v>
      </c>
      <c r="BE89" s="185" t="str">
        <f>"\""versionedPostPredecessorId\"" : \""" &amp; demoPosts[[#This Row],[versionedPost.predecessorID]] &amp; "\"", "</f>
        <v xml:space="preserve">\"versionedPostPredecessorId\" : \"\", </v>
      </c>
      <c r="BF89" s="185" t="str">
        <f>"\""jobPostType\"" : \""" &amp; demoPosts[[#This Row],[jobPostType]] &amp; "\"", "</f>
        <v xml:space="preserve">\"jobPostType\" : \" \", </v>
      </c>
      <c r="BG89" s="185" t="str">
        <f>"\""name\"" : \""" &amp; demoPosts[[#This Row],[jobName]] &amp; "\"", "</f>
        <v xml:space="preserve">\"name\" : \"\", </v>
      </c>
      <c r="BH89" s="185" t="str">
        <f>"\""description\"" : \""" &amp; demoPosts[[#This Row],[jobDescription]] &amp; "\"", "</f>
        <v xml:space="preserve">\"description\" : \"\", </v>
      </c>
      <c r="BI89" s="185" t="str">
        <f>"\""message\"" : \""" &amp; demoPosts[[#This Row],[jobMessage]] &amp; "\"", "</f>
        <v xml:space="preserve">\"message\" : \"\", </v>
      </c>
      <c r="BJ8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89" s="185" t="str">
        <f>"\""postedDate\"" : \""" &amp; demoPosts[[#This Row],[jobMessage]] &amp; "\"", "</f>
        <v xml:space="preserve">\"postedDate\" : \"\", </v>
      </c>
      <c r="BL89" s="185" t="str">
        <f>"\""broadcastDate\"" : \""" &amp; demoPosts[[#This Row],[jobBroadcastDate]] &amp; "\"", "</f>
        <v xml:space="preserve">\"broadcastDate\" : \"\", </v>
      </c>
      <c r="BM89" s="185" t="str">
        <f>"\""startDate\"" : \""" &amp; demoPosts[[#This Row],[jobStartDate]] &amp; "\"", "</f>
        <v xml:space="preserve">\"startDate\" : \"\", </v>
      </c>
      <c r="BN89" s="185" t="str">
        <f>"\""endDate\"" : \""" &amp; demoPosts[[#This Row],[jobEndDate]] &amp; "\"", "</f>
        <v xml:space="preserve">\"endDate\" : \"\", </v>
      </c>
      <c r="BO89" s="185" t="str">
        <f>"\""currency\"" : \""" &amp; demoPosts[[#This Row],[jobCurrency]] &amp; "\"", "</f>
        <v xml:space="preserve">\"currency\" : \"\", </v>
      </c>
      <c r="BP89" s="185" t="str">
        <f>"\""workLocation\"" : \""" &amp; demoPosts[[#This Row],[jobWorkLocation]] &amp; "\"", "</f>
        <v xml:space="preserve">\"workLocation\" : \"\", </v>
      </c>
      <c r="BQ89" s="185" t="str">
        <f>"\""isPayoutInPieces\"" : \""" &amp; demoPosts[[#This Row],[jobIsPayoutInPieces]] &amp; "\"", "</f>
        <v xml:space="preserve">\"isPayoutInPieces\" : \"\", </v>
      </c>
      <c r="BR89" s="185" t="str">
        <f t="shared" si="15"/>
        <v xml:space="preserve">\"skillNeeded\" : \"various skills\", </v>
      </c>
      <c r="BS89" s="185" t="str">
        <f>"\""posterId\"" : \""" &amp; demoPosts[[#This Row],[posterId]] &amp; "\"", "</f>
        <v xml:space="preserve">\"posterId\" : \"\", </v>
      </c>
      <c r="BT89" s="185" t="str">
        <f>"\""versionNumber\"" : \""" &amp; demoPosts[[#This Row],[versionNumber]] &amp; "\"", "</f>
        <v xml:space="preserve">\"versionNumber\" : \"\", </v>
      </c>
      <c r="BU89" s="185" t="str">
        <f>"\""allowForwarding\"" : " &amp; demoPosts[[#This Row],[allowForwarding]] &amp; ", "</f>
        <v xml:space="preserve">\"allowForwarding\" : true, </v>
      </c>
      <c r="BV89" s="185" t="str">
        <f>"\""referents\"" : \""" &amp; "" &amp; "\"", "</f>
        <v xml:space="preserve">\"referents\" : \"\", </v>
      </c>
      <c r="BW89" s="185" t="str">
        <f>"\""contractType\"" : \""" &amp; demoPosts[[#This Row],[jobContractType]] &amp; "\"", "</f>
        <v xml:space="preserve">\"contractType\" : \"\", </v>
      </c>
      <c r="BX89" s="185" t="str">
        <f>"\""budget\"" : \""" &amp; demoPosts[[#This Row],[jobBudget]] &amp; "\"""</f>
        <v>\"budget\" : \"\"</v>
      </c>
      <c r="BY8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89" s="185" t="str">
        <f>"\""text\"" : \""" &amp; demoPosts[[#This Row],[messageText]] &amp; "\"","</f>
        <v>\"text\"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89" s="185" t="str">
        <f>"\""subject\"" : \""" &amp; demoPosts[[#This Row],[messageSubject]] &amp; "\"","</f>
        <v>\"subject\" : \"subject to discussion\",</v>
      </c>
      <c r="CB8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8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8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89" s="185" t="str">
        <f ca="1">"{\""$type\"":\"""&amp;demoPosts[[#This Row],[$type]]&amp;"\"","&amp;demoPosts[[#This Row],[uidInnerJson]]&amp;demoPosts[[#This Row],[createdInnerJson]]&amp;demoPosts[[#This Row],[modifiedInnerJson]]&amp;"\""connections\"":[{}],"&amp;"\""labels\"":\""notused\"","&amp;demoPosts[[#This Row],[typeDependentContentJson]]&amp;"}"</f>
        <v>{\"$type\":\"shared.models.MessagePost\",\"uid\" : \"f96d9586813d47c5babf450813f089fd\", \"created\" : \"2016-09-15T23:05:02Z\",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89" s="185" t="str">
        <f>"""uid"" : """&amp;demoPosts[[#This Row],[uid]]&amp;""", "</f>
        <v xml:space="preserve">"uid" : "f96d9586813d47c5babf450813f089fd", </v>
      </c>
      <c r="CG89" s="185" t="str">
        <f>"""src"" : """&amp;demoPosts[[#This Row],[Source]]&amp;""", "</f>
        <v xml:space="preserve">"src" : "e1c10fc796714f95840bfb96ebbdd778", </v>
      </c>
      <c r="CH89" s="185" t="str">
        <f>"""trgts"" : ["""&amp;demoPosts[[#This Row],[trgt1]]&amp;"""], "</f>
        <v xml:space="preserve">"trgts" : ["eeeeeeeeeeeeeeeeeeeeeeeeeeeeeeee"], </v>
      </c>
      <c r="CI89" s="185" t="str">
        <f>"""label"" : ""each([Bitcoin],[Ethereum],[" &amp; demoPosts[[#This Row],[postTypeGuidLabel]]&amp;"])"", "</f>
        <v xml:space="preserve">"label" : "each([Bitcoin],[Ethereum],[MESSAGEPOSTLABEL])", </v>
      </c>
      <c r="CJ89" s="207" t="str">
        <f ca="1">"{"&amp;demoPosts[[#This Row],[src]] &amp;demoPosts[[#This Row],[trgts]]&amp; demoPosts[[#This Row],[outterLabels]] &amp; demoPosts[[#This Row],[uid2]] &amp; """value"" : """ &amp; demoPosts[[#This Row],[valueJson]] &amp; """}" &amp; IF(LEN(OFFSET(demoPosts[[#This Row],[Source]],1,0))&gt;0," , ","")</f>
        <v xml:space="preserve">{"src" : "e1c10fc796714f95840bfb96ebbdd778", "trgts" : ["eeeeeeeeeeeeeeeeeeeeeeeeeeeeeeee"], "label" : "each([Bitcoin],[Ethereum],[MESSAGEPOSTLABEL])", "uid" : "f96d9586813d47c5babf450813f089fd", "value" : "{\"$type\":\"shared.models.MessagePost\",\"uid\" : \"f96d9586813d47c5babf450813f089fd\", \"created\" : \"2016-09-15T23:05:02Z\", \"modified\" : \"2002-05-30T09:30:10Z\", \"connections\":[{}],\"labels\":\"notused\",\"postContent\": {\"$type\":\"shared.models.MessagePostContent\",\"versionedPostId\" : \"\", \"versionedPostPredecessorId\" : \"\", \"versionNumber\" : \"\", \"allowForwarding\" : true, \"text\" : \"87: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89" s="210" t="str">
        <f>""</f>
        <v/>
      </c>
    </row>
    <row r="90" spans="2:89" s="185" customFormat="1" x14ac:dyDescent="0.25">
      <c r="B90" s="185" t="s">
        <v>1287</v>
      </c>
      <c r="C90" s="185" t="s">
        <v>1191</v>
      </c>
      <c r="D90" s="185" t="str">
        <f>VLOOKUP(demoPosts[[#This Row],[Source]],Table1[[UUID]:[email]],2,FALSE)</f>
        <v>88@localhost</v>
      </c>
      <c r="E90" s="185" t="s">
        <v>2487</v>
      </c>
      <c r="F90" s="185" t="s">
        <v>805</v>
      </c>
      <c r="G9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0" s="150" t="str">
        <f t="shared" ca="1" si="16"/>
        <v>2016-09-15T22:50:38Z</v>
      </c>
      <c r="J90" s="185" t="s">
        <v>804</v>
      </c>
      <c r="M90" s="185" t="s">
        <v>2600</v>
      </c>
      <c r="N90" s="185" t="str">
        <f>ROW(demoPosts[[#This Row],[postTypeGuidLabel]])-2 &amp; ":  " &amp; REPT("lorem ipsum ",2*ROW(demoPosts[[#This Row],[postTypeGuidLabel]]))</f>
        <v xml:space="preserve">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0" s="185">
        <v>12</v>
      </c>
      <c r="P9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0" s="185" t="s">
        <v>2651</v>
      </c>
      <c r="AE90" s="185" t="s">
        <v>868</v>
      </c>
      <c r="AQ90" s="185" t="str">
        <f>"\""name\"" : \"""&amp;demoPosts[[#This Row],[talentProfile.name]]&amp;"\"", "</f>
        <v xml:space="preserve">\"name\" : \"\", </v>
      </c>
      <c r="AR90" s="185" t="str">
        <f>"\""title\"" : \"""&amp;demoPosts[[#This Row],[talentProfile.title]]&amp;"\"", "</f>
        <v xml:space="preserve">\"title\" : \"\", </v>
      </c>
      <c r="AS90" s="185" t="str">
        <f>"\""capabilities\"" : \"""&amp;demoPosts[[#This Row],[talentProfile.capabilities]]&amp;"\"", "</f>
        <v xml:space="preserve">\"capabilities\" : \"\", </v>
      </c>
      <c r="AT90" s="185" t="str">
        <f>"\""video\"" : \"""&amp;demoPosts[[#This Row],[talentProfile.video]]&amp;"\"" "</f>
        <v xml:space="preserve">\"video\" : \"\" </v>
      </c>
      <c r="AU9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0" s="185" t="str">
        <f>"\""uid\"" : \"""&amp;demoPosts[[#This Row],[uid]]&amp;"\"", "</f>
        <v xml:space="preserve">\"uid\" : \"5d3f4eb1390941bb8f317842f31c3226\", </v>
      </c>
      <c r="AW90" s="185" t="str">
        <f t="shared" si="12"/>
        <v xml:space="preserve">\"type\" : \"TEXT\", </v>
      </c>
      <c r="AX90" s="185" t="str">
        <f ca="1">"\""created\"" : \""" &amp; demoPosts[[#This Row],[created]] &amp; "\"", "</f>
        <v xml:space="preserve">\"created\" : \"2016-09-15T22:50:38Z\", </v>
      </c>
      <c r="AY90" s="185" t="str">
        <f>"\""modified\"" : \""" &amp; demoPosts[[#This Row],[modified]] &amp; "\"", "</f>
        <v xml:space="preserve">\"modified\" : \"2002-05-30T09:30:10Z\", </v>
      </c>
      <c r="AZ90" s="185" t="str">
        <f ca="1">"\""created\"" : \""" &amp; demoPosts[[#This Row],[created]] &amp; "\"", "</f>
        <v xml:space="preserve">\"created\" : \"2016-09-15T22:50:38Z\", </v>
      </c>
      <c r="BA90" s="185" t="str">
        <f>"\""modified\"" : \""" &amp; demoPosts[[#This Row],[modified]] &amp; "\"", "</f>
        <v xml:space="preserve">\"modified\" : \"2002-05-30T09:30:10Z\", </v>
      </c>
      <c r="BB90" s="185" t="str">
        <f>"\""labels\"" : \""each([Bitcoin],[Ethereum],[" &amp; demoPosts[[#This Row],[postTypeGuidLabel]]&amp;"])\"", "</f>
        <v xml:space="preserve">\"labels\" : \"each([Bitcoin],[Ethereum],[MESSAGEPOSTLABEL])\", </v>
      </c>
      <c r="BC90" s="185" t="str">
        <f t="shared" si="13"/>
        <v>\"connections\":[{\"source\":\"alias://ff5136ad023a66644c4f4a8e2a495bb34689/alias\",\"target\":\"alias://0e65bd3a974ed1d7c195f94055c93537827f/alias\",\"label\":\"f0186f0d-c862-4ee3-9c09-b850a9d745a7\"}],</v>
      </c>
      <c r="BD90" s="185" t="str">
        <f>"\""versionedPostId\"" : \""" &amp; demoPosts[[#This Row],[versionedPost.id]] &amp; "\"", "</f>
        <v xml:space="preserve">\"versionedPostId\" : \"\", </v>
      </c>
      <c r="BE90" s="185" t="str">
        <f>"\""versionedPostPredecessorId\"" : \""" &amp; demoPosts[[#This Row],[versionedPost.predecessorID]] &amp; "\"", "</f>
        <v xml:space="preserve">\"versionedPostPredecessorId\" : \"\", </v>
      </c>
      <c r="BF90" s="185" t="str">
        <f>"\""jobPostType\"" : \""" &amp; demoPosts[[#This Row],[jobPostType]] &amp; "\"", "</f>
        <v xml:space="preserve">\"jobPostType\" : \" \", </v>
      </c>
      <c r="BG90" s="185" t="str">
        <f>"\""name\"" : \""" &amp; demoPosts[[#This Row],[jobName]] &amp; "\"", "</f>
        <v xml:space="preserve">\"name\" : \"\", </v>
      </c>
      <c r="BH90" s="185" t="str">
        <f>"\""description\"" : \""" &amp; demoPosts[[#This Row],[jobDescription]] &amp; "\"", "</f>
        <v xml:space="preserve">\"description\" : \"\", </v>
      </c>
      <c r="BI90" s="185" t="str">
        <f>"\""message\"" : \""" &amp; demoPosts[[#This Row],[jobMessage]] &amp; "\"", "</f>
        <v xml:space="preserve">\"message\" : \"\", </v>
      </c>
      <c r="BJ9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0" s="185" t="str">
        <f>"\""postedDate\"" : \""" &amp; demoPosts[[#This Row],[jobMessage]] &amp; "\"", "</f>
        <v xml:space="preserve">\"postedDate\" : \"\", </v>
      </c>
      <c r="BL90" s="185" t="str">
        <f>"\""broadcastDate\"" : \""" &amp; demoPosts[[#This Row],[jobBroadcastDate]] &amp; "\"", "</f>
        <v xml:space="preserve">\"broadcastDate\" : \"\", </v>
      </c>
      <c r="BM90" s="185" t="str">
        <f>"\""startDate\"" : \""" &amp; demoPosts[[#This Row],[jobStartDate]] &amp; "\"", "</f>
        <v xml:space="preserve">\"startDate\" : \"\", </v>
      </c>
      <c r="BN90" s="185" t="str">
        <f>"\""endDate\"" : \""" &amp; demoPosts[[#This Row],[jobEndDate]] &amp; "\"", "</f>
        <v xml:space="preserve">\"endDate\" : \"\", </v>
      </c>
      <c r="BO90" s="185" t="str">
        <f>"\""currency\"" : \""" &amp; demoPosts[[#This Row],[jobCurrency]] &amp; "\"", "</f>
        <v xml:space="preserve">\"currency\" : \"\", </v>
      </c>
      <c r="BP90" s="185" t="str">
        <f>"\""workLocation\"" : \""" &amp; demoPosts[[#This Row],[jobWorkLocation]] &amp; "\"", "</f>
        <v xml:space="preserve">\"workLocation\" : \"\", </v>
      </c>
      <c r="BQ90" s="185" t="str">
        <f>"\""isPayoutInPieces\"" : \""" &amp; demoPosts[[#This Row],[jobIsPayoutInPieces]] &amp; "\"", "</f>
        <v xml:space="preserve">\"isPayoutInPieces\" : \"\", </v>
      </c>
      <c r="BR90" s="185" t="str">
        <f t="shared" si="15"/>
        <v xml:space="preserve">\"skillNeeded\" : \"various skills\", </v>
      </c>
      <c r="BS90" s="185" t="str">
        <f>"\""posterId\"" : \""" &amp; demoPosts[[#This Row],[posterId]] &amp; "\"", "</f>
        <v xml:space="preserve">\"posterId\" : \"\", </v>
      </c>
      <c r="BT90" s="185" t="str">
        <f>"\""versionNumber\"" : \""" &amp; demoPosts[[#This Row],[versionNumber]] &amp; "\"", "</f>
        <v xml:space="preserve">\"versionNumber\" : \"\", </v>
      </c>
      <c r="BU90" s="185" t="str">
        <f>"\""allowForwarding\"" : " &amp; demoPosts[[#This Row],[allowForwarding]] &amp; ", "</f>
        <v xml:space="preserve">\"allowForwarding\" : true, </v>
      </c>
      <c r="BV90" s="185" t="str">
        <f t="shared" si="14"/>
        <v xml:space="preserve">\"referents\" : \"\", </v>
      </c>
      <c r="BW90" s="185" t="str">
        <f>"\""contractType\"" : \""" &amp; demoPosts[[#This Row],[jobContractType]] &amp; "\"", "</f>
        <v xml:space="preserve">\"contractType\" : \"\", </v>
      </c>
      <c r="BX90" s="185" t="str">
        <f>"\""budget\"" : \""" &amp; demoPosts[[#This Row],[jobBudget]] &amp; "\"""</f>
        <v>\"budget\" : \"\"</v>
      </c>
      <c r="BY9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0" s="185" t="str">
        <f>"\""text\"" : \""" &amp; demoPosts[[#This Row],[messageText]] &amp; "\"","</f>
        <v>\"text\"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0" s="185" t="str">
        <f>"\""subject\"" : \""" &amp; demoPosts[[#This Row],[messageSubject]] &amp; "\"","</f>
        <v>\"subject\" : \"subject to discussion\",</v>
      </c>
      <c r="CB9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0" s="185" t="str">
        <f ca="1">"{\""$type\"":\"""&amp;demoPosts[[#This Row],[$type]]&amp;"\"","&amp;demoPosts[[#This Row],[uidInnerJson]]&amp;demoPosts[[#This Row],[createdInnerJson]]&amp;demoPosts[[#This Row],[modifiedInnerJson]]&amp;"\""connections\"":[{}],"&amp;"\""labels\"":\""notused\"","&amp;demoPosts[[#This Row],[typeDependentContentJson]]&amp;"}"</f>
        <v>{\"$type\":\"shared.models.MessagePost\",\"uid\" : \"5d3f4eb1390941bb8f317842f31c3226\", \"created\" : \"2016-09-15T22:50:38Z\",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0" s="185" t="str">
        <f>"""uid"" : """&amp;demoPosts[[#This Row],[uid]]&amp;""", "</f>
        <v xml:space="preserve">"uid" : "5d3f4eb1390941bb8f317842f31c3226", </v>
      </c>
      <c r="CG90" s="185" t="str">
        <f>"""src"" : """&amp;demoPosts[[#This Row],[Source]]&amp;""", "</f>
        <v xml:space="preserve">"src" : "1ecb74ba3f094b6a94ad6628919aff6b", </v>
      </c>
      <c r="CH90" s="185" t="str">
        <f>"""trgts"" : ["""&amp;demoPosts[[#This Row],[trgt1]]&amp;"""], "</f>
        <v xml:space="preserve">"trgts" : ["eeeeeeeeeeeeeeeeeeeeeeeeeeeeeeee"], </v>
      </c>
      <c r="CI90" s="185" t="str">
        <f>"""label"" : ""each([Bitcoin],[Ethereum],[" &amp; demoPosts[[#This Row],[postTypeGuidLabel]]&amp;"])"", "</f>
        <v xml:space="preserve">"label" : "each([Bitcoin],[Ethereum],[MESSAGEPOSTLABEL])", </v>
      </c>
      <c r="CJ90" s="207" t="str">
        <f ca="1">"{"&amp;demoPosts[[#This Row],[src]] &amp;demoPosts[[#This Row],[trgts]]&amp; demoPosts[[#This Row],[outterLabels]] &amp; demoPosts[[#This Row],[uid2]] &amp; """value"" : """ &amp; demoPosts[[#This Row],[valueJson]] &amp; """}" &amp; IF(LEN(OFFSET(demoPosts[[#This Row],[Source]],1,0))&gt;0," , ","")</f>
        <v xml:space="preserve">{"src" : "1ecb74ba3f094b6a94ad6628919aff6b", "trgts" : ["eeeeeeeeeeeeeeeeeeeeeeeeeeeeeeee"], "label" : "each([Bitcoin],[Ethereum],[MESSAGEPOSTLABEL])", "uid" : "5d3f4eb1390941bb8f317842f31c3226", "value" : "{\"$type\":\"shared.models.MessagePost\",\"uid\" : \"5d3f4eb1390941bb8f317842f31c3226\", \"created\" : \"2016-09-15T22:50:38Z\", \"modified\" : \"2002-05-30T09:30:10Z\", \"connections\":[{}],\"labels\":\"notused\",\"postContent\": {\"$type\":\"shared.models.MessagePostContent\",\"versionedPostId\" : \"\", \"versionedPostPredecessorId\" : \"\", \"versionNumber\" : \"\", \"allowForwarding\" : true, \"text\" : \"88: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0" s="210" t="str">
        <f>""</f>
        <v/>
      </c>
    </row>
    <row r="91" spans="2:89" s="185" customFormat="1" x14ac:dyDescent="0.25">
      <c r="B91" s="185" t="s">
        <v>1288</v>
      </c>
      <c r="C91" s="185" t="s">
        <v>1192</v>
      </c>
      <c r="D91" s="185" t="str">
        <f>VLOOKUP(demoPosts[[#This Row],[Source]],Table1[[UUID]:[email]],2,FALSE)</f>
        <v>89@localhost</v>
      </c>
      <c r="E91" s="185" t="s">
        <v>2487</v>
      </c>
      <c r="F91" s="185" t="s">
        <v>805</v>
      </c>
      <c r="G9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1" s="150" t="str">
        <f t="shared" ca="1" si="16"/>
        <v>2016-09-15T22:36:14Z</v>
      </c>
      <c r="J91" s="185" t="s">
        <v>804</v>
      </c>
      <c r="M91" s="185" t="s">
        <v>2600</v>
      </c>
      <c r="N91" s="185" t="str">
        <f>ROW(demoPosts[[#This Row],[postTypeGuidLabel]])-2 &amp; ":  " &amp; REPT("lorem ipsum ",2*ROW(demoPosts[[#This Row],[postTypeGuidLabel]]))</f>
        <v xml:space="preserve">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1" s="185">
        <v>12</v>
      </c>
      <c r="P9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1" s="185" t="s">
        <v>2651</v>
      </c>
      <c r="AE91" s="185" t="s">
        <v>868</v>
      </c>
      <c r="AQ91" s="185" t="str">
        <f>"\""name\"" : \"""&amp;demoPosts[[#This Row],[talentProfile.name]]&amp;"\"", "</f>
        <v xml:space="preserve">\"name\" : \"\", </v>
      </c>
      <c r="AR91" s="185" t="str">
        <f>"\""title\"" : \"""&amp;demoPosts[[#This Row],[talentProfile.title]]&amp;"\"", "</f>
        <v xml:space="preserve">\"title\" : \"\", </v>
      </c>
      <c r="AS91" s="185" t="str">
        <f>"\""capabilities\"" : \"""&amp;demoPosts[[#This Row],[talentProfile.capabilities]]&amp;"\"", "</f>
        <v xml:space="preserve">\"capabilities\" : \"\", </v>
      </c>
      <c r="AT91" s="185" t="str">
        <f>"\""video\"" : \"""&amp;demoPosts[[#This Row],[talentProfile.video]]&amp;"\"" "</f>
        <v xml:space="preserve">\"video\" : \"\" </v>
      </c>
      <c r="AU9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1" s="185" t="str">
        <f>"\""uid\"" : \"""&amp;demoPosts[[#This Row],[uid]]&amp;"\"", "</f>
        <v xml:space="preserve">\"uid\" : \"eaaf79de0b0442b79322e226fc15e958\", </v>
      </c>
      <c r="AW91" s="185" t="str">
        <f t="shared" si="12"/>
        <v xml:space="preserve">\"type\" : \"TEXT\", </v>
      </c>
      <c r="AX91" s="185" t="str">
        <f ca="1">"\""created\"" : \""" &amp; demoPosts[[#This Row],[created]] &amp; "\"", "</f>
        <v xml:space="preserve">\"created\" : \"2016-09-15T22:36:14Z\", </v>
      </c>
      <c r="AY91" s="185" t="str">
        <f>"\""modified\"" : \""" &amp; demoPosts[[#This Row],[modified]] &amp; "\"", "</f>
        <v xml:space="preserve">\"modified\" : \"2002-05-30T09:30:10Z\", </v>
      </c>
      <c r="AZ91" s="185" t="str">
        <f ca="1">"\""created\"" : \""" &amp; demoPosts[[#This Row],[created]] &amp; "\"", "</f>
        <v xml:space="preserve">\"created\" : \"2016-09-15T22:36:14Z\", </v>
      </c>
      <c r="BA91" s="185" t="str">
        <f>"\""modified\"" : \""" &amp; demoPosts[[#This Row],[modified]] &amp; "\"", "</f>
        <v xml:space="preserve">\"modified\" : \"2002-05-30T09:30:10Z\", </v>
      </c>
      <c r="BB91" s="185" t="str">
        <f>"\""labels\"" : \""each([Bitcoin],[Ethereum],[" &amp; demoPosts[[#This Row],[postTypeGuidLabel]]&amp;"])\"", "</f>
        <v xml:space="preserve">\"labels\" : \"each([Bitcoin],[Ethereum],[MESSAGEPOSTLABEL])\", </v>
      </c>
      <c r="BC91" s="185" t="str">
        <f t="shared" si="13"/>
        <v>\"connections\":[{\"source\":\"alias://ff5136ad023a66644c4f4a8e2a495bb34689/alias\",\"target\":\"alias://0e65bd3a974ed1d7c195f94055c93537827f/alias\",\"label\":\"f0186f0d-c862-4ee3-9c09-b850a9d745a7\"}],</v>
      </c>
      <c r="BD91" s="185" t="str">
        <f>"\""versionedPostId\"" : \""" &amp; demoPosts[[#This Row],[versionedPost.id]] &amp; "\"", "</f>
        <v xml:space="preserve">\"versionedPostId\" : \"\", </v>
      </c>
      <c r="BE91" s="185" t="str">
        <f>"\""versionedPostPredecessorId\"" : \""" &amp; demoPosts[[#This Row],[versionedPost.predecessorID]] &amp; "\"", "</f>
        <v xml:space="preserve">\"versionedPostPredecessorId\" : \"\", </v>
      </c>
      <c r="BF91" s="185" t="str">
        <f>"\""jobPostType\"" : \""" &amp; demoPosts[[#This Row],[jobPostType]] &amp; "\"", "</f>
        <v xml:space="preserve">\"jobPostType\" : \" \", </v>
      </c>
      <c r="BG91" s="185" t="str">
        <f>"\""name\"" : \""" &amp; demoPosts[[#This Row],[jobName]] &amp; "\"", "</f>
        <v xml:space="preserve">\"name\" : \"\", </v>
      </c>
      <c r="BH91" s="185" t="str">
        <f>"\""description\"" : \""" &amp; demoPosts[[#This Row],[jobDescription]] &amp; "\"", "</f>
        <v xml:space="preserve">\"description\" : \"\", </v>
      </c>
      <c r="BI91" s="185" t="str">
        <f>"\""message\"" : \""" &amp; demoPosts[[#This Row],[jobMessage]] &amp; "\"", "</f>
        <v xml:space="preserve">\"message\" : \"\", </v>
      </c>
      <c r="BJ9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1" s="185" t="str">
        <f>"\""postedDate\"" : \""" &amp; demoPosts[[#This Row],[jobMessage]] &amp; "\"", "</f>
        <v xml:space="preserve">\"postedDate\" : \"\", </v>
      </c>
      <c r="BL91" s="185" t="str">
        <f>"\""broadcastDate\"" : \""" &amp; demoPosts[[#This Row],[jobBroadcastDate]] &amp; "\"", "</f>
        <v xml:space="preserve">\"broadcastDate\" : \"\", </v>
      </c>
      <c r="BM91" s="185" t="str">
        <f>"\""startDate\"" : \""" &amp; demoPosts[[#This Row],[jobStartDate]] &amp; "\"", "</f>
        <v xml:space="preserve">\"startDate\" : \"\", </v>
      </c>
      <c r="BN91" s="185" t="str">
        <f>"\""endDate\"" : \""" &amp; demoPosts[[#This Row],[jobEndDate]] &amp; "\"", "</f>
        <v xml:space="preserve">\"endDate\" : \"\", </v>
      </c>
      <c r="BO91" s="185" t="str">
        <f>"\""currency\"" : \""" &amp; demoPosts[[#This Row],[jobCurrency]] &amp; "\"", "</f>
        <v xml:space="preserve">\"currency\" : \"\", </v>
      </c>
      <c r="BP91" s="185" t="str">
        <f>"\""workLocation\"" : \""" &amp; demoPosts[[#This Row],[jobWorkLocation]] &amp; "\"", "</f>
        <v xml:space="preserve">\"workLocation\" : \"\", </v>
      </c>
      <c r="BQ91" s="185" t="str">
        <f>"\""isPayoutInPieces\"" : \""" &amp; demoPosts[[#This Row],[jobIsPayoutInPieces]] &amp; "\"", "</f>
        <v xml:space="preserve">\"isPayoutInPieces\" : \"\", </v>
      </c>
      <c r="BR91" s="185" t="str">
        <f t="shared" si="15"/>
        <v xml:space="preserve">\"skillNeeded\" : \"various skills\", </v>
      </c>
      <c r="BS91" s="185" t="str">
        <f>"\""posterId\"" : \""" &amp; demoPosts[[#This Row],[posterId]] &amp; "\"", "</f>
        <v xml:space="preserve">\"posterId\" : \"\", </v>
      </c>
      <c r="BT91" s="185" t="str">
        <f>"\""versionNumber\"" : \""" &amp; demoPosts[[#This Row],[versionNumber]] &amp; "\"", "</f>
        <v xml:space="preserve">\"versionNumber\" : \"\", </v>
      </c>
      <c r="BU91" s="185" t="str">
        <f>"\""allowForwarding\"" : " &amp; demoPosts[[#This Row],[allowForwarding]] &amp; ", "</f>
        <v xml:space="preserve">\"allowForwarding\" : true, </v>
      </c>
      <c r="BV91" s="185" t="str">
        <f t="shared" si="14"/>
        <v xml:space="preserve">\"referents\" : \"\", </v>
      </c>
      <c r="BW91" s="185" t="str">
        <f>"\""contractType\"" : \""" &amp; demoPosts[[#This Row],[jobContractType]] &amp; "\"", "</f>
        <v xml:space="preserve">\"contractType\" : \"\", </v>
      </c>
      <c r="BX91" s="185" t="str">
        <f>"\""budget\"" : \""" &amp; demoPosts[[#This Row],[jobBudget]] &amp; "\"""</f>
        <v>\"budget\" : \"\"</v>
      </c>
      <c r="BY9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1" s="185" t="str">
        <f>"\""text\"" : \""" &amp; demoPosts[[#This Row],[messageText]] &amp; "\"","</f>
        <v>\"text\"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1" s="185" t="str">
        <f>"\""subject\"" : \""" &amp; demoPosts[[#This Row],[messageSubject]] &amp; "\"","</f>
        <v>\"subject\" : \"subject to discussion\",</v>
      </c>
      <c r="CB9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1" s="185" t="str">
        <f ca="1">"{\""$type\"":\"""&amp;demoPosts[[#This Row],[$type]]&amp;"\"","&amp;demoPosts[[#This Row],[uidInnerJson]]&amp;demoPosts[[#This Row],[createdInnerJson]]&amp;demoPosts[[#This Row],[modifiedInnerJson]]&amp;"\""connections\"":[{}],"&amp;"\""labels\"":\""notused\"","&amp;demoPosts[[#This Row],[typeDependentContentJson]]&amp;"}"</f>
        <v>{\"$type\":\"shared.models.MessagePost\",\"uid\" : \"eaaf79de0b0442b79322e226fc15e958\", \"created\" : \"2016-09-15T22:36:14Z\",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1" s="185" t="str">
        <f>"""uid"" : """&amp;demoPosts[[#This Row],[uid]]&amp;""", "</f>
        <v xml:space="preserve">"uid" : "eaaf79de0b0442b79322e226fc15e958", </v>
      </c>
      <c r="CG91" s="185" t="str">
        <f>"""src"" : """&amp;demoPosts[[#This Row],[Source]]&amp;""", "</f>
        <v xml:space="preserve">"src" : "23ecc3b14aa449a58697f851d7053ce0", </v>
      </c>
      <c r="CH91" s="185" t="str">
        <f>"""trgts"" : ["""&amp;demoPosts[[#This Row],[trgt1]]&amp;"""], "</f>
        <v xml:space="preserve">"trgts" : ["eeeeeeeeeeeeeeeeeeeeeeeeeeeeeeee"], </v>
      </c>
      <c r="CI91" s="185" t="str">
        <f>"""label"" : ""each([Bitcoin],[Ethereum],[" &amp; demoPosts[[#This Row],[postTypeGuidLabel]]&amp;"])"", "</f>
        <v xml:space="preserve">"label" : "each([Bitcoin],[Ethereum],[MESSAGEPOSTLABEL])", </v>
      </c>
      <c r="CJ91" s="207" t="str">
        <f ca="1">"{"&amp;demoPosts[[#This Row],[src]] &amp;demoPosts[[#This Row],[trgts]]&amp; demoPosts[[#This Row],[outterLabels]] &amp; demoPosts[[#This Row],[uid2]] &amp; """value"" : """ &amp; demoPosts[[#This Row],[valueJson]] &amp; """}" &amp; IF(LEN(OFFSET(demoPosts[[#This Row],[Source]],1,0))&gt;0," , ","")</f>
        <v xml:space="preserve">{"src" : "23ecc3b14aa449a58697f851d7053ce0", "trgts" : ["eeeeeeeeeeeeeeeeeeeeeeeeeeeeeeee"], "label" : "each([Bitcoin],[Ethereum],[MESSAGEPOSTLABEL])", "uid" : "eaaf79de0b0442b79322e226fc15e958", "value" : "{\"$type\":\"shared.models.MessagePost\",\"uid\" : \"eaaf79de0b0442b79322e226fc15e958\", \"created\" : \"2016-09-15T22:36:14Z\", \"modified\" : \"2002-05-30T09:30:10Z\", \"connections\":[{}],\"labels\":\"notused\",\"postContent\": {\"$type\":\"shared.models.MessagePostContent\",\"versionedPostId\" : \"\", \"versionedPostPredecessorId\" : \"\", \"versionNumber\" : \"\", \"allowForwarding\" : true, \"text\" : \"89: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1" s="210" t="str">
        <f>""</f>
        <v/>
      </c>
    </row>
    <row r="92" spans="2:89" s="185" customFormat="1" x14ac:dyDescent="0.25">
      <c r="B92" s="185" t="s">
        <v>1289</v>
      </c>
      <c r="C92" s="185" t="s">
        <v>1193</v>
      </c>
      <c r="D92" s="185" t="str">
        <f>VLOOKUP(demoPosts[[#This Row],[Source]],Table1[[UUID]:[email]],2,FALSE)</f>
        <v>90@localhost</v>
      </c>
      <c r="E92" s="185" t="s">
        <v>2487</v>
      </c>
      <c r="F92" s="185" t="s">
        <v>805</v>
      </c>
      <c r="G92"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2" s="150" t="str">
        <f t="shared" ca="1" si="16"/>
        <v>2016-09-15T22:21:50Z</v>
      </c>
      <c r="J92" s="185" t="s">
        <v>804</v>
      </c>
      <c r="M92" s="185" t="s">
        <v>2600</v>
      </c>
      <c r="N92" s="185" t="str">
        <f>ROW(demoPosts[[#This Row],[postTypeGuidLabel]])-2 &amp; ":  " &amp; REPT("lorem ipsum ",2*ROW(demoPosts[[#This Row],[postTypeGuidLabel]]))</f>
        <v xml:space="preserve">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2" s="185">
        <v>12</v>
      </c>
      <c r="P92"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2" s="185" t="s">
        <v>2651</v>
      </c>
      <c r="AE92" s="185" t="s">
        <v>868</v>
      </c>
      <c r="AQ92" s="185" t="str">
        <f>"\""name\"" : \"""&amp;demoPosts[[#This Row],[talentProfile.name]]&amp;"\"", "</f>
        <v xml:space="preserve">\"name\" : \"\", </v>
      </c>
      <c r="AR92" s="185" t="str">
        <f>"\""title\"" : \"""&amp;demoPosts[[#This Row],[talentProfile.title]]&amp;"\"", "</f>
        <v xml:space="preserve">\"title\" : \"\", </v>
      </c>
      <c r="AS92" s="185" t="str">
        <f>"\""capabilities\"" : \"""&amp;demoPosts[[#This Row],[talentProfile.capabilities]]&amp;"\"", "</f>
        <v xml:space="preserve">\"capabilities\" : \"\", </v>
      </c>
      <c r="AT92" s="185" t="str">
        <f>"\""video\"" : \"""&amp;demoPosts[[#This Row],[talentProfile.video]]&amp;"\"" "</f>
        <v xml:space="preserve">\"video\" : \"\" </v>
      </c>
      <c r="AU92"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2" s="185" t="str">
        <f>"\""uid\"" : \"""&amp;demoPosts[[#This Row],[uid]]&amp;"\"", "</f>
        <v xml:space="preserve">\"uid\" : \"6d9ef5eff5174ba1b6d01a7a4d17aa91\", </v>
      </c>
      <c r="AW92" s="185" t="str">
        <f t="shared" si="12"/>
        <v xml:space="preserve">\"type\" : \"TEXT\", </v>
      </c>
      <c r="AX92" s="185" t="str">
        <f ca="1">"\""created\"" : \""" &amp; demoPosts[[#This Row],[created]] &amp; "\"", "</f>
        <v xml:space="preserve">\"created\" : \"2016-09-15T22:21:50Z\", </v>
      </c>
      <c r="AY92" s="185" t="str">
        <f>"\""modified\"" : \""" &amp; demoPosts[[#This Row],[modified]] &amp; "\"", "</f>
        <v xml:space="preserve">\"modified\" : \"2002-05-30T09:30:10Z\", </v>
      </c>
      <c r="AZ92" s="185" t="str">
        <f ca="1">"\""created\"" : \""" &amp; demoPosts[[#This Row],[created]] &amp; "\"", "</f>
        <v xml:space="preserve">\"created\" : \"2016-09-15T22:21:50Z\", </v>
      </c>
      <c r="BA92" s="185" t="str">
        <f>"\""modified\"" : \""" &amp; demoPosts[[#This Row],[modified]] &amp; "\"", "</f>
        <v xml:space="preserve">\"modified\" : \"2002-05-30T09:30:10Z\", </v>
      </c>
      <c r="BB92" s="185" t="str">
        <f>"\""labels\"" : \""each([Bitcoin],[Ethereum],[" &amp; demoPosts[[#This Row],[postTypeGuidLabel]]&amp;"])\"", "</f>
        <v xml:space="preserve">\"labels\" : \"each([Bitcoin],[Ethereum],[MESSAGEPOSTLABEL])\", </v>
      </c>
      <c r="BC92" s="185" t="str">
        <f t="shared" si="13"/>
        <v>\"connections\":[{\"source\":\"alias://ff5136ad023a66644c4f4a8e2a495bb34689/alias\",\"target\":\"alias://0e65bd3a974ed1d7c195f94055c93537827f/alias\",\"label\":\"f0186f0d-c862-4ee3-9c09-b850a9d745a7\"}],</v>
      </c>
      <c r="BD92" s="185" t="str">
        <f>"\""versionedPostId\"" : \""" &amp; demoPosts[[#This Row],[versionedPost.id]] &amp; "\"", "</f>
        <v xml:space="preserve">\"versionedPostId\" : \"\", </v>
      </c>
      <c r="BE92" s="185" t="str">
        <f>"\""versionedPostPredecessorId\"" : \""" &amp; demoPosts[[#This Row],[versionedPost.predecessorID]] &amp; "\"", "</f>
        <v xml:space="preserve">\"versionedPostPredecessorId\" : \"\", </v>
      </c>
      <c r="BF92" s="185" t="str">
        <f>"\""jobPostType\"" : \""" &amp; demoPosts[[#This Row],[jobPostType]] &amp; "\"", "</f>
        <v xml:space="preserve">\"jobPostType\" : \" \", </v>
      </c>
      <c r="BG92" s="185" t="str">
        <f>"\""name\"" : \""" &amp; demoPosts[[#This Row],[jobName]] &amp; "\"", "</f>
        <v xml:space="preserve">\"name\" : \"\", </v>
      </c>
      <c r="BH92" s="185" t="str">
        <f>"\""description\"" : \""" &amp; demoPosts[[#This Row],[jobDescription]] &amp; "\"", "</f>
        <v xml:space="preserve">\"description\" : \"\", </v>
      </c>
      <c r="BI92" s="185" t="str">
        <f>"\""message\"" : \""" &amp; demoPosts[[#This Row],[jobMessage]] &amp; "\"", "</f>
        <v xml:space="preserve">\"message\" : \"\", </v>
      </c>
      <c r="BJ92"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2" s="185" t="str">
        <f>"\""postedDate\"" : \""" &amp; demoPosts[[#This Row],[jobMessage]] &amp; "\"", "</f>
        <v xml:space="preserve">\"postedDate\" : \"\", </v>
      </c>
      <c r="BL92" s="185" t="str">
        <f>"\""broadcastDate\"" : \""" &amp; demoPosts[[#This Row],[jobBroadcastDate]] &amp; "\"", "</f>
        <v xml:space="preserve">\"broadcastDate\" : \"\", </v>
      </c>
      <c r="BM92" s="185" t="str">
        <f>"\""startDate\"" : \""" &amp; demoPosts[[#This Row],[jobStartDate]] &amp; "\"", "</f>
        <v xml:space="preserve">\"startDate\" : \"\", </v>
      </c>
      <c r="BN92" s="185" t="str">
        <f>"\""endDate\"" : \""" &amp; demoPosts[[#This Row],[jobEndDate]] &amp; "\"", "</f>
        <v xml:space="preserve">\"endDate\" : \"\", </v>
      </c>
      <c r="BO92" s="185" t="str">
        <f>"\""currency\"" : \""" &amp; demoPosts[[#This Row],[jobCurrency]] &amp; "\"", "</f>
        <v xml:space="preserve">\"currency\" : \"\", </v>
      </c>
      <c r="BP92" s="185" t="str">
        <f>"\""workLocation\"" : \""" &amp; demoPosts[[#This Row],[jobWorkLocation]] &amp; "\"", "</f>
        <v xml:space="preserve">\"workLocation\" : \"\", </v>
      </c>
      <c r="BQ92" s="185" t="str">
        <f>"\""isPayoutInPieces\"" : \""" &amp; demoPosts[[#This Row],[jobIsPayoutInPieces]] &amp; "\"", "</f>
        <v xml:space="preserve">\"isPayoutInPieces\" : \"\", </v>
      </c>
      <c r="BR92" s="185" t="str">
        <f t="shared" si="15"/>
        <v xml:space="preserve">\"skillNeeded\" : \"various skills\", </v>
      </c>
      <c r="BS92" s="185" t="str">
        <f>"\""posterId\"" : \""" &amp; demoPosts[[#This Row],[posterId]] &amp; "\"", "</f>
        <v xml:space="preserve">\"posterId\" : \"\", </v>
      </c>
      <c r="BT92" s="185" t="str">
        <f>"\""versionNumber\"" : \""" &amp; demoPosts[[#This Row],[versionNumber]] &amp; "\"", "</f>
        <v xml:space="preserve">\"versionNumber\" : \"\", </v>
      </c>
      <c r="BU92" s="185" t="str">
        <f>"\""allowForwarding\"" : " &amp; demoPosts[[#This Row],[allowForwarding]] &amp; ", "</f>
        <v xml:space="preserve">\"allowForwarding\" : true, </v>
      </c>
      <c r="BV92" s="185" t="str">
        <f t="shared" si="14"/>
        <v xml:space="preserve">\"referents\" : \"\", </v>
      </c>
      <c r="BW92" s="185" t="str">
        <f>"\""contractType\"" : \""" &amp; demoPosts[[#This Row],[jobContractType]] &amp; "\"", "</f>
        <v xml:space="preserve">\"contractType\" : \"\", </v>
      </c>
      <c r="BX92" s="185" t="str">
        <f>"\""budget\"" : \""" &amp; demoPosts[[#This Row],[jobBudget]] &amp; "\"""</f>
        <v>\"budget\" : \"\"</v>
      </c>
      <c r="BY92"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2" s="185" t="str">
        <f>"\""text\"" : \""" &amp; demoPosts[[#This Row],[messageText]] &amp; "\"","</f>
        <v>\"text\"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2" s="185" t="str">
        <f>"\""subject\"" : \""" &amp; demoPosts[[#This Row],[messageSubject]] &amp; "\"","</f>
        <v>\"subject\" : \"subject to discussion\",</v>
      </c>
      <c r="CB92"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2"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2"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2" s="185" t="str">
        <f ca="1">"{\""$type\"":\"""&amp;demoPosts[[#This Row],[$type]]&amp;"\"","&amp;demoPosts[[#This Row],[uidInnerJson]]&amp;demoPosts[[#This Row],[createdInnerJson]]&amp;demoPosts[[#This Row],[modifiedInnerJson]]&amp;"\""connections\"":[{}],"&amp;"\""labels\"":\""notused\"","&amp;demoPosts[[#This Row],[typeDependentContentJson]]&amp;"}"</f>
        <v>{\"$type\":\"shared.models.MessagePost\",\"uid\" : \"6d9ef5eff5174ba1b6d01a7a4d17aa91\", \"created\" : \"2016-09-15T22:21:50Z\",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2" s="185" t="str">
        <f>"""uid"" : """&amp;demoPosts[[#This Row],[uid]]&amp;""", "</f>
        <v xml:space="preserve">"uid" : "6d9ef5eff5174ba1b6d01a7a4d17aa91", </v>
      </c>
      <c r="CG92" s="185" t="str">
        <f>"""src"" : """&amp;demoPosts[[#This Row],[Source]]&amp;""", "</f>
        <v xml:space="preserve">"src" : "dc894a34be9147debe7e58fc5a9dace1", </v>
      </c>
      <c r="CH92" s="185" t="str">
        <f>"""trgts"" : ["""&amp;demoPosts[[#This Row],[trgt1]]&amp;"""], "</f>
        <v xml:space="preserve">"trgts" : ["eeeeeeeeeeeeeeeeeeeeeeeeeeeeeeee"], </v>
      </c>
      <c r="CI92" s="185" t="str">
        <f>"""label"" : ""each([Bitcoin],[Ethereum],[" &amp; demoPosts[[#This Row],[postTypeGuidLabel]]&amp;"])"", "</f>
        <v xml:space="preserve">"label" : "each([Bitcoin],[Ethereum],[MESSAGEPOSTLABEL])", </v>
      </c>
      <c r="CJ92" s="207" t="str">
        <f ca="1">"{"&amp;demoPosts[[#This Row],[src]] &amp;demoPosts[[#This Row],[trgts]]&amp; demoPosts[[#This Row],[outterLabels]] &amp; demoPosts[[#This Row],[uid2]] &amp; """value"" : """ &amp; demoPosts[[#This Row],[valueJson]] &amp; """}" &amp; IF(LEN(OFFSET(demoPosts[[#This Row],[Source]],1,0))&gt;0," , ","")</f>
        <v xml:space="preserve">{"src" : "dc894a34be9147debe7e58fc5a9dace1", "trgts" : ["eeeeeeeeeeeeeeeeeeeeeeeeeeeeeeee"], "label" : "each([Bitcoin],[Ethereum],[MESSAGEPOSTLABEL])", "uid" : "6d9ef5eff5174ba1b6d01a7a4d17aa91", "value" : "{\"$type\":\"shared.models.MessagePost\",\"uid\" : \"6d9ef5eff5174ba1b6d01a7a4d17aa91\", \"created\" : \"2016-09-15T22:21:50Z\", \"modified\" : \"2002-05-30T09:30:10Z\", \"connections\":[{}],\"labels\":\"notused\",\"postContent\": {\"$type\":\"shared.models.MessagePostContent\",\"versionedPostId\" : \"\", \"versionedPostPredecessorId\" : \"\", \"versionNumber\" : \"\", \"allowForwarding\" : true, \"text\" : \"90: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2" s="210" t="str">
        <f>""</f>
        <v/>
      </c>
    </row>
    <row r="93" spans="2:89" s="185" customFormat="1" x14ac:dyDescent="0.25">
      <c r="B93" s="185" t="s">
        <v>1290</v>
      </c>
      <c r="C93" s="185" t="s">
        <v>1194</v>
      </c>
      <c r="D93" s="185" t="str">
        <f>VLOOKUP(demoPosts[[#This Row],[Source]],Table1[[UUID]:[email]],2,FALSE)</f>
        <v>91@localhost</v>
      </c>
      <c r="E93" s="185" t="s">
        <v>2487</v>
      </c>
      <c r="F93" s="185" t="s">
        <v>805</v>
      </c>
      <c r="G93"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3" s="150" t="str">
        <f t="shared" ca="1" si="16"/>
        <v>2016-09-15T22:07:26Z</v>
      </c>
      <c r="J93" s="185" t="s">
        <v>804</v>
      </c>
      <c r="M93" s="185" t="s">
        <v>2600</v>
      </c>
      <c r="N93" s="185" t="str">
        <f>ROW(demoPosts[[#This Row],[postTypeGuidLabel]])-2 &amp; ":  " &amp; REPT("lorem ipsum ",2*ROW(demoPosts[[#This Row],[postTypeGuidLabel]]))</f>
        <v xml:space="preserve">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3" s="185">
        <v>12</v>
      </c>
      <c r="P93"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3" s="185" t="s">
        <v>2651</v>
      </c>
      <c r="AE93" s="185" t="s">
        <v>868</v>
      </c>
      <c r="AQ93" s="185" t="str">
        <f>"\""name\"" : \"""&amp;demoPosts[[#This Row],[talentProfile.name]]&amp;"\"", "</f>
        <v xml:space="preserve">\"name\" : \"\", </v>
      </c>
      <c r="AR93" s="185" t="str">
        <f>"\""title\"" : \"""&amp;demoPosts[[#This Row],[talentProfile.title]]&amp;"\"", "</f>
        <v xml:space="preserve">\"title\" : \"\", </v>
      </c>
      <c r="AS93" s="185" t="str">
        <f>"\""capabilities\"" : \"""&amp;demoPosts[[#This Row],[talentProfile.capabilities]]&amp;"\"", "</f>
        <v xml:space="preserve">\"capabilities\" : \"\", </v>
      </c>
      <c r="AT93" s="185" t="str">
        <f>"\""video\"" : \"""&amp;demoPosts[[#This Row],[talentProfile.video]]&amp;"\"" "</f>
        <v xml:space="preserve">\"video\" : \"\" </v>
      </c>
      <c r="AU93"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3" s="185" t="str">
        <f>"\""uid\"" : \"""&amp;demoPosts[[#This Row],[uid]]&amp;"\"", "</f>
        <v xml:space="preserve">\"uid\" : \"04731459f8df4d6f8f7e586d93480a61\", </v>
      </c>
      <c r="AW93" s="185" t="str">
        <f t="shared" si="12"/>
        <v xml:space="preserve">\"type\" : \"TEXT\", </v>
      </c>
      <c r="AX93" s="185" t="str">
        <f ca="1">"\""created\"" : \""" &amp; demoPosts[[#This Row],[created]] &amp; "\"", "</f>
        <v xml:space="preserve">\"created\" : \"2016-09-15T22:07:26Z\", </v>
      </c>
      <c r="AY93" s="185" t="str">
        <f>"\""modified\"" : \""" &amp; demoPosts[[#This Row],[modified]] &amp; "\"", "</f>
        <v xml:space="preserve">\"modified\" : \"2002-05-30T09:30:10Z\", </v>
      </c>
      <c r="AZ93" s="185" t="str">
        <f ca="1">"\""created\"" : \""" &amp; demoPosts[[#This Row],[created]] &amp; "\"", "</f>
        <v xml:space="preserve">\"created\" : \"2016-09-15T22:07:26Z\", </v>
      </c>
      <c r="BA93" s="185" t="str">
        <f>"\""modified\"" : \""" &amp; demoPosts[[#This Row],[modified]] &amp; "\"", "</f>
        <v xml:space="preserve">\"modified\" : \"2002-05-30T09:30:10Z\", </v>
      </c>
      <c r="BB93" s="185" t="str">
        <f>"\""labels\"" : \""each([Bitcoin],[Ethereum],[" &amp; demoPosts[[#This Row],[postTypeGuidLabel]]&amp;"])\"", "</f>
        <v xml:space="preserve">\"labels\" : \"each([Bitcoin],[Ethereum],[MESSAGEPOSTLABEL])\", </v>
      </c>
      <c r="BC93" s="185" t="str">
        <f t="shared" si="13"/>
        <v>\"connections\":[{\"source\":\"alias://ff5136ad023a66644c4f4a8e2a495bb34689/alias\",\"target\":\"alias://0e65bd3a974ed1d7c195f94055c93537827f/alias\",\"label\":\"f0186f0d-c862-4ee3-9c09-b850a9d745a7\"}],</v>
      </c>
      <c r="BD93" s="185" t="str">
        <f>"\""versionedPostId\"" : \""" &amp; demoPosts[[#This Row],[versionedPost.id]] &amp; "\"", "</f>
        <v xml:space="preserve">\"versionedPostId\" : \"\", </v>
      </c>
      <c r="BE93" s="185" t="str">
        <f>"\""versionedPostPredecessorId\"" : \""" &amp; demoPosts[[#This Row],[versionedPost.predecessorID]] &amp; "\"", "</f>
        <v xml:space="preserve">\"versionedPostPredecessorId\" : \"\", </v>
      </c>
      <c r="BF93" s="185" t="str">
        <f>"\""jobPostType\"" : \""" &amp; demoPosts[[#This Row],[jobPostType]] &amp; "\"", "</f>
        <v xml:space="preserve">\"jobPostType\" : \" \", </v>
      </c>
      <c r="BG93" s="185" t="str">
        <f>"\""name\"" : \""" &amp; demoPosts[[#This Row],[jobName]] &amp; "\"", "</f>
        <v xml:space="preserve">\"name\" : \"\", </v>
      </c>
      <c r="BH93" s="185" t="str">
        <f>"\""description\"" : \""" &amp; demoPosts[[#This Row],[jobDescription]] &amp; "\"", "</f>
        <v xml:space="preserve">\"description\" : \"\", </v>
      </c>
      <c r="BI93" s="185" t="str">
        <f>"\""message\"" : \""" &amp; demoPosts[[#This Row],[jobMessage]] &amp; "\"", "</f>
        <v xml:space="preserve">\"message\" : \"\", </v>
      </c>
      <c r="BJ93"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3" s="185" t="str">
        <f>"\""postedDate\"" : \""" &amp; demoPosts[[#This Row],[jobMessage]] &amp; "\"", "</f>
        <v xml:space="preserve">\"postedDate\" : \"\", </v>
      </c>
      <c r="BL93" s="185" t="str">
        <f>"\""broadcastDate\"" : \""" &amp; demoPosts[[#This Row],[jobBroadcastDate]] &amp; "\"", "</f>
        <v xml:space="preserve">\"broadcastDate\" : \"\", </v>
      </c>
      <c r="BM93" s="185" t="str">
        <f>"\""startDate\"" : \""" &amp; demoPosts[[#This Row],[jobStartDate]] &amp; "\"", "</f>
        <v xml:space="preserve">\"startDate\" : \"\", </v>
      </c>
      <c r="BN93" s="185" t="str">
        <f>"\""endDate\"" : \""" &amp; demoPosts[[#This Row],[jobEndDate]] &amp; "\"", "</f>
        <v xml:space="preserve">\"endDate\" : \"\", </v>
      </c>
      <c r="BO93" s="185" t="str">
        <f>"\""currency\"" : \""" &amp; demoPosts[[#This Row],[jobCurrency]] &amp; "\"", "</f>
        <v xml:space="preserve">\"currency\" : \"\", </v>
      </c>
      <c r="BP93" s="185" t="str">
        <f>"\""workLocation\"" : \""" &amp; demoPosts[[#This Row],[jobWorkLocation]] &amp; "\"", "</f>
        <v xml:space="preserve">\"workLocation\" : \"\", </v>
      </c>
      <c r="BQ93" s="185" t="str">
        <f>"\""isPayoutInPieces\"" : \""" &amp; demoPosts[[#This Row],[jobIsPayoutInPieces]] &amp; "\"", "</f>
        <v xml:space="preserve">\"isPayoutInPieces\" : \"\", </v>
      </c>
      <c r="BR93" s="185" t="str">
        <f t="shared" si="15"/>
        <v xml:space="preserve">\"skillNeeded\" : \"various skills\", </v>
      </c>
      <c r="BS93" s="185" t="str">
        <f>"\""posterId\"" : \""" &amp; demoPosts[[#This Row],[posterId]] &amp; "\"", "</f>
        <v xml:space="preserve">\"posterId\" : \"\", </v>
      </c>
      <c r="BT93" s="185" t="str">
        <f>"\""versionNumber\"" : \""" &amp; demoPosts[[#This Row],[versionNumber]] &amp; "\"", "</f>
        <v xml:space="preserve">\"versionNumber\" : \"\", </v>
      </c>
      <c r="BU93" s="185" t="str">
        <f>"\""allowForwarding\"" : " &amp; demoPosts[[#This Row],[allowForwarding]] &amp; ", "</f>
        <v xml:space="preserve">\"allowForwarding\" : true, </v>
      </c>
      <c r="BV93" s="185" t="str">
        <f t="shared" si="14"/>
        <v xml:space="preserve">\"referents\" : \"\", </v>
      </c>
      <c r="BW93" s="185" t="str">
        <f>"\""contractType\"" : \""" &amp; demoPosts[[#This Row],[jobContractType]] &amp; "\"", "</f>
        <v xml:space="preserve">\"contractType\" : \"\", </v>
      </c>
      <c r="BX93" s="185" t="str">
        <f>"\""budget\"" : \""" &amp; demoPosts[[#This Row],[jobBudget]] &amp; "\"""</f>
        <v>\"budget\" : \"\"</v>
      </c>
      <c r="BY93"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3" s="185" t="str">
        <f>"\""text\"" : \""" &amp; demoPosts[[#This Row],[messageText]] &amp; "\"","</f>
        <v>\"text\"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3" s="185" t="str">
        <f>"\""subject\"" : \""" &amp; demoPosts[[#This Row],[messageSubject]] &amp; "\"","</f>
        <v>\"subject\" : \"subject to discussion\",</v>
      </c>
      <c r="CB93"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3"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3"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3" s="185" t="str">
        <f ca="1">"{\""$type\"":\"""&amp;demoPosts[[#This Row],[$type]]&amp;"\"","&amp;demoPosts[[#This Row],[uidInnerJson]]&amp;demoPosts[[#This Row],[createdInnerJson]]&amp;demoPosts[[#This Row],[modifiedInnerJson]]&amp;"\""connections\"":[{}],"&amp;"\""labels\"":\""notused\"","&amp;demoPosts[[#This Row],[typeDependentContentJson]]&amp;"}"</f>
        <v>{\"$type\":\"shared.models.MessagePost\",\"uid\" : \"04731459f8df4d6f8f7e586d93480a61\", \"created\" : \"2016-09-15T22:07:26Z\",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3" s="185" t="str">
        <f>"""uid"" : """&amp;demoPosts[[#This Row],[uid]]&amp;""", "</f>
        <v xml:space="preserve">"uid" : "04731459f8df4d6f8f7e586d93480a61", </v>
      </c>
      <c r="CG93" s="185" t="str">
        <f>"""src"" : """&amp;demoPosts[[#This Row],[Source]]&amp;""", "</f>
        <v xml:space="preserve">"src" : "418e866371414f2393331bd7e7bcf2bf", </v>
      </c>
      <c r="CH93" s="185" t="str">
        <f>"""trgts"" : ["""&amp;demoPosts[[#This Row],[trgt1]]&amp;"""], "</f>
        <v xml:space="preserve">"trgts" : ["eeeeeeeeeeeeeeeeeeeeeeeeeeeeeeee"], </v>
      </c>
      <c r="CI93" s="185" t="str">
        <f>"""label"" : ""each([Bitcoin],[Ethereum],[" &amp; demoPosts[[#This Row],[postTypeGuidLabel]]&amp;"])"", "</f>
        <v xml:space="preserve">"label" : "each([Bitcoin],[Ethereum],[MESSAGEPOSTLABEL])", </v>
      </c>
      <c r="CJ93" s="207" t="str">
        <f ca="1">"{"&amp;demoPosts[[#This Row],[src]] &amp;demoPosts[[#This Row],[trgts]]&amp; demoPosts[[#This Row],[outterLabels]] &amp; demoPosts[[#This Row],[uid2]] &amp; """value"" : """ &amp; demoPosts[[#This Row],[valueJson]] &amp; """}" &amp; IF(LEN(OFFSET(demoPosts[[#This Row],[Source]],1,0))&gt;0," , ","")</f>
        <v xml:space="preserve">{"src" : "418e866371414f2393331bd7e7bcf2bf", "trgts" : ["eeeeeeeeeeeeeeeeeeeeeeeeeeeeeeee"], "label" : "each([Bitcoin],[Ethereum],[MESSAGEPOSTLABEL])", "uid" : "04731459f8df4d6f8f7e586d93480a61", "value" : "{\"$type\":\"shared.models.MessagePost\",\"uid\" : \"04731459f8df4d6f8f7e586d93480a61\", \"created\" : \"2016-09-15T22:07:26Z\", \"modified\" : \"2002-05-30T09:30:10Z\", \"connections\":[{}],\"labels\":\"notused\",\"postContent\": {\"$type\":\"shared.models.MessagePostContent\",\"versionedPostId\" : \"\", \"versionedPostPredecessorId\" : \"\", \"versionNumber\" : \"\", \"allowForwarding\" : true, \"text\" : \"91: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3" s="210" t="str">
        <f>""</f>
        <v/>
      </c>
    </row>
    <row r="94" spans="2:89" s="185" customFormat="1" x14ac:dyDescent="0.25">
      <c r="B94" s="185" t="s">
        <v>1291</v>
      </c>
      <c r="C94" s="185" t="s">
        <v>1195</v>
      </c>
      <c r="D94" s="185" t="str">
        <f>VLOOKUP(demoPosts[[#This Row],[Source]],Table1[[UUID]:[email]],2,FALSE)</f>
        <v>92@localhost</v>
      </c>
      <c r="E94" s="185" t="s">
        <v>2487</v>
      </c>
      <c r="F94" s="185" t="s">
        <v>805</v>
      </c>
      <c r="G94"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4" s="150" t="str">
        <f t="shared" ca="1" si="16"/>
        <v>2016-09-15T21:53:02Z</v>
      </c>
      <c r="J94" s="185" t="s">
        <v>804</v>
      </c>
      <c r="M94" s="185" t="s">
        <v>2600</v>
      </c>
      <c r="N94" s="185" t="str">
        <f>ROW(demoPosts[[#This Row],[postTypeGuidLabel]])-2 &amp; ":  " &amp; REPT("lorem ipsum ",2*ROW(demoPosts[[#This Row],[postTypeGuidLabel]]))</f>
        <v xml:space="preserve">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4" s="185">
        <v>12</v>
      </c>
      <c r="P94"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4" s="185" t="s">
        <v>2651</v>
      </c>
      <c r="AE94" s="185" t="s">
        <v>868</v>
      </c>
      <c r="AQ94" s="185" t="str">
        <f>"\""name\"" : \"""&amp;demoPosts[[#This Row],[talentProfile.name]]&amp;"\"", "</f>
        <v xml:space="preserve">\"name\" : \"\", </v>
      </c>
      <c r="AR94" s="185" t="str">
        <f>"\""title\"" : \"""&amp;demoPosts[[#This Row],[talentProfile.title]]&amp;"\"", "</f>
        <v xml:space="preserve">\"title\" : \"\", </v>
      </c>
      <c r="AS94" s="185" t="str">
        <f>"\""capabilities\"" : \"""&amp;demoPosts[[#This Row],[talentProfile.capabilities]]&amp;"\"", "</f>
        <v xml:space="preserve">\"capabilities\" : \"\", </v>
      </c>
      <c r="AT94" s="185" t="str">
        <f>"\""video\"" : \"""&amp;demoPosts[[#This Row],[talentProfile.video]]&amp;"\"" "</f>
        <v xml:space="preserve">\"video\" : \"\" </v>
      </c>
      <c r="AU94"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4" s="185" t="str">
        <f>"\""uid\"" : \"""&amp;demoPosts[[#This Row],[uid]]&amp;"\"", "</f>
        <v xml:space="preserve">\"uid\" : \"d05960d49a3b4c628b0fc3884de22fee\", </v>
      </c>
      <c r="AW94" s="185" t="str">
        <f t="shared" si="12"/>
        <v xml:space="preserve">\"type\" : \"TEXT\", </v>
      </c>
      <c r="AX94" s="185" t="str">
        <f ca="1">"\""created\"" : \""" &amp; demoPosts[[#This Row],[created]] &amp; "\"", "</f>
        <v xml:space="preserve">\"created\" : \"2016-09-15T21:53:02Z\", </v>
      </c>
      <c r="AY94" s="185" t="str">
        <f>"\""modified\"" : \""" &amp; demoPosts[[#This Row],[modified]] &amp; "\"", "</f>
        <v xml:space="preserve">\"modified\" : \"2002-05-30T09:30:10Z\", </v>
      </c>
      <c r="AZ94" s="185" t="str">
        <f ca="1">"\""created\"" : \""" &amp; demoPosts[[#This Row],[created]] &amp; "\"", "</f>
        <v xml:space="preserve">\"created\" : \"2016-09-15T21:53:02Z\", </v>
      </c>
      <c r="BA94" s="185" t="str">
        <f>"\""modified\"" : \""" &amp; demoPosts[[#This Row],[modified]] &amp; "\"", "</f>
        <v xml:space="preserve">\"modified\" : \"2002-05-30T09:30:10Z\", </v>
      </c>
      <c r="BB94" s="185" t="str">
        <f>"\""labels\"" : \""each([Bitcoin],[Ethereum],[" &amp; demoPosts[[#This Row],[postTypeGuidLabel]]&amp;"])\"", "</f>
        <v xml:space="preserve">\"labels\" : \"each([Bitcoin],[Ethereum],[MESSAGEPOSTLABEL])\", </v>
      </c>
      <c r="BC94" s="185" t="str">
        <f t="shared" si="13"/>
        <v>\"connections\":[{\"source\":\"alias://ff5136ad023a66644c4f4a8e2a495bb34689/alias\",\"target\":\"alias://0e65bd3a974ed1d7c195f94055c93537827f/alias\",\"label\":\"f0186f0d-c862-4ee3-9c09-b850a9d745a7\"}],</v>
      </c>
      <c r="BD94" s="185" t="str">
        <f>"\""versionedPostId\"" : \""" &amp; demoPosts[[#This Row],[versionedPost.id]] &amp; "\"", "</f>
        <v xml:space="preserve">\"versionedPostId\" : \"\", </v>
      </c>
      <c r="BE94" s="185" t="str">
        <f>"\""versionedPostPredecessorId\"" : \""" &amp; demoPosts[[#This Row],[versionedPost.predecessorID]] &amp; "\"", "</f>
        <v xml:space="preserve">\"versionedPostPredecessorId\" : \"\", </v>
      </c>
      <c r="BF94" s="185" t="str">
        <f>"\""jobPostType\"" : \""" &amp; demoPosts[[#This Row],[jobPostType]] &amp; "\"", "</f>
        <v xml:space="preserve">\"jobPostType\" : \" \", </v>
      </c>
      <c r="BG94" s="185" t="str">
        <f>"\""name\"" : \""" &amp; demoPosts[[#This Row],[jobName]] &amp; "\"", "</f>
        <v xml:space="preserve">\"name\" : \"\", </v>
      </c>
      <c r="BH94" s="185" t="str">
        <f>"\""description\"" : \""" &amp; demoPosts[[#This Row],[jobDescription]] &amp; "\"", "</f>
        <v xml:space="preserve">\"description\" : \"\", </v>
      </c>
      <c r="BI94" s="185" t="str">
        <f>"\""message\"" : \""" &amp; demoPosts[[#This Row],[jobMessage]] &amp; "\"", "</f>
        <v xml:space="preserve">\"message\" : \"\", </v>
      </c>
      <c r="BJ94"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4" s="185" t="str">
        <f>"\""postedDate\"" : \""" &amp; demoPosts[[#This Row],[jobMessage]] &amp; "\"", "</f>
        <v xml:space="preserve">\"postedDate\" : \"\", </v>
      </c>
      <c r="BL94" s="185" t="str">
        <f>"\""broadcastDate\"" : \""" &amp; demoPosts[[#This Row],[jobBroadcastDate]] &amp; "\"", "</f>
        <v xml:space="preserve">\"broadcastDate\" : \"\", </v>
      </c>
      <c r="BM94" s="185" t="str">
        <f>"\""startDate\"" : \""" &amp; demoPosts[[#This Row],[jobStartDate]] &amp; "\"", "</f>
        <v xml:space="preserve">\"startDate\" : \"\", </v>
      </c>
      <c r="BN94" s="185" t="str">
        <f>"\""endDate\"" : \""" &amp; demoPosts[[#This Row],[jobEndDate]] &amp; "\"", "</f>
        <v xml:space="preserve">\"endDate\" : \"\", </v>
      </c>
      <c r="BO94" s="185" t="str">
        <f>"\""currency\"" : \""" &amp; demoPosts[[#This Row],[jobCurrency]] &amp; "\"", "</f>
        <v xml:space="preserve">\"currency\" : \"\", </v>
      </c>
      <c r="BP94" s="185" t="str">
        <f>"\""workLocation\"" : \""" &amp; demoPosts[[#This Row],[jobWorkLocation]] &amp; "\"", "</f>
        <v xml:space="preserve">\"workLocation\" : \"\", </v>
      </c>
      <c r="BQ94" s="185" t="str">
        <f>"\""isPayoutInPieces\"" : \""" &amp; demoPosts[[#This Row],[jobIsPayoutInPieces]] &amp; "\"", "</f>
        <v xml:space="preserve">\"isPayoutInPieces\" : \"\", </v>
      </c>
      <c r="BR94" s="185" t="str">
        <f t="shared" si="15"/>
        <v xml:space="preserve">\"skillNeeded\" : \"various skills\", </v>
      </c>
      <c r="BS94" s="185" t="str">
        <f>"\""posterId\"" : \""" &amp; demoPosts[[#This Row],[posterId]] &amp; "\"", "</f>
        <v xml:space="preserve">\"posterId\" : \"\", </v>
      </c>
      <c r="BT94" s="185" t="str">
        <f>"\""versionNumber\"" : \""" &amp; demoPosts[[#This Row],[versionNumber]] &amp; "\"", "</f>
        <v xml:space="preserve">\"versionNumber\" : \"\", </v>
      </c>
      <c r="BU94" s="185" t="str">
        <f>"\""allowForwarding\"" : " &amp; demoPosts[[#This Row],[allowForwarding]] &amp; ", "</f>
        <v xml:space="preserve">\"allowForwarding\" : true, </v>
      </c>
      <c r="BV94" s="185" t="str">
        <f t="shared" si="14"/>
        <v xml:space="preserve">\"referents\" : \"\", </v>
      </c>
      <c r="BW94" s="185" t="str">
        <f>"\""contractType\"" : \""" &amp; demoPosts[[#This Row],[jobContractType]] &amp; "\"", "</f>
        <v xml:space="preserve">\"contractType\" : \"\", </v>
      </c>
      <c r="BX94" s="185" t="str">
        <f>"\""budget\"" : \""" &amp; demoPosts[[#This Row],[jobBudget]] &amp; "\"""</f>
        <v>\"budget\" : \"\"</v>
      </c>
      <c r="BY94"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4" s="185" t="str">
        <f>"\""text\"" : \""" &amp; demoPosts[[#This Row],[messageText]] &amp; "\"","</f>
        <v>\"text\"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4" s="185" t="str">
        <f>"\""subject\"" : \""" &amp; demoPosts[[#This Row],[messageSubject]] &amp; "\"","</f>
        <v>\"subject\" : \"subject to discussion\",</v>
      </c>
      <c r="CB94"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4"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4"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4" s="185" t="str">
        <f ca="1">"{\""$type\"":\"""&amp;demoPosts[[#This Row],[$type]]&amp;"\"","&amp;demoPosts[[#This Row],[uidInnerJson]]&amp;demoPosts[[#This Row],[createdInnerJson]]&amp;demoPosts[[#This Row],[modifiedInnerJson]]&amp;"\""connections\"":[{}],"&amp;"\""labels\"":\""notused\"","&amp;demoPosts[[#This Row],[typeDependentContentJson]]&amp;"}"</f>
        <v>{\"$type\":\"shared.models.MessagePost\",\"uid\" : \"d05960d49a3b4c628b0fc3884de22fee\", \"created\" : \"2016-09-15T21:53:02Z\",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4" s="185" t="str">
        <f>"""uid"" : """&amp;demoPosts[[#This Row],[uid]]&amp;""", "</f>
        <v xml:space="preserve">"uid" : "d05960d49a3b4c628b0fc3884de22fee", </v>
      </c>
      <c r="CG94" s="185" t="str">
        <f>"""src"" : """&amp;demoPosts[[#This Row],[Source]]&amp;""", "</f>
        <v xml:space="preserve">"src" : "6a643d9b02224e7b9432e5c092eec0dd", </v>
      </c>
      <c r="CH94" s="185" t="str">
        <f>"""trgts"" : ["""&amp;demoPosts[[#This Row],[trgt1]]&amp;"""], "</f>
        <v xml:space="preserve">"trgts" : ["eeeeeeeeeeeeeeeeeeeeeeeeeeeeeeee"], </v>
      </c>
      <c r="CI94" s="185" t="str">
        <f>"""label"" : ""each([Bitcoin],[Ethereum],[" &amp; demoPosts[[#This Row],[postTypeGuidLabel]]&amp;"])"", "</f>
        <v xml:space="preserve">"label" : "each([Bitcoin],[Ethereum],[MESSAGEPOSTLABEL])", </v>
      </c>
      <c r="CJ94" s="207" t="str">
        <f ca="1">"{"&amp;demoPosts[[#This Row],[src]] &amp;demoPosts[[#This Row],[trgts]]&amp; demoPosts[[#This Row],[outterLabels]] &amp; demoPosts[[#This Row],[uid2]] &amp; """value"" : """ &amp; demoPosts[[#This Row],[valueJson]] &amp; """}" &amp; IF(LEN(OFFSET(demoPosts[[#This Row],[Source]],1,0))&gt;0," , ","")</f>
        <v xml:space="preserve">{"src" : "6a643d9b02224e7b9432e5c092eec0dd", "trgts" : ["eeeeeeeeeeeeeeeeeeeeeeeeeeeeeeee"], "label" : "each([Bitcoin],[Ethereum],[MESSAGEPOSTLABEL])", "uid" : "d05960d49a3b4c628b0fc3884de22fee", "value" : "{\"$type\":\"shared.models.MessagePost\",\"uid\" : \"d05960d49a3b4c628b0fc3884de22fee\", \"created\" : \"2016-09-15T21:53:02Z\", \"modified\" : \"2002-05-30T09:30:10Z\", \"connections\":[{}],\"labels\":\"notused\",\"postContent\": {\"$type\":\"shared.models.MessagePostContent\",\"versionedPostId\" : \"\", \"versionedPostPredecessorId\" : \"\", \"versionNumber\" : \"\", \"allowForwarding\" : true, \"text\" : \"92: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4" s="210" t="str">
        <f>""</f>
        <v/>
      </c>
    </row>
    <row r="95" spans="2:89" s="185" customFormat="1" x14ac:dyDescent="0.25">
      <c r="B95" s="185" t="s">
        <v>1292</v>
      </c>
      <c r="C95" s="185" t="s">
        <v>1196</v>
      </c>
      <c r="D95" s="185" t="str">
        <f>VLOOKUP(demoPosts[[#This Row],[Source]],Table1[[UUID]:[email]],2,FALSE)</f>
        <v>93@localhost</v>
      </c>
      <c r="E95" s="185" t="s">
        <v>2487</v>
      </c>
      <c r="F95" s="185" t="s">
        <v>805</v>
      </c>
      <c r="G95"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5" s="150" t="str">
        <f t="shared" ca="1" si="16"/>
        <v>2016-09-15T21:38:38Z</v>
      </c>
      <c r="J95" s="185" t="s">
        <v>804</v>
      </c>
      <c r="M95" s="185" t="s">
        <v>2600</v>
      </c>
      <c r="N95" s="185" t="str">
        <f>ROW(demoPosts[[#This Row],[postTypeGuidLabel]])-2 &amp; ":  " &amp; REPT("lorem ipsum ",2*ROW(demoPosts[[#This Row],[postTypeGuidLabel]]))</f>
        <v xml:space="preserve">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5" s="185">
        <v>12</v>
      </c>
      <c r="P95"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5" s="185" t="s">
        <v>2651</v>
      </c>
      <c r="AE95" s="185" t="s">
        <v>868</v>
      </c>
      <c r="AQ95" s="185" t="str">
        <f>"\""name\"" : \"""&amp;demoPosts[[#This Row],[talentProfile.name]]&amp;"\"", "</f>
        <v xml:space="preserve">\"name\" : \"\", </v>
      </c>
      <c r="AR95" s="185" t="str">
        <f>"\""title\"" : \"""&amp;demoPosts[[#This Row],[talentProfile.title]]&amp;"\"", "</f>
        <v xml:space="preserve">\"title\" : \"\", </v>
      </c>
      <c r="AS95" s="185" t="str">
        <f>"\""capabilities\"" : \"""&amp;demoPosts[[#This Row],[talentProfile.capabilities]]&amp;"\"", "</f>
        <v xml:space="preserve">\"capabilities\" : \"\", </v>
      </c>
      <c r="AT95" s="185" t="str">
        <f>"\""video\"" : \"""&amp;demoPosts[[#This Row],[talentProfile.video]]&amp;"\"" "</f>
        <v xml:space="preserve">\"video\" : \"\" </v>
      </c>
      <c r="AU95"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5" s="185" t="str">
        <f>"\""uid\"" : \"""&amp;demoPosts[[#This Row],[uid]]&amp;"\"", "</f>
        <v xml:space="preserve">\"uid\" : \"013d4808d5ef44058c958de7e0f349d4\", </v>
      </c>
      <c r="AW95" s="185" t="str">
        <f t="shared" si="12"/>
        <v xml:space="preserve">\"type\" : \"TEXT\", </v>
      </c>
      <c r="AX95" s="185" t="str">
        <f ca="1">"\""created\"" : \""" &amp; demoPosts[[#This Row],[created]] &amp; "\"", "</f>
        <v xml:space="preserve">\"created\" : \"2016-09-15T21:38:38Z\", </v>
      </c>
      <c r="AY95" s="185" t="str">
        <f>"\""modified\"" : \""" &amp; demoPosts[[#This Row],[modified]] &amp; "\"", "</f>
        <v xml:space="preserve">\"modified\" : \"2002-05-30T09:30:10Z\", </v>
      </c>
      <c r="AZ95" s="185" t="str">
        <f ca="1">"\""created\"" : \""" &amp; demoPosts[[#This Row],[created]] &amp; "\"", "</f>
        <v xml:space="preserve">\"created\" : \"2016-09-15T21:38:38Z\", </v>
      </c>
      <c r="BA95" s="185" t="str">
        <f>"\""modified\"" : \""" &amp; demoPosts[[#This Row],[modified]] &amp; "\"", "</f>
        <v xml:space="preserve">\"modified\" : \"2002-05-30T09:30:10Z\", </v>
      </c>
      <c r="BB95" s="185" t="str">
        <f>"\""labels\"" : \""each([Bitcoin],[Ethereum],[" &amp; demoPosts[[#This Row],[postTypeGuidLabel]]&amp;"])\"", "</f>
        <v xml:space="preserve">\"labels\" : \"each([Bitcoin],[Ethereum],[MESSAGEPOSTLABEL])\", </v>
      </c>
      <c r="BC95" s="185" t="str">
        <f t="shared" si="13"/>
        <v>\"connections\":[{\"source\":\"alias://ff5136ad023a66644c4f4a8e2a495bb34689/alias\",\"target\":\"alias://0e65bd3a974ed1d7c195f94055c93537827f/alias\",\"label\":\"f0186f0d-c862-4ee3-9c09-b850a9d745a7\"}],</v>
      </c>
      <c r="BD95" s="185" t="str">
        <f>"\""versionedPostId\"" : \""" &amp; demoPosts[[#This Row],[versionedPost.id]] &amp; "\"", "</f>
        <v xml:space="preserve">\"versionedPostId\" : \"\", </v>
      </c>
      <c r="BE95" s="185" t="str">
        <f>"\""versionedPostPredecessorId\"" : \""" &amp; demoPosts[[#This Row],[versionedPost.predecessorID]] &amp; "\"", "</f>
        <v xml:space="preserve">\"versionedPostPredecessorId\" : \"\", </v>
      </c>
      <c r="BF95" s="185" t="str">
        <f>"\""jobPostType\"" : \""" &amp; demoPosts[[#This Row],[jobPostType]] &amp; "\"", "</f>
        <v xml:space="preserve">\"jobPostType\" : \" \", </v>
      </c>
      <c r="BG95" s="185" t="str">
        <f>"\""name\"" : \""" &amp; demoPosts[[#This Row],[jobName]] &amp; "\"", "</f>
        <v xml:space="preserve">\"name\" : \"\", </v>
      </c>
      <c r="BH95" s="185" t="str">
        <f>"\""description\"" : \""" &amp; demoPosts[[#This Row],[jobDescription]] &amp; "\"", "</f>
        <v xml:space="preserve">\"description\" : \"\", </v>
      </c>
      <c r="BI95" s="185" t="str">
        <f>"\""message\"" : \""" &amp; demoPosts[[#This Row],[jobMessage]] &amp; "\"", "</f>
        <v xml:space="preserve">\"message\" : \"\", </v>
      </c>
      <c r="BJ95"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5" s="185" t="str">
        <f>"\""postedDate\"" : \""" &amp; demoPosts[[#This Row],[jobMessage]] &amp; "\"", "</f>
        <v xml:space="preserve">\"postedDate\" : \"\", </v>
      </c>
      <c r="BL95" s="185" t="str">
        <f>"\""broadcastDate\"" : \""" &amp; demoPosts[[#This Row],[jobBroadcastDate]] &amp; "\"", "</f>
        <v xml:space="preserve">\"broadcastDate\" : \"\", </v>
      </c>
      <c r="BM95" s="185" t="str">
        <f>"\""startDate\"" : \""" &amp; demoPosts[[#This Row],[jobStartDate]] &amp; "\"", "</f>
        <v xml:space="preserve">\"startDate\" : \"\", </v>
      </c>
      <c r="BN95" s="185" t="str">
        <f>"\""endDate\"" : \""" &amp; demoPosts[[#This Row],[jobEndDate]] &amp; "\"", "</f>
        <v xml:space="preserve">\"endDate\" : \"\", </v>
      </c>
      <c r="BO95" s="185" t="str">
        <f>"\""currency\"" : \""" &amp; demoPosts[[#This Row],[jobCurrency]] &amp; "\"", "</f>
        <v xml:space="preserve">\"currency\" : \"\", </v>
      </c>
      <c r="BP95" s="185" t="str">
        <f>"\""workLocation\"" : \""" &amp; demoPosts[[#This Row],[jobWorkLocation]] &amp; "\"", "</f>
        <v xml:space="preserve">\"workLocation\" : \"\", </v>
      </c>
      <c r="BQ95" s="185" t="str">
        <f>"\""isPayoutInPieces\"" : \""" &amp; demoPosts[[#This Row],[jobIsPayoutInPieces]] &amp; "\"", "</f>
        <v xml:space="preserve">\"isPayoutInPieces\" : \"\", </v>
      </c>
      <c r="BR95" s="185" t="str">
        <f t="shared" si="15"/>
        <v xml:space="preserve">\"skillNeeded\" : \"various skills\", </v>
      </c>
      <c r="BS95" s="185" t="str">
        <f>"\""posterId\"" : \""" &amp; demoPosts[[#This Row],[posterId]] &amp; "\"", "</f>
        <v xml:space="preserve">\"posterId\" : \"\", </v>
      </c>
      <c r="BT95" s="185" t="str">
        <f>"\""versionNumber\"" : \""" &amp; demoPosts[[#This Row],[versionNumber]] &amp; "\"", "</f>
        <v xml:space="preserve">\"versionNumber\" : \"\", </v>
      </c>
      <c r="BU95" s="185" t="str">
        <f>"\""allowForwarding\"" : " &amp; demoPosts[[#This Row],[allowForwarding]] &amp; ", "</f>
        <v xml:space="preserve">\"allowForwarding\" : true, </v>
      </c>
      <c r="BV95" s="185" t="str">
        <f t="shared" si="14"/>
        <v xml:space="preserve">\"referents\" : \"\", </v>
      </c>
      <c r="BW95" s="185" t="str">
        <f>"\""contractType\"" : \""" &amp; demoPosts[[#This Row],[jobContractType]] &amp; "\"", "</f>
        <v xml:space="preserve">\"contractType\" : \"\", </v>
      </c>
      <c r="BX95" s="185" t="str">
        <f>"\""budget\"" : \""" &amp; demoPosts[[#This Row],[jobBudget]] &amp; "\"""</f>
        <v>\"budget\" : \"\"</v>
      </c>
      <c r="BY95"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5" s="185" t="str">
        <f>"\""text\"" : \""" &amp; demoPosts[[#This Row],[messageText]] &amp; "\"","</f>
        <v>\"text\"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5" s="185" t="str">
        <f>"\""subject\"" : \""" &amp; demoPosts[[#This Row],[messageSubject]] &amp; "\"","</f>
        <v>\"subject\" : \"subject to discussion\",</v>
      </c>
      <c r="CB95"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5"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5"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5" s="185" t="str">
        <f ca="1">"{\""$type\"":\"""&amp;demoPosts[[#This Row],[$type]]&amp;"\"","&amp;demoPosts[[#This Row],[uidInnerJson]]&amp;demoPosts[[#This Row],[createdInnerJson]]&amp;demoPosts[[#This Row],[modifiedInnerJson]]&amp;"\""connections\"":[{}],"&amp;"\""labels\"":\""notused\"","&amp;demoPosts[[#This Row],[typeDependentContentJson]]&amp;"}"</f>
        <v>{\"$type\":\"shared.models.MessagePost\",\"uid\" : \"013d4808d5ef44058c958de7e0f349d4\", \"created\" : \"2016-09-15T21:38:38Z\",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5" s="185" t="str">
        <f>"""uid"" : """&amp;demoPosts[[#This Row],[uid]]&amp;""", "</f>
        <v xml:space="preserve">"uid" : "013d4808d5ef44058c958de7e0f349d4", </v>
      </c>
      <c r="CG95" s="185" t="str">
        <f>"""src"" : """&amp;demoPosts[[#This Row],[Source]]&amp;""", "</f>
        <v xml:space="preserve">"src" : "0c72eb6676734404aa0f8af68a235af6", </v>
      </c>
      <c r="CH95" s="185" t="str">
        <f>"""trgts"" : ["""&amp;demoPosts[[#This Row],[trgt1]]&amp;"""], "</f>
        <v xml:space="preserve">"trgts" : ["eeeeeeeeeeeeeeeeeeeeeeeeeeeeeeee"], </v>
      </c>
      <c r="CI95" s="185" t="str">
        <f>"""label"" : ""each([Bitcoin],[Ethereum],[" &amp; demoPosts[[#This Row],[postTypeGuidLabel]]&amp;"])"", "</f>
        <v xml:space="preserve">"label" : "each([Bitcoin],[Ethereum],[MESSAGEPOSTLABEL])", </v>
      </c>
      <c r="CJ95" s="207" t="str">
        <f ca="1">"{"&amp;demoPosts[[#This Row],[src]] &amp;demoPosts[[#This Row],[trgts]]&amp; demoPosts[[#This Row],[outterLabels]] &amp; demoPosts[[#This Row],[uid2]] &amp; """value"" : """ &amp; demoPosts[[#This Row],[valueJson]] &amp; """}" &amp; IF(LEN(OFFSET(demoPosts[[#This Row],[Source]],1,0))&gt;0," , ","")</f>
        <v xml:space="preserve">{"src" : "0c72eb6676734404aa0f8af68a235af6", "trgts" : ["eeeeeeeeeeeeeeeeeeeeeeeeeeeeeeee"], "label" : "each([Bitcoin],[Ethereum],[MESSAGEPOSTLABEL])", "uid" : "013d4808d5ef44058c958de7e0f349d4", "value" : "{\"$type\":\"shared.models.MessagePost\",\"uid\" : \"013d4808d5ef44058c958de7e0f349d4\", \"created\" : \"2016-09-15T21:38:38Z\", \"modified\" : \"2002-05-30T09:30:10Z\", \"connections\":[{}],\"labels\":\"notused\",\"postContent\": {\"$type\":\"shared.models.MessagePostContent\",\"versionedPostId\" : \"\", \"versionedPostPredecessorId\" : \"\", \"versionNumber\" : \"\", \"allowForwarding\" : true, \"text\" : \"93: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5" s="210" t="str">
        <f>""</f>
        <v/>
      </c>
    </row>
    <row r="96" spans="2:89" s="185" customFormat="1" x14ac:dyDescent="0.25">
      <c r="B96" s="185" t="s">
        <v>1293</v>
      </c>
      <c r="C96" s="185" t="s">
        <v>1197</v>
      </c>
      <c r="D96" s="185" t="str">
        <f>VLOOKUP(demoPosts[[#This Row],[Source]],Table1[[UUID]:[email]],2,FALSE)</f>
        <v>94@localhost</v>
      </c>
      <c r="E96" s="185" t="s">
        <v>2487</v>
      </c>
      <c r="F96" s="185" t="s">
        <v>805</v>
      </c>
      <c r="G96"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6" s="150" t="str">
        <f t="shared" ca="1" si="16"/>
        <v>2016-09-15T21:24:14Z</v>
      </c>
      <c r="J96" s="185" t="s">
        <v>804</v>
      </c>
      <c r="M96" s="185" t="s">
        <v>2600</v>
      </c>
      <c r="N96" s="185" t="str">
        <f>ROW(demoPosts[[#This Row],[postTypeGuidLabel]])-2 &amp; ":  " &amp; REPT("lorem ipsum ",2*ROW(demoPosts[[#This Row],[postTypeGuidLabel]]))</f>
        <v xml:space="preserve">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6" s="185">
        <v>12</v>
      </c>
      <c r="P96"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6" s="185" t="s">
        <v>2651</v>
      </c>
      <c r="AE96" s="185" t="s">
        <v>868</v>
      </c>
      <c r="AQ96" s="185" t="str">
        <f>"\""name\"" : \"""&amp;demoPosts[[#This Row],[talentProfile.name]]&amp;"\"", "</f>
        <v xml:space="preserve">\"name\" : \"\", </v>
      </c>
      <c r="AR96" s="185" t="str">
        <f>"\""title\"" : \"""&amp;demoPosts[[#This Row],[talentProfile.title]]&amp;"\"", "</f>
        <v xml:space="preserve">\"title\" : \"\", </v>
      </c>
      <c r="AS96" s="185" t="str">
        <f>"\""capabilities\"" : \"""&amp;demoPosts[[#This Row],[talentProfile.capabilities]]&amp;"\"", "</f>
        <v xml:space="preserve">\"capabilities\" : \"\", </v>
      </c>
      <c r="AT96" s="185" t="str">
        <f>"\""video\"" : \"""&amp;demoPosts[[#This Row],[talentProfile.video]]&amp;"\"" "</f>
        <v xml:space="preserve">\"video\" : \"\" </v>
      </c>
      <c r="AU96"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6" s="185" t="str">
        <f>"\""uid\"" : \"""&amp;demoPosts[[#This Row],[uid]]&amp;"\"", "</f>
        <v xml:space="preserve">\"uid\" : \"5136b6691d4348a6af8bb18c8ddff7a8\", </v>
      </c>
      <c r="AW96" s="185" t="str">
        <f t="shared" si="12"/>
        <v xml:space="preserve">\"type\" : \"TEXT\", </v>
      </c>
      <c r="AX96" s="185" t="str">
        <f ca="1">"\""created\"" : \""" &amp; demoPosts[[#This Row],[created]] &amp; "\"", "</f>
        <v xml:space="preserve">\"created\" : \"2016-09-15T21:24:14Z\", </v>
      </c>
      <c r="AY96" s="185" t="str">
        <f>"\""modified\"" : \""" &amp; demoPosts[[#This Row],[modified]] &amp; "\"", "</f>
        <v xml:space="preserve">\"modified\" : \"2002-05-30T09:30:10Z\", </v>
      </c>
      <c r="AZ96" s="185" t="str">
        <f ca="1">"\""created\"" : \""" &amp; demoPosts[[#This Row],[created]] &amp; "\"", "</f>
        <v xml:space="preserve">\"created\" : \"2016-09-15T21:24:14Z\", </v>
      </c>
      <c r="BA96" s="185" t="str">
        <f>"\""modified\"" : \""" &amp; demoPosts[[#This Row],[modified]] &amp; "\"", "</f>
        <v xml:space="preserve">\"modified\" : \"2002-05-30T09:30:10Z\", </v>
      </c>
      <c r="BB96" s="185" t="str">
        <f>"\""labels\"" : \""each([Bitcoin],[Ethereum],[" &amp; demoPosts[[#This Row],[postTypeGuidLabel]]&amp;"])\"", "</f>
        <v xml:space="preserve">\"labels\" : \"each([Bitcoin],[Ethereum],[MESSAGEPOSTLABEL])\", </v>
      </c>
      <c r="BC96" s="185" t="str">
        <f t="shared" si="13"/>
        <v>\"connections\":[{\"source\":\"alias://ff5136ad023a66644c4f4a8e2a495bb34689/alias\",\"target\":\"alias://0e65bd3a974ed1d7c195f94055c93537827f/alias\",\"label\":\"f0186f0d-c862-4ee3-9c09-b850a9d745a7\"}],</v>
      </c>
      <c r="BD96" s="185" t="str">
        <f>"\""versionedPostId\"" : \""" &amp; demoPosts[[#This Row],[versionedPost.id]] &amp; "\"", "</f>
        <v xml:space="preserve">\"versionedPostId\" : \"\", </v>
      </c>
      <c r="BE96" s="185" t="str">
        <f>"\""versionedPostPredecessorId\"" : \""" &amp; demoPosts[[#This Row],[versionedPost.predecessorID]] &amp; "\"", "</f>
        <v xml:space="preserve">\"versionedPostPredecessorId\" : \"\", </v>
      </c>
      <c r="BF96" s="185" t="str">
        <f>"\""jobPostType\"" : \""" &amp; demoPosts[[#This Row],[jobPostType]] &amp; "\"", "</f>
        <v xml:space="preserve">\"jobPostType\" : \" \", </v>
      </c>
      <c r="BG96" s="185" t="str">
        <f>"\""name\"" : \""" &amp; demoPosts[[#This Row],[jobName]] &amp; "\"", "</f>
        <v xml:space="preserve">\"name\" : \"\", </v>
      </c>
      <c r="BH96" s="185" t="str">
        <f>"\""description\"" : \""" &amp; demoPosts[[#This Row],[jobDescription]] &amp; "\"", "</f>
        <v xml:space="preserve">\"description\" : \"\", </v>
      </c>
      <c r="BI96" s="185" t="str">
        <f>"\""message\"" : \""" &amp; demoPosts[[#This Row],[jobMessage]] &amp; "\"", "</f>
        <v xml:space="preserve">\"message\" : \"\", </v>
      </c>
      <c r="BJ96"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6" s="185" t="str">
        <f>"\""postedDate\"" : \""" &amp; demoPosts[[#This Row],[jobMessage]] &amp; "\"", "</f>
        <v xml:space="preserve">\"postedDate\" : \"\", </v>
      </c>
      <c r="BL96" s="185" t="str">
        <f>"\""broadcastDate\"" : \""" &amp; demoPosts[[#This Row],[jobBroadcastDate]] &amp; "\"", "</f>
        <v xml:space="preserve">\"broadcastDate\" : \"\", </v>
      </c>
      <c r="BM96" s="185" t="str">
        <f>"\""startDate\"" : \""" &amp; demoPosts[[#This Row],[jobStartDate]] &amp; "\"", "</f>
        <v xml:space="preserve">\"startDate\" : \"\", </v>
      </c>
      <c r="BN96" s="185" t="str">
        <f>"\""endDate\"" : \""" &amp; demoPosts[[#This Row],[jobEndDate]] &amp; "\"", "</f>
        <v xml:space="preserve">\"endDate\" : \"\", </v>
      </c>
      <c r="BO96" s="185" t="str">
        <f>"\""currency\"" : \""" &amp; demoPosts[[#This Row],[jobCurrency]] &amp; "\"", "</f>
        <v xml:space="preserve">\"currency\" : \"\", </v>
      </c>
      <c r="BP96" s="185" t="str">
        <f>"\""workLocation\"" : \""" &amp; demoPosts[[#This Row],[jobWorkLocation]] &amp; "\"", "</f>
        <v xml:space="preserve">\"workLocation\" : \"\", </v>
      </c>
      <c r="BQ96" s="185" t="str">
        <f>"\""isPayoutInPieces\"" : \""" &amp; demoPosts[[#This Row],[jobIsPayoutInPieces]] &amp; "\"", "</f>
        <v xml:space="preserve">\"isPayoutInPieces\" : \"\", </v>
      </c>
      <c r="BR96" s="185" t="str">
        <f t="shared" si="15"/>
        <v xml:space="preserve">\"skillNeeded\" : \"various skills\", </v>
      </c>
      <c r="BS96" s="185" t="str">
        <f>"\""posterId\"" : \""" &amp; demoPosts[[#This Row],[posterId]] &amp; "\"", "</f>
        <v xml:space="preserve">\"posterId\" : \"\", </v>
      </c>
      <c r="BT96" s="185" t="str">
        <f>"\""versionNumber\"" : \""" &amp; demoPosts[[#This Row],[versionNumber]] &amp; "\"", "</f>
        <v xml:space="preserve">\"versionNumber\" : \"\", </v>
      </c>
      <c r="BU96" s="185" t="str">
        <f>"\""allowForwarding\"" : " &amp; demoPosts[[#This Row],[allowForwarding]] &amp; ", "</f>
        <v xml:space="preserve">\"allowForwarding\" : true, </v>
      </c>
      <c r="BV96" s="185" t="str">
        <f t="shared" si="14"/>
        <v xml:space="preserve">\"referents\" : \"\", </v>
      </c>
      <c r="BW96" s="185" t="str">
        <f>"\""contractType\"" : \""" &amp; demoPosts[[#This Row],[jobContractType]] &amp; "\"", "</f>
        <v xml:space="preserve">\"contractType\" : \"\", </v>
      </c>
      <c r="BX96" s="185" t="str">
        <f>"\""budget\"" : \""" &amp; demoPosts[[#This Row],[jobBudget]] &amp; "\"""</f>
        <v>\"budget\" : \"\"</v>
      </c>
      <c r="BY96"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6" s="185" t="str">
        <f>"\""text\"" : \""" &amp; demoPosts[[#This Row],[messageText]] &amp; "\"","</f>
        <v>\"text\"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6" s="185" t="str">
        <f>"\""subject\"" : \""" &amp; demoPosts[[#This Row],[messageSubject]] &amp; "\"","</f>
        <v>\"subject\" : \"subject to discussion\",</v>
      </c>
      <c r="CB96"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6"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6"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6" s="185" t="str">
        <f ca="1">"{\""$type\"":\"""&amp;demoPosts[[#This Row],[$type]]&amp;"\"","&amp;demoPosts[[#This Row],[uidInnerJson]]&amp;demoPosts[[#This Row],[createdInnerJson]]&amp;demoPosts[[#This Row],[modifiedInnerJson]]&amp;"\""connections\"":[{}],"&amp;"\""labels\"":\""notused\"","&amp;demoPosts[[#This Row],[typeDependentContentJson]]&amp;"}"</f>
        <v>{\"$type\":\"shared.models.MessagePost\",\"uid\" : \"5136b6691d4348a6af8bb18c8ddff7a8\", \"created\" : \"2016-09-15T21:24:14Z\",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6" s="185" t="str">
        <f>"""uid"" : """&amp;demoPosts[[#This Row],[uid]]&amp;""", "</f>
        <v xml:space="preserve">"uid" : "5136b6691d4348a6af8bb18c8ddff7a8", </v>
      </c>
      <c r="CG96" s="185" t="str">
        <f>"""src"" : """&amp;demoPosts[[#This Row],[Source]]&amp;""", "</f>
        <v xml:space="preserve">"src" : "b5776eb1d7a54191830eecb2c0d2ed1f", </v>
      </c>
      <c r="CH96" s="185" t="str">
        <f>"""trgts"" : ["""&amp;demoPosts[[#This Row],[trgt1]]&amp;"""], "</f>
        <v xml:space="preserve">"trgts" : ["eeeeeeeeeeeeeeeeeeeeeeeeeeeeeeee"], </v>
      </c>
      <c r="CI96" s="185" t="str">
        <f>"""label"" : ""each([Bitcoin],[Ethereum],[" &amp; demoPosts[[#This Row],[postTypeGuidLabel]]&amp;"])"", "</f>
        <v xml:space="preserve">"label" : "each([Bitcoin],[Ethereum],[MESSAGEPOSTLABEL])", </v>
      </c>
      <c r="CJ96" s="207" t="str">
        <f ca="1">"{"&amp;demoPosts[[#This Row],[src]] &amp;demoPosts[[#This Row],[trgts]]&amp; demoPosts[[#This Row],[outterLabels]] &amp; demoPosts[[#This Row],[uid2]] &amp; """value"" : """ &amp; demoPosts[[#This Row],[valueJson]] &amp; """}" &amp; IF(LEN(OFFSET(demoPosts[[#This Row],[Source]],1,0))&gt;0," , ","")</f>
        <v xml:space="preserve">{"src" : "b5776eb1d7a54191830eecb2c0d2ed1f", "trgts" : ["eeeeeeeeeeeeeeeeeeeeeeeeeeeeeeee"], "label" : "each([Bitcoin],[Ethereum],[MESSAGEPOSTLABEL])", "uid" : "5136b6691d4348a6af8bb18c8ddff7a8", "value" : "{\"$type\":\"shared.models.MessagePost\",\"uid\" : \"5136b6691d4348a6af8bb18c8ddff7a8\", \"created\" : \"2016-09-15T21:24:14Z\", \"modified\" : \"2002-05-30T09:30:10Z\", \"connections\":[{}],\"labels\":\"notused\",\"postContent\": {\"$type\":\"shared.models.MessagePostContent\",\"versionedPostId\" : \"\", \"versionedPostPredecessorId\" : \"\", \"versionNumber\" : \"\", \"allowForwarding\" : true, \"text\" : \"94: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6" s="210" t="str">
        <f>""</f>
        <v/>
      </c>
    </row>
    <row r="97" spans="2:89" s="185" customFormat="1" x14ac:dyDescent="0.25">
      <c r="B97" s="185" t="s">
        <v>1294</v>
      </c>
      <c r="C97" s="185" t="s">
        <v>1198</v>
      </c>
      <c r="D97" s="185" t="str">
        <f>VLOOKUP(demoPosts[[#This Row],[Source]],Table1[[UUID]:[email]],2,FALSE)</f>
        <v>95@localhost</v>
      </c>
      <c r="E97" s="185" t="s">
        <v>2487</v>
      </c>
      <c r="F97" s="185" t="s">
        <v>805</v>
      </c>
      <c r="G97"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7" s="150" t="str">
        <f t="shared" ca="1" si="16"/>
        <v>2016-09-15T21:09:50Z</v>
      </c>
      <c r="J97" s="185" t="s">
        <v>804</v>
      </c>
      <c r="M97" s="185" t="s">
        <v>2600</v>
      </c>
      <c r="N97" s="185" t="str">
        <f>ROW(demoPosts[[#This Row],[postTypeGuidLabel]])-2 &amp; ":  " &amp; REPT("lorem ipsum ",2*ROW(demoPosts[[#This Row],[postTypeGuidLabel]]))</f>
        <v xml:space="preserve">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7" s="185">
        <v>12</v>
      </c>
      <c r="P97"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7" s="185" t="s">
        <v>2651</v>
      </c>
      <c r="AE97" s="185" t="s">
        <v>868</v>
      </c>
      <c r="AQ97" s="185" t="str">
        <f>"\""name\"" : \"""&amp;demoPosts[[#This Row],[talentProfile.name]]&amp;"\"", "</f>
        <v xml:space="preserve">\"name\" : \"\", </v>
      </c>
      <c r="AR97" s="185" t="str">
        <f>"\""title\"" : \"""&amp;demoPosts[[#This Row],[talentProfile.title]]&amp;"\"", "</f>
        <v xml:space="preserve">\"title\" : \"\", </v>
      </c>
      <c r="AS97" s="185" t="str">
        <f>"\""capabilities\"" : \"""&amp;demoPosts[[#This Row],[talentProfile.capabilities]]&amp;"\"", "</f>
        <v xml:space="preserve">\"capabilities\" : \"\", </v>
      </c>
      <c r="AT97" s="185" t="str">
        <f>"\""video\"" : \"""&amp;demoPosts[[#This Row],[talentProfile.video]]&amp;"\"" "</f>
        <v xml:space="preserve">\"video\" : \"\" </v>
      </c>
      <c r="AU97"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7" s="185" t="str">
        <f>"\""uid\"" : \"""&amp;demoPosts[[#This Row],[uid]]&amp;"\"", "</f>
        <v xml:space="preserve">\"uid\" : \"07c6c3e07b34443d99c60e301ff0853e\", </v>
      </c>
      <c r="AW97" s="185" t="str">
        <f t="shared" ref="AW97:AW101" si="17">"\""type\"" : \""TEXT\"", "</f>
        <v xml:space="preserve">\"type\" : \"TEXT\", </v>
      </c>
      <c r="AX97" s="185" t="str">
        <f ca="1">"\""created\"" : \""" &amp; demoPosts[[#This Row],[created]] &amp; "\"", "</f>
        <v xml:space="preserve">\"created\" : \"2016-09-15T21:09:50Z\", </v>
      </c>
      <c r="AY97" s="185" t="str">
        <f>"\""modified\"" : \""" &amp; demoPosts[[#This Row],[modified]] &amp; "\"", "</f>
        <v xml:space="preserve">\"modified\" : \"2002-05-30T09:30:10Z\", </v>
      </c>
      <c r="AZ97" s="185" t="str">
        <f ca="1">"\""created\"" : \""" &amp; demoPosts[[#This Row],[created]] &amp; "\"", "</f>
        <v xml:space="preserve">\"created\" : \"2016-09-15T21:09:50Z\", </v>
      </c>
      <c r="BA97" s="185" t="str">
        <f>"\""modified\"" : \""" &amp; demoPosts[[#This Row],[modified]] &amp; "\"", "</f>
        <v xml:space="preserve">\"modified\" : \"2002-05-30T09:30:10Z\", </v>
      </c>
      <c r="BB97" s="185" t="str">
        <f>"\""labels\"" : \""each([Bitcoin],[Ethereum],[" &amp; demoPosts[[#This Row],[postTypeGuidLabel]]&amp;"])\"", "</f>
        <v xml:space="preserve">\"labels\" : \"each([Bitcoin],[Ethereum],[MESSAGEPOSTLABEL])\", </v>
      </c>
      <c r="BC97" s="185" t="str">
        <f t="shared" ref="BC97:BC101" si="18">"\""connections\"":[{\""source\"":\""alias://ff5136ad023a66644c4f4a8e2a495bb34689/alias\"",\""target\"":\""alias://0e65bd3a974ed1d7c195f94055c93537827f/alias\"",\""label\"":\""f0186f0d-c862-4ee3-9c09-b850a9d745a7\""}],"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97" s="185" t="str">
        <f>"\""versionedPostId\"" : \""" &amp; demoPosts[[#This Row],[versionedPost.id]] &amp; "\"", "</f>
        <v xml:space="preserve">\"versionedPostId\" : \"\", </v>
      </c>
      <c r="BE97" s="185" t="str">
        <f>"\""versionedPostPredecessorId\"" : \""" &amp; demoPosts[[#This Row],[versionedPost.predecessorID]] &amp; "\"", "</f>
        <v xml:space="preserve">\"versionedPostPredecessorId\" : \"\", </v>
      </c>
      <c r="BF97" s="185" t="str">
        <f>"\""jobPostType\"" : \""" &amp; demoPosts[[#This Row],[jobPostType]] &amp; "\"", "</f>
        <v xml:space="preserve">\"jobPostType\" : \" \", </v>
      </c>
      <c r="BG97" s="185" t="str">
        <f>"\""name\"" : \""" &amp; demoPosts[[#This Row],[jobName]] &amp; "\"", "</f>
        <v xml:space="preserve">\"name\" : \"\", </v>
      </c>
      <c r="BH97" s="185" t="str">
        <f>"\""description\"" : \""" &amp; demoPosts[[#This Row],[jobDescription]] &amp; "\"", "</f>
        <v xml:space="preserve">\"description\" : \"\", </v>
      </c>
      <c r="BI97" s="185" t="str">
        <f>"\""message\"" : \""" &amp; demoPosts[[#This Row],[jobMessage]] &amp; "\"", "</f>
        <v xml:space="preserve">\"message\" : \"\", </v>
      </c>
      <c r="BJ97"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7" s="185" t="str">
        <f>"\""postedDate\"" : \""" &amp; demoPosts[[#This Row],[jobMessage]] &amp; "\"", "</f>
        <v xml:space="preserve">\"postedDate\" : \"\", </v>
      </c>
      <c r="BL97" s="185" t="str">
        <f>"\""broadcastDate\"" : \""" &amp; demoPosts[[#This Row],[jobBroadcastDate]] &amp; "\"", "</f>
        <v xml:space="preserve">\"broadcastDate\" : \"\", </v>
      </c>
      <c r="BM97" s="185" t="str">
        <f>"\""startDate\"" : \""" &amp; demoPosts[[#This Row],[jobStartDate]] &amp; "\"", "</f>
        <v xml:space="preserve">\"startDate\" : \"\", </v>
      </c>
      <c r="BN97" s="185" t="str">
        <f>"\""endDate\"" : \""" &amp; demoPosts[[#This Row],[jobEndDate]] &amp; "\"", "</f>
        <v xml:space="preserve">\"endDate\" : \"\", </v>
      </c>
      <c r="BO97" s="185" t="str">
        <f>"\""currency\"" : \""" &amp; demoPosts[[#This Row],[jobCurrency]] &amp; "\"", "</f>
        <v xml:space="preserve">\"currency\" : \"\", </v>
      </c>
      <c r="BP97" s="185" t="str">
        <f>"\""workLocation\"" : \""" &amp; demoPosts[[#This Row],[jobWorkLocation]] &amp; "\"", "</f>
        <v xml:space="preserve">\"workLocation\" : \"\", </v>
      </c>
      <c r="BQ97" s="185" t="str">
        <f>"\""isPayoutInPieces\"" : \""" &amp; demoPosts[[#This Row],[jobIsPayoutInPieces]] &amp; "\"", "</f>
        <v xml:space="preserve">\"isPayoutInPieces\" : \"\", </v>
      </c>
      <c r="BR97" s="185" t="str">
        <f t="shared" si="15"/>
        <v xml:space="preserve">\"skillNeeded\" : \"various skills\", </v>
      </c>
      <c r="BS97" s="185" t="str">
        <f>"\""posterId\"" : \""" &amp; demoPosts[[#This Row],[posterId]] &amp; "\"", "</f>
        <v xml:space="preserve">\"posterId\" : \"\", </v>
      </c>
      <c r="BT97" s="185" t="str">
        <f>"\""versionNumber\"" : \""" &amp; demoPosts[[#This Row],[versionNumber]] &amp; "\"", "</f>
        <v xml:space="preserve">\"versionNumber\" : \"\", </v>
      </c>
      <c r="BU97" s="185" t="str">
        <f>"\""allowForwarding\"" : " &amp; demoPosts[[#This Row],[allowForwarding]] &amp; ", "</f>
        <v xml:space="preserve">\"allowForwarding\" : true, </v>
      </c>
      <c r="BV97" s="185" t="str">
        <f t="shared" ref="BV97:BV101" si="19">"\""referents\"" : \""" &amp; "" &amp; "\"", "</f>
        <v xml:space="preserve">\"referents\" : \"\", </v>
      </c>
      <c r="BW97" s="185" t="str">
        <f>"\""contractType\"" : \""" &amp; demoPosts[[#This Row],[jobContractType]] &amp; "\"", "</f>
        <v xml:space="preserve">\"contractType\" : \"\", </v>
      </c>
      <c r="BX97" s="185" t="str">
        <f>"\""budget\"" : \""" &amp; demoPosts[[#This Row],[jobBudget]] &amp; "\"""</f>
        <v>\"budget\" : \"\"</v>
      </c>
      <c r="BY97"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7" s="185" t="str">
        <f>"\""text\"" : \""" &amp; demoPosts[[#This Row],[messageText]] &amp; "\"","</f>
        <v>\"text\"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7" s="185" t="str">
        <f>"\""subject\"" : \""" &amp; demoPosts[[#This Row],[messageSubject]] &amp; "\"","</f>
        <v>\"subject\" : \"subject to discussion\",</v>
      </c>
      <c r="CB97"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7"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7"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7" s="185" t="str">
        <f ca="1">"{\""$type\"":\"""&amp;demoPosts[[#This Row],[$type]]&amp;"\"","&amp;demoPosts[[#This Row],[uidInnerJson]]&amp;demoPosts[[#This Row],[createdInnerJson]]&amp;demoPosts[[#This Row],[modifiedInnerJson]]&amp;"\""connections\"":[{}],"&amp;"\""labels\"":\""notused\"","&amp;demoPosts[[#This Row],[typeDependentContentJson]]&amp;"}"</f>
        <v>{\"$type\":\"shared.models.MessagePost\",\"uid\" : \"07c6c3e07b34443d99c60e301ff0853e\", \"created\" : \"2016-09-15T21:09:50Z\",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7" s="185" t="str">
        <f>"""uid"" : """&amp;demoPosts[[#This Row],[uid]]&amp;""", "</f>
        <v xml:space="preserve">"uid" : "07c6c3e07b34443d99c60e301ff0853e", </v>
      </c>
      <c r="CG97" s="185" t="str">
        <f>"""src"" : """&amp;demoPosts[[#This Row],[Source]]&amp;""", "</f>
        <v xml:space="preserve">"src" : "ee1a7ac309df43459cdd6092b9a7a87c", </v>
      </c>
      <c r="CH97" s="185" t="str">
        <f>"""trgts"" : ["""&amp;demoPosts[[#This Row],[trgt1]]&amp;"""], "</f>
        <v xml:space="preserve">"trgts" : ["eeeeeeeeeeeeeeeeeeeeeeeeeeeeeeee"], </v>
      </c>
      <c r="CI97" s="185" t="str">
        <f>"""label"" : ""each([Bitcoin],[Ethereum],[" &amp; demoPosts[[#This Row],[postTypeGuidLabel]]&amp;"])"", "</f>
        <v xml:space="preserve">"label" : "each([Bitcoin],[Ethereum],[MESSAGEPOSTLABEL])", </v>
      </c>
      <c r="CJ97" s="207" t="str">
        <f ca="1">"{"&amp;demoPosts[[#This Row],[src]] &amp;demoPosts[[#This Row],[trgts]]&amp; demoPosts[[#This Row],[outterLabels]] &amp; demoPosts[[#This Row],[uid2]] &amp; """value"" : """ &amp; demoPosts[[#This Row],[valueJson]] &amp; """}" &amp; IF(LEN(OFFSET(demoPosts[[#This Row],[Source]],1,0))&gt;0," , ","")</f>
        <v xml:space="preserve">{"src" : "ee1a7ac309df43459cdd6092b9a7a87c", "trgts" : ["eeeeeeeeeeeeeeeeeeeeeeeeeeeeeeee"], "label" : "each([Bitcoin],[Ethereum],[MESSAGEPOSTLABEL])", "uid" : "07c6c3e07b34443d99c60e301ff0853e", "value" : "{\"$type\":\"shared.models.MessagePost\",\"uid\" : \"07c6c3e07b34443d99c60e301ff0853e\", \"created\" : \"2016-09-15T21:09:50Z\", \"modified\" : \"2002-05-30T09:30:10Z\", \"connections\":[{}],\"labels\":\"notused\",\"postContent\": {\"$type\":\"shared.models.MessagePostContent\",\"versionedPostId\" : \"\", \"versionedPostPredecessorId\" : \"\", \"versionNumber\" : \"\", \"allowForwarding\" : true, \"text\" : \"95: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7" s="210" t="str">
        <f>""</f>
        <v/>
      </c>
    </row>
    <row r="98" spans="2:89" s="185" customFormat="1" x14ac:dyDescent="0.25">
      <c r="B98" s="185" t="s">
        <v>1295</v>
      </c>
      <c r="C98" s="185" t="s">
        <v>1199</v>
      </c>
      <c r="D98" s="185" t="str">
        <f>VLOOKUP(demoPosts[[#This Row],[Source]],Table1[[UUID]:[email]],2,FALSE)</f>
        <v>96@localhost</v>
      </c>
      <c r="E98" s="185" t="s">
        <v>2487</v>
      </c>
      <c r="F98" s="185" t="s">
        <v>805</v>
      </c>
      <c r="G98"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8" s="150" t="str">
        <f t="shared" ca="1" si="16"/>
        <v>2016-09-15T20:55:26Z</v>
      </c>
      <c r="J98" s="185" t="s">
        <v>804</v>
      </c>
      <c r="M98" s="185" t="s">
        <v>2600</v>
      </c>
      <c r="N98" s="185" t="str">
        <f>ROW(demoPosts[[#This Row],[postTypeGuidLabel]])-2 &amp; ":  " &amp; REPT("lorem ipsum ",2*ROW(demoPosts[[#This Row],[postTypeGuidLabel]]))</f>
        <v xml:space="preserve">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8" s="185">
        <v>12</v>
      </c>
      <c r="P98"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8" s="185" t="s">
        <v>2651</v>
      </c>
      <c r="AE98" s="185" t="s">
        <v>868</v>
      </c>
      <c r="AQ98" s="185" t="str">
        <f>"\""name\"" : \"""&amp;demoPosts[[#This Row],[talentProfile.name]]&amp;"\"", "</f>
        <v xml:space="preserve">\"name\" : \"\", </v>
      </c>
      <c r="AR98" s="185" t="str">
        <f>"\""title\"" : \"""&amp;demoPosts[[#This Row],[talentProfile.title]]&amp;"\"", "</f>
        <v xml:space="preserve">\"title\" : \"\", </v>
      </c>
      <c r="AS98" s="185" t="str">
        <f>"\""capabilities\"" : \"""&amp;demoPosts[[#This Row],[talentProfile.capabilities]]&amp;"\"", "</f>
        <v xml:space="preserve">\"capabilities\" : \"\", </v>
      </c>
      <c r="AT98" s="185" t="str">
        <f>"\""video\"" : \"""&amp;demoPosts[[#This Row],[talentProfile.video]]&amp;"\"" "</f>
        <v xml:space="preserve">\"video\" : \"\" </v>
      </c>
      <c r="AU98"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8" s="185" t="str">
        <f>"\""uid\"" : \"""&amp;demoPosts[[#This Row],[uid]]&amp;"\"", "</f>
        <v xml:space="preserve">\"uid\" : \"45e65f43845e417481711950de540a5b\", </v>
      </c>
      <c r="AW98" s="185" t="str">
        <f t="shared" si="17"/>
        <v xml:space="preserve">\"type\" : \"TEXT\", </v>
      </c>
      <c r="AX98" s="185" t="str">
        <f ca="1">"\""created\"" : \""" &amp; demoPosts[[#This Row],[created]] &amp; "\"", "</f>
        <v xml:space="preserve">\"created\" : \"2016-09-15T20:55:26Z\", </v>
      </c>
      <c r="AY98" s="185" t="str">
        <f>"\""modified\"" : \""" &amp; demoPosts[[#This Row],[modified]] &amp; "\"", "</f>
        <v xml:space="preserve">\"modified\" : \"2002-05-30T09:30:10Z\", </v>
      </c>
      <c r="AZ98" s="185" t="str">
        <f ca="1">"\""created\"" : \""" &amp; demoPosts[[#This Row],[created]] &amp; "\"", "</f>
        <v xml:space="preserve">\"created\" : \"2016-09-15T20:55:26Z\", </v>
      </c>
      <c r="BA98" s="185" t="str">
        <f>"\""modified\"" : \""" &amp; demoPosts[[#This Row],[modified]] &amp; "\"", "</f>
        <v xml:space="preserve">\"modified\" : \"2002-05-30T09:30:10Z\", </v>
      </c>
      <c r="BB98" s="185" t="str">
        <f>"\""labels\"" : \""each([Bitcoin],[Ethereum],[" &amp; demoPosts[[#This Row],[postTypeGuidLabel]]&amp;"])\"", "</f>
        <v xml:space="preserve">\"labels\" : \"each([Bitcoin],[Ethereum],[MESSAGEPOSTLABEL])\", </v>
      </c>
      <c r="BC98" s="185" t="str">
        <f t="shared" si="18"/>
        <v>\"connections\":[{\"source\":\"alias://ff5136ad023a66644c4f4a8e2a495bb34689/alias\",\"target\":\"alias://0e65bd3a974ed1d7c195f94055c93537827f/alias\",\"label\":\"f0186f0d-c862-4ee3-9c09-b850a9d745a7\"}],</v>
      </c>
      <c r="BD98" s="185" t="str">
        <f>"\""versionedPostId\"" : \""" &amp; demoPosts[[#This Row],[versionedPost.id]] &amp; "\"", "</f>
        <v xml:space="preserve">\"versionedPostId\" : \"\", </v>
      </c>
      <c r="BE98" s="185" t="str">
        <f>"\""versionedPostPredecessorId\"" : \""" &amp; demoPosts[[#This Row],[versionedPost.predecessorID]] &amp; "\"", "</f>
        <v xml:space="preserve">\"versionedPostPredecessorId\" : \"\", </v>
      </c>
      <c r="BF98" s="185" t="str">
        <f>"\""jobPostType\"" : \""" &amp; demoPosts[[#This Row],[jobPostType]] &amp; "\"", "</f>
        <v xml:space="preserve">\"jobPostType\" : \" \", </v>
      </c>
      <c r="BG98" s="185" t="str">
        <f>"\""name\"" : \""" &amp; demoPosts[[#This Row],[jobName]] &amp; "\"", "</f>
        <v xml:space="preserve">\"name\" : \"\", </v>
      </c>
      <c r="BH98" s="185" t="str">
        <f>"\""description\"" : \""" &amp; demoPosts[[#This Row],[jobDescription]] &amp; "\"", "</f>
        <v xml:space="preserve">\"description\" : \"\", </v>
      </c>
      <c r="BI98" s="185" t="str">
        <f>"\""message\"" : \""" &amp; demoPosts[[#This Row],[jobMessage]] &amp; "\"", "</f>
        <v xml:space="preserve">\"message\" : \"\", </v>
      </c>
      <c r="BJ98"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8" s="185" t="str">
        <f>"\""postedDate\"" : \""" &amp; demoPosts[[#This Row],[jobMessage]] &amp; "\"", "</f>
        <v xml:space="preserve">\"postedDate\" : \"\", </v>
      </c>
      <c r="BL98" s="185" t="str">
        <f>"\""broadcastDate\"" : \""" &amp; demoPosts[[#This Row],[jobBroadcastDate]] &amp; "\"", "</f>
        <v xml:space="preserve">\"broadcastDate\" : \"\", </v>
      </c>
      <c r="BM98" s="185" t="str">
        <f>"\""startDate\"" : \""" &amp; demoPosts[[#This Row],[jobStartDate]] &amp; "\"", "</f>
        <v xml:space="preserve">\"startDate\" : \"\", </v>
      </c>
      <c r="BN98" s="185" t="str">
        <f>"\""endDate\"" : \""" &amp; demoPosts[[#This Row],[jobEndDate]] &amp; "\"", "</f>
        <v xml:space="preserve">\"endDate\" : \"\", </v>
      </c>
      <c r="BO98" s="185" t="str">
        <f>"\""currency\"" : \""" &amp; demoPosts[[#This Row],[jobCurrency]] &amp; "\"", "</f>
        <v xml:space="preserve">\"currency\" : \"\", </v>
      </c>
      <c r="BP98" s="185" t="str">
        <f>"\""workLocation\"" : \""" &amp; demoPosts[[#This Row],[jobWorkLocation]] &amp; "\"", "</f>
        <v xml:space="preserve">\"workLocation\" : \"\", </v>
      </c>
      <c r="BQ98" s="185" t="str">
        <f>"\""isPayoutInPieces\"" : \""" &amp; demoPosts[[#This Row],[jobIsPayoutInPieces]] &amp; "\"", "</f>
        <v xml:space="preserve">\"isPayoutInPieces\" : \"\", </v>
      </c>
      <c r="BR98" s="185" t="str">
        <f t="shared" si="15"/>
        <v xml:space="preserve">\"skillNeeded\" : \"various skills\", </v>
      </c>
      <c r="BS98" s="185" t="str">
        <f>"\""posterId\"" : \""" &amp; demoPosts[[#This Row],[posterId]] &amp; "\"", "</f>
        <v xml:space="preserve">\"posterId\" : \"\", </v>
      </c>
      <c r="BT98" s="185" t="str">
        <f>"\""versionNumber\"" : \""" &amp; demoPosts[[#This Row],[versionNumber]] &amp; "\"", "</f>
        <v xml:space="preserve">\"versionNumber\" : \"\", </v>
      </c>
      <c r="BU98" s="185" t="str">
        <f>"\""allowForwarding\"" : " &amp; demoPosts[[#This Row],[allowForwarding]] &amp; ", "</f>
        <v xml:space="preserve">\"allowForwarding\" : true, </v>
      </c>
      <c r="BV98" s="185" t="str">
        <f t="shared" si="19"/>
        <v xml:space="preserve">\"referents\" : \"\", </v>
      </c>
      <c r="BW98" s="185" t="str">
        <f>"\""contractType\"" : \""" &amp; demoPosts[[#This Row],[jobContractType]] &amp; "\"", "</f>
        <v xml:space="preserve">\"contractType\" : \"\", </v>
      </c>
      <c r="BX98" s="185" t="str">
        <f>"\""budget\"" : \""" &amp; demoPosts[[#This Row],[jobBudget]] &amp; "\"""</f>
        <v>\"budget\" : \"\"</v>
      </c>
      <c r="BY98"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8" s="185" t="str">
        <f>"\""text\"" : \""" &amp; demoPosts[[#This Row],[messageText]] &amp; "\"","</f>
        <v>\"text\"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8" s="185" t="str">
        <f>"\""subject\"" : \""" &amp; demoPosts[[#This Row],[messageSubject]] &amp; "\"","</f>
        <v>\"subject\" : \"subject to discussion\",</v>
      </c>
      <c r="CB98"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8"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8"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8" s="185" t="str">
        <f ca="1">"{\""$type\"":\"""&amp;demoPosts[[#This Row],[$type]]&amp;"\"","&amp;demoPosts[[#This Row],[uidInnerJson]]&amp;demoPosts[[#This Row],[createdInnerJson]]&amp;demoPosts[[#This Row],[modifiedInnerJson]]&amp;"\""connections\"":[{}],"&amp;"\""labels\"":\""notused\"","&amp;demoPosts[[#This Row],[typeDependentContentJson]]&amp;"}"</f>
        <v>{\"$type\":\"shared.models.MessagePost\",\"uid\" : \"45e65f43845e417481711950de540a5b\", \"created\" : \"2016-09-15T20:55:26Z\",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8" s="185" t="str">
        <f>"""uid"" : """&amp;demoPosts[[#This Row],[uid]]&amp;""", "</f>
        <v xml:space="preserve">"uid" : "45e65f43845e417481711950de540a5b", </v>
      </c>
      <c r="CG98" s="185" t="str">
        <f>"""src"" : """&amp;demoPosts[[#This Row],[Source]]&amp;""", "</f>
        <v xml:space="preserve">"src" : "cf213e4dd76e4cf191a36f8b022dbb31", </v>
      </c>
      <c r="CH98" s="185" t="str">
        <f>"""trgts"" : ["""&amp;demoPosts[[#This Row],[trgt1]]&amp;"""], "</f>
        <v xml:space="preserve">"trgts" : ["eeeeeeeeeeeeeeeeeeeeeeeeeeeeeeee"], </v>
      </c>
      <c r="CI98" s="185" t="str">
        <f>"""label"" : ""each([Bitcoin],[Ethereum],[" &amp; demoPosts[[#This Row],[postTypeGuidLabel]]&amp;"])"", "</f>
        <v xml:space="preserve">"label" : "each([Bitcoin],[Ethereum],[MESSAGEPOSTLABEL])", </v>
      </c>
      <c r="CJ98" s="207" t="str">
        <f ca="1">"{"&amp;demoPosts[[#This Row],[src]] &amp;demoPosts[[#This Row],[trgts]]&amp; demoPosts[[#This Row],[outterLabels]] &amp; demoPosts[[#This Row],[uid2]] &amp; """value"" : """ &amp; demoPosts[[#This Row],[valueJson]] &amp; """}" &amp; IF(LEN(OFFSET(demoPosts[[#This Row],[Source]],1,0))&gt;0," , ","")</f>
        <v xml:space="preserve">{"src" : "cf213e4dd76e4cf191a36f8b022dbb31", "trgts" : ["eeeeeeeeeeeeeeeeeeeeeeeeeeeeeeee"], "label" : "each([Bitcoin],[Ethereum],[MESSAGEPOSTLABEL])", "uid" : "45e65f43845e417481711950de540a5b", "value" : "{\"$type\":\"shared.models.MessagePost\",\"uid\" : \"45e65f43845e417481711950de540a5b\", \"created\" : \"2016-09-15T20:55:26Z\", \"modified\" : \"2002-05-30T09:30:10Z\", \"connections\":[{}],\"labels\":\"notused\",\"postContent\": {\"$type\":\"shared.models.MessagePostContent\",\"versionedPostId\" : \"\", \"versionedPostPredecessorId\" : \"\", \"versionNumber\" : \"\", \"allowForwarding\" : true, \"text\" : \"96: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8" s="210" t="str">
        <f>""</f>
        <v/>
      </c>
    </row>
    <row r="99" spans="2:89" s="185" customFormat="1" x14ac:dyDescent="0.25">
      <c r="B99" s="185" t="s">
        <v>1296</v>
      </c>
      <c r="C99" s="185" t="s">
        <v>1200</v>
      </c>
      <c r="D99" s="185" t="str">
        <f>VLOOKUP(demoPosts[[#This Row],[Source]],Table1[[UUID]:[email]],2,FALSE)</f>
        <v>97@localhost</v>
      </c>
      <c r="E99" s="185" t="s">
        <v>2487</v>
      </c>
      <c r="F99" s="185" t="s">
        <v>805</v>
      </c>
      <c r="G99"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99" s="150" t="str">
        <f t="shared" ca="1" si="16"/>
        <v>2016-09-15T20:41:02Z</v>
      </c>
      <c r="J99" s="185" t="s">
        <v>804</v>
      </c>
      <c r="M99" s="185" t="s">
        <v>2600</v>
      </c>
      <c r="N99" s="185" t="str">
        <f>ROW(demoPosts[[#This Row],[postTypeGuidLabel]])-2 &amp; ":  " &amp; REPT("lorem ipsum ",2*ROW(demoPosts[[#This Row],[postTypeGuidLabel]]))</f>
        <v xml:space="preserve">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99" s="185">
        <v>12</v>
      </c>
      <c r="P99"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99" s="185" t="s">
        <v>2651</v>
      </c>
      <c r="AE99" s="185" t="s">
        <v>868</v>
      </c>
      <c r="AQ99" s="185" t="str">
        <f>"\""name\"" : \"""&amp;demoPosts[[#This Row],[talentProfile.name]]&amp;"\"", "</f>
        <v xml:space="preserve">\"name\" : \"\", </v>
      </c>
      <c r="AR99" s="185" t="str">
        <f>"\""title\"" : \"""&amp;demoPosts[[#This Row],[talentProfile.title]]&amp;"\"", "</f>
        <v xml:space="preserve">\"title\" : \"\", </v>
      </c>
      <c r="AS99" s="185" t="str">
        <f>"\""capabilities\"" : \"""&amp;demoPosts[[#This Row],[talentProfile.capabilities]]&amp;"\"", "</f>
        <v xml:space="preserve">\"capabilities\" : \"\", </v>
      </c>
      <c r="AT99" s="185" t="str">
        <f>"\""video\"" : \"""&amp;demoPosts[[#This Row],[talentProfile.video]]&amp;"\"" "</f>
        <v xml:space="preserve">\"video\" : \"\" </v>
      </c>
      <c r="AU99"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99" s="185" t="str">
        <f>"\""uid\"" : \"""&amp;demoPosts[[#This Row],[uid]]&amp;"\"", "</f>
        <v xml:space="preserve">\"uid\" : \"184c973922a74eaa8a45e49706b4fd16\", </v>
      </c>
      <c r="AW99" s="185" t="str">
        <f t="shared" si="17"/>
        <v xml:space="preserve">\"type\" : \"TEXT\", </v>
      </c>
      <c r="AX99" s="185" t="str">
        <f ca="1">"\""created\"" : \""" &amp; demoPosts[[#This Row],[created]] &amp; "\"", "</f>
        <v xml:space="preserve">\"created\" : \"2016-09-15T20:41:02Z\", </v>
      </c>
      <c r="AY99" s="185" t="str">
        <f>"\""modified\"" : \""" &amp; demoPosts[[#This Row],[modified]] &amp; "\"", "</f>
        <v xml:space="preserve">\"modified\" : \"2002-05-30T09:30:10Z\", </v>
      </c>
      <c r="AZ99" s="185" t="str">
        <f ca="1">"\""created\"" : \""" &amp; demoPosts[[#This Row],[created]] &amp; "\"", "</f>
        <v xml:space="preserve">\"created\" : \"2016-09-15T20:41:02Z\", </v>
      </c>
      <c r="BA99" s="185" t="str">
        <f>"\""modified\"" : \""" &amp; demoPosts[[#This Row],[modified]] &amp; "\"", "</f>
        <v xml:space="preserve">\"modified\" : \"2002-05-30T09:30:10Z\", </v>
      </c>
      <c r="BB99" s="185" t="str">
        <f>"\""labels\"" : \""each([Bitcoin],[Ethereum],[" &amp; demoPosts[[#This Row],[postTypeGuidLabel]]&amp;"])\"", "</f>
        <v xml:space="preserve">\"labels\" : \"each([Bitcoin],[Ethereum],[MESSAGEPOSTLABEL])\", </v>
      </c>
      <c r="BC99" s="185" t="str">
        <f t="shared" si="18"/>
        <v>\"connections\":[{\"source\":\"alias://ff5136ad023a66644c4f4a8e2a495bb34689/alias\",\"target\":\"alias://0e65bd3a974ed1d7c195f94055c93537827f/alias\",\"label\":\"f0186f0d-c862-4ee3-9c09-b850a9d745a7\"}],</v>
      </c>
      <c r="BD99" s="185" t="str">
        <f>"\""versionedPostId\"" : \""" &amp; demoPosts[[#This Row],[versionedPost.id]] &amp; "\"", "</f>
        <v xml:space="preserve">\"versionedPostId\" : \"\", </v>
      </c>
      <c r="BE99" s="185" t="str">
        <f>"\""versionedPostPredecessorId\"" : \""" &amp; demoPosts[[#This Row],[versionedPost.predecessorID]] &amp; "\"", "</f>
        <v xml:space="preserve">\"versionedPostPredecessorId\" : \"\", </v>
      </c>
      <c r="BF99" s="185" t="str">
        <f>"\""jobPostType\"" : \""" &amp; demoPosts[[#This Row],[jobPostType]] &amp; "\"", "</f>
        <v xml:space="preserve">\"jobPostType\" : \" \", </v>
      </c>
      <c r="BG99" s="185" t="str">
        <f>"\""name\"" : \""" &amp; demoPosts[[#This Row],[jobName]] &amp; "\"", "</f>
        <v xml:space="preserve">\"name\" : \"\", </v>
      </c>
      <c r="BH99" s="185" t="str">
        <f>"\""description\"" : \""" &amp; demoPosts[[#This Row],[jobDescription]] &amp; "\"", "</f>
        <v xml:space="preserve">\"description\" : \"\", </v>
      </c>
      <c r="BI99" s="185" t="str">
        <f>"\""message\"" : \""" &amp; demoPosts[[#This Row],[jobMessage]] &amp; "\"", "</f>
        <v xml:space="preserve">\"message\" : \"\", </v>
      </c>
      <c r="BJ99"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99" s="185" t="str">
        <f>"\""postedDate\"" : \""" &amp; demoPosts[[#This Row],[jobMessage]] &amp; "\"", "</f>
        <v xml:space="preserve">\"postedDate\" : \"\", </v>
      </c>
      <c r="BL99" s="185" t="str">
        <f>"\""broadcastDate\"" : \""" &amp; demoPosts[[#This Row],[jobBroadcastDate]] &amp; "\"", "</f>
        <v xml:space="preserve">\"broadcastDate\" : \"\", </v>
      </c>
      <c r="BM99" s="185" t="str">
        <f>"\""startDate\"" : \""" &amp; demoPosts[[#This Row],[jobStartDate]] &amp; "\"", "</f>
        <v xml:space="preserve">\"startDate\" : \"\", </v>
      </c>
      <c r="BN99" s="185" t="str">
        <f>"\""endDate\"" : \""" &amp; demoPosts[[#This Row],[jobEndDate]] &amp; "\"", "</f>
        <v xml:space="preserve">\"endDate\" : \"\", </v>
      </c>
      <c r="BO99" s="185" t="str">
        <f>"\""currency\"" : \""" &amp; demoPosts[[#This Row],[jobCurrency]] &amp; "\"", "</f>
        <v xml:space="preserve">\"currency\" : \"\", </v>
      </c>
      <c r="BP99" s="185" t="str">
        <f>"\""workLocation\"" : \""" &amp; demoPosts[[#This Row],[jobWorkLocation]] &amp; "\"", "</f>
        <v xml:space="preserve">\"workLocation\" : \"\", </v>
      </c>
      <c r="BQ99" s="185" t="str">
        <f>"\""isPayoutInPieces\"" : \""" &amp; demoPosts[[#This Row],[jobIsPayoutInPieces]] &amp; "\"", "</f>
        <v xml:space="preserve">\"isPayoutInPieces\" : \"\", </v>
      </c>
      <c r="BR99" s="185" t="str">
        <f t="shared" si="15"/>
        <v xml:space="preserve">\"skillNeeded\" : \"various skills\", </v>
      </c>
      <c r="BS99" s="185" t="str">
        <f>"\""posterId\"" : \""" &amp; demoPosts[[#This Row],[posterId]] &amp; "\"", "</f>
        <v xml:space="preserve">\"posterId\" : \"\", </v>
      </c>
      <c r="BT99" s="185" t="str">
        <f>"\""versionNumber\"" : \""" &amp; demoPosts[[#This Row],[versionNumber]] &amp; "\"", "</f>
        <v xml:space="preserve">\"versionNumber\" : \"\", </v>
      </c>
      <c r="BU99" s="185" t="str">
        <f>"\""allowForwarding\"" : " &amp; demoPosts[[#This Row],[allowForwarding]] &amp; ", "</f>
        <v xml:space="preserve">\"allowForwarding\" : true, </v>
      </c>
      <c r="BV99" s="185" t="str">
        <f t="shared" si="19"/>
        <v xml:space="preserve">\"referents\" : \"\", </v>
      </c>
      <c r="BW99" s="185" t="str">
        <f>"\""contractType\"" : \""" &amp; demoPosts[[#This Row],[jobContractType]] &amp; "\"", "</f>
        <v xml:space="preserve">\"contractType\" : \"\", </v>
      </c>
      <c r="BX99" s="185" t="str">
        <f>"\""budget\"" : \""" &amp; demoPosts[[#This Row],[jobBudget]] &amp; "\"""</f>
        <v>\"budget\" : \"\"</v>
      </c>
      <c r="BY99"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99" s="185" t="str">
        <f>"\""text\"" : \""" &amp; demoPosts[[#This Row],[messageText]] &amp; "\"","</f>
        <v>\"text\"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99" s="185" t="str">
        <f>"\""subject\"" : \""" &amp; demoPosts[[#This Row],[messageSubject]] &amp; "\"","</f>
        <v>\"subject\" : \"subject to discussion\",</v>
      </c>
      <c r="CB99"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99"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99"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99" s="185" t="str">
        <f ca="1">"{\""$type\"":\"""&amp;demoPosts[[#This Row],[$type]]&amp;"\"","&amp;demoPosts[[#This Row],[uidInnerJson]]&amp;demoPosts[[#This Row],[createdInnerJson]]&amp;demoPosts[[#This Row],[modifiedInnerJson]]&amp;"\""connections\"":[{}],"&amp;"\""labels\"":\""notused\"","&amp;demoPosts[[#This Row],[typeDependentContentJson]]&amp;"}"</f>
        <v>{\"$type\":\"shared.models.MessagePost\",\"uid\" : \"184c973922a74eaa8a45e49706b4fd16\", \"created\" : \"2016-09-15T20:41:02Z\",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99" s="185" t="str">
        <f>"""uid"" : """&amp;demoPosts[[#This Row],[uid]]&amp;""", "</f>
        <v xml:space="preserve">"uid" : "184c973922a74eaa8a45e49706b4fd16", </v>
      </c>
      <c r="CG99" s="185" t="str">
        <f>"""src"" : """&amp;demoPosts[[#This Row],[Source]]&amp;""", "</f>
        <v xml:space="preserve">"src" : "d77deea5180a410192b4102179328e74", </v>
      </c>
      <c r="CH99" s="185" t="str">
        <f>"""trgts"" : ["""&amp;demoPosts[[#This Row],[trgt1]]&amp;"""], "</f>
        <v xml:space="preserve">"trgts" : ["eeeeeeeeeeeeeeeeeeeeeeeeeeeeeeee"], </v>
      </c>
      <c r="CI99" s="185" t="str">
        <f>"""label"" : ""each([Bitcoin],[Ethereum],[" &amp; demoPosts[[#This Row],[postTypeGuidLabel]]&amp;"])"", "</f>
        <v xml:space="preserve">"label" : "each([Bitcoin],[Ethereum],[MESSAGEPOSTLABEL])", </v>
      </c>
      <c r="CJ99" s="207" t="str">
        <f ca="1">"{"&amp;demoPosts[[#This Row],[src]] &amp;demoPosts[[#This Row],[trgts]]&amp; demoPosts[[#This Row],[outterLabels]] &amp; demoPosts[[#This Row],[uid2]] &amp; """value"" : """ &amp; demoPosts[[#This Row],[valueJson]] &amp; """}" &amp; IF(LEN(OFFSET(demoPosts[[#This Row],[Source]],1,0))&gt;0," , ","")</f>
        <v xml:space="preserve">{"src" : "d77deea5180a410192b4102179328e74", "trgts" : ["eeeeeeeeeeeeeeeeeeeeeeeeeeeeeeee"], "label" : "each([Bitcoin],[Ethereum],[MESSAGEPOSTLABEL])", "uid" : "184c973922a74eaa8a45e49706b4fd16", "value" : "{\"$type\":\"shared.models.MessagePost\",\"uid\" : \"184c973922a74eaa8a45e49706b4fd16\", \"created\" : \"2016-09-15T20:41:02Z\", \"modified\" : \"2002-05-30T09:30:10Z\", \"connections\":[{}],\"labels\":\"notused\",\"postContent\": {\"$type\":\"shared.models.MessagePostContent\",\"versionedPostId\" : \"\", \"versionedPostPredecessorId\" : \"\", \"versionNumber\" : \"\", \"allowForwarding\" : true, \"text\" : \"97: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99" s="210" t="str">
        <f>""</f>
        <v/>
      </c>
    </row>
    <row r="100" spans="2:89" s="185" customFormat="1" x14ac:dyDescent="0.25">
      <c r="B100" s="185" t="s">
        <v>1297</v>
      </c>
      <c r="C100" s="185" t="s">
        <v>1201</v>
      </c>
      <c r="D100" s="185" t="str">
        <f>VLOOKUP(demoPosts[[#This Row],[Source]],Table1[[UUID]:[email]],2,FALSE)</f>
        <v>98@localhost</v>
      </c>
      <c r="E100" s="185" t="s">
        <v>2487</v>
      </c>
      <c r="F100" s="185" t="s">
        <v>805</v>
      </c>
      <c r="G100"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0" s="150" t="str">
        <f t="shared" ca="1" si="16"/>
        <v>2016-09-15T20:26:38Z</v>
      </c>
      <c r="J100" s="185" t="s">
        <v>804</v>
      </c>
      <c r="M100" s="185" t="s">
        <v>2600</v>
      </c>
      <c r="N100" s="185" t="str">
        <f>ROW(demoPosts[[#This Row],[postTypeGuidLabel]])-2 &amp; ":  " &amp; REPT("lorem ipsum ",2*ROW(demoPosts[[#This Row],[postTypeGuidLabel]]))</f>
        <v xml:space="preserve">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0" s="185">
        <v>12</v>
      </c>
      <c r="P100"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0" s="185" t="s">
        <v>2651</v>
      </c>
      <c r="AE100" s="185" t="s">
        <v>868</v>
      </c>
      <c r="AQ100" s="185" t="str">
        <f>"\""name\"" : \"""&amp;demoPosts[[#This Row],[talentProfile.name]]&amp;"\"", "</f>
        <v xml:space="preserve">\"name\" : \"\", </v>
      </c>
      <c r="AR100" s="185" t="str">
        <f>"\""title\"" : \"""&amp;demoPosts[[#This Row],[talentProfile.title]]&amp;"\"", "</f>
        <v xml:space="preserve">\"title\" : \"\", </v>
      </c>
      <c r="AS100" s="185" t="str">
        <f>"\""capabilities\"" : \"""&amp;demoPosts[[#This Row],[talentProfile.capabilities]]&amp;"\"", "</f>
        <v xml:space="preserve">\"capabilities\" : \"\", </v>
      </c>
      <c r="AT100" s="185" t="str">
        <f>"\""video\"" : \"""&amp;demoPosts[[#This Row],[talentProfile.video]]&amp;"\"" "</f>
        <v xml:space="preserve">\"video\" : \"\" </v>
      </c>
      <c r="AU100"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0" s="185" t="str">
        <f>"\""uid\"" : \"""&amp;demoPosts[[#This Row],[uid]]&amp;"\"", "</f>
        <v xml:space="preserve">\"uid\" : \"3469fd746ff9469ebe07ae68a69192d1\", </v>
      </c>
      <c r="AW100" s="185" t="str">
        <f t="shared" si="17"/>
        <v xml:space="preserve">\"type\" : \"TEXT\", </v>
      </c>
      <c r="AX100" s="185" t="str">
        <f ca="1">"\""created\"" : \""" &amp; demoPosts[[#This Row],[created]] &amp; "\"", "</f>
        <v xml:space="preserve">\"created\" : \"2016-09-15T20:26:38Z\", </v>
      </c>
      <c r="AY100" s="185" t="str">
        <f>"\""modified\"" : \""" &amp; demoPosts[[#This Row],[modified]] &amp; "\"", "</f>
        <v xml:space="preserve">\"modified\" : \"2002-05-30T09:30:10Z\", </v>
      </c>
      <c r="AZ100" s="185" t="str">
        <f ca="1">"\""created\"" : \""" &amp; demoPosts[[#This Row],[created]] &amp; "\"", "</f>
        <v xml:space="preserve">\"created\" : \"2016-09-15T20:26:38Z\", </v>
      </c>
      <c r="BA100" s="185" t="str">
        <f>"\""modified\"" : \""" &amp; demoPosts[[#This Row],[modified]] &amp; "\"", "</f>
        <v xml:space="preserve">\"modified\" : \"2002-05-30T09:30:10Z\", </v>
      </c>
      <c r="BB100" s="185" t="str">
        <f>"\""labels\"" : \""each([Bitcoin],[Ethereum],[" &amp; demoPosts[[#This Row],[postTypeGuidLabel]]&amp;"])\"", "</f>
        <v xml:space="preserve">\"labels\" : \"each([Bitcoin],[Ethereum],[MESSAGEPOSTLABEL])\", </v>
      </c>
      <c r="BC100" s="185" t="str">
        <f t="shared" si="18"/>
        <v>\"connections\":[{\"source\":\"alias://ff5136ad023a66644c4f4a8e2a495bb34689/alias\",\"target\":\"alias://0e65bd3a974ed1d7c195f94055c93537827f/alias\",\"label\":\"f0186f0d-c862-4ee3-9c09-b850a9d745a7\"}],</v>
      </c>
      <c r="BD100" s="185" t="str">
        <f>"\""versionedPostId\"" : \""" &amp; demoPosts[[#This Row],[versionedPost.id]] &amp; "\"", "</f>
        <v xml:space="preserve">\"versionedPostId\" : \"\", </v>
      </c>
      <c r="BE100" s="185" t="str">
        <f>"\""versionedPostPredecessorId\"" : \""" &amp; demoPosts[[#This Row],[versionedPost.predecessorID]] &amp; "\"", "</f>
        <v xml:space="preserve">\"versionedPostPredecessorId\" : \"\", </v>
      </c>
      <c r="BF100" s="185" t="str">
        <f>"\""jobPostType\"" : \""" &amp; demoPosts[[#This Row],[jobPostType]] &amp; "\"", "</f>
        <v xml:space="preserve">\"jobPostType\" : \" \", </v>
      </c>
      <c r="BG100" s="185" t="str">
        <f>"\""name\"" : \""" &amp; demoPosts[[#This Row],[jobName]] &amp; "\"", "</f>
        <v xml:space="preserve">\"name\" : \"\", </v>
      </c>
      <c r="BH100" s="185" t="str">
        <f>"\""description\"" : \""" &amp; demoPosts[[#This Row],[jobDescription]] &amp; "\"", "</f>
        <v xml:space="preserve">\"description\" : \"\", </v>
      </c>
      <c r="BI100" s="185" t="str">
        <f>"\""message\"" : \""" &amp; demoPosts[[#This Row],[jobMessage]] &amp; "\"", "</f>
        <v xml:space="preserve">\"message\" : \"\", </v>
      </c>
      <c r="BJ100"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0" s="185" t="str">
        <f>"\""postedDate\"" : \""" &amp; demoPosts[[#This Row],[jobMessage]] &amp; "\"", "</f>
        <v xml:space="preserve">\"postedDate\" : \"\", </v>
      </c>
      <c r="BL100" s="185" t="str">
        <f>"\""broadcastDate\"" : \""" &amp; demoPosts[[#This Row],[jobBroadcastDate]] &amp; "\"", "</f>
        <v xml:space="preserve">\"broadcastDate\" : \"\", </v>
      </c>
      <c r="BM100" s="185" t="str">
        <f>"\""startDate\"" : \""" &amp; demoPosts[[#This Row],[jobStartDate]] &amp; "\"", "</f>
        <v xml:space="preserve">\"startDate\" : \"\", </v>
      </c>
      <c r="BN100" s="185" t="str">
        <f>"\""endDate\"" : \""" &amp; demoPosts[[#This Row],[jobEndDate]] &amp; "\"", "</f>
        <v xml:space="preserve">\"endDate\" : \"\", </v>
      </c>
      <c r="BO100" s="185" t="str">
        <f>"\""currency\"" : \""" &amp; demoPosts[[#This Row],[jobCurrency]] &amp; "\"", "</f>
        <v xml:space="preserve">\"currency\" : \"\", </v>
      </c>
      <c r="BP100" s="185" t="str">
        <f>"\""workLocation\"" : \""" &amp; demoPosts[[#This Row],[jobWorkLocation]] &amp; "\"", "</f>
        <v xml:space="preserve">\"workLocation\" : \"\", </v>
      </c>
      <c r="BQ100" s="185" t="str">
        <f>"\""isPayoutInPieces\"" : \""" &amp; demoPosts[[#This Row],[jobIsPayoutInPieces]] &amp; "\"", "</f>
        <v xml:space="preserve">\"isPayoutInPieces\" : \"\", </v>
      </c>
      <c r="BR100" s="185" t="str">
        <f t="shared" ref="BR100:BR127" si="20">"\""skillNeeded\"" : \""" &amp; "various skills" &amp; "\"", "</f>
        <v xml:space="preserve">\"skillNeeded\" : \"various skills\", </v>
      </c>
      <c r="BS100" s="185" t="str">
        <f>"\""posterId\"" : \""" &amp; demoPosts[[#This Row],[posterId]] &amp; "\"", "</f>
        <v xml:space="preserve">\"posterId\" : \"\", </v>
      </c>
      <c r="BT100" s="185" t="str">
        <f>"\""versionNumber\"" : \""" &amp; demoPosts[[#This Row],[versionNumber]] &amp; "\"", "</f>
        <v xml:space="preserve">\"versionNumber\" : \"\", </v>
      </c>
      <c r="BU100" s="185" t="str">
        <f>"\""allowForwarding\"" : " &amp; demoPosts[[#This Row],[allowForwarding]] &amp; ", "</f>
        <v xml:space="preserve">\"allowForwarding\" : true, </v>
      </c>
      <c r="BV100" s="185" t="str">
        <f t="shared" si="19"/>
        <v xml:space="preserve">\"referents\" : \"\", </v>
      </c>
      <c r="BW100" s="185" t="str">
        <f>"\""contractType\"" : \""" &amp; demoPosts[[#This Row],[jobContractType]] &amp; "\"", "</f>
        <v xml:space="preserve">\"contractType\" : \"\", </v>
      </c>
      <c r="BX100" s="185" t="str">
        <f>"\""budget\"" : \""" &amp; demoPosts[[#This Row],[jobBudget]] &amp; "\"""</f>
        <v>\"budget\" : \"\"</v>
      </c>
      <c r="BY100"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0" s="185" t="str">
        <f>"\""text\"" : \""" &amp; demoPosts[[#This Row],[messageText]] &amp; "\"","</f>
        <v>\"text\"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0" s="185" t="str">
        <f>"\""subject\"" : \""" &amp; demoPosts[[#This Row],[messageSubject]] &amp; "\"","</f>
        <v>\"subject\" : \"subject to discussion\",</v>
      </c>
      <c r="CB100"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0"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0"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0" s="185" t="str">
        <f ca="1">"{\""$type\"":\"""&amp;demoPosts[[#This Row],[$type]]&amp;"\"","&amp;demoPosts[[#This Row],[uidInnerJson]]&amp;demoPosts[[#This Row],[createdInnerJson]]&amp;demoPosts[[#This Row],[modifiedInnerJson]]&amp;"\""connections\"":[{}],"&amp;"\""labels\"":\""notused\"","&amp;demoPosts[[#This Row],[typeDependentContentJson]]&amp;"}"</f>
        <v>{\"$type\":\"shared.models.MessagePost\",\"uid\" : \"3469fd746ff9469ebe07ae68a69192d1\", \"created\" : \"2016-09-15T20:26:38Z\",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0" s="185" t="str">
        <f>"""uid"" : """&amp;demoPosts[[#This Row],[uid]]&amp;""", "</f>
        <v xml:space="preserve">"uid" : "3469fd746ff9469ebe07ae68a69192d1", </v>
      </c>
      <c r="CG100" s="185" t="str">
        <f>"""src"" : """&amp;demoPosts[[#This Row],[Source]]&amp;""", "</f>
        <v xml:space="preserve">"src" : "c4d5583df60544209d787951ec6cf961", </v>
      </c>
      <c r="CH100" s="185" t="str">
        <f>"""trgts"" : ["""&amp;demoPosts[[#This Row],[trgt1]]&amp;"""], "</f>
        <v xml:space="preserve">"trgts" : ["eeeeeeeeeeeeeeeeeeeeeeeeeeeeeeee"], </v>
      </c>
      <c r="CI100" s="185" t="str">
        <f>"""label"" : ""each([Bitcoin],[Ethereum],[" &amp; demoPosts[[#This Row],[postTypeGuidLabel]]&amp;"])"", "</f>
        <v xml:space="preserve">"label" : "each([Bitcoin],[Ethereum],[MESSAGEPOSTLABEL])", </v>
      </c>
      <c r="CJ100" s="207" t="str">
        <f ca="1">"{"&amp;demoPosts[[#This Row],[src]] &amp;demoPosts[[#This Row],[trgts]]&amp; demoPosts[[#This Row],[outterLabels]] &amp; demoPosts[[#This Row],[uid2]] &amp; """value"" : """ &amp; demoPosts[[#This Row],[valueJson]] &amp; """}" &amp; IF(LEN(OFFSET(demoPosts[[#This Row],[Source]],1,0))&gt;0," , ","")</f>
        <v xml:space="preserve">{"src" : "c4d5583df60544209d787951ec6cf961", "trgts" : ["eeeeeeeeeeeeeeeeeeeeeeeeeeeeeeee"], "label" : "each([Bitcoin],[Ethereum],[MESSAGEPOSTLABEL])", "uid" : "3469fd746ff9469ebe07ae68a69192d1", "value" : "{\"$type\":\"shared.models.MessagePost\",\"uid\" : \"3469fd746ff9469ebe07ae68a69192d1\", \"created\" : \"2016-09-15T20:26:38Z\", \"modified\" : \"2002-05-30T09:30:10Z\", \"connections\":[{}],\"labels\":\"notused\",\"postContent\": {\"$type\":\"shared.models.MessagePostContent\",\"versionedPostId\" : \"\", \"versionedPostPredecessorId\" : \"\", \"versionNumber\" : \"\", \"allowForwarding\" : true, \"text\" : \"98: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0" s="210" t="str">
        <f>""</f>
        <v/>
      </c>
    </row>
    <row r="101" spans="2:89" s="185" customFormat="1" x14ac:dyDescent="0.25">
      <c r="B101" s="185" t="s">
        <v>1298</v>
      </c>
      <c r="C101" s="185" t="s">
        <v>1202</v>
      </c>
      <c r="D101" s="185" t="str">
        <f>VLOOKUP(demoPosts[[#This Row],[Source]],Table1[[UUID]:[email]],2,FALSE)</f>
        <v>99@localhost</v>
      </c>
      <c r="E101" s="185" t="s">
        <v>2487</v>
      </c>
      <c r="F101" s="185" t="s">
        <v>805</v>
      </c>
      <c r="G101" s="18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I101" s="150" t="str">
        <f t="shared" ca="1" si="16"/>
        <v>2016-09-15T20:12:14Z</v>
      </c>
      <c r="J101" s="185" t="s">
        <v>804</v>
      </c>
      <c r="M101" s="185" t="s">
        <v>2600</v>
      </c>
      <c r="N101" s="185" t="str">
        <f>ROW(demoPosts[[#This Row],[postTypeGuidLabel]])-2 &amp; ":  " &amp; REPT("lorem ipsum ",2*ROW(demoPosts[[#This Row],[postTypeGuidLabel]]))</f>
        <v xml:space="preserve">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1" s="185">
        <v>12</v>
      </c>
      <c r="P101" s="18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1" s="185" t="s">
        <v>2651</v>
      </c>
      <c r="AE101" s="185" t="s">
        <v>868</v>
      </c>
      <c r="AQ101" s="185" t="str">
        <f>"\""name\"" : \"""&amp;demoPosts[[#This Row],[talentProfile.name]]&amp;"\"", "</f>
        <v xml:space="preserve">\"name\" : \"\", </v>
      </c>
      <c r="AR101" s="185" t="str">
        <f>"\""title\"" : \"""&amp;demoPosts[[#This Row],[talentProfile.title]]&amp;"\"", "</f>
        <v xml:space="preserve">\"title\" : \"\", </v>
      </c>
      <c r="AS101" s="185" t="str">
        <f>"\""capabilities\"" : \"""&amp;demoPosts[[#This Row],[talentProfile.capabilities]]&amp;"\"", "</f>
        <v xml:space="preserve">\"capabilities\" : \"\", </v>
      </c>
      <c r="AT101" s="185" t="str">
        <f>"\""video\"" : \"""&amp;demoPosts[[#This Row],[talentProfile.video]]&amp;"\"" "</f>
        <v xml:space="preserve">\"video\" : \"\" </v>
      </c>
      <c r="AU101" s="18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 \"versionedPostPredecessorId\" : \"\", \"versionNumber\" : \"\", \"allowForwarding\" : true, \"talentProfile\": {\"$type\": \"shared.models.TalentProfile\",\"name\" : \"\", \"title\" : \"\", \"capabilities\" : \"\", \"video\" : \"\" }}</v>
      </c>
      <c r="AV101" s="185" t="str">
        <f>"\""uid\"" : \"""&amp;demoPosts[[#This Row],[uid]]&amp;"\"", "</f>
        <v xml:space="preserve">\"uid\" : \"6836c2271cb44d22a647d465139abf33\", </v>
      </c>
      <c r="AW101" s="185" t="str">
        <f t="shared" si="17"/>
        <v xml:space="preserve">\"type\" : \"TEXT\", </v>
      </c>
      <c r="AX101" s="185" t="str">
        <f ca="1">"\""created\"" : \""" &amp; demoPosts[[#This Row],[created]] &amp; "\"", "</f>
        <v xml:space="preserve">\"created\" : \"2016-09-15T20:12:14Z\", </v>
      </c>
      <c r="AY101" s="185" t="str">
        <f>"\""modified\"" : \""" &amp; demoPosts[[#This Row],[modified]] &amp; "\"", "</f>
        <v xml:space="preserve">\"modified\" : \"2002-05-30T09:30:10Z\", </v>
      </c>
      <c r="AZ101" s="185" t="str">
        <f ca="1">"\""created\"" : \""" &amp; demoPosts[[#This Row],[created]] &amp; "\"", "</f>
        <v xml:space="preserve">\"created\" : \"2016-09-15T20:12:14Z\", </v>
      </c>
      <c r="BA101" s="185" t="str">
        <f>"\""modified\"" : \""" &amp; demoPosts[[#This Row],[modified]] &amp; "\"", "</f>
        <v xml:space="preserve">\"modified\" : \"2002-05-30T09:30:10Z\", </v>
      </c>
      <c r="BB101" s="185" t="str">
        <f>"\""labels\"" : \""each([Bitcoin],[Ethereum],[" &amp; demoPosts[[#This Row],[postTypeGuidLabel]]&amp;"])\"", "</f>
        <v xml:space="preserve">\"labels\" : \"each([Bitcoin],[Ethereum],[MESSAGEPOSTLABEL])\", </v>
      </c>
      <c r="BC101" s="185" t="str">
        <f t="shared" si="18"/>
        <v>\"connections\":[{\"source\":\"alias://ff5136ad023a66644c4f4a8e2a495bb34689/alias\",\"target\":\"alias://0e65bd3a974ed1d7c195f94055c93537827f/alias\",\"label\":\"f0186f0d-c862-4ee3-9c09-b850a9d745a7\"}],</v>
      </c>
      <c r="BD101" s="185" t="str">
        <f>"\""versionedPostId\"" : \""" &amp; demoPosts[[#This Row],[versionedPost.id]] &amp; "\"", "</f>
        <v xml:space="preserve">\"versionedPostId\" : \"\", </v>
      </c>
      <c r="BE101" s="185" t="str">
        <f>"\""versionedPostPredecessorId\"" : \""" &amp; demoPosts[[#This Row],[versionedPost.predecessorID]] &amp; "\"", "</f>
        <v xml:space="preserve">\"versionedPostPredecessorId\" : \"\", </v>
      </c>
      <c r="BF101" s="185" t="str">
        <f>"\""jobPostType\"" : \""" &amp; demoPosts[[#This Row],[jobPostType]] &amp; "\"", "</f>
        <v xml:space="preserve">\"jobPostType\" : \" \", </v>
      </c>
      <c r="BG101" s="185" t="str">
        <f>"\""name\"" : \""" &amp; demoPosts[[#This Row],[jobName]] &amp; "\"", "</f>
        <v xml:space="preserve">\"name\" : \"\", </v>
      </c>
      <c r="BH101" s="185" t="str">
        <f>"\""description\"" : \""" &amp; demoPosts[[#This Row],[jobDescription]] &amp; "\"", "</f>
        <v xml:space="preserve">\"description\" : \"\", </v>
      </c>
      <c r="BI101" s="185" t="str">
        <f>"\""message\"" : \""" &amp; demoPosts[[#This Row],[jobMessage]] &amp; "\"", "</f>
        <v xml:space="preserve">\"message\" : \"\", </v>
      </c>
      <c r="BJ101" s="185"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1" s="185" t="str">
        <f>"\""postedDate\"" : \""" &amp; demoPosts[[#This Row],[jobMessage]] &amp; "\"", "</f>
        <v xml:space="preserve">\"postedDate\" : \"\", </v>
      </c>
      <c r="BL101" s="185" t="str">
        <f>"\""broadcastDate\"" : \""" &amp; demoPosts[[#This Row],[jobBroadcastDate]] &amp; "\"", "</f>
        <v xml:space="preserve">\"broadcastDate\" : \"\", </v>
      </c>
      <c r="BM101" s="185" t="str">
        <f>"\""startDate\"" : \""" &amp; demoPosts[[#This Row],[jobStartDate]] &amp; "\"", "</f>
        <v xml:space="preserve">\"startDate\" : \"\", </v>
      </c>
      <c r="BN101" s="185" t="str">
        <f>"\""endDate\"" : \""" &amp; demoPosts[[#This Row],[jobEndDate]] &amp; "\"", "</f>
        <v xml:space="preserve">\"endDate\" : \"\", </v>
      </c>
      <c r="BO101" s="185" t="str">
        <f>"\""currency\"" : \""" &amp; demoPosts[[#This Row],[jobCurrency]] &amp; "\"", "</f>
        <v xml:space="preserve">\"currency\" : \"\", </v>
      </c>
      <c r="BP101" s="185" t="str">
        <f>"\""workLocation\"" : \""" &amp; demoPosts[[#This Row],[jobWorkLocation]] &amp; "\"", "</f>
        <v xml:space="preserve">\"workLocation\" : \"\", </v>
      </c>
      <c r="BQ101" s="185" t="str">
        <f>"\""isPayoutInPieces\"" : \""" &amp; demoPosts[[#This Row],[jobIsPayoutInPieces]] &amp; "\"", "</f>
        <v xml:space="preserve">\"isPayoutInPieces\" : \"\", </v>
      </c>
      <c r="BR101" s="185" t="str">
        <f t="shared" si="20"/>
        <v xml:space="preserve">\"skillNeeded\" : \"various skills\", </v>
      </c>
      <c r="BS101" s="185" t="str">
        <f>"\""posterId\"" : \""" &amp; demoPosts[[#This Row],[posterId]] &amp; "\"", "</f>
        <v xml:space="preserve">\"posterId\" : \"\", </v>
      </c>
      <c r="BT101" s="185" t="str">
        <f>"\""versionNumber\"" : \""" &amp; demoPosts[[#This Row],[versionNumber]] &amp; "\"", "</f>
        <v xml:space="preserve">\"versionNumber\" : \"\", </v>
      </c>
      <c r="BU101" s="185" t="str">
        <f>"\""allowForwarding\"" : " &amp; demoPosts[[#This Row],[allowForwarding]] &amp; ", "</f>
        <v xml:space="preserve">\"allowForwarding\" : true, </v>
      </c>
      <c r="BV101" s="185" t="str">
        <f t="shared" si="19"/>
        <v xml:space="preserve">\"referents\" : \"\", </v>
      </c>
      <c r="BW101" s="185" t="str">
        <f>"\""contractType\"" : \""" &amp; demoPosts[[#This Row],[jobContractType]] &amp; "\"", "</f>
        <v xml:space="preserve">\"contractType\" : \"\", </v>
      </c>
      <c r="BX101" s="185" t="str">
        <f>"\""budget\"" : \""" &amp; demoPosts[[#This Row],[jobBudget]] &amp; "\"""</f>
        <v>\"budget\" : \"\"</v>
      </c>
      <c r="BY101" s="185"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 \"versionedPostPredecessorId\" : \"\", \"jobPostType\" : \" \", \"name\" : \"\", \"description\" : \"\", \"message\" : \"\", \"postedDate\" : \"\", \"broadcastDate\" : \"\", \"startDate\" : \"\", \"endDate\" : \"\", \"currency\" : \"\", \"workLocation\" : \"\", \"isPayoutInPieces\" : \"\", \"skillNeeded\" : \"various skills\", \"posterId\" : \"\", \"versionNumber\" : \"\", \"allowForwarding\" : true, \"referents\" : \"\", \"contractType\" : \"\", \"budget\" : \"\"}</v>
      </c>
      <c r="BZ101" s="185" t="str">
        <f>"\""text\"" : \""" &amp; demoPosts[[#This Row],[messageText]] &amp; "\"","</f>
        <v>\"text\"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1" s="185" t="str">
        <f>"\""subject\"" : \""" &amp; demoPosts[[#This Row],[messageSubject]] &amp; "\"","</f>
        <v>\"subject\" : \"subject to discussion\",</v>
      </c>
      <c r="CB101" s="185"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1" s="185"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D101" s="185"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shared.models.MessagePost</v>
      </c>
      <c r="CE101" s="185" t="str">
        <f ca="1">"{\""$type\"":\"""&amp;demoPosts[[#This Row],[$type]]&amp;"\"","&amp;demoPosts[[#This Row],[uidInnerJson]]&amp;demoPosts[[#This Row],[createdInnerJson]]&amp;demoPosts[[#This Row],[modifiedInnerJson]]&amp;"\""connections\"":[{}],"&amp;"\""labels\"":\""notused\"","&amp;demoPosts[[#This Row],[typeDependentContentJson]]&amp;"}"</f>
        <v>{\"$type\":\"shared.models.MessagePost\",\"uid\" : \"6836c2271cb44d22a647d465139abf33\", \"created\" : \"2016-09-15T20:12:14Z\",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F101" s="185" t="str">
        <f>"""uid"" : """&amp;demoPosts[[#This Row],[uid]]&amp;""", "</f>
        <v xml:space="preserve">"uid" : "6836c2271cb44d22a647d465139abf33", </v>
      </c>
      <c r="CG101" s="185" t="str">
        <f>"""src"" : """&amp;demoPosts[[#This Row],[Source]]&amp;""", "</f>
        <v xml:space="preserve">"src" : "a6f234472aba4e2d943f4ba499071f0f", </v>
      </c>
      <c r="CH101" s="185" t="str">
        <f>"""trgts"" : ["""&amp;demoPosts[[#This Row],[trgt1]]&amp;"""], "</f>
        <v xml:space="preserve">"trgts" : ["eeeeeeeeeeeeeeeeeeeeeeeeeeeeeeee"], </v>
      </c>
      <c r="CI101" s="185" t="str">
        <f>"""label"" : ""each([Bitcoin],[Ethereum],[" &amp; demoPosts[[#This Row],[postTypeGuidLabel]]&amp;"])"", "</f>
        <v xml:space="preserve">"label" : "each([Bitcoin],[Ethereum],[MESSAGEPOSTLABEL])", </v>
      </c>
      <c r="CJ101" s="207" t="str">
        <f ca="1">"{"&amp;demoPosts[[#This Row],[src]] &amp;demoPosts[[#This Row],[trgts]]&amp; demoPosts[[#This Row],[outterLabels]] &amp; demoPosts[[#This Row],[uid2]] &amp; """value"" : """ &amp; demoPosts[[#This Row],[valueJson]] &amp; """}" &amp; IF(LEN(OFFSET(demoPosts[[#This Row],[Source]],1,0))&gt;0," , ","")</f>
        <v xml:space="preserve">{"src" : "a6f234472aba4e2d943f4ba499071f0f", "trgts" : ["eeeeeeeeeeeeeeeeeeeeeeeeeeeeeeee"], "label" : "each([Bitcoin],[Ethereum],[MESSAGEPOSTLABEL])", "uid" : "6836c2271cb44d22a647d465139abf33", "value" : "{\"$type\":\"shared.models.MessagePost\",\"uid\" : \"6836c2271cb44d22a647d465139abf33\", \"created\" : \"2016-09-15T20:12:14Z\", \"modified\" : \"2002-05-30T09:30:10Z\", \"connections\":[{}],\"labels\":\"notused\",\"postContent\": {\"$type\":\"shared.models.MessagePostContent\",\"versionedPostId\" : \"\", \"versionedPostPredecessorId\" : \"\", \"versionNumber\" : \"\", \"allowForwarding\" : true, \"text\" : \"99: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\"subject to discussion\",\"imgSrc\"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 , </v>
      </c>
      <c r="CK101" s="210" t="str">
        <f>""</f>
        <v/>
      </c>
    </row>
    <row r="102" spans="2:89" s="214" customFormat="1" x14ac:dyDescent="0.25">
      <c r="B102" s="214" t="s">
        <v>1091</v>
      </c>
      <c r="C102" s="215" t="s">
        <v>2486</v>
      </c>
      <c r="D102" s="215" t="str">
        <f>VLOOKUP(demoPosts[[#This Row],[Source]],Table1[[UUID]:[email]],2,FALSE)</f>
        <v>3@localhost</v>
      </c>
      <c r="E102" s="216" t="s">
        <v>2487</v>
      </c>
      <c r="F102" s="214" t="s">
        <v>806</v>
      </c>
      <c r="G102" s="2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2" s="217" t="s">
        <v>2418</v>
      </c>
      <c r="I102" s="150" t="str">
        <f t="shared" ca="1" si="16"/>
        <v>2016-09-15T19:57:50Z</v>
      </c>
      <c r="J102" s="217" t="s">
        <v>804</v>
      </c>
      <c r="K102" s="218" t="s">
        <v>2488</v>
      </c>
      <c r="L102" s="217"/>
      <c r="M102" s="219" t="s">
        <v>2651</v>
      </c>
      <c r="N102" s="217" t="str">
        <f>ROW(demoPosts[[#This Row],[postTypeGuidLabel]])-2 &amp; ":  " &amp; REPT("lorem ipsum ",2*ROW(demoPosts[[#This Row],[postTypeGuidLabel]]))</f>
        <v xml:space="preserve">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2" s="217">
        <v>12</v>
      </c>
      <c r="P10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2" s="221" t="s">
        <v>946</v>
      </c>
      <c r="R102" s="221" t="s">
        <v>951</v>
      </c>
      <c r="S102" s="221" t="s">
        <v>953</v>
      </c>
      <c r="T102" s="221" t="s">
        <v>1063</v>
      </c>
      <c r="U102" s="221" t="s">
        <v>804</v>
      </c>
      <c r="V102" s="221" t="s">
        <v>804</v>
      </c>
      <c r="W102" s="221" t="s">
        <v>804</v>
      </c>
      <c r="X102" s="221" t="s">
        <v>804</v>
      </c>
      <c r="Y102" s="221" t="s">
        <v>619</v>
      </c>
      <c r="Z102" s="221" t="s">
        <v>864</v>
      </c>
      <c r="AA102" s="221" t="s">
        <v>818</v>
      </c>
      <c r="AB102" s="222" t="s">
        <v>938</v>
      </c>
      <c r="AC102" s="221" t="s">
        <v>2487</v>
      </c>
      <c r="AD102" s="221">
        <v>1</v>
      </c>
      <c r="AE102" s="223" t="s">
        <v>868</v>
      </c>
      <c r="AF102" s="221" t="s">
        <v>943</v>
      </c>
      <c r="AG102" s="221" t="s">
        <v>2501</v>
      </c>
      <c r="AH102" s="221">
        <v>2350.3000000000002</v>
      </c>
      <c r="AI102" s="224">
        <v>1</v>
      </c>
      <c r="AJ102" s="224">
        <v>2</v>
      </c>
      <c r="AK102" s="224">
        <v>3</v>
      </c>
      <c r="AL102" s="224"/>
      <c r="AM102" s="224"/>
      <c r="AN102" s="224"/>
      <c r="AO102" s="224"/>
      <c r="AP102" s="224"/>
      <c r="AQ102" s="224" t="str">
        <f>"\""name\"" : \"""&amp;demoPosts[[#This Row],[talentProfile.name]]&amp;"\"", "</f>
        <v xml:space="preserve">\"name\" : \"\", </v>
      </c>
      <c r="AR102" s="224" t="str">
        <f>"\""title\"" : \"""&amp;demoPosts[[#This Row],[talentProfile.title]]&amp;"\"", "</f>
        <v xml:space="preserve">\"title\" : \"\", </v>
      </c>
      <c r="AS102" s="224" t="str">
        <f>"\""capabilities\"" : \"""&amp;demoPosts[[#This Row],[talentProfile.capabilities]]&amp;"\"", "</f>
        <v xml:space="preserve">\"capabilities\" : \"\", </v>
      </c>
      <c r="AT102" s="224" t="str">
        <f>"\""video\"" : \"""&amp;demoPosts[[#This Row],[talentProfile.video]]&amp;"\"" "</f>
        <v xml:space="preserve">\"video\" : \"\" </v>
      </c>
      <c r="AU10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2" s="225" t="str">
        <f>"\""uid\"" : \"""&amp;demoPosts[[#This Row],[uid]]&amp;"\"", "</f>
        <v xml:space="preserve">\"uid\" : \"cd265741286c4edcabd60081d17de6b0\", </v>
      </c>
      <c r="AW102" s="217" t="str">
        <f t="shared" si="0"/>
        <v xml:space="preserve">\"type\" : \"TEXT\", </v>
      </c>
      <c r="AX102" s="217" t="str">
        <f ca="1">"\""created\"" : \""" &amp; demoPosts[[#This Row],[created]] &amp; "\"", "</f>
        <v xml:space="preserve">\"created\" : \"2016-09-15T19:57:50Z\", </v>
      </c>
      <c r="AY102" s="217" t="str">
        <f>"\""modified\"" : \""" &amp; demoPosts[[#This Row],[modified]] &amp; "\"", "</f>
        <v xml:space="preserve">\"modified\" : \"2002-05-30T09:30:10Z\", </v>
      </c>
      <c r="AZ102" s="217" t="str">
        <f ca="1">"\""created\"" : \""" &amp; demoPosts[[#This Row],[created]] &amp; "\"", "</f>
        <v xml:space="preserve">\"created\" : \"2016-09-15T19:57:50Z\", </v>
      </c>
      <c r="BA102" s="217" t="str">
        <f>"\""modified\"" : \""" &amp; demoPosts[[#This Row],[modified]] &amp; "\"", "</f>
        <v xml:space="preserve">\"modified\" : \"2002-05-30T09:30:10Z\", </v>
      </c>
      <c r="BB102" s="217" t="str">
        <f>"\""labels\"" : \""each([Bitcoin],[Ethereum],[" &amp; demoPosts[[#This Row],[postTypeGuidLabel]]&amp;"])\"", "</f>
        <v xml:space="preserve">\"labels\" : \"each([Bitcoin],[Ethereum],[PROJECTPOSTLABEL])\", </v>
      </c>
      <c r="BC102" s="217" t="str">
        <f t="shared" si="1"/>
        <v>\"connections\":[{\"source\":\"alias://ff5136ad023a66644c4f4a8e2a495bb34689/alias\",\"target\":\"alias://0e65bd3a974ed1d7c195f94055c93537827f/alias\",\"label\":\"f0186f0d-c862-4ee3-9c09-b850a9d745a7\"}],</v>
      </c>
      <c r="BD102" s="217" t="str">
        <f>"\""versionedPostId\"" : \""" &amp; demoPosts[[#This Row],[versionedPost.id]] &amp; "\"", "</f>
        <v xml:space="preserve">\"versionedPostId\" : \"35e60447747e496aafde65ca182db1c8\", </v>
      </c>
      <c r="BE102" s="217" t="str">
        <f>"\""versionedPostPredecessorId\"" : \""" &amp; demoPosts[[#This Row],[versionedPost.predecessorID]] &amp; "\"", "</f>
        <v xml:space="preserve">\"versionedPostPredecessorId\" : \"\", </v>
      </c>
      <c r="BF102" s="226" t="str">
        <f>"\""jobPostType\"" : \""" &amp; demoPosts[[#This Row],[jobPostType]] &amp; "\"", "</f>
        <v xml:space="preserve">\"jobPostType\" : \"Project-Hourly\", </v>
      </c>
      <c r="BG102" s="226" t="str">
        <f>"\""name\"" : \""" &amp; demoPosts[[#This Row],[jobName]] &amp; "\"", "</f>
        <v xml:space="preserve">\"name\" : \"Help test Bitcoin as payment for my travel-related business\", </v>
      </c>
      <c r="BH10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2" s="226" t="str">
        <f>"\""message\"" : \""" &amp; demoPosts[[#This Row],[jobMessage]] &amp; "\"", "</f>
        <v xml:space="preserve">\"message\" : \"hi\", </v>
      </c>
      <c r="BJ10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2" s="226" t="str">
        <f>"\""postedDate\"" : \""" &amp; demoPosts[[#This Row],[jobMessage]] &amp; "\"", "</f>
        <v xml:space="preserve">\"postedDate\" : \"hi\", </v>
      </c>
      <c r="BL102" s="226" t="str">
        <f>"\""broadcastDate\"" : \""" &amp; demoPosts[[#This Row],[jobBroadcastDate]] &amp; "\"", "</f>
        <v xml:space="preserve">\"broadcastDate\" : \"2002-05-30T09:30:10Z\", </v>
      </c>
      <c r="BM102" s="226" t="str">
        <f>"\""startDate\"" : \""" &amp; demoPosts[[#This Row],[jobStartDate]] &amp; "\"", "</f>
        <v xml:space="preserve">\"startDate\" : \"2002-05-30T09:30:10Z\", </v>
      </c>
      <c r="BN102" s="226" t="str">
        <f>"\""endDate\"" : \""" &amp; demoPosts[[#This Row],[jobEndDate]] &amp; "\"", "</f>
        <v xml:space="preserve">\"endDate\" : \"2002-05-30T09:30:10Z\", </v>
      </c>
      <c r="BO102" s="226" t="str">
        <f>"\""currency\"" : \""" &amp; demoPosts[[#This Row],[jobCurrency]] &amp; "\"", "</f>
        <v xml:space="preserve">\"currency\" : \"USD\", </v>
      </c>
      <c r="BP102" s="226" t="str">
        <f>"\""workLocation\"" : \""" &amp; demoPosts[[#This Row],[jobWorkLocation]] &amp; "\"", "</f>
        <v xml:space="preserve">\"workLocation\" : \"United States\", </v>
      </c>
      <c r="BQ102" s="226" t="str">
        <f>"\""isPayoutInPieces\"" : \""" &amp; demoPosts[[#This Row],[jobIsPayoutInPieces]] &amp; "\"", "</f>
        <v xml:space="preserve">\"isPayoutInPieces\" : \"false\", </v>
      </c>
      <c r="BR102" s="226" t="str">
        <f t="shared" si="20"/>
        <v xml:space="preserve">\"skillNeeded\" : \"various skills\", </v>
      </c>
      <c r="BS102" s="226" t="str">
        <f>"\""posterId\"" : \""" &amp; demoPosts[[#This Row],[posterId]] &amp; "\"", "</f>
        <v xml:space="preserve">\"posterId\" : \"eeeeeeeeeeeeeeeeeeeeeeeeeeeeeeee\", </v>
      </c>
      <c r="BT102" s="226" t="str">
        <f>"\""versionNumber\"" : \""" &amp; demoPosts[[#This Row],[versionNumber]] &amp; "\"", "</f>
        <v xml:space="preserve">\"versionNumber\" : \"1\", </v>
      </c>
      <c r="BU102" s="227" t="str">
        <f>"\""allowForwarding\"" : " &amp; demoPosts[[#This Row],[allowForwarding]] &amp; ", "</f>
        <v xml:space="preserve">\"allowForwarding\" : true, </v>
      </c>
      <c r="BV102" s="226" t="str">
        <f t="shared" si="3"/>
        <v xml:space="preserve">\"referents\" : \"\", </v>
      </c>
      <c r="BW102" s="226" t="str">
        <f>"\""contractType\"" : \""" &amp; demoPosts[[#This Row],[jobContractType]] &amp; "\"", "</f>
        <v xml:space="preserve">\"contractType\" : \"contest\", </v>
      </c>
      <c r="BX102" s="226" t="str">
        <f>"\""budget\"" : \""" &amp; demoPosts[[#This Row],[jobBudget]] &amp; "\"""</f>
        <v>\"budget\" : \"2350.3\"</v>
      </c>
      <c r="BY10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2" s="226" t="str">
        <f>"\""text\"" : \""" &amp; demoPosts[[#This Row],[messageText]] &amp; "\"","</f>
        <v>\"text\"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2" s="226" t="str">
        <f>"\""subject\"" : \""" &amp; demoPosts[[#This Row],[messageSubject]] &amp; "\"","</f>
        <v>\"subject\" : \" \",</v>
      </c>
      <c r="CB10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2"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\"2016-09-15T19:57:50Z\",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2" s="225" t="str">
        <f>"""uid"" : """&amp;demoPosts[[#This Row],[uid]]&amp;""", "</f>
        <v xml:space="preserve">"uid" : "cd265741286c4edcabd60081d17de6b0", </v>
      </c>
      <c r="CG102" s="228" t="str">
        <f>"""src"" : """&amp;demoPosts[[#This Row],[Source]]&amp;""", "</f>
        <v xml:space="preserve">"src" : "00038b40479945579050fd7a4b77c23e", </v>
      </c>
      <c r="CH102" s="228" t="str">
        <f>"""trgts"" : ["""&amp;demoPosts[[#This Row],[trgt1]]&amp;"""], "</f>
        <v xml:space="preserve">"trgts" : ["eeeeeeeeeeeeeeeeeeeeeeeeeeeeeeee"], </v>
      </c>
      <c r="CI102" s="214" t="str">
        <f>"""label"" : ""each([Bitcoin],[Ethereum],[" &amp; demoPosts[[#This Row],[postTypeGuidLabel]]&amp;"])"", "</f>
        <v xml:space="preserve">"label" : "each([Bitcoin],[Ethereum],[PROJECTPOSTLABEL])", </v>
      </c>
      <c r="CJ102" s="229"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\"2016-09-15T19:57:50Z\",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2" s="230" t="str">
        <f>""</f>
        <v/>
      </c>
    </row>
    <row r="103" spans="2:89" s="214" customFormat="1" x14ac:dyDescent="0.25">
      <c r="B103" s="214" t="s">
        <v>2468</v>
      </c>
      <c r="C103" s="228" t="s">
        <v>2485</v>
      </c>
      <c r="D103" s="228" t="str">
        <f>VLOOKUP(demoPosts[[#This Row],[Source]],Table1[[UUID]:[email]],2,FALSE)</f>
        <v>2@localhost</v>
      </c>
      <c r="E103" s="216" t="s">
        <v>2487</v>
      </c>
      <c r="F103" s="214" t="s">
        <v>806</v>
      </c>
      <c r="G10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3" s="217" t="s">
        <v>2418</v>
      </c>
      <c r="I103" s="150" t="str">
        <f t="shared" ca="1" si="16"/>
        <v>2016-09-15T19:43:26Z</v>
      </c>
      <c r="J103" s="217" t="s">
        <v>804</v>
      </c>
      <c r="K103" s="218" t="s">
        <v>2488</v>
      </c>
      <c r="L103" s="217"/>
      <c r="M103" s="219" t="s">
        <v>2651</v>
      </c>
      <c r="N103" s="217" t="str">
        <f>ROW(demoPosts[[#This Row],[postTypeGuidLabel]])-2 &amp; ":  " &amp; REPT("lorem ipsum ",2*ROW(demoPosts[[#This Row],[postTypeGuidLabel]]))</f>
        <v xml:space="preserve">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3" s="217">
        <v>12</v>
      </c>
      <c r="P10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3" s="221" t="s">
        <v>946</v>
      </c>
      <c r="R103" s="221" t="s">
        <v>2423</v>
      </c>
      <c r="S103" s="221" t="s">
        <v>2422</v>
      </c>
      <c r="T103" s="221" t="s">
        <v>1063</v>
      </c>
      <c r="U103" s="221" t="s">
        <v>804</v>
      </c>
      <c r="V103" s="221" t="s">
        <v>804</v>
      </c>
      <c r="W103" s="221" t="s">
        <v>804</v>
      </c>
      <c r="X103" s="221" t="s">
        <v>804</v>
      </c>
      <c r="Y103" s="221" t="s">
        <v>619</v>
      </c>
      <c r="Z103" s="221" t="s">
        <v>864</v>
      </c>
      <c r="AA103" s="221" t="s">
        <v>818</v>
      </c>
      <c r="AB103" s="222" t="s">
        <v>938</v>
      </c>
      <c r="AC103" s="221" t="s">
        <v>2487</v>
      </c>
      <c r="AD103" s="221">
        <v>1</v>
      </c>
      <c r="AE103" s="223" t="s">
        <v>868</v>
      </c>
      <c r="AF103" s="221" t="s">
        <v>943</v>
      </c>
      <c r="AG103" s="221" t="s">
        <v>2501</v>
      </c>
      <c r="AH103" s="221">
        <v>2350.3000000000002</v>
      </c>
      <c r="AI103" s="224">
        <v>1</v>
      </c>
      <c r="AJ103" s="224">
        <v>2</v>
      </c>
      <c r="AK103" s="224">
        <v>3</v>
      </c>
      <c r="AL103" s="224">
        <v>4</v>
      </c>
      <c r="AM103" s="224"/>
      <c r="AN103" s="224"/>
      <c r="AO103" s="224"/>
      <c r="AP103" s="224"/>
      <c r="AQ103" s="224" t="str">
        <f>"\""name\"" : \"""&amp;demoPosts[[#This Row],[talentProfile.name]]&amp;"\"", "</f>
        <v xml:space="preserve">\"name\" : \"\", </v>
      </c>
      <c r="AR103" s="224" t="str">
        <f>"\""title\"" : \"""&amp;demoPosts[[#This Row],[talentProfile.title]]&amp;"\"", "</f>
        <v xml:space="preserve">\"title\" : \"\", </v>
      </c>
      <c r="AS103" s="224" t="str">
        <f>"\""capabilities\"" : \"""&amp;demoPosts[[#This Row],[talentProfile.capabilities]]&amp;"\"", "</f>
        <v xml:space="preserve">\"capabilities\" : \"\", </v>
      </c>
      <c r="AT103" s="224" t="str">
        <f>"\""video\"" : \"""&amp;demoPosts[[#This Row],[talentProfile.video]]&amp;"\"" "</f>
        <v xml:space="preserve">\"video\" : \"\" </v>
      </c>
      <c r="AU10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3" s="225" t="str">
        <f>"\""uid\"" : \"""&amp;demoPosts[[#This Row],[uid]]&amp;"\"", "</f>
        <v xml:space="preserve">\"uid\" : \"0c778b40479945579050fd7a4b77c23e\", </v>
      </c>
      <c r="AW103" s="217" t="str">
        <f t="shared" si="0"/>
        <v xml:space="preserve">\"type\" : \"TEXT\", </v>
      </c>
      <c r="AX103" s="217" t="str">
        <f ca="1">"\""created\"" : \""" &amp; demoPosts[[#This Row],[created]] &amp; "\"", "</f>
        <v xml:space="preserve">\"created\" : \"2016-09-15T19:43:26Z\", </v>
      </c>
      <c r="AY103" s="217" t="str">
        <f>"\""modified\"" : \""" &amp; demoPosts[[#This Row],[modified]] &amp; "\"", "</f>
        <v xml:space="preserve">\"modified\" : \"2002-05-30T09:30:10Z\", </v>
      </c>
      <c r="AZ103" s="217" t="str">
        <f ca="1">"\""created\"" : \""" &amp; demoPosts[[#This Row],[created]] &amp; "\"", "</f>
        <v xml:space="preserve">\"created\" : \"2016-09-15T19:43:26Z\", </v>
      </c>
      <c r="BA103" s="217" t="str">
        <f>"\""modified\"" : \""" &amp; demoPosts[[#This Row],[modified]] &amp; "\"", "</f>
        <v xml:space="preserve">\"modified\" : \"2002-05-30T09:30:10Z\", </v>
      </c>
      <c r="BB103" s="217" t="str">
        <f>"\""labels\"" : \""each([Bitcoin],[Ethereum],[" &amp; demoPosts[[#This Row],[postTypeGuidLabel]]&amp;"])\"", "</f>
        <v xml:space="preserve">\"labels\" : \"each([Bitcoin],[Ethereum],[PROJECTPOSTLABEL])\", </v>
      </c>
      <c r="BC103" s="217" t="str">
        <f t="shared" si="1"/>
        <v>\"connections\":[{\"source\":\"alias://ff5136ad023a66644c4f4a8e2a495bb34689/alias\",\"target\":\"alias://0e65bd3a974ed1d7c195f94055c93537827f/alias\",\"label\":\"f0186f0d-c862-4ee3-9c09-b850a9d745a7\"}],</v>
      </c>
      <c r="BD103" s="217" t="str">
        <f>"\""versionedPostId\"" : \""" &amp; demoPosts[[#This Row],[versionedPost.id]] &amp; "\"", "</f>
        <v xml:space="preserve">\"versionedPostId\" : \"35e60447747e496aafde65ca182db1c8\", </v>
      </c>
      <c r="BE103" s="217" t="str">
        <f>"\""versionedPostPredecessorId\"" : \""" &amp; demoPosts[[#This Row],[versionedPost.predecessorID]] &amp; "\"", "</f>
        <v xml:space="preserve">\"versionedPostPredecessorId\" : \"\", </v>
      </c>
      <c r="BF103" s="226" t="str">
        <f>"\""jobPostType\"" : \""" &amp; demoPosts[[#This Row],[jobPostType]] &amp; "\"", "</f>
        <v xml:space="preserve">\"jobPostType\" : \"Project-Hourly\", </v>
      </c>
      <c r="BG103" s="226" t="str">
        <f>"\""name\"" : \""" &amp; demoPosts[[#This Row],[jobName]] &amp; "\"", "</f>
        <v xml:space="preserve">\"name\" : \"Help test Ethereum DAO, now…\", </v>
      </c>
      <c r="BH103" s="226" t="str">
        <f>"\""description\"" : \""" &amp; demoPosts[[#This Row],[jobDescription]] &amp; "\"", "</f>
        <v xml:space="preserve">\"description\" : \"Even better than before, this project pays a huge up-front signing bonus!\", </v>
      </c>
      <c r="BI103" s="226" t="str">
        <f>"\""message\"" : \""" &amp; demoPosts[[#This Row],[jobMessage]] &amp; "\"", "</f>
        <v xml:space="preserve">\"message\" : \"hi\", </v>
      </c>
      <c r="BJ10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3" s="226" t="str">
        <f>"\""postedDate\"" : \""" &amp; demoPosts[[#This Row],[jobMessage]] &amp; "\"", "</f>
        <v xml:space="preserve">\"postedDate\" : \"hi\", </v>
      </c>
      <c r="BL103" s="226" t="str">
        <f>"\""broadcastDate\"" : \""" &amp; demoPosts[[#This Row],[jobBroadcastDate]] &amp; "\"", "</f>
        <v xml:space="preserve">\"broadcastDate\" : \"2002-05-30T09:30:10Z\", </v>
      </c>
      <c r="BM103" s="226" t="str">
        <f>"\""startDate\"" : \""" &amp; demoPosts[[#This Row],[jobStartDate]] &amp; "\"", "</f>
        <v xml:space="preserve">\"startDate\" : \"2002-05-30T09:30:10Z\", </v>
      </c>
      <c r="BN103" s="226" t="str">
        <f>"\""endDate\"" : \""" &amp; demoPosts[[#This Row],[jobEndDate]] &amp; "\"", "</f>
        <v xml:space="preserve">\"endDate\" : \"2002-05-30T09:30:10Z\", </v>
      </c>
      <c r="BO103" s="226" t="str">
        <f>"\""currency\"" : \""" &amp; demoPosts[[#This Row],[jobCurrency]] &amp; "\"", "</f>
        <v xml:space="preserve">\"currency\" : \"USD\", </v>
      </c>
      <c r="BP103" s="226" t="str">
        <f>"\""workLocation\"" : \""" &amp; demoPosts[[#This Row],[jobWorkLocation]] &amp; "\"", "</f>
        <v xml:space="preserve">\"workLocation\" : \"United States\", </v>
      </c>
      <c r="BQ103" s="226" t="str">
        <f>"\""isPayoutInPieces\"" : \""" &amp; demoPosts[[#This Row],[jobIsPayoutInPieces]] &amp; "\"", "</f>
        <v xml:space="preserve">\"isPayoutInPieces\" : \"false\", </v>
      </c>
      <c r="BR103" s="226" t="str">
        <f t="shared" si="20"/>
        <v xml:space="preserve">\"skillNeeded\" : \"various skills\", </v>
      </c>
      <c r="BS103" s="226" t="str">
        <f>"\""posterId\"" : \""" &amp; demoPosts[[#This Row],[posterId]] &amp; "\"", "</f>
        <v xml:space="preserve">\"posterId\" : \"eeeeeeeeeeeeeeeeeeeeeeeeeeeeeeee\", </v>
      </c>
      <c r="BT103" s="226" t="str">
        <f>"\""versionNumber\"" : \""" &amp; demoPosts[[#This Row],[versionNumber]] &amp; "\"", "</f>
        <v xml:space="preserve">\"versionNumber\" : \"1\", </v>
      </c>
      <c r="BU103" s="227" t="str">
        <f>"\""allowForwarding\"" : " &amp; demoPosts[[#This Row],[allowForwarding]] &amp; ", "</f>
        <v xml:space="preserve">\"allowForwarding\" : true, </v>
      </c>
      <c r="BV103" s="226" t="str">
        <f t="shared" si="3"/>
        <v xml:space="preserve">\"referents\" : \"\", </v>
      </c>
      <c r="BW103" s="226" t="str">
        <f>"\""contractType\"" : \""" &amp; demoPosts[[#This Row],[jobContractType]] &amp; "\"", "</f>
        <v xml:space="preserve">\"contractType\" : \"contest\", </v>
      </c>
      <c r="BX103" s="226" t="str">
        <f>"\""budget\"" : \""" &amp; demoPosts[[#This Row],[jobBudget]] &amp; "\"""</f>
        <v>\"budget\" : \"2350.3\"</v>
      </c>
      <c r="BY10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3" s="226" t="str">
        <f>"\""text\"" : \""" &amp; demoPosts[[#This Row],[messageText]] &amp; "\"","</f>
        <v>\"text\"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3" s="226" t="str">
        <f>"\""subject\"" : \""" &amp; demoPosts[[#This Row],[messageSubject]] &amp; "\"","</f>
        <v>\"subject\" : \" \",</v>
      </c>
      <c r="CB10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3" s="217" t="str">
        <f ca="1">"{\""$type\"":\"""&amp;demoPosts[[#This Row],[$type]]&amp;"\"","&amp;demoPosts[[#This Row],[uidInnerJson]]&amp;demoPosts[[#This Row],[createdInnerJson]]&amp;demoPosts[[#This Row],[modifiedInnerJson]]&amp;"\""connections\"":[{}],"&amp;"\""labels\"":\""notused\"","&amp;demoPosts[[#This Row],[typeDependentContentJson]]&amp;"}"</f>
        <v>{\"$type\":\"shared.models.ProjectsPost\",\"uid\" : \"0c778b40479945579050fd7a4b77c23e\", \"created\" : \"2016-09-15T19:43:26Z\",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3" s="225" t="str">
        <f>"""uid"" : """&amp;demoPosts[[#This Row],[uid]]&amp;""", "</f>
        <v xml:space="preserve">"uid" : "0c778b40479945579050fd7a4b77c23e", </v>
      </c>
      <c r="CG103" s="228" t="str">
        <f>"""src"" : """&amp;demoPosts[[#This Row],[Source]]&amp;""", "</f>
        <v xml:space="preserve">"src" : "0002223c1a99453096fa3ccb8dca5418", </v>
      </c>
      <c r="CH103" s="228" t="str">
        <f>"""trgts"" : ["""&amp;demoPosts[[#This Row],[trgt1]]&amp;"""], "</f>
        <v xml:space="preserve">"trgts" : ["eeeeeeeeeeeeeeeeeeeeeeeeeeeeeeee"], </v>
      </c>
      <c r="CI103" s="214" t="str">
        <f>"""label"" : ""each([Bitcoin],[Ethereum],[" &amp; demoPosts[[#This Row],[postTypeGuidLabel]]&amp;"])"", "</f>
        <v xml:space="preserve">"label" : "each([Bitcoin],[Ethereum],[PROJECTPOSTLABEL])", </v>
      </c>
      <c r="CJ10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\"2016-09-15T19:43:26Z\", \"modified\" : \"2002-05-30T09:30:10Z\", \"connections\":[{}],\"labels\":\"notused\",\"postContent\":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3" s="230" t="str">
        <f>""</f>
        <v/>
      </c>
    </row>
    <row r="104" spans="2:89" s="214" customFormat="1" x14ac:dyDescent="0.25">
      <c r="B104" s="214" t="s">
        <v>2469</v>
      </c>
      <c r="C104" s="228" t="s">
        <v>2485</v>
      </c>
      <c r="D104" s="228" t="str">
        <f>VLOOKUP(demoPosts[[#This Row],[Source]],Table1[[UUID]:[email]],2,FALSE)</f>
        <v>2@localhost</v>
      </c>
      <c r="E104" s="216" t="s">
        <v>2487</v>
      </c>
      <c r="F104" s="214" t="s">
        <v>806</v>
      </c>
      <c r="G10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4" s="217" t="s">
        <v>2418</v>
      </c>
      <c r="I104" s="150" t="str">
        <f t="shared" ca="1" si="16"/>
        <v>2016-09-15T19:29:02Z</v>
      </c>
      <c r="J104" s="217" t="s">
        <v>804</v>
      </c>
      <c r="K104" s="218" t="s">
        <v>2488</v>
      </c>
      <c r="L104" s="217"/>
      <c r="M104" s="219" t="s">
        <v>2651</v>
      </c>
      <c r="N104" s="217" t="str">
        <f>ROW(demoPosts[[#This Row],[postTypeGuidLabel]])-2 &amp; ":  " &amp; REPT("lorem ipsum ",2*ROW(demoPosts[[#This Row],[postTypeGuidLabel]]))</f>
        <v xml:space="preserve">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4" s="217">
        <v>12</v>
      </c>
      <c r="P10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4" s="221" t="s">
        <v>946</v>
      </c>
      <c r="R104" s="221" t="s">
        <v>951</v>
      </c>
      <c r="S104" s="221" t="s">
        <v>953</v>
      </c>
      <c r="T104" s="221" t="s">
        <v>1063</v>
      </c>
      <c r="U104" s="221" t="s">
        <v>804</v>
      </c>
      <c r="V104" s="221" t="s">
        <v>804</v>
      </c>
      <c r="W104" s="221" t="s">
        <v>804</v>
      </c>
      <c r="X104" s="221" t="s">
        <v>804</v>
      </c>
      <c r="Y104" s="221" t="s">
        <v>619</v>
      </c>
      <c r="Z104" s="221" t="s">
        <v>864</v>
      </c>
      <c r="AA104" s="221" t="s">
        <v>818</v>
      </c>
      <c r="AB104" s="222" t="s">
        <v>938</v>
      </c>
      <c r="AC104" s="221" t="s">
        <v>2487</v>
      </c>
      <c r="AD104" s="221">
        <v>1</v>
      </c>
      <c r="AE104" s="223" t="s">
        <v>868</v>
      </c>
      <c r="AF104" s="221" t="s">
        <v>943</v>
      </c>
      <c r="AG104" s="221" t="s">
        <v>2501</v>
      </c>
      <c r="AH104" s="221">
        <v>2350.3000000000002</v>
      </c>
      <c r="AI104" s="224">
        <v>1</v>
      </c>
      <c r="AJ104" s="224"/>
      <c r="AK104" s="224"/>
      <c r="AL104" s="224"/>
      <c r="AN104" s="224"/>
      <c r="AO104" s="224"/>
      <c r="AP104" s="231"/>
      <c r="AQ104" s="225" t="str">
        <f>"\""name\"" : \"""&amp;demoPosts[[#This Row],[talentProfile.name]]&amp;"\"", "</f>
        <v xml:space="preserve">\"name\" : \"\", </v>
      </c>
      <c r="AR104" s="225" t="str">
        <f>"\""title\"" : \"""&amp;demoPosts[[#This Row],[talentProfile.title]]&amp;"\"", "</f>
        <v xml:space="preserve">\"title\" : \"\", </v>
      </c>
      <c r="AS104" s="225" t="str">
        <f>"\""capabilities\"" : \"""&amp;demoPosts[[#This Row],[talentProfile.capabilities]]&amp;"\"", "</f>
        <v xml:space="preserve">\"capabilities\" : \"\", </v>
      </c>
      <c r="AT104" s="225" t="str">
        <f>"\""video\"" : \"""&amp;demoPosts[[#This Row],[talentProfile.video]]&amp;"\"" "</f>
        <v xml:space="preserve">\"video\" : \"\" </v>
      </c>
      <c r="AU104" s="225"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4" s="225" t="str">
        <f>"\""uid\"" : \"""&amp;demoPosts[[#This Row],[uid]]&amp;"\"", "</f>
        <v xml:space="preserve">\"uid\" : \"1519223c1a99453096fa3ccb8dca5418\", </v>
      </c>
      <c r="AW104" s="217" t="str">
        <f t="shared" si="0"/>
        <v xml:space="preserve">\"type\" : \"TEXT\", </v>
      </c>
      <c r="AX104" s="217" t="str">
        <f ca="1">"\""created\"" : \""" &amp; demoPosts[[#This Row],[created]] &amp; "\"", "</f>
        <v xml:space="preserve">\"created\" : \"2016-09-15T19:29:02Z\", </v>
      </c>
      <c r="AY104" s="217" t="str">
        <f>"\""modified\"" : \""" &amp; demoPosts[[#This Row],[modified]] &amp; "\"", "</f>
        <v xml:space="preserve">\"modified\" : \"2002-05-30T09:30:10Z\", </v>
      </c>
      <c r="AZ104" s="217" t="str">
        <f ca="1">"\""created\"" : \""" &amp; demoPosts[[#This Row],[created]] &amp; "\"", "</f>
        <v xml:space="preserve">\"created\" : \"2016-09-15T19:29:02Z\", </v>
      </c>
      <c r="BA104" s="217" t="str">
        <f>"\""modified\"" : \""" &amp; demoPosts[[#This Row],[modified]] &amp; "\"", "</f>
        <v xml:space="preserve">\"modified\" : \"2002-05-30T09:30:10Z\", </v>
      </c>
      <c r="BB104" s="217" t="str">
        <f>"\""labels\"" : \""each([Bitcoin],[Ethereum],[" &amp; demoPosts[[#This Row],[postTypeGuidLabel]]&amp;"])\"", "</f>
        <v xml:space="preserve">\"labels\" : \"each([Bitcoin],[Ethereum],[PROJECTPOSTLABEL])\", </v>
      </c>
      <c r="BC104" s="217" t="str">
        <f t="shared" si="1"/>
        <v>\"connections\":[{\"source\":\"alias://ff5136ad023a66644c4f4a8e2a495bb34689/alias\",\"target\":\"alias://0e65bd3a974ed1d7c195f94055c93537827f/alias\",\"label\":\"f0186f0d-c862-4ee3-9c09-b850a9d745a7\"}],</v>
      </c>
      <c r="BD104" s="217" t="str">
        <f>"\""versionedPostId\"" : \""" &amp; demoPosts[[#This Row],[versionedPost.id]] &amp; "\"", "</f>
        <v xml:space="preserve">\"versionedPostId\" : \"35e60447747e496aafde65ca182db1c8\", </v>
      </c>
      <c r="BE104" s="217" t="str">
        <f>"\""versionedPostPredecessorId\"" : \""" &amp; demoPosts[[#This Row],[versionedPost.predecessorID]] &amp; "\"", "</f>
        <v xml:space="preserve">\"versionedPostPredecessorId\" : \"\", </v>
      </c>
      <c r="BF104" s="226" t="str">
        <f>"\""jobPostType\"" : \""" &amp; demoPosts[[#This Row],[jobPostType]] &amp; "\"", "</f>
        <v xml:space="preserve">\"jobPostType\" : \"Project-Hourly\", </v>
      </c>
      <c r="BG104" s="226" t="str">
        <f>"\""name\"" : \""" &amp; demoPosts[[#This Row],[jobName]] &amp; "\"", "</f>
        <v xml:space="preserve">\"name\" : \"Help test Bitcoin as payment for my travel-related business\", </v>
      </c>
      <c r="BH104"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4" s="226" t="str">
        <f>"\""message\"" : \""" &amp; demoPosts[[#This Row],[jobMessage]] &amp; "\"", "</f>
        <v xml:space="preserve">\"message\" : \"hi\", </v>
      </c>
      <c r="BJ104"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4" s="226" t="str">
        <f>"\""postedDate\"" : \""" &amp; demoPosts[[#This Row],[jobMessage]] &amp; "\"", "</f>
        <v xml:space="preserve">\"postedDate\" : \"hi\", </v>
      </c>
      <c r="BL104" s="226" t="str">
        <f>"\""broadcastDate\"" : \""" &amp; demoPosts[[#This Row],[jobBroadcastDate]] &amp; "\"", "</f>
        <v xml:space="preserve">\"broadcastDate\" : \"2002-05-30T09:30:10Z\", </v>
      </c>
      <c r="BM104" s="226" t="str">
        <f>"\""startDate\"" : \""" &amp; demoPosts[[#This Row],[jobStartDate]] &amp; "\"", "</f>
        <v xml:space="preserve">\"startDate\" : \"2002-05-30T09:30:10Z\", </v>
      </c>
      <c r="BN104" s="226" t="str">
        <f>"\""endDate\"" : \""" &amp; demoPosts[[#This Row],[jobEndDate]] &amp; "\"", "</f>
        <v xml:space="preserve">\"endDate\" : \"2002-05-30T09:30:10Z\", </v>
      </c>
      <c r="BO104" s="226" t="str">
        <f>"\""currency\"" : \""" &amp; demoPosts[[#This Row],[jobCurrency]] &amp; "\"", "</f>
        <v xml:space="preserve">\"currency\" : \"USD\", </v>
      </c>
      <c r="BP104" s="226" t="str">
        <f>"\""workLocation\"" : \""" &amp; demoPosts[[#This Row],[jobWorkLocation]] &amp; "\"", "</f>
        <v xml:space="preserve">\"workLocation\" : \"United States\", </v>
      </c>
      <c r="BQ104" s="226" t="str">
        <f>"\""isPayoutInPieces\"" : \""" &amp; demoPosts[[#This Row],[jobIsPayoutInPieces]] &amp; "\"", "</f>
        <v xml:space="preserve">\"isPayoutInPieces\" : \"false\", </v>
      </c>
      <c r="BR104" s="226" t="str">
        <f t="shared" si="20"/>
        <v xml:space="preserve">\"skillNeeded\" : \"various skills\", </v>
      </c>
      <c r="BS104" s="226" t="str">
        <f>"\""posterId\"" : \""" &amp; demoPosts[[#This Row],[posterId]] &amp; "\"", "</f>
        <v xml:space="preserve">\"posterId\" : \"eeeeeeeeeeeeeeeeeeeeeeeeeeeeeeee\", </v>
      </c>
      <c r="BT104" s="226" t="str">
        <f>"\""versionNumber\"" : \""" &amp; demoPosts[[#This Row],[versionNumber]] &amp; "\"", "</f>
        <v xml:space="preserve">\"versionNumber\" : \"1\", </v>
      </c>
      <c r="BU104" s="227" t="str">
        <f>"\""allowForwarding\"" : " &amp; demoPosts[[#This Row],[allowForwarding]] &amp; ", "</f>
        <v xml:space="preserve">\"allowForwarding\" : true, </v>
      </c>
      <c r="BV104" s="226" t="str">
        <f t="shared" si="3"/>
        <v xml:space="preserve">\"referents\" : \"\", </v>
      </c>
      <c r="BW104" s="226" t="str">
        <f>"\""contractType\"" : \""" &amp; demoPosts[[#This Row],[jobContractType]] &amp; "\"", "</f>
        <v xml:space="preserve">\"contractType\" : \"contest\", </v>
      </c>
      <c r="BX104" s="226" t="str">
        <f>"\""budget\"" : \""" &amp; demoPosts[[#This Row],[jobBudget]] &amp; "\"""</f>
        <v>\"budget\" : \"2350.3\"</v>
      </c>
      <c r="BY104"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4" s="226" t="str">
        <f>"\""text\"" : \""" &amp; demoPosts[[#This Row],[messageText]] &amp; "\"","</f>
        <v>\"text\"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4" s="226" t="str">
        <f>"\""subject\"" : \""" &amp; demoPosts[[#This Row],[messageSubject]] &amp; "\"","</f>
        <v>\"subject\" : \" \",</v>
      </c>
      <c r="CB104"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4" s="217" t="str">
        <f ca="1">"{\""$type\"":\"""&amp;demoPosts[[#This Row],[$type]]&amp;"\"","&amp;demoPosts[[#This Row],[uidInnerJson]]&amp;demoPosts[[#This Row],[createdInnerJson]]&amp;demoPosts[[#This Row],[modifiedInnerJson]]&amp;"\""connections\"":[{}],"&amp;"\""labels\"":\""notused\"","&amp;demoPosts[[#This Row],[typeDependentContentJson]]&amp;"}"</f>
        <v>{\"$type\":\"shared.models.ProjectsPost\",\"uid\" : \"1519223c1a99453096fa3ccb8dca5418\", \"created\" : \"2016-09-15T19:29:02Z\",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4" s="225" t="str">
        <f>"""uid"" : """&amp;demoPosts[[#This Row],[uid]]&amp;""", "</f>
        <v xml:space="preserve">"uid" : "1519223c1a99453096fa3ccb8dca5418", </v>
      </c>
      <c r="CG104" s="228" t="str">
        <f>"""src"" : """&amp;demoPosts[[#This Row],[Source]]&amp;""", "</f>
        <v xml:space="preserve">"src" : "0002223c1a99453096fa3ccb8dca5418", </v>
      </c>
      <c r="CH104" s="228" t="str">
        <f>"""trgts"" : ["""&amp;demoPosts[[#This Row],[trgt1]]&amp;"""], "</f>
        <v xml:space="preserve">"trgts" : ["eeeeeeeeeeeeeeeeeeeeeeeeeeeeeeee"], </v>
      </c>
      <c r="CI104" s="214" t="str">
        <f>"""label"" : ""each([Bitcoin],[Ethereum],[" &amp; demoPosts[[#This Row],[postTypeGuidLabel]]&amp;"])"", "</f>
        <v xml:space="preserve">"label" : "each([Bitcoin],[Ethereum],[PROJECTPOSTLABEL])", </v>
      </c>
      <c r="CJ10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"1519223c1a99453096fa3ccb8dca5418", "value" : "{\"$type\":\"shared.models.ProjectsPost\",\"uid\" : \"1519223c1a99453096fa3ccb8dca5418\", \"created\" : \"2016-09-15T19:29:02Z\",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4" s="230" t="str">
        <f>""</f>
        <v/>
      </c>
    </row>
    <row r="105" spans="2:89" s="214" customFormat="1" x14ac:dyDescent="0.25">
      <c r="B105" s="214" t="s">
        <v>2470</v>
      </c>
      <c r="C105" s="215" t="s">
        <v>2484</v>
      </c>
      <c r="D105" s="215" t="str">
        <f>VLOOKUP(demoPosts[[#This Row],[Source]],Table1[[UUID]:[email]],2,FALSE)</f>
        <v>1@localhost</v>
      </c>
      <c r="E105" s="216" t="s">
        <v>2487</v>
      </c>
      <c r="F105" s="214" t="s">
        <v>806</v>
      </c>
      <c r="G10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5" s="217" t="s">
        <v>2418</v>
      </c>
      <c r="I105" s="150" t="str">
        <f t="shared" ca="1" si="16"/>
        <v>2016-09-15T19:14:38Z</v>
      </c>
      <c r="J105" s="217" t="s">
        <v>804</v>
      </c>
      <c r="K105" s="217" t="s">
        <v>2489</v>
      </c>
      <c r="L105" s="217"/>
      <c r="M105" s="219" t="s">
        <v>2651</v>
      </c>
      <c r="N105" s="217" t="str">
        <f>ROW(demoPosts[[#This Row],[postTypeGuidLabel]])-2 &amp; ":  " &amp; REPT("lorem ipsum ",2*ROW(demoPosts[[#This Row],[postTypeGuidLabel]]))</f>
        <v xml:space="preserve">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5" s="217">
        <v>12</v>
      </c>
      <c r="P10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5" s="221" t="s">
        <v>946</v>
      </c>
      <c r="R105" s="221" t="s">
        <v>951</v>
      </c>
      <c r="S105" s="221" t="s">
        <v>953</v>
      </c>
      <c r="T105" s="221" t="s">
        <v>1063</v>
      </c>
      <c r="U105" s="232" t="s">
        <v>804</v>
      </c>
      <c r="V105" s="232" t="s">
        <v>804</v>
      </c>
      <c r="W105" s="232" t="s">
        <v>804</v>
      </c>
      <c r="X105" s="232" t="s">
        <v>804</v>
      </c>
      <c r="Y105" s="221" t="s">
        <v>619</v>
      </c>
      <c r="Z105" s="221" t="s">
        <v>864</v>
      </c>
      <c r="AA105" s="232" t="s">
        <v>818</v>
      </c>
      <c r="AB105" s="233" t="s">
        <v>1064</v>
      </c>
      <c r="AC105" s="221" t="s">
        <v>2487</v>
      </c>
      <c r="AD105" s="232">
        <v>1</v>
      </c>
      <c r="AE105" s="234" t="s">
        <v>868</v>
      </c>
      <c r="AF105" s="235" t="s">
        <v>1064</v>
      </c>
      <c r="AG105" s="235" t="s">
        <v>1064</v>
      </c>
      <c r="AH105" s="221">
        <v>2350.3000000000002</v>
      </c>
      <c r="AI105" s="224">
        <v>1</v>
      </c>
      <c r="AJ105" s="236"/>
      <c r="AK105" s="236"/>
      <c r="AL105" s="236"/>
      <c r="AM105" s="236"/>
      <c r="AN105" s="236"/>
      <c r="AO105" s="236"/>
      <c r="AP105" s="236"/>
      <c r="AQ105" s="236" t="str">
        <f>"\""name\"" : \"""&amp;demoPosts[[#This Row],[talentProfile.name]]&amp;"\"", "</f>
        <v xml:space="preserve">\"name\" : \"\", </v>
      </c>
      <c r="AR105" s="236" t="str">
        <f>"\""title\"" : \"""&amp;demoPosts[[#This Row],[talentProfile.title]]&amp;"\"", "</f>
        <v xml:space="preserve">\"title\" : \"\", </v>
      </c>
      <c r="AS105" s="236" t="str">
        <f>"\""capabilities\"" : \"""&amp;demoPosts[[#This Row],[talentProfile.capabilities]]&amp;"\"", "</f>
        <v xml:space="preserve">\"capabilities\" : \"\", </v>
      </c>
      <c r="AT105" s="236" t="str">
        <f>"\""video\"" : \"""&amp;demoPosts[[#This Row],[talentProfile.video]]&amp;"\"" "</f>
        <v xml:space="preserve">\"video\" : \"\" </v>
      </c>
      <c r="AU105"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\"b6df0958f7a7408d97c8d3b0158489dc\", \"versionedPostPredecessorId\" : \"\", \"versionNumber\" : \"1\", \"allowForwarding\" : true, \"talentProfile\": {\"$type\": \"shared.models.TalentProfile\",\"name\" : \"\", \"title\" : \"\", \"capabilities\" : \"\", \"video\" : \"\" }}</v>
      </c>
      <c r="AV105" s="237" t="str">
        <f>"\""uid\"" : \"""&amp;demoPosts[[#This Row],[uid]]&amp;"\"", "</f>
        <v xml:space="preserve">\"uid\" : \"151b91955f584331a83b98d4ed6b1926\", </v>
      </c>
      <c r="AW105" s="217" t="str">
        <f t="shared" si="0"/>
        <v xml:space="preserve">\"type\" : \"TEXT\", </v>
      </c>
      <c r="AX105" s="217" t="str">
        <f ca="1">"\""created\"" : \""" &amp; demoPosts[[#This Row],[created]] &amp; "\"", "</f>
        <v xml:space="preserve">\"created\" : \"2016-09-15T19:14:38Z\", </v>
      </c>
      <c r="AY105" s="217" t="str">
        <f>"\""modified\"" : \""" &amp; demoPosts[[#This Row],[modified]] &amp; "\"", "</f>
        <v xml:space="preserve">\"modified\" : \"2002-05-30T09:30:10Z\", </v>
      </c>
      <c r="AZ105" s="217" t="str">
        <f ca="1">"\""created\"" : \""" &amp; demoPosts[[#This Row],[created]] &amp; "\"", "</f>
        <v xml:space="preserve">\"created\" : \"2016-09-15T19:14:38Z\", </v>
      </c>
      <c r="BA105" s="217" t="str">
        <f>"\""modified\"" : \""" &amp; demoPosts[[#This Row],[modified]] &amp; "\"", "</f>
        <v xml:space="preserve">\"modified\" : \"2002-05-30T09:30:10Z\", </v>
      </c>
      <c r="BB105" s="217" t="str">
        <f>"\""labels\"" : \""each([Bitcoin],[Ethereum],[" &amp; demoPosts[[#This Row],[postTypeGuidLabel]]&amp;"])\"", "</f>
        <v xml:space="preserve">\"labels\" : \"each([Bitcoin],[Ethereum],[PROJECTPOSTLABEL])\", </v>
      </c>
      <c r="BC105" s="217" t="str">
        <f t="shared" si="1"/>
        <v>\"connections\":[{\"source\":\"alias://ff5136ad023a66644c4f4a8e2a495bb34689/alias\",\"target\":\"alias://0e65bd3a974ed1d7c195f94055c93537827f/alias\",\"label\":\"f0186f0d-c862-4ee3-9c09-b850a9d745a7\"}],</v>
      </c>
      <c r="BD105" s="217" t="str">
        <f>"\""versionedPostId\"" : \""" &amp; demoPosts[[#This Row],[versionedPost.id]] &amp; "\"", "</f>
        <v xml:space="preserve">\"versionedPostId\" : \"b6df0958f7a7408d97c8d3b0158489dc\", </v>
      </c>
      <c r="BE105" s="217" t="str">
        <f>"\""versionedPostPredecessorId\"" : \""" &amp; demoPosts[[#This Row],[versionedPost.predecessorID]] &amp; "\"", "</f>
        <v xml:space="preserve">\"versionedPostPredecessorId\" : \"\", </v>
      </c>
      <c r="BF105" s="230" t="str">
        <f>"\""jobPostType\"" : \""" &amp; demoPosts[[#This Row],[jobPostType]] &amp; "\"", "</f>
        <v xml:space="preserve">\"jobPostType\" : \"Project-Hourly\", </v>
      </c>
      <c r="BG105" s="230" t="str">
        <f>"\""name\"" : \""" &amp; demoPosts[[#This Row],[jobName]] &amp; "\"", "</f>
        <v xml:space="preserve">\"name\" : \"Help test Bitcoin as payment for my travel-related business\", </v>
      </c>
      <c r="BH105"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5" s="230" t="str">
        <f>"\""message\"" : \""" &amp; demoPosts[[#This Row],[jobMessage]] &amp; "\"", "</f>
        <v xml:space="preserve">\"message\" : \"hi\", </v>
      </c>
      <c r="BJ105"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5" s="230" t="str">
        <f>"\""postedDate\"" : \""" &amp; demoPosts[[#This Row],[jobMessage]] &amp; "\"", "</f>
        <v xml:space="preserve">\"postedDate\" : \"hi\", </v>
      </c>
      <c r="BL105" s="230" t="str">
        <f>"\""broadcastDate\"" : \""" &amp; demoPosts[[#This Row],[jobBroadcastDate]] &amp; "\"", "</f>
        <v xml:space="preserve">\"broadcastDate\" : \"2002-05-30T09:30:10Z\", </v>
      </c>
      <c r="BM105" s="230" t="str">
        <f>"\""startDate\"" : \""" &amp; demoPosts[[#This Row],[jobStartDate]] &amp; "\"", "</f>
        <v xml:space="preserve">\"startDate\" : \"2002-05-30T09:30:10Z\", </v>
      </c>
      <c r="BN105" s="230" t="str">
        <f>"\""endDate\"" : \""" &amp; demoPosts[[#This Row],[jobEndDate]] &amp; "\"", "</f>
        <v xml:space="preserve">\"endDate\" : \"2002-05-30T09:30:10Z\", </v>
      </c>
      <c r="BO105" s="230" t="str">
        <f>"\""currency\"" : \""" &amp; demoPosts[[#This Row],[jobCurrency]] &amp; "\"", "</f>
        <v xml:space="preserve">\"currency\" : \"USD\", </v>
      </c>
      <c r="BP105" s="230" t="str">
        <f>"\""workLocation\"" : \""" &amp; demoPosts[[#This Row],[jobWorkLocation]] &amp; "\"", "</f>
        <v xml:space="preserve">\"workLocation\" : \"United States\", </v>
      </c>
      <c r="BQ105" s="230" t="str">
        <f>"\""isPayoutInPieces\"" : \""" &amp; demoPosts[[#This Row],[jobIsPayoutInPieces]] &amp; "\"", "</f>
        <v xml:space="preserve">\"isPayoutInPieces\" : \"false\", </v>
      </c>
      <c r="BR105" s="230" t="str">
        <f t="shared" si="20"/>
        <v xml:space="preserve">\"skillNeeded\" : \"various skills\", </v>
      </c>
      <c r="BS105" s="230" t="str">
        <f>"\""posterId\"" : \""" &amp; demoPosts[[#This Row],[posterId]] &amp; "\"", "</f>
        <v xml:space="preserve">\"posterId\" : \"eeeeeeeeeeeeeeeeeeeeeeeeeeeeeeee\", </v>
      </c>
      <c r="BT105" s="230" t="str">
        <f>"\""versionNumber\"" : \""" &amp; demoPosts[[#This Row],[versionNumber]] &amp; "\"", "</f>
        <v xml:space="preserve">\"versionNumber\" : \"1\", </v>
      </c>
      <c r="BU105" s="230" t="str">
        <f>"\""allowForwarding\"" : " &amp; demoPosts[[#This Row],[allowForwarding]] &amp; ", "</f>
        <v xml:space="preserve">\"allowForwarding\" : true, </v>
      </c>
      <c r="BV105" s="230" t="str">
        <f t="shared" si="3"/>
        <v xml:space="preserve">\"referents\" : \"\", </v>
      </c>
      <c r="BW105" s="230" t="str">
        <f>"\""contractType\"" : \""" &amp; demoPosts[[#This Row],[jobContractType]] &amp; "\"", "</f>
        <v xml:space="preserve">\"contractType\" : \"contest\", </v>
      </c>
      <c r="BX105" s="230" t="str">
        <f>"\""budget\"" : \""" &amp; demoPosts[[#This Row],[jobBudget]] &amp; "\"""</f>
        <v>\"budget\" : \"2350.3\"</v>
      </c>
      <c r="BY105"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05" s="226" t="str">
        <f>"\""text\"" : \""" &amp; demoPosts[[#This Row],[messageText]] &amp; "\"","</f>
        <v>\"text\"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5" s="226" t="str">
        <f>"\""subject\"" : \""" &amp; demoPosts[[#This Row],[messageSubject]] &amp; "\"","</f>
        <v>\"subject\" : \" \",</v>
      </c>
      <c r="CB105"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\"b6df0958f7a7408d97c8d3b0158489dc\", \"versionedPostPredecessorId\" : \"\", \"versionNumber\" : \"1\", \"allowForwarding\" : true, \"text\" : \"103: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D10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5" s="217" t="str">
        <f ca="1">"{\""$type\"":\"""&amp;demoPosts[[#This Row],[$type]]&amp;"\"","&amp;demoPosts[[#This Row],[uidInnerJson]]&amp;demoPosts[[#This Row],[createdInnerJson]]&amp;demoPosts[[#This Row],[modifiedInnerJson]]&amp;"\""connections\"":[{}],"&amp;"\""labels\"":\""notused\"","&amp;demoPosts[[#This Row],[typeDependentContentJson]]&amp;"}"</f>
        <v>{\"$type\":\"shared.models.ProjectsPost\",\"uid\" : \"151b91955f584331a83b98d4ed6b1926\", \"created\" : \"2016-09-15T19:14:38Z\",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CF105" s="237" t="str">
        <f>"""uid"" : """&amp;demoPosts[[#This Row],[uid]]&amp;""", "</f>
        <v xml:space="preserve">"uid" : "151b91955f584331a83b98d4ed6b1926", </v>
      </c>
      <c r="CG105" s="228" t="str">
        <f>"""src"" : """&amp;demoPosts[[#This Row],[Source]]&amp;""", "</f>
        <v xml:space="preserve">"src" : "0001b786be604980af3bd2a9e55d6dae", </v>
      </c>
      <c r="CH105" s="228" t="str">
        <f>"""trgts"" : ["""&amp;demoPosts[[#This Row],[trgt1]]&amp;"""], "</f>
        <v xml:space="preserve">"trgts" : ["eeeeeeeeeeeeeeeeeeeeeeeeeeeeeeee"], </v>
      </c>
      <c r="CI105" s="214" t="str">
        <f>"""label"" : ""each([Bitcoin],[Ethereum],[" &amp; demoPosts[[#This Row],[postTypeGuidLabel]]&amp;"])"", "</f>
        <v xml:space="preserve">"label" : "each([Bitcoin],[Ethereum],[PROJECTPOSTLABEL])", </v>
      </c>
      <c r="CJ105"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"151b91955f584331a83b98d4ed6b1926", "value" : "{\"$type\":\"shared.models.ProjectsPost\",\"uid\" : \"151b91955f584331a83b98d4ed6b1926\", \"created\" : \"2016-09-15T19:14:38Z\", \"modified\" : \"2002-05-30T09:30:10Z\", \"connections\":[{}],\"labels\":\"notused\",\"postContent\": {\"$type\":\"shared.models.ProjectPostContent\",\"versionedPostId\" : \"b6df0958f7a7408d97c8d3b0158489dc\",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 , </v>
      </c>
      <c r="CK105" s="230" t="str">
        <f>""</f>
        <v/>
      </c>
    </row>
    <row r="106" spans="2:89" s="214" customFormat="1" x14ac:dyDescent="0.25">
      <c r="B106" s="214" t="s">
        <v>2471</v>
      </c>
      <c r="C106" s="215" t="s">
        <v>2484</v>
      </c>
      <c r="D106" s="215" t="str">
        <f>VLOOKUP(demoPosts[[#This Row],[Source]],Table1[[UUID]:[email]],2,FALSE)</f>
        <v>1@localhost</v>
      </c>
      <c r="E106" s="216" t="s">
        <v>2487</v>
      </c>
      <c r="F106" s="214" t="s">
        <v>806</v>
      </c>
      <c r="G10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6" s="217" t="s">
        <v>2418</v>
      </c>
      <c r="I106" s="150" t="str">
        <f t="shared" ca="1" si="16"/>
        <v>2016-09-15T19:00:14Z</v>
      </c>
      <c r="J106" s="217" t="s">
        <v>804</v>
      </c>
      <c r="K106" s="217" t="s">
        <v>2490</v>
      </c>
      <c r="L106" s="217"/>
      <c r="M106" s="219" t="s">
        <v>2651</v>
      </c>
      <c r="N106" s="217" t="str">
        <f>ROW(demoPosts[[#This Row],[postTypeGuidLabel]])-2 &amp; ":  " &amp; REPT("lorem ipsum ",2*ROW(demoPosts[[#This Row],[postTypeGuidLabel]]))</f>
        <v xml:space="preserve">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6" s="217">
        <v>12</v>
      </c>
      <c r="P10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6" s="221" t="s">
        <v>946</v>
      </c>
      <c r="R106" s="221" t="s">
        <v>951</v>
      </c>
      <c r="S106" s="221" t="s">
        <v>953</v>
      </c>
      <c r="T106" s="221" t="s">
        <v>1063</v>
      </c>
      <c r="U106" s="232" t="s">
        <v>804</v>
      </c>
      <c r="V106" s="232" t="s">
        <v>804</v>
      </c>
      <c r="W106" s="232" t="s">
        <v>804</v>
      </c>
      <c r="X106" s="232" t="s">
        <v>804</v>
      </c>
      <c r="Y106" s="221" t="s">
        <v>2653</v>
      </c>
      <c r="Z106" s="221" t="s">
        <v>864</v>
      </c>
      <c r="AA106" s="232" t="s">
        <v>818</v>
      </c>
      <c r="AB106" s="233" t="s">
        <v>1064</v>
      </c>
      <c r="AC106" s="221" t="s">
        <v>2487</v>
      </c>
      <c r="AD106" s="232">
        <v>1</v>
      </c>
      <c r="AE106" s="234" t="s">
        <v>868</v>
      </c>
      <c r="AF106" s="235" t="s">
        <v>1064</v>
      </c>
      <c r="AG106" s="235" t="s">
        <v>1064</v>
      </c>
      <c r="AH106" s="221">
        <v>2350.3000000000002</v>
      </c>
      <c r="AI106" s="224">
        <v>1</v>
      </c>
      <c r="AJ106" s="236"/>
      <c r="AK106" s="236"/>
      <c r="AL106" s="236"/>
      <c r="AM106" s="236"/>
      <c r="AN106" s="236"/>
      <c r="AO106" s="236"/>
      <c r="AP106" s="236"/>
      <c r="AQ106" s="236" t="str">
        <f>"\""name\"" : \"""&amp;demoPosts[[#This Row],[talentProfile.name]]&amp;"\"", "</f>
        <v xml:space="preserve">\"name\" : \"\", </v>
      </c>
      <c r="AR106" s="236" t="str">
        <f>"\""title\"" : \"""&amp;demoPosts[[#This Row],[talentProfile.title]]&amp;"\"", "</f>
        <v xml:space="preserve">\"title\" : \"\", </v>
      </c>
      <c r="AS106" s="236" t="str">
        <f>"\""capabilities\"" : \"""&amp;demoPosts[[#This Row],[talentProfile.capabilities]]&amp;"\"", "</f>
        <v xml:space="preserve">\"capabilities\" : \"\", </v>
      </c>
      <c r="AT106" s="236" t="str">
        <f>"\""video\"" : \"""&amp;demoPosts[[#This Row],[talentProfile.video]]&amp;"\"" "</f>
        <v xml:space="preserve">\"video\" : \"\" </v>
      </c>
      <c r="AU106"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\"dba62260f2ec4bfc86fb49c180c3987e\", \"versionedPostPredecessorId\" : \"\", \"versionNumber\" : \"1\", \"allowForwarding\" : true, \"talentProfile\": {\"$type\": \"shared.models.TalentProfile\",\"name\" : \"\", \"title\" : \"\", \"capabilities\" : \"\", \"video\" : \"\" }}</v>
      </c>
      <c r="AV106" s="225" t="str">
        <f>"\""uid\"" : \"""&amp;demoPosts[[#This Row],[uid]]&amp;"\"", "</f>
        <v xml:space="preserve">\"uid\" : \"1cd53fda1715480f8f34ba120e2fbcc6\", </v>
      </c>
      <c r="AW106" s="217" t="str">
        <f t="shared" si="0"/>
        <v xml:space="preserve">\"type\" : \"TEXT\", </v>
      </c>
      <c r="AX106" s="217" t="str">
        <f ca="1">"\""created\"" : \""" &amp; demoPosts[[#This Row],[created]] &amp; "\"", "</f>
        <v xml:space="preserve">\"created\" : \"2016-09-15T19:00:14Z\", </v>
      </c>
      <c r="AY106" s="217" t="str">
        <f>"\""modified\"" : \""" &amp; demoPosts[[#This Row],[modified]] &amp; "\"", "</f>
        <v xml:space="preserve">\"modified\" : \"2002-05-30T09:30:10Z\", </v>
      </c>
      <c r="AZ106" s="217" t="str">
        <f ca="1">"\""created\"" : \""" &amp; demoPosts[[#This Row],[created]] &amp; "\"", "</f>
        <v xml:space="preserve">\"created\" : \"2016-09-15T19:00:14Z\", </v>
      </c>
      <c r="BA106" s="217" t="str">
        <f>"\""modified\"" : \""" &amp; demoPosts[[#This Row],[modified]] &amp; "\"", "</f>
        <v xml:space="preserve">\"modified\" : \"2002-05-30T09:30:10Z\", </v>
      </c>
      <c r="BB106" s="217" t="str">
        <f>"\""labels\"" : \""each([Bitcoin],[Ethereum],[" &amp; demoPosts[[#This Row],[postTypeGuidLabel]]&amp;"])\"", "</f>
        <v xml:space="preserve">\"labels\" : \"each([Bitcoin],[Ethereum],[PROJECTPOSTLABEL])\", </v>
      </c>
      <c r="BC106" s="217" t="str">
        <f t="shared" si="1"/>
        <v>\"connections\":[{\"source\":\"alias://ff5136ad023a66644c4f4a8e2a495bb34689/alias\",\"target\":\"alias://0e65bd3a974ed1d7c195f94055c93537827f/alias\",\"label\":\"f0186f0d-c862-4ee3-9c09-b850a9d745a7\"}],</v>
      </c>
      <c r="BD106" s="217" t="str">
        <f>"\""versionedPostId\"" : \""" &amp; demoPosts[[#This Row],[versionedPost.id]] &amp; "\"", "</f>
        <v xml:space="preserve">\"versionedPostId\" : \"dba62260f2ec4bfc86fb49c180c3987e\", </v>
      </c>
      <c r="BE106" s="217" t="str">
        <f>"\""versionedPostPredecessorId\"" : \""" &amp; demoPosts[[#This Row],[versionedPost.predecessorID]] &amp; "\"", "</f>
        <v xml:space="preserve">\"versionedPostPredecessorId\" : \"\", </v>
      </c>
      <c r="BF106" s="230" t="str">
        <f>"\""jobPostType\"" : \""" &amp; demoPosts[[#This Row],[jobPostType]] &amp; "\"", "</f>
        <v xml:space="preserve">\"jobPostType\" : \"Project-Hourly\", </v>
      </c>
      <c r="BG106" s="230" t="str">
        <f>"\""name\"" : \""" &amp; demoPosts[[#This Row],[jobName]] &amp; "\"", "</f>
        <v xml:space="preserve">\"name\" : \"Help test Bitcoin as payment for my travel-related business\", </v>
      </c>
      <c r="BH10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6" s="230" t="str">
        <f>"\""message\"" : \""" &amp; demoPosts[[#This Row],[jobMessage]] &amp; "\"", "</f>
        <v xml:space="preserve">\"message\" : \"hi\", </v>
      </c>
      <c r="BJ10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6" s="230" t="str">
        <f>"\""postedDate\"" : \""" &amp; demoPosts[[#This Row],[jobMessage]] &amp; "\"", "</f>
        <v xml:space="preserve">\"postedDate\" : \"hi\", </v>
      </c>
      <c r="BL106" s="230" t="str">
        <f>"\""broadcastDate\"" : \""" &amp; demoPosts[[#This Row],[jobBroadcastDate]] &amp; "\"", "</f>
        <v xml:space="preserve">\"broadcastDate\" : \"2002-05-30T09:30:10Z\", </v>
      </c>
      <c r="BM106" s="230" t="str">
        <f>"\""startDate\"" : \""" &amp; demoPosts[[#This Row],[jobStartDate]] &amp; "\"", "</f>
        <v xml:space="preserve">\"startDate\" : \"2002-05-30T09:30:10Z\", </v>
      </c>
      <c r="BN106" s="230" t="str">
        <f>"\""endDate\"" : \""" &amp; demoPosts[[#This Row],[jobEndDate]] &amp; "\"", "</f>
        <v xml:space="preserve">\"endDate\" : \"2002-05-30T09:30:10Z\", </v>
      </c>
      <c r="BO106" s="230" t="str">
        <f>"\""currency\"" : \""" &amp; demoPosts[[#This Row],[jobCurrency]] &amp; "\"", "</f>
        <v xml:space="preserve">\"currency\" : \"AMP\", </v>
      </c>
      <c r="BP106" s="230" t="str">
        <f>"\""workLocation\"" : \""" &amp; demoPosts[[#This Row],[jobWorkLocation]] &amp; "\"", "</f>
        <v xml:space="preserve">\"workLocation\" : \"United States\", </v>
      </c>
      <c r="BQ106" s="230" t="str">
        <f>"\""isPayoutInPieces\"" : \""" &amp; demoPosts[[#This Row],[jobIsPayoutInPieces]] &amp; "\"", "</f>
        <v xml:space="preserve">\"isPayoutInPieces\" : \"false\", </v>
      </c>
      <c r="BR106" s="230" t="str">
        <f t="shared" si="20"/>
        <v xml:space="preserve">\"skillNeeded\" : \"various skills\", </v>
      </c>
      <c r="BS106" s="230" t="str">
        <f>"\""posterId\"" : \""" &amp; demoPosts[[#This Row],[posterId]] &amp; "\"", "</f>
        <v xml:space="preserve">\"posterId\" : \"eeeeeeeeeeeeeeeeeeeeeeeeeeeeeeee\", </v>
      </c>
      <c r="BT106" s="230" t="str">
        <f>"\""versionNumber\"" : \""" &amp; demoPosts[[#This Row],[versionNumber]] &amp; "\"", "</f>
        <v xml:space="preserve">\"versionNumber\" : \"1\", </v>
      </c>
      <c r="BU106" s="230" t="str">
        <f>"\""allowForwarding\"" : " &amp; demoPosts[[#This Row],[allowForwarding]] &amp; ", "</f>
        <v xml:space="preserve">\"allowForwarding\" : true, </v>
      </c>
      <c r="BV106" s="230" t="str">
        <f t="shared" si="3"/>
        <v xml:space="preserve">\"referents\" : \"\", </v>
      </c>
      <c r="BW106" s="230" t="str">
        <f>"\""contractType\"" : \""" &amp; demoPosts[[#This Row],[jobContractType]] &amp; "\"", "</f>
        <v xml:space="preserve">\"contractType\" : \"contest\", </v>
      </c>
      <c r="BX106" s="230" t="str">
        <f>"\""budget\"" : \""" &amp; demoPosts[[#This Row],[jobBudget]] &amp; "\"""</f>
        <v>\"budget\" : \"2350.3\"</v>
      </c>
      <c r="BY10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6" s="226" t="str">
        <f>"\""text\"" : \""" &amp; demoPosts[[#This Row],[messageText]] &amp; "\"","</f>
        <v>\"text\"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6" s="226" t="str">
        <f>"\""subject\"" : \""" &amp; demoPosts[[#This Row],[messageSubject]] &amp; "\"","</f>
        <v>\"subject\" : \" \",</v>
      </c>
      <c r="CB10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\"dba62260f2ec4bfc86fb49c180c3987e\", \"versionedPostPredecessorId\" : \"\", \"versionNumber\" : \"1\", \"allowForwarding\" : true, \"text\" : \"104: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6" s="217" t="str">
        <f ca="1">"{\""$type\"":\"""&amp;demoPosts[[#This Row],[$type]]&amp;"\"","&amp;demoPosts[[#This Row],[uidInnerJson]]&amp;demoPosts[[#This Row],[createdInnerJson]]&amp;demoPosts[[#This Row],[modifiedInnerJson]]&amp;"\""connections\"":[{}],"&amp;"\""labels\"":\""notused\"","&amp;demoPosts[[#This Row],[typeDependentContentJson]]&amp;"}"</f>
        <v>{\"$type\":\"shared.models.ProjectsPost\",\"uid\" : \"1cd53fda1715480f8f34ba120e2fbcc6\", \"created\" : \"2016-09-15T19:00:14Z\",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6" s="225" t="str">
        <f>"""uid"" : """&amp;demoPosts[[#This Row],[uid]]&amp;""", "</f>
        <v xml:space="preserve">"uid" : "1cd53fda1715480f8f34ba120e2fbcc6", </v>
      </c>
      <c r="CG106" s="214" t="str">
        <f>"""src"" : """&amp;demoPosts[[#This Row],[Source]]&amp;""", "</f>
        <v xml:space="preserve">"src" : "0001b786be604980af3bd2a9e55d6dae", </v>
      </c>
      <c r="CH106" s="214" t="str">
        <f>"""trgts"" : ["""&amp;demoPosts[[#This Row],[trgt1]]&amp;"""], "</f>
        <v xml:space="preserve">"trgts" : ["eeeeeeeeeeeeeeeeeeeeeeeeeeeeeeee"], </v>
      </c>
      <c r="CI106" s="214" t="str">
        <f>"""label"" : ""each([Bitcoin],[Ethereum],[" &amp; demoPosts[[#This Row],[postTypeGuidLabel]]&amp;"])"", "</f>
        <v xml:space="preserve">"label" : "each([Bitcoin],[Ethereum],[PROJECTPOSTLABEL])", </v>
      </c>
      <c r="CJ10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"1cd53fda1715480f8f34ba120e2fbcc6", "value" : "{\"$type\":\"shared.models.ProjectsPost\",\"uid\" : \"1cd53fda1715480f8f34ba120e2fbcc6\", \"created\" : \"2016-09-15T19:00:14Z\", \"modified\" : \"2002-05-30T09:30:10Z\", \"connections\":[{}],\"labels\":\"notused\",\"postContent\": {\"$type\":\"shared.models.ProjectPostContent\",\"versionedPostId\" : \"dba62260f2ec4bfc86fb49c180c3987e\",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6" s="230" t="str">
        <f>""</f>
        <v/>
      </c>
    </row>
    <row r="107" spans="2:89" s="214" customFormat="1" x14ac:dyDescent="0.25">
      <c r="B107" s="214" t="s">
        <v>1085</v>
      </c>
      <c r="C107" s="215" t="s">
        <v>2484</v>
      </c>
      <c r="D107" s="215" t="str">
        <f>VLOOKUP(demoPosts[[#This Row],[Source]],Table1[[UUID]:[email]],2,FALSE)</f>
        <v>1@localhost</v>
      </c>
      <c r="E107" s="216" t="s">
        <v>2487</v>
      </c>
      <c r="F107" s="214" t="s">
        <v>806</v>
      </c>
      <c r="G10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7" s="217" t="s">
        <v>2418</v>
      </c>
      <c r="I107" s="150" t="str">
        <f t="shared" ca="1" si="16"/>
        <v>2016-09-15T18:45:50Z</v>
      </c>
      <c r="J107" s="217" t="s">
        <v>804</v>
      </c>
      <c r="K107" s="218" t="s">
        <v>2488</v>
      </c>
      <c r="L107" s="217"/>
      <c r="M107" s="219" t="s">
        <v>2651</v>
      </c>
      <c r="N107" s="217" t="str">
        <f>ROW(demoPosts[[#This Row],[postTypeGuidLabel]])-2 &amp; ":  " &amp; REPT("lorem ipsum ",2*ROW(demoPosts[[#This Row],[postTypeGuidLabel]]))</f>
        <v xml:space="preserve">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7" s="217">
        <v>12</v>
      </c>
      <c r="P10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7" s="221" t="s">
        <v>946</v>
      </c>
      <c r="R107" s="221" t="s">
        <v>951</v>
      </c>
      <c r="S107" s="221" t="s">
        <v>953</v>
      </c>
      <c r="T107" s="221" t="s">
        <v>1063</v>
      </c>
      <c r="U107" s="221" t="s">
        <v>804</v>
      </c>
      <c r="V107" s="221" t="s">
        <v>804</v>
      </c>
      <c r="W107" s="221" t="s">
        <v>804</v>
      </c>
      <c r="X107" s="221" t="s">
        <v>804</v>
      </c>
      <c r="Y107" s="221" t="s">
        <v>2653</v>
      </c>
      <c r="Z107" s="221" t="s">
        <v>864</v>
      </c>
      <c r="AA107" s="221" t="s">
        <v>818</v>
      </c>
      <c r="AB107" s="222" t="s">
        <v>938</v>
      </c>
      <c r="AC107" s="221" t="s">
        <v>2487</v>
      </c>
      <c r="AD107" s="221">
        <v>1</v>
      </c>
      <c r="AE107" s="223" t="s">
        <v>868</v>
      </c>
      <c r="AF107" s="221" t="s">
        <v>943</v>
      </c>
      <c r="AG107" s="221" t="s">
        <v>2501</v>
      </c>
      <c r="AH107" s="221">
        <v>2350.3000000000002</v>
      </c>
      <c r="AI107" s="224">
        <v>1</v>
      </c>
      <c r="AJ107" s="224"/>
      <c r="AK107" s="224"/>
      <c r="AL107" s="224"/>
      <c r="AM107" s="224"/>
      <c r="AN107" s="224"/>
      <c r="AO107" s="224"/>
      <c r="AP107" s="224"/>
      <c r="AQ107" s="224" t="str">
        <f>"\""name\"" : \"""&amp;demoPosts[[#This Row],[talentProfile.name]]&amp;"\"", "</f>
        <v xml:space="preserve">\"name\" : \"\", </v>
      </c>
      <c r="AR107" s="224" t="str">
        <f>"\""title\"" : \"""&amp;demoPosts[[#This Row],[talentProfile.title]]&amp;"\"", "</f>
        <v xml:space="preserve">\"title\" : \"\", </v>
      </c>
      <c r="AS107" s="224" t="str">
        <f>"\""capabilities\"" : \"""&amp;demoPosts[[#This Row],[talentProfile.capabilities]]&amp;"\"", "</f>
        <v xml:space="preserve">\"capabilities\" : \"\", </v>
      </c>
      <c r="AT107" s="224" t="str">
        <f>"\""video\"" : \"""&amp;demoPosts[[#This Row],[talentProfile.video]]&amp;"\"" "</f>
        <v xml:space="preserve">\"video\" : \"\" </v>
      </c>
      <c r="AU107"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07" s="225" t="str">
        <f>"\""uid\"" : \"""&amp;demoPosts[[#This Row],[uid]]&amp;"\"", "</f>
        <v xml:space="preserve">\"uid\" : \"1d6331a4c1cc48de8248ece06c7e4bdf\", </v>
      </c>
      <c r="AW107" s="217" t="str">
        <f t="shared" si="0"/>
        <v xml:space="preserve">\"type\" : \"TEXT\", </v>
      </c>
      <c r="AX107" s="217" t="str">
        <f ca="1">"\""created\"" : \""" &amp; demoPosts[[#This Row],[created]] &amp; "\"", "</f>
        <v xml:space="preserve">\"created\" : \"2016-09-15T18:45:50Z\", </v>
      </c>
      <c r="AY107" s="217" t="str">
        <f>"\""modified\"" : \""" &amp; demoPosts[[#This Row],[modified]] &amp; "\"", "</f>
        <v xml:space="preserve">\"modified\" : \"2002-05-30T09:30:10Z\", </v>
      </c>
      <c r="AZ107" s="217" t="str">
        <f ca="1">"\""created\"" : \""" &amp; demoPosts[[#This Row],[created]] &amp; "\"", "</f>
        <v xml:space="preserve">\"created\" : \"2016-09-15T18:45:50Z\", </v>
      </c>
      <c r="BA107" s="217" t="str">
        <f>"\""modified\"" : \""" &amp; demoPosts[[#This Row],[modified]] &amp; "\"", "</f>
        <v xml:space="preserve">\"modified\" : \"2002-05-30T09:30:10Z\", </v>
      </c>
      <c r="BB107" s="217" t="str">
        <f>"\""labels\"" : \""each([Bitcoin],[Ethereum],[" &amp; demoPosts[[#This Row],[postTypeGuidLabel]]&amp;"])\"", "</f>
        <v xml:space="preserve">\"labels\" : \"each([Bitcoin],[Ethereum],[PROJECTPOSTLABEL])\", </v>
      </c>
      <c r="BC107" s="217" t="str">
        <f t="shared" si="1"/>
        <v>\"connections\":[{\"source\":\"alias://ff5136ad023a66644c4f4a8e2a495bb34689/alias\",\"target\":\"alias://0e65bd3a974ed1d7c195f94055c93537827f/alias\",\"label\":\"f0186f0d-c862-4ee3-9c09-b850a9d745a7\"}],</v>
      </c>
      <c r="BD107" s="217" t="str">
        <f>"\""versionedPostId\"" : \""" &amp; demoPosts[[#This Row],[versionedPost.id]] &amp; "\"", "</f>
        <v xml:space="preserve">\"versionedPostId\" : \"35e60447747e496aafde65ca182db1c8\", </v>
      </c>
      <c r="BE107" s="217" t="str">
        <f>"\""versionedPostPredecessorId\"" : \""" &amp; demoPosts[[#This Row],[versionedPost.predecessorID]] &amp; "\"", "</f>
        <v xml:space="preserve">\"versionedPostPredecessorId\" : \"\", </v>
      </c>
      <c r="BF107" s="226" t="str">
        <f>"\""jobPostType\"" : \""" &amp; demoPosts[[#This Row],[jobPostType]] &amp; "\"", "</f>
        <v xml:space="preserve">\"jobPostType\" : \"Project-Hourly\", </v>
      </c>
      <c r="BG107" s="226" t="str">
        <f>"\""name\"" : \""" &amp; demoPosts[[#This Row],[jobName]] &amp; "\"", "</f>
        <v xml:space="preserve">\"name\" : \"Help test Bitcoin as payment for my travel-related business\", </v>
      </c>
      <c r="BH10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7" s="226" t="str">
        <f>"\""message\"" : \""" &amp; demoPosts[[#This Row],[jobMessage]] &amp; "\"", "</f>
        <v xml:space="preserve">\"message\" : \"hi\", </v>
      </c>
      <c r="BJ10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7" s="226" t="str">
        <f>"\""postedDate\"" : \""" &amp; demoPosts[[#This Row],[jobMessage]] &amp; "\"", "</f>
        <v xml:space="preserve">\"postedDate\" : \"hi\", </v>
      </c>
      <c r="BL107" s="226" t="str">
        <f>"\""broadcastDate\"" : \""" &amp; demoPosts[[#This Row],[jobBroadcastDate]] &amp; "\"", "</f>
        <v xml:space="preserve">\"broadcastDate\" : \"2002-05-30T09:30:10Z\", </v>
      </c>
      <c r="BM107" s="226" t="str">
        <f>"\""startDate\"" : \""" &amp; demoPosts[[#This Row],[jobStartDate]] &amp; "\"", "</f>
        <v xml:space="preserve">\"startDate\" : \"2002-05-30T09:30:10Z\", </v>
      </c>
      <c r="BN107" s="226" t="str">
        <f>"\""endDate\"" : \""" &amp; demoPosts[[#This Row],[jobEndDate]] &amp; "\"", "</f>
        <v xml:space="preserve">\"endDate\" : \"2002-05-30T09:30:10Z\", </v>
      </c>
      <c r="BO107" s="226" t="str">
        <f>"\""currency\"" : \""" &amp; demoPosts[[#This Row],[jobCurrency]] &amp; "\"", "</f>
        <v xml:space="preserve">\"currency\" : \"AMP\", </v>
      </c>
      <c r="BP107" s="226" t="str">
        <f>"\""workLocation\"" : \""" &amp; demoPosts[[#This Row],[jobWorkLocation]] &amp; "\"", "</f>
        <v xml:space="preserve">\"workLocation\" : \"United States\", </v>
      </c>
      <c r="BQ107" s="226" t="str">
        <f>"\""isPayoutInPieces\"" : \""" &amp; demoPosts[[#This Row],[jobIsPayoutInPieces]] &amp; "\"", "</f>
        <v xml:space="preserve">\"isPayoutInPieces\" : \"false\", </v>
      </c>
      <c r="BR107" s="226" t="str">
        <f t="shared" si="20"/>
        <v xml:space="preserve">\"skillNeeded\" : \"various skills\", </v>
      </c>
      <c r="BS107" s="226" t="str">
        <f>"\""posterId\"" : \""" &amp; demoPosts[[#This Row],[posterId]] &amp; "\"", "</f>
        <v xml:space="preserve">\"posterId\" : \"eeeeeeeeeeeeeeeeeeeeeeeeeeeeeeee\", </v>
      </c>
      <c r="BT107" s="226" t="str">
        <f>"\""versionNumber\"" : \""" &amp; demoPosts[[#This Row],[versionNumber]] &amp; "\"", "</f>
        <v xml:space="preserve">\"versionNumber\" : \"1\", </v>
      </c>
      <c r="BU107" s="227" t="str">
        <f>"\""allowForwarding\"" : " &amp; demoPosts[[#This Row],[allowForwarding]] &amp; ", "</f>
        <v xml:space="preserve">\"allowForwarding\" : true, </v>
      </c>
      <c r="BV107" s="226" t="str">
        <f t="shared" si="3"/>
        <v xml:space="preserve">\"referents\" : \"\", </v>
      </c>
      <c r="BW107" s="226" t="str">
        <f>"\""contractType\"" : \""" &amp; demoPosts[[#This Row],[jobContractType]] &amp; "\"", "</f>
        <v xml:space="preserve">\"contractType\" : \"contest\", </v>
      </c>
      <c r="BX107" s="226" t="str">
        <f>"\""budget\"" : \""" &amp; demoPosts[[#This Row],[jobBudget]] &amp; "\"""</f>
        <v>\"budget\" : \"2350.3\"</v>
      </c>
      <c r="BY10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7" s="226" t="str">
        <f>"\""text\"" : \""" &amp; demoPosts[[#This Row],[messageText]] &amp; "\"","</f>
        <v>\"text\"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7" s="226" t="str">
        <f>"\""subject\"" : \""" &amp; demoPosts[[#This Row],[messageSubject]] &amp; "\"","</f>
        <v>\"subject\" : \" \",</v>
      </c>
      <c r="CB10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7" s="217" t="str">
        <f ca="1">"{\""$type\"":\"""&amp;demoPosts[[#This Row],[$type]]&amp;"\"","&amp;demoPosts[[#This Row],[uidInnerJson]]&amp;demoPosts[[#This Row],[createdInnerJson]]&amp;demoPosts[[#This Row],[modifiedInnerJson]]&amp;"\""connections\"":[{}],"&amp;"\""labels\"":\""notused\"","&amp;demoPosts[[#This Row],[typeDependentContentJson]]&amp;"}"</f>
        <v>{\"$type\":\"shared.models.ProjectsPost\",\"uid\" : \"1d6331a4c1cc48de8248ece06c7e4bdf\", \"created\" : \"2016-09-15T18:45:50Z\",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7" s="225" t="str">
        <f>"""uid"" : """&amp;demoPosts[[#This Row],[uid]]&amp;""", "</f>
        <v xml:space="preserve">"uid" : "1d6331a4c1cc48de8248ece06c7e4bdf", </v>
      </c>
      <c r="CG107" s="228" t="str">
        <f>"""src"" : """&amp;demoPosts[[#This Row],[Source]]&amp;""", "</f>
        <v xml:space="preserve">"src" : "0001b786be604980af3bd2a9e55d6dae", </v>
      </c>
      <c r="CH107" s="228" t="str">
        <f>"""trgts"" : ["""&amp;demoPosts[[#This Row],[trgt1]]&amp;"""], "</f>
        <v xml:space="preserve">"trgts" : ["eeeeeeeeeeeeeeeeeeeeeeeeeeeeeeee"], </v>
      </c>
      <c r="CI107" s="214" t="str">
        <f>"""label"" : ""each([Bitcoin],[Ethereum],[" &amp; demoPosts[[#This Row],[postTypeGuidLabel]]&amp;"])"", "</f>
        <v xml:space="preserve">"label" : "each([Bitcoin],[Ethereum],[PROJECTPOSTLABEL])", </v>
      </c>
      <c r="CJ107"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"1d6331a4c1cc48de8248ece06c7e4bdf", "value" : "{\"$type\":\"shared.models.ProjectsPost\",\"uid\" : \"1d6331a4c1cc48de8248ece06c7e4bdf\", \"created\" : \"2016-09-15T18:45:50Z\",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7" s="230" t="str">
        <f>""</f>
        <v/>
      </c>
    </row>
    <row r="108" spans="2:89" s="214" customFormat="1" x14ac:dyDescent="0.25">
      <c r="B108" s="214" t="s">
        <v>2472</v>
      </c>
      <c r="C108" s="215" t="s">
        <v>2484</v>
      </c>
      <c r="D108" s="215" t="str">
        <f>VLOOKUP(demoPosts[[#This Row],[Source]],Table1[[UUID]:[email]],2,FALSE)</f>
        <v>1@localhost</v>
      </c>
      <c r="E108" s="216" t="s">
        <v>2487</v>
      </c>
      <c r="F108" s="214" t="s">
        <v>806</v>
      </c>
      <c r="G10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8" s="217" t="s">
        <v>2418</v>
      </c>
      <c r="I108" s="150" t="str">
        <f t="shared" ca="1" si="16"/>
        <v>2016-09-15T18:31:26Z</v>
      </c>
      <c r="J108" s="217" t="s">
        <v>804</v>
      </c>
      <c r="K108" s="217" t="s">
        <v>2491</v>
      </c>
      <c r="L108" s="217"/>
      <c r="M108" s="219" t="s">
        <v>2651</v>
      </c>
      <c r="N108" s="217" t="str">
        <f>ROW(demoPosts[[#This Row],[postTypeGuidLabel]])-2 &amp; ":  " &amp; REPT("lorem ipsum ",2*ROW(demoPosts[[#This Row],[postTypeGuidLabel]]))</f>
        <v xml:space="preserve">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8" s="217">
        <v>12</v>
      </c>
      <c r="P10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8" s="221" t="s">
        <v>946</v>
      </c>
      <c r="R108" s="221" t="s">
        <v>951</v>
      </c>
      <c r="S108" s="221" t="s">
        <v>953</v>
      </c>
      <c r="T108" s="221" t="s">
        <v>1063</v>
      </c>
      <c r="U108" s="232" t="s">
        <v>804</v>
      </c>
      <c r="V108" s="232" t="s">
        <v>804</v>
      </c>
      <c r="W108" s="232" t="s">
        <v>804</v>
      </c>
      <c r="X108" s="232" t="s">
        <v>804</v>
      </c>
      <c r="Y108" s="221" t="s">
        <v>2653</v>
      </c>
      <c r="Z108" s="221" t="s">
        <v>864</v>
      </c>
      <c r="AA108" s="232" t="s">
        <v>818</v>
      </c>
      <c r="AB108" s="233" t="s">
        <v>1064</v>
      </c>
      <c r="AC108" s="221" t="s">
        <v>2487</v>
      </c>
      <c r="AD108" s="232">
        <v>1</v>
      </c>
      <c r="AE108" s="234" t="s">
        <v>868</v>
      </c>
      <c r="AF108" s="235" t="s">
        <v>1064</v>
      </c>
      <c r="AG108" s="235" t="s">
        <v>1064</v>
      </c>
      <c r="AH108" s="221">
        <v>2350.3000000000002</v>
      </c>
      <c r="AI108" s="224">
        <v>1</v>
      </c>
      <c r="AJ108" s="236"/>
      <c r="AK108" s="236"/>
      <c r="AL108" s="236"/>
      <c r="AM108" s="236"/>
      <c r="AN108" s="236"/>
      <c r="AO108" s="236"/>
      <c r="AP108" s="236"/>
      <c r="AQ108" s="236" t="str">
        <f>"\""name\"" : \"""&amp;demoPosts[[#This Row],[talentProfile.name]]&amp;"\"", "</f>
        <v xml:space="preserve">\"name\" : \"\", </v>
      </c>
      <c r="AR108" s="236" t="str">
        <f>"\""title\"" : \"""&amp;demoPosts[[#This Row],[talentProfile.title]]&amp;"\"", "</f>
        <v xml:space="preserve">\"title\" : \"\", </v>
      </c>
      <c r="AS108" s="236" t="str">
        <f>"\""capabilities\"" : \"""&amp;demoPosts[[#This Row],[talentProfile.capabilities]]&amp;"\"", "</f>
        <v xml:space="preserve">\"capabilities\" : \"\", </v>
      </c>
      <c r="AT108" s="236" t="str">
        <f>"\""video\"" : \"""&amp;demoPosts[[#This Row],[talentProfile.video]]&amp;"\"" "</f>
        <v xml:space="preserve">\"video\" : \"\" </v>
      </c>
      <c r="AU108"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\"23e47ef8a07d47848baf0bb8cf785d1a\", \"versionedPostPredecessorId\" : \"\", \"versionNumber\" : \"1\", \"allowForwarding\" : true, \"talentProfile\": {\"$type\": \"shared.models.TalentProfile\",\"name\" : \"\", \"title\" : \"\", \"capabilities\" : \"\", \"video\" : \"\" }}</v>
      </c>
      <c r="AV108" s="237" t="str">
        <f>"\""uid\"" : \"""&amp;demoPosts[[#This Row],[uid]]&amp;"\"", "</f>
        <v xml:space="preserve">\"uid\" : \"2776d18b2bd148d69f35e133e4c0287f\", </v>
      </c>
      <c r="AW108" s="217" t="str">
        <f t="shared" si="0"/>
        <v xml:space="preserve">\"type\" : \"TEXT\", </v>
      </c>
      <c r="AX108" s="217" t="str">
        <f ca="1">"\""created\"" : \""" &amp; demoPosts[[#This Row],[created]] &amp; "\"", "</f>
        <v xml:space="preserve">\"created\" : \"2016-09-15T18:31:26Z\", </v>
      </c>
      <c r="AY108" s="217" t="str">
        <f>"\""modified\"" : \""" &amp; demoPosts[[#This Row],[modified]] &amp; "\"", "</f>
        <v xml:space="preserve">\"modified\" : \"2002-05-30T09:30:10Z\", </v>
      </c>
      <c r="AZ108" s="217" t="str">
        <f ca="1">"\""created\"" : \""" &amp; demoPosts[[#This Row],[created]] &amp; "\"", "</f>
        <v xml:space="preserve">\"created\" : \"2016-09-15T18:31:26Z\", </v>
      </c>
      <c r="BA108" s="217" t="str">
        <f>"\""modified\"" : \""" &amp; demoPosts[[#This Row],[modified]] &amp; "\"", "</f>
        <v xml:space="preserve">\"modified\" : \"2002-05-30T09:30:10Z\", </v>
      </c>
      <c r="BB108" s="217" t="str">
        <f>"\""labels\"" : \""each([Bitcoin],[Ethereum],[" &amp; demoPosts[[#This Row],[postTypeGuidLabel]]&amp;"])\"", "</f>
        <v xml:space="preserve">\"labels\" : \"each([Bitcoin],[Ethereum],[PROJECTPOSTLABEL])\", </v>
      </c>
      <c r="BC108" s="217" t="str">
        <f t="shared" si="1"/>
        <v>\"connections\":[{\"source\":\"alias://ff5136ad023a66644c4f4a8e2a495bb34689/alias\",\"target\":\"alias://0e65bd3a974ed1d7c195f94055c93537827f/alias\",\"label\":\"f0186f0d-c862-4ee3-9c09-b850a9d745a7\"}],</v>
      </c>
      <c r="BD108" s="217" t="str">
        <f>"\""versionedPostId\"" : \""" &amp; demoPosts[[#This Row],[versionedPost.id]] &amp; "\"", "</f>
        <v xml:space="preserve">\"versionedPostId\" : \"23e47ef8a07d47848baf0bb8cf785d1a\", </v>
      </c>
      <c r="BE108" s="217" t="str">
        <f>"\""versionedPostPredecessorId\"" : \""" &amp; demoPosts[[#This Row],[versionedPost.predecessorID]] &amp; "\"", "</f>
        <v xml:space="preserve">\"versionedPostPredecessorId\" : \"\", </v>
      </c>
      <c r="BF108" s="230" t="str">
        <f>"\""jobPostType\"" : \""" &amp; demoPosts[[#This Row],[jobPostType]] &amp; "\"", "</f>
        <v xml:space="preserve">\"jobPostType\" : \"Project-Hourly\", </v>
      </c>
      <c r="BG108" s="230" t="str">
        <f>"\""name\"" : \""" &amp; demoPosts[[#This Row],[jobName]] &amp; "\"", "</f>
        <v xml:space="preserve">\"name\" : \"Help test Bitcoin as payment for my travel-related business\", </v>
      </c>
      <c r="BH108"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8" s="230" t="str">
        <f>"\""message\"" : \""" &amp; demoPosts[[#This Row],[jobMessage]] &amp; "\"", "</f>
        <v xml:space="preserve">\"message\" : \"hi\", </v>
      </c>
      <c r="BJ108"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8" s="230" t="str">
        <f>"\""postedDate\"" : \""" &amp; demoPosts[[#This Row],[jobMessage]] &amp; "\"", "</f>
        <v xml:space="preserve">\"postedDate\" : \"hi\", </v>
      </c>
      <c r="BL108" s="230" t="str">
        <f>"\""broadcastDate\"" : \""" &amp; demoPosts[[#This Row],[jobBroadcastDate]] &amp; "\"", "</f>
        <v xml:space="preserve">\"broadcastDate\" : \"2002-05-30T09:30:10Z\", </v>
      </c>
      <c r="BM108" s="230" t="str">
        <f>"\""startDate\"" : \""" &amp; demoPosts[[#This Row],[jobStartDate]] &amp; "\"", "</f>
        <v xml:space="preserve">\"startDate\" : \"2002-05-30T09:30:10Z\", </v>
      </c>
      <c r="BN108" s="230" t="str">
        <f>"\""endDate\"" : \""" &amp; demoPosts[[#This Row],[jobEndDate]] &amp; "\"", "</f>
        <v xml:space="preserve">\"endDate\" : \"2002-05-30T09:30:10Z\", </v>
      </c>
      <c r="BO108" s="230" t="str">
        <f>"\""currency\"" : \""" &amp; demoPosts[[#This Row],[jobCurrency]] &amp; "\"", "</f>
        <v xml:space="preserve">\"currency\" : \"AMP\", </v>
      </c>
      <c r="BP108" s="230" t="str">
        <f>"\""workLocation\"" : \""" &amp; demoPosts[[#This Row],[jobWorkLocation]] &amp; "\"", "</f>
        <v xml:space="preserve">\"workLocation\" : \"United States\", </v>
      </c>
      <c r="BQ108" s="230" t="str">
        <f>"\""isPayoutInPieces\"" : \""" &amp; demoPosts[[#This Row],[jobIsPayoutInPieces]] &amp; "\"", "</f>
        <v xml:space="preserve">\"isPayoutInPieces\" : \"false\", </v>
      </c>
      <c r="BR108" s="230" t="str">
        <f t="shared" si="20"/>
        <v xml:space="preserve">\"skillNeeded\" : \"various skills\", </v>
      </c>
      <c r="BS108" s="230" t="str">
        <f>"\""posterId\"" : \""" &amp; demoPosts[[#This Row],[posterId]] &amp; "\"", "</f>
        <v xml:space="preserve">\"posterId\" : \"eeeeeeeeeeeeeeeeeeeeeeeeeeeeeeee\", </v>
      </c>
      <c r="BT108" s="230" t="str">
        <f>"\""versionNumber\"" : \""" &amp; demoPosts[[#This Row],[versionNumber]] &amp; "\"", "</f>
        <v xml:space="preserve">\"versionNumber\" : \"1\", </v>
      </c>
      <c r="BU108" s="230" t="str">
        <f>"\""allowForwarding\"" : " &amp; demoPosts[[#This Row],[allowForwarding]] &amp; ", "</f>
        <v xml:space="preserve">\"allowForwarding\" : true, </v>
      </c>
      <c r="BV108" s="230" t="str">
        <f t="shared" si="3"/>
        <v xml:space="preserve">\"referents\" : \"\", </v>
      </c>
      <c r="BW108" s="230" t="str">
        <f>"\""contractType\"" : \""" &amp; demoPosts[[#This Row],[jobContractType]] &amp; "\"", "</f>
        <v xml:space="preserve">\"contractType\" : \"contest\", </v>
      </c>
      <c r="BX108" s="230" t="str">
        <f>"\""budget\"" : \""" &amp; demoPosts[[#This Row],[jobBudget]] &amp; "\"""</f>
        <v>\"budget\" : \"2350.3\"</v>
      </c>
      <c r="BY108"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8" s="226" t="str">
        <f>"\""text\"" : \""" &amp; demoPosts[[#This Row],[messageText]] &amp; "\"","</f>
        <v>\"text\"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8" s="226" t="str">
        <f>"\""subject\"" : \""" &amp; demoPosts[[#This Row],[messageSubject]] &amp; "\"","</f>
        <v>\"subject\" : \" \",</v>
      </c>
      <c r="CB108"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\"23e47ef8a07d47848baf0bb8cf785d1a\", \"versionedPostPredecessorId\" : \"\", \"versionNumber\" : \"1\", \"allowForwarding\" : true, \"text\" : \"106: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8" s="217" t="str">
        <f ca="1">"{\""$type\"":\"""&amp;demoPosts[[#This Row],[$type]]&amp;"\"","&amp;demoPosts[[#This Row],[uidInnerJson]]&amp;demoPosts[[#This Row],[createdInnerJson]]&amp;demoPosts[[#This Row],[modifiedInnerJson]]&amp;"\""connections\"":[{}],"&amp;"\""labels\"":\""notused\"","&amp;demoPosts[[#This Row],[typeDependentContentJson]]&amp;"}"</f>
        <v>{\"$type\":\"shared.models.ProjectsPost\",\"uid\" : \"2776d18b2bd148d69f35e133e4c0287f\", \"created\" : \"2016-09-15T18:31:26Z\",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8" s="237" t="str">
        <f>"""uid"" : """&amp;demoPosts[[#This Row],[uid]]&amp;""", "</f>
        <v xml:space="preserve">"uid" : "2776d18b2bd148d69f35e133e4c0287f", </v>
      </c>
      <c r="CG108" s="214" t="str">
        <f>"""src"" : """&amp;demoPosts[[#This Row],[Source]]&amp;""", "</f>
        <v xml:space="preserve">"src" : "0001b786be604980af3bd2a9e55d6dae", </v>
      </c>
      <c r="CH108" s="214" t="str">
        <f>"""trgts"" : ["""&amp;demoPosts[[#This Row],[trgt1]]&amp;"""], "</f>
        <v xml:space="preserve">"trgts" : ["eeeeeeeeeeeeeeeeeeeeeeeeeeeeeeee"], </v>
      </c>
      <c r="CI108" s="214" t="str">
        <f>"""label"" : ""each([Bitcoin],[Ethereum],[" &amp; demoPosts[[#This Row],[postTypeGuidLabel]]&amp;"])"", "</f>
        <v xml:space="preserve">"label" : "each([Bitcoin],[Ethereum],[PROJECTPOSTLABEL])", </v>
      </c>
      <c r="CJ108"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"2776d18b2bd148d69f35e133e4c0287f", "value" : "{\"$type\":\"shared.models.ProjectsPost\",\"uid\" : \"2776d18b2bd148d69f35e133e4c0287f\", \"created\" : \"2016-09-15T18:31:26Z\", \"modified\" : \"2002-05-30T09:30:10Z\", \"connections\":[{}],\"labels\":\"notused\",\"postContent\": {\"$type\":\"shared.models.ProjectPostContent\",\"versionedPostId\" : \"23e47ef8a07d47848baf0bb8cf785d1a\",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8" s="230" t="str">
        <f>""</f>
        <v/>
      </c>
    </row>
    <row r="109" spans="2:89" s="214" customFormat="1" x14ac:dyDescent="0.25">
      <c r="B109" s="214" t="s">
        <v>2473</v>
      </c>
      <c r="C109" s="215" t="s">
        <v>2484</v>
      </c>
      <c r="D109" s="215" t="str">
        <f>VLOOKUP(demoPosts[[#This Row],[Source]],Table1[[UUID]:[email]],2,FALSE)</f>
        <v>1@localhost</v>
      </c>
      <c r="E109" s="216" t="s">
        <v>2487</v>
      </c>
      <c r="F109" s="214" t="s">
        <v>806</v>
      </c>
      <c r="G10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09" s="217" t="s">
        <v>2418</v>
      </c>
      <c r="I109" s="150" t="str">
        <f t="shared" ca="1" si="16"/>
        <v>2016-09-15T18:17:02Z</v>
      </c>
      <c r="J109" s="217" t="s">
        <v>804</v>
      </c>
      <c r="K109" s="217" t="s">
        <v>2492</v>
      </c>
      <c r="L109" s="217" t="str">
        <f>+K108</f>
        <v>23e47ef8a07d47848baf0bb8cf785d1a</v>
      </c>
      <c r="M109" s="219" t="s">
        <v>2651</v>
      </c>
      <c r="N109" s="217" t="str">
        <f>ROW(demoPosts[[#This Row],[postTypeGuidLabel]])-2 &amp; ":  " &amp; REPT("lorem ipsum ",2*ROW(demoPosts[[#This Row],[postTypeGuidLabel]]))</f>
        <v xml:space="preserve">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09" s="217">
        <v>12</v>
      </c>
      <c r="P10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09" s="221" t="s">
        <v>946</v>
      </c>
      <c r="R109" s="221" t="s">
        <v>951</v>
      </c>
      <c r="S109" s="221" t="s">
        <v>953</v>
      </c>
      <c r="T109" s="221" t="s">
        <v>1063</v>
      </c>
      <c r="U109" s="232" t="s">
        <v>804</v>
      </c>
      <c r="V109" s="232" t="s">
        <v>804</v>
      </c>
      <c r="W109" s="232" t="s">
        <v>804</v>
      </c>
      <c r="X109" s="232" t="s">
        <v>804</v>
      </c>
      <c r="Y109" s="221" t="s">
        <v>2653</v>
      </c>
      <c r="Z109" s="221" t="s">
        <v>864</v>
      </c>
      <c r="AA109" s="232" t="s">
        <v>818</v>
      </c>
      <c r="AB109" s="233" t="s">
        <v>1064</v>
      </c>
      <c r="AC109" s="221" t="s">
        <v>2487</v>
      </c>
      <c r="AD109" s="232">
        <v>1</v>
      </c>
      <c r="AE109" s="234" t="s">
        <v>868</v>
      </c>
      <c r="AF109" s="235" t="s">
        <v>1064</v>
      </c>
      <c r="AG109" s="235" t="s">
        <v>1064</v>
      </c>
      <c r="AH109" s="221">
        <v>2350.3000000000002</v>
      </c>
      <c r="AI109" s="224">
        <v>1</v>
      </c>
      <c r="AJ109" s="236"/>
      <c r="AK109" s="236"/>
      <c r="AL109" s="236"/>
      <c r="AM109" s="236"/>
      <c r="AN109" s="236"/>
      <c r="AO109" s="236"/>
      <c r="AP109" s="236"/>
      <c r="AQ109" s="236" t="str">
        <f>"\""name\"" : \"""&amp;demoPosts[[#This Row],[talentProfile.name]]&amp;"\"", "</f>
        <v xml:space="preserve">\"name\" : \"\", </v>
      </c>
      <c r="AR109" s="236" t="str">
        <f>"\""title\"" : \"""&amp;demoPosts[[#This Row],[talentProfile.title]]&amp;"\"", "</f>
        <v xml:space="preserve">\"title\" : \"\", </v>
      </c>
      <c r="AS109" s="236" t="str">
        <f>"\""capabilities\"" : \"""&amp;demoPosts[[#This Row],[talentProfile.capabilities]]&amp;"\"", "</f>
        <v xml:space="preserve">\"capabilities\" : \"\", </v>
      </c>
      <c r="AT109" s="236" t="str">
        <f>"\""video\"" : \"""&amp;demoPosts[[#This Row],[talentProfile.video]]&amp;"\"" "</f>
        <v xml:space="preserve">\"video\" : \"\" </v>
      </c>
      <c r="AU109"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\"000170d4855d47578a555ec2c994b76a\", \"versionedPostPredecessorId\" : \"23e47ef8a07d47848baf0bb8cf785d1a\", \"versionNumber\" : \"1\", \"allowForwarding\" : true, \"talentProfile\": {\"$type\": \"shared.models.TalentProfile\",\"name\" : \"\", \"title\" : \"\", \"capabilities\" : \"\", \"video\" : \"\" }}</v>
      </c>
      <c r="AV109" s="237" t="str">
        <f>"\""uid\"" : \"""&amp;demoPosts[[#This Row],[uid]]&amp;"\"", "</f>
        <v xml:space="preserve">\"uid\" : \"2864d41d31964075a9381834fb672321\", </v>
      </c>
      <c r="AW109" s="217" t="str">
        <f t="shared" si="0"/>
        <v xml:space="preserve">\"type\" : \"TEXT\", </v>
      </c>
      <c r="AX109" s="217" t="str">
        <f ca="1">"\""created\"" : \""" &amp; demoPosts[[#This Row],[created]] &amp; "\"", "</f>
        <v xml:space="preserve">\"created\" : \"2016-09-15T18:17:02Z\", </v>
      </c>
      <c r="AY109" s="217" t="str">
        <f>"\""modified\"" : \""" &amp; demoPosts[[#This Row],[modified]] &amp; "\"", "</f>
        <v xml:space="preserve">\"modified\" : \"2002-05-30T09:30:10Z\", </v>
      </c>
      <c r="AZ109" s="217" t="str">
        <f ca="1">"\""created\"" : \""" &amp; demoPosts[[#This Row],[created]] &amp; "\"", "</f>
        <v xml:space="preserve">\"created\" : \"2016-09-15T18:17:02Z\", </v>
      </c>
      <c r="BA109" s="217" t="str">
        <f>"\""modified\"" : \""" &amp; demoPosts[[#This Row],[modified]] &amp; "\"", "</f>
        <v xml:space="preserve">\"modified\" : \"2002-05-30T09:30:10Z\", </v>
      </c>
      <c r="BB109" s="217" t="str">
        <f>"\""labels\"" : \""each([Bitcoin],[Ethereum],[" &amp; demoPosts[[#This Row],[postTypeGuidLabel]]&amp;"])\"", "</f>
        <v xml:space="preserve">\"labels\" : \"each([Bitcoin],[Ethereum],[PROJECTPOSTLABEL])\", </v>
      </c>
      <c r="BC109" s="217" t="str">
        <f t="shared" si="1"/>
        <v>\"connections\":[{\"source\":\"alias://ff5136ad023a66644c4f4a8e2a495bb34689/alias\",\"target\":\"alias://0e65bd3a974ed1d7c195f94055c93537827f/alias\",\"label\":\"f0186f0d-c862-4ee3-9c09-b850a9d745a7\"}],</v>
      </c>
      <c r="BD109" s="217" t="str">
        <f>"\""versionedPostId\"" : \""" &amp; demoPosts[[#This Row],[versionedPost.id]] &amp; "\"", "</f>
        <v xml:space="preserve">\"versionedPostId\" : \"000170d4855d47578a555ec2c994b76a\", </v>
      </c>
      <c r="BE109" s="217" t="str">
        <f>"\""versionedPostPredecessorId\"" : \""" &amp; demoPosts[[#This Row],[versionedPost.predecessorID]] &amp; "\"", "</f>
        <v xml:space="preserve">\"versionedPostPredecessorId\" : \"23e47ef8a07d47848baf0bb8cf785d1a\", </v>
      </c>
      <c r="BF109" s="230" t="str">
        <f>"\""jobPostType\"" : \""" &amp; demoPosts[[#This Row],[jobPostType]] &amp; "\"", "</f>
        <v xml:space="preserve">\"jobPostType\" : \"Project-Hourly\", </v>
      </c>
      <c r="BG109" s="230" t="str">
        <f>"\""name\"" : \""" &amp; demoPosts[[#This Row],[jobName]] &amp; "\"", "</f>
        <v xml:space="preserve">\"name\" : \"Help test Bitcoin as payment for my travel-related business\", </v>
      </c>
      <c r="BH109"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09" s="230" t="str">
        <f>"\""message\"" : \""" &amp; demoPosts[[#This Row],[jobMessage]] &amp; "\"", "</f>
        <v xml:space="preserve">\"message\" : \"hi\", </v>
      </c>
      <c r="BJ109"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09" s="230" t="str">
        <f>"\""postedDate\"" : \""" &amp; demoPosts[[#This Row],[jobMessage]] &amp; "\"", "</f>
        <v xml:space="preserve">\"postedDate\" : \"hi\", </v>
      </c>
      <c r="BL109" s="230" t="str">
        <f>"\""broadcastDate\"" : \""" &amp; demoPosts[[#This Row],[jobBroadcastDate]] &amp; "\"", "</f>
        <v xml:space="preserve">\"broadcastDate\" : \"2002-05-30T09:30:10Z\", </v>
      </c>
      <c r="BM109" s="230" t="str">
        <f>"\""startDate\"" : \""" &amp; demoPosts[[#This Row],[jobStartDate]] &amp; "\"", "</f>
        <v xml:space="preserve">\"startDate\" : \"2002-05-30T09:30:10Z\", </v>
      </c>
      <c r="BN109" s="230" t="str">
        <f>"\""endDate\"" : \""" &amp; demoPosts[[#This Row],[jobEndDate]] &amp; "\"", "</f>
        <v xml:space="preserve">\"endDate\" : \"2002-05-30T09:30:10Z\", </v>
      </c>
      <c r="BO109" s="230" t="str">
        <f>"\""currency\"" : \""" &amp; demoPosts[[#This Row],[jobCurrency]] &amp; "\"", "</f>
        <v xml:space="preserve">\"currency\" : \"AMP\", </v>
      </c>
      <c r="BP109" s="230" t="str">
        <f>"\""workLocation\"" : \""" &amp; demoPosts[[#This Row],[jobWorkLocation]] &amp; "\"", "</f>
        <v xml:space="preserve">\"workLocation\" : \"United States\", </v>
      </c>
      <c r="BQ109" s="230" t="str">
        <f>"\""isPayoutInPieces\"" : \""" &amp; demoPosts[[#This Row],[jobIsPayoutInPieces]] &amp; "\"", "</f>
        <v xml:space="preserve">\"isPayoutInPieces\" : \"false\", </v>
      </c>
      <c r="BR109" s="230" t="str">
        <f t="shared" si="20"/>
        <v xml:space="preserve">\"skillNeeded\" : \"various skills\", </v>
      </c>
      <c r="BS109" s="230" t="str">
        <f>"\""posterId\"" : \""" &amp; demoPosts[[#This Row],[posterId]] &amp; "\"", "</f>
        <v xml:space="preserve">\"posterId\" : \"eeeeeeeeeeeeeeeeeeeeeeeeeeeeeeee\", </v>
      </c>
      <c r="BT109" s="230" t="str">
        <f>"\""versionNumber\"" : \""" &amp; demoPosts[[#This Row],[versionNumber]] &amp; "\"", "</f>
        <v xml:space="preserve">\"versionNumber\" : \"1\", </v>
      </c>
      <c r="BU109" s="230" t="str">
        <f>"\""allowForwarding\"" : " &amp; demoPosts[[#This Row],[allowForwarding]] &amp; ", "</f>
        <v xml:space="preserve">\"allowForwarding\" : true, </v>
      </c>
      <c r="BV109" s="230" t="str">
        <f t="shared" si="3"/>
        <v xml:space="preserve">\"referents\" : \"\", </v>
      </c>
      <c r="BW109" s="230" t="str">
        <f>"\""contractType\"" : \""" &amp; demoPosts[[#This Row],[jobContractType]] &amp; "\"", "</f>
        <v xml:space="preserve">\"contractType\" : \"contest\", </v>
      </c>
      <c r="BX109" s="230" t="str">
        <f>"\""budget\"" : \""" &amp; demoPosts[[#This Row],[jobBudget]] &amp; "\"""</f>
        <v>\"budget\" : \"2350.3\"</v>
      </c>
      <c r="BY109"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09" s="226" t="str">
        <f>"\""text\"" : \""" &amp; demoPosts[[#This Row],[messageText]] &amp; "\"","</f>
        <v>\"text\"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09" s="226" t="str">
        <f>"\""subject\"" : \""" &amp; demoPosts[[#This Row],[messageSubject]] &amp; "\"","</f>
        <v>\"subject\" : \" \",</v>
      </c>
      <c r="CB109"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\"000170d4855d47578a555ec2c994b76a\", \"versionedPostPredecessorId\" : \"23e47ef8a07d47848baf0bb8cf785d1a\", \"versionNumber\" : \"1\", \"allowForwarding\" : true, \"text\" : \"107: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0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0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09" s="217" t="str">
        <f ca="1">"{\""$type\"":\"""&amp;demoPosts[[#This Row],[$type]]&amp;"\"","&amp;demoPosts[[#This Row],[uidInnerJson]]&amp;demoPosts[[#This Row],[createdInnerJson]]&amp;demoPosts[[#This Row],[modifiedInnerJson]]&amp;"\""connections\"":[{}],"&amp;"\""labels\"":\""notused\"","&amp;demoPosts[[#This Row],[typeDependentContentJson]]&amp;"}"</f>
        <v>{\"$type\":\"shared.models.ProjectsPost\",\"uid\" : \"2864d41d31964075a9381834fb672321\", \"created\" : \"2016-09-15T18:17:02Z\",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09" s="237" t="str">
        <f>"""uid"" : """&amp;demoPosts[[#This Row],[uid]]&amp;""", "</f>
        <v xml:space="preserve">"uid" : "2864d41d31964075a9381834fb672321", </v>
      </c>
      <c r="CG109" s="228" t="str">
        <f>"""src"" : """&amp;demoPosts[[#This Row],[Source]]&amp;""", "</f>
        <v xml:space="preserve">"src" : "0001b786be604980af3bd2a9e55d6dae", </v>
      </c>
      <c r="CH109" s="228" t="str">
        <f>"""trgts"" : ["""&amp;demoPosts[[#This Row],[trgt1]]&amp;"""], "</f>
        <v xml:space="preserve">"trgts" : ["eeeeeeeeeeeeeeeeeeeeeeeeeeeeeeee"], </v>
      </c>
      <c r="CI109" s="214" t="str">
        <f>"""label"" : ""each([Bitcoin],[Ethereum],[" &amp; demoPosts[[#This Row],[postTypeGuidLabel]]&amp;"])"", "</f>
        <v xml:space="preserve">"label" : "each([Bitcoin],[Ethereum],[PROJECTPOSTLABEL])", </v>
      </c>
      <c r="CJ109"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"2864d41d31964075a9381834fb672321", "value" : "{\"$type\":\"shared.models.ProjectsPost\",\"uid\" : \"2864d41d31964075a9381834fb672321\", \"created\" : \"2016-09-15T18:17:02Z\", \"modified\" : \"2002-05-30T09:30:10Z\", \"connections\":[{}],\"labels\":\"notused\",\"postContent\": {\"$type\":\"shared.models.ProjectPostContent\",\"versionedPostId\" : \"000170d4855d47578a555ec2c994b76a\", \"versionedPostPredecessorId\" : \"23e47ef8a07d47848baf0bb8cf785d1a\",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09" s="230" t="str">
        <f>""</f>
        <v/>
      </c>
    </row>
    <row r="110" spans="2:89" s="214" customFormat="1" x14ac:dyDescent="0.25">
      <c r="B110" s="214" t="s">
        <v>2474</v>
      </c>
      <c r="C110" s="215" t="s">
        <v>2484</v>
      </c>
      <c r="D110" s="215" t="str">
        <f>VLOOKUP(demoPosts[[#This Row],[Source]],Table1[[UUID]:[email]],2,FALSE)</f>
        <v>1@localhost</v>
      </c>
      <c r="E110" s="216" t="s">
        <v>2487</v>
      </c>
      <c r="F110" s="214" t="s">
        <v>806</v>
      </c>
      <c r="G11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0" s="217" t="s">
        <v>2418</v>
      </c>
      <c r="I110" s="150" t="str">
        <f t="shared" ca="1" si="16"/>
        <v>2016-09-15T18:02:38Z</v>
      </c>
      <c r="J110" s="217" t="s">
        <v>804</v>
      </c>
      <c r="K110" s="218" t="s">
        <v>2488</v>
      </c>
      <c r="L110" s="217"/>
      <c r="M110" s="219" t="s">
        <v>2651</v>
      </c>
      <c r="N110" s="217" t="str">
        <f>ROW(demoPosts[[#This Row],[postTypeGuidLabel]])-2 &amp; ":  " &amp; REPT("lorem ipsum ",2*ROW(demoPosts[[#This Row],[postTypeGuidLabel]]))</f>
        <v xml:space="preserve">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0" s="217">
        <v>12</v>
      </c>
      <c r="P11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0" s="221" t="s">
        <v>946</v>
      </c>
      <c r="R110" s="221" t="s">
        <v>951</v>
      </c>
      <c r="S110" s="221" t="s">
        <v>953</v>
      </c>
      <c r="T110" s="221" t="s">
        <v>1063</v>
      </c>
      <c r="U110" s="221" t="s">
        <v>804</v>
      </c>
      <c r="V110" s="221" t="s">
        <v>804</v>
      </c>
      <c r="W110" s="221" t="s">
        <v>804</v>
      </c>
      <c r="X110" s="221" t="s">
        <v>804</v>
      </c>
      <c r="Y110" s="221" t="s">
        <v>2653</v>
      </c>
      <c r="Z110" s="221" t="s">
        <v>864</v>
      </c>
      <c r="AA110" s="221" t="s">
        <v>818</v>
      </c>
      <c r="AB110" s="222" t="s">
        <v>938</v>
      </c>
      <c r="AC110" s="221" t="s">
        <v>2487</v>
      </c>
      <c r="AD110" s="221">
        <v>1</v>
      </c>
      <c r="AE110" s="223" t="s">
        <v>868</v>
      </c>
      <c r="AF110" s="221" t="s">
        <v>943</v>
      </c>
      <c r="AG110" s="221" t="s">
        <v>2501</v>
      </c>
      <c r="AH110" s="221">
        <v>2350.3000000000002</v>
      </c>
      <c r="AI110" s="224">
        <v>1</v>
      </c>
      <c r="AJ110" s="224"/>
      <c r="AK110" s="224"/>
      <c r="AL110" s="224"/>
      <c r="AM110" s="224"/>
      <c r="AN110" s="224"/>
      <c r="AO110" s="224"/>
      <c r="AP110" s="224"/>
      <c r="AQ110" s="224" t="str">
        <f>"\""name\"" : \"""&amp;demoPosts[[#This Row],[talentProfile.name]]&amp;"\"", "</f>
        <v xml:space="preserve">\"name\" : \"\", </v>
      </c>
      <c r="AR110" s="224" t="str">
        <f>"\""title\"" : \"""&amp;demoPosts[[#This Row],[talentProfile.title]]&amp;"\"", "</f>
        <v xml:space="preserve">\"title\" : \"\", </v>
      </c>
      <c r="AS110" s="224" t="str">
        <f>"\""capabilities\"" : \"""&amp;demoPosts[[#This Row],[talentProfile.capabilities]]&amp;"\"", "</f>
        <v xml:space="preserve">\"capabilities\" : \"\", </v>
      </c>
      <c r="AT110" s="224" t="str">
        <f>"\""video\"" : \"""&amp;demoPosts[[#This Row],[talentProfile.video]]&amp;"\"" "</f>
        <v xml:space="preserve">\"video\" : \"\" </v>
      </c>
      <c r="AU110"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0" s="225" t="str">
        <f>"\""uid\"" : \"""&amp;demoPosts[[#This Row],[uid]]&amp;"\"", "</f>
        <v xml:space="preserve">\"uid\" : \"28c0a8d9eb2a41e290fe068aa7f7b58c\", </v>
      </c>
      <c r="AW110" s="217" t="str">
        <f t="shared" si="0"/>
        <v xml:space="preserve">\"type\" : \"TEXT\", </v>
      </c>
      <c r="AX110" s="217" t="str">
        <f ca="1">"\""created\"" : \""" &amp; demoPosts[[#This Row],[created]] &amp; "\"", "</f>
        <v xml:space="preserve">\"created\" : \"2016-09-15T18:02:38Z\", </v>
      </c>
      <c r="AY110" s="217" t="str">
        <f>"\""modified\"" : \""" &amp; demoPosts[[#This Row],[modified]] &amp; "\"", "</f>
        <v xml:space="preserve">\"modified\" : \"2002-05-30T09:30:10Z\", </v>
      </c>
      <c r="AZ110" s="217" t="str">
        <f ca="1">"\""created\"" : \""" &amp; demoPosts[[#This Row],[created]] &amp; "\"", "</f>
        <v xml:space="preserve">\"created\" : \"2016-09-15T18:02:38Z\", </v>
      </c>
      <c r="BA110" s="217" t="str">
        <f>"\""modified\"" : \""" &amp; demoPosts[[#This Row],[modified]] &amp; "\"", "</f>
        <v xml:space="preserve">\"modified\" : \"2002-05-30T09:30:10Z\", </v>
      </c>
      <c r="BB110" s="217" t="str">
        <f>"\""labels\"" : \""each([Bitcoin],[Ethereum],[" &amp; demoPosts[[#This Row],[postTypeGuidLabel]]&amp;"])\"", "</f>
        <v xml:space="preserve">\"labels\" : \"each([Bitcoin],[Ethereum],[PROJECTPOSTLABEL])\", </v>
      </c>
      <c r="BC110" s="217" t="str">
        <f t="shared" si="1"/>
        <v>\"connections\":[{\"source\":\"alias://ff5136ad023a66644c4f4a8e2a495bb34689/alias\",\"target\":\"alias://0e65bd3a974ed1d7c195f94055c93537827f/alias\",\"label\":\"f0186f0d-c862-4ee3-9c09-b850a9d745a7\"}],</v>
      </c>
      <c r="BD110" s="217" t="str">
        <f>"\""versionedPostId\"" : \""" &amp; demoPosts[[#This Row],[versionedPost.id]] &amp; "\"", "</f>
        <v xml:space="preserve">\"versionedPostId\" : \"35e60447747e496aafde65ca182db1c8\", </v>
      </c>
      <c r="BE110" s="217" t="str">
        <f>"\""versionedPostPredecessorId\"" : \""" &amp; demoPosts[[#This Row],[versionedPost.predecessorID]] &amp; "\"", "</f>
        <v xml:space="preserve">\"versionedPostPredecessorId\" : \"\", </v>
      </c>
      <c r="BF110" s="226" t="str">
        <f>"\""jobPostType\"" : \""" &amp; demoPosts[[#This Row],[jobPostType]] &amp; "\"", "</f>
        <v xml:space="preserve">\"jobPostType\" : \"Project-Hourly\", </v>
      </c>
      <c r="BG110" s="226" t="str">
        <f>"\""name\"" : \""" &amp; demoPosts[[#This Row],[jobName]] &amp; "\"", "</f>
        <v xml:space="preserve">\"name\" : \"Help test Bitcoin as payment for my travel-related business\", </v>
      </c>
      <c r="BH11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0" s="226" t="str">
        <f>"\""message\"" : \""" &amp; demoPosts[[#This Row],[jobMessage]] &amp; "\"", "</f>
        <v xml:space="preserve">\"message\" : \"hi\", </v>
      </c>
      <c r="BJ11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0" s="226" t="str">
        <f>"\""postedDate\"" : \""" &amp; demoPosts[[#This Row],[jobMessage]] &amp; "\"", "</f>
        <v xml:space="preserve">\"postedDate\" : \"hi\", </v>
      </c>
      <c r="BL110" s="226" t="str">
        <f>"\""broadcastDate\"" : \""" &amp; demoPosts[[#This Row],[jobBroadcastDate]] &amp; "\"", "</f>
        <v xml:space="preserve">\"broadcastDate\" : \"2002-05-30T09:30:10Z\", </v>
      </c>
      <c r="BM110" s="226" t="str">
        <f>"\""startDate\"" : \""" &amp; demoPosts[[#This Row],[jobStartDate]] &amp; "\"", "</f>
        <v xml:space="preserve">\"startDate\" : \"2002-05-30T09:30:10Z\", </v>
      </c>
      <c r="BN110" s="226" t="str">
        <f>"\""endDate\"" : \""" &amp; demoPosts[[#This Row],[jobEndDate]] &amp; "\"", "</f>
        <v xml:space="preserve">\"endDate\" : \"2002-05-30T09:30:10Z\", </v>
      </c>
      <c r="BO110" s="226" t="str">
        <f>"\""currency\"" : \""" &amp; demoPosts[[#This Row],[jobCurrency]] &amp; "\"", "</f>
        <v xml:space="preserve">\"currency\" : \"AMP\", </v>
      </c>
      <c r="BP110" s="226" t="str">
        <f>"\""workLocation\"" : \""" &amp; demoPosts[[#This Row],[jobWorkLocation]] &amp; "\"", "</f>
        <v xml:space="preserve">\"workLocation\" : \"United States\", </v>
      </c>
      <c r="BQ110" s="226" t="str">
        <f>"\""isPayoutInPieces\"" : \""" &amp; demoPosts[[#This Row],[jobIsPayoutInPieces]] &amp; "\"", "</f>
        <v xml:space="preserve">\"isPayoutInPieces\" : \"false\", </v>
      </c>
      <c r="BR110" s="226" t="str">
        <f t="shared" si="20"/>
        <v xml:space="preserve">\"skillNeeded\" : \"various skills\", </v>
      </c>
      <c r="BS110" s="226" t="str">
        <f>"\""posterId\"" : \""" &amp; demoPosts[[#This Row],[posterId]] &amp; "\"", "</f>
        <v xml:space="preserve">\"posterId\" : \"eeeeeeeeeeeeeeeeeeeeeeeeeeeeeeee\", </v>
      </c>
      <c r="BT110" s="226" t="str">
        <f>"\""versionNumber\"" : \""" &amp; demoPosts[[#This Row],[versionNumber]] &amp; "\"", "</f>
        <v xml:space="preserve">\"versionNumber\" : \"1\", </v>
      </c>
      <c r="BU110" s="227" t="str">
        <f>"\""allowForwarding\"" : " &amp; demoPosts[[#This Row],[allowForwarding]] &amp; ", "</f>
        <v xml:space="preserve">\"allowForwarding\" : true, </v>
      </c>
      <c r="BV110" s="226" t="str">
        <f t="shared" si="3"/>
        <v xml:space="preserve">\"referents\" : \"\", </v>
      </c>
      <c r="BW110" s="226" t="str">
        <f>"\""contractType\"" : \""" &amp; demoPosts[[#This Row],[jobContractType]] &amp; "\"", "</f>
        <v xml:space="preserve">\"contractType\" : \"contest\", </v>
      </c>
      <c r="BX110" s="226" t="str">
        <f>"\""budget\"" : \""" &amp; demoPosts[[#This Row],[jobBudget]] &amp; "\"""</f>
        <v>\"budget\" : \"2350.3\"</v>
      </c>
      <c r="BY11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0" s="226" t="str">
        <f>"\""text\"" : \""" &amp; demoPosts[[#This Row],[messageText]] &amp; "\"","</f>
        <v>\"text\"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0" s="226" t="str">
        <f>"\""subject\"" : \""" &amp; demoPosts[[#This Row],[messageSubject]] &amp; "\"","</f>
        <v>\"subject\" : \" \",</v>
      </c>
      <c r="CB11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0" s="217" t="str">
        <f ca="1">"{\""$type\"":\"""&amp;demoPosts[[#This Row],[$type]]&amp;"\"","&amp;demoPosts[[#This Row],[uidInnerJson]]&amp;demoPosts[[#This Row],[createdInnerJson]]&amp;demoPosts[[#This Row],[modifiedInnerJson]]&amp;"\""connections\"":[{}],"&amp;"\""labels\"":\""notused\"","&amp;demoPosts[[#This Row],[typeDependentContentJson]]&amp;"}"</f>
        <v>{\"$type\":\"shared.models.ProjectsPost\",\"uid\" : \"28c0a8d9eb2a41e290fe068aa7f7b58c\", \"created\" : \"2016-09-15T18:02:38Z\",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0" s="225" t="str">
        <f>"""uid"" : """&amp;demoPosts[[#This Row],[uid]]&amp;""", "</f>
        <v xml:space="preserve">"uid" : "28c0a8d9eb2a41e290fe068aa7f7b58c", </v>
      </c>
      <c r="CG110" s="228" t="str">
        <f>"""src"" : """&amp;demoPosts[[#This Row],[Source]]&amp;""", "</f>
        <v xml:space="preserve">"src" : "0001b786be604980af3bd2a9e55d6dae", </v>
      </c>
      <c r="CH110" s="228" t="str">
        <f>"""trgts"" : ["""&amp;demoPosts[[#This Row],[trgt1]]&amp;"""], "</f>
        <v xml:space="preserve">"trgts" : ["eeeeeeeeeeeeeeeeeeeeeeeeeeeeeeee"], </v>
      </c>
      <c r="CI110" s="214" t="str">
        <f>"""label"" : ""each([Bitcoin],[Ethereum],[" &amp; demoPosts[[#This Row],[postTypeGuidLabel]]&amp;"])"", "</f>
        <v xml:space="preserve">"label" : "each([Bitcoin],[Ethereum],[PROJECTPOSTLABEL])", </v>
      </c>
      <c r="CJ110"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"28c0a8d9eb2a41e290fe068aa7f7b58c", "value" : "{\"$type\":\"shared.models.ProjectsPost\",\"uid\" : \"28c0a8d9eb2a41e290fe068aa7f7b58c\", \"created\" : \"2016-09-15T18:02:38Z\",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0" s="230" t="str">
        <f>""</f>
        <v/>
      </c>
    </row>
    <row r="111" spans="2:89" s="214" customFormat="1" x14ac:dyDescent="0.25">
      <c r="B111" s="214" t="s">
        <v>1090</v>
      </c>
      <c r="C111" s="215" t="s">
        <v>2484</v>
      </c>
      <c r="D111" s="215" t="str">
        <f>VLOOKUP(demoPosts[[#This Row],[Source]],Table1[[UUID]:[email]],2,FALSE)</f>
        <v>1@localhost</v>
      </c>
      <c r="E111" s="216" t="s">
        <v>2487</v>
      </c>
      <c r="F111" s="214" t="s">
        <v>806</v>
      </c>
      <c r="G111"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1" s="217" t="s">
        <v>2418</v>
      </c>
      <c r="I111" s="150" t="str">
        <f t="shared" ca="1" si="16"/>
        <v>2016-09-15T17:48:14Z</v>
      </c>
      <c r="J111" s="217" t="s">
        <v>804</v>
      </c>
      <c r="K111" s="218" t="s">
        <v>2488</v>
      </c>
      <c r="L111" s="217"/>
      <c r="M111" s="219" t="s">
        <v>2651</v>
      </c>
      <c r="N111" s="217" t="str">
        <f>ROW(demoPosts[[#This Row],[postTypeGuidLabel]])-2 &amp; ":  " &amp; REPT("lorem ipsum ",2*ROW(demoPosts[[#This Row],[postTypeGuidLabel]]))</f>
        <v xml:space="preserve">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1" s="217">
        <v>12</v>
      </c>
      <c r="P11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1" s="221" t="s">
        <v>946</v>
      </c>
      <c r="R111" s="221" t="s">
        <v>951</v>
      </c>
      <c r="S111" s="221" t="s">
        <v>953</v>
      </c>
      <c r="T111" s="221" t="s">
        <v>1063</v>
      </c>
      <c r="U111" s="221" t="s">
        <v>804</v>
      </c>
      <c r="V111" s="221" t="s">
        <v>804</v>
      </c>
      <c r="W111" s="221" t="s">
        <v>804</v>
      </c>
      <c r="X111" s="221" t="s">
        <v>804</v>
      </c>
      <c r="Y111" s="221" t="s">
        <v>2653</v>
      </c>
      <c r="Z111" s="221" t="s">
        <v>864</v>
      </c>
      <c r="AA111" s="221" t="s">
        <v>818</v>
      </c>
      <c r="AB111" s="222" t="s">
        <v>938</v>
      </c>
      <c r="AC111" s="221" t="s">
        <v>2487</v>
      </c>
      <c r="AD111" s="221">
        <v>1</v>
      </c>
      <c r="AE111" s="223" t="s">
        <v>868</v>
      </c>
      <c r="AF111" s="221" t="s">
        <v>943</v>
      </c>
      <c r="AG111" s="221" t="s">
        <v>2501</v>
      </c>
      <c r="AH111" s="221">
        <v>2350.3000000000002</v>
      </c>
      <c r="AI111" s="224">
        <v>1</v>
      </c>
      <c r="AJ111" s="224"/>
      <c r="AK111" s="224"/>
      <c r="AL111" s="224"/>
      <c r="AM111" s="224"/>
      <c r="AN111" s="224"/>
      <c r="AO111" s="224"/>
      <c r="AP111" s="224"/>
      <c r="AQ111" s="224" t="str">
        <f>"\""name\"" : \"""&amp;demoPosts[[#This Row],[talentProfile.name]]&amp;"\"", "</f>
        <v xml:space="preserve">\"name\" : \"\", </v>
      </c>
      <c r="AR111" s="224" t="str">
        <f>"\""title\"" : \"""&amp;demoPosts[[#This Row],[talentProfile.title]]&amp;"\"", "</f>
        <v xml:space="preserve">\"title\" : \"\", </v>
      </c>
      <c r="AS111" s="224" t="str">
        <f>"\""capabilities\"" : \"""&amp;demoPosts[[#This Row],[talentProfile.capabilities]]&amp;"\"", "</f>
        <v xml:space="preserve">\"capabilities\" : \"\", </v>
      </c>
      <c r="AT111" s="224" t="str">
        <f>"\""video\"" : \"""&amp;demoPosts[[#This Row],[talentProfile.video]]&amp;"\"" "</f>
        <v xml:space="preserve">\"video\" : \"\" </v>
      </c>
      <c r="AU111"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1" s="225" t="str">
        <f>"\""uid\"" : \"""&amp;demoPosts[[#This Row],[uid]]&amp;"\"", "</f>
        <v xml:space="preserve">\"uid\" : \"2d18d1f5b624486a8b48243d036f5440\", </v>
      </c>
      <c r="AW111" s="217" t="str">
        <f t="shared" si="0"/>
        <v xml:space="preserve">\"type\" : \"TEXT\", </v>
      </c>
      <c r="AX111" s="217" t="str">
        <f ca="1">"\""created\"" : \""" &amp; demoPosts[[#This Row],[created]] &amp; "\"", "</f>
        <v xml:space="preserve">\"created\" : \"2016-09-15T17:48:14Z\", </v>
      </c>
      <c r="AY111" s="217" t="str">
        <f>"\""modified\"" : \""" &amp; demoPosts[[#This Row],[modified]] &amp; "\"", "</f>
        <v xml:space="preserve">\"modified\" : \"2002-05-30T09:30:10Z\", </v>
      </c>
      <c r="AZ111" s="217" t="str">
        <f ca="1">"\""created\"" : \""" &amp; demoPosts[[#This Row],[created]] &amp; "\"", "</f>
        <v xml:space="preserve">\"created\" : \"2016-09-15T17:48:14Z\", </v>
      </c>
      <c r="BA111" s="217" t="str">
        <f>"\""modified\"" : \""" &amp; demoPosts[[#This Row],[modified]] &amp; "\"", "</f>
        <v xml:space="preserve">\"modified\" : \"2002-05-30T09:30:10Z\", </v>
      </c>
      <c r="BB111" s="217" t="str">
        <f>"\""labels\"" : \""each([Bitcoin],[Ethereum],[" &amp; demoPosts[[#This Row],[postTypeGuidLabel]]&amp;"])\"", "</f>
        <v xml:space="preserve">\"labels\" : \"each([Bitcoin],[Ethereum],[PROJECTPOSTLABEL])\", </v>
      </c>
      <c r="BC111" s="217" t="str">
        <f t="shared" si="1"/>
        <v>\"connections\":[{\"source\":\"alias://ff5136ad023a66644c4f4a8e2a495bb34689/alias\",\"target\":\"alias://0e65bd3a974ed1d7c195f94055c93537827f/alias\",\"label\":\"f0186f0d-c862-4ee3-9c09-b850a9d745a7\"}],</v>
      </c>
      <c r="BD111" s="217" t="str">
        <f>"\""versionedPostId\"" : \""" &amp; demoPosts[[#This Row],[versionedPost.id]] &amp; "\"", "</f>
        <v xml:space="preserve">\"versionedPostId\" : \"35e60447747e496aafde65ca182db1c8\", </v>
      </c>
      <c r="BE111" s="217" t="str">
        <f>"\""versionedPostPredecessorId\"" : \""" &amp; demoPosts[[#This Row],[versionedPost.predecessorID]] &amp; "\"", "</f>
        <v xml:space="preserve">\"versionedPostPredecessorId\" : \"\", </v>
      </c>
      <c r="BF111" s="226" t="str">
        <f>"\""jobPostType\"" : \""" &amp; demoPosts[[#This Row],[jobPostType]] &amp; "\"", "</f>
        <v xml:space="preserve">\"jobPostType\" : \"Project-Hourly\", </v>
      </c>
      <c r="BG111" s="226" t="str">
        <f>"\""name\"" : \""" &amp; demoPosts[[#This Row],[jobName]] &amp; "\"", "</f>
        <v xml:space="preserve">\"name\" : \"Help test Bitcoin as payment for my travel-related business\", </v>
      </c>
      <c r="BH111"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1" s="226" t="str">
        <f>"\""message\"" : \""" &amp; demoPosts[[#This Row],[jobMessage]] &amp; "\"", "</f>
        <v xml:space="preserve">\"message\" : \"hi\", </v>
      </c>
      <c r="BJ111"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1" s="226" t="str">
        <f>"\""postedDate\"" : \""" &amp; demoPosts[[#This Row],[jobMessage]] &amp; "\"", "</f>
        <v xml:space="preserve">\"postedDate\" : \"hi\", </v>
      </c>
      <c r="BL111" s="226" t="str">
        <f>"\""broadcastDate\"" : \""" &amp; demoPosts[[#This Row],[jobBroadcastDate]] &amp; "\"", "</f>
        <v xml:space="preserve">\"broadcastDate\" : \"2002-05-30T09:30:10Z\", </v>
      </c>
      <c r="BM111" s="226" t="str">
        <f>"\""startDate\"" : \""" &amp; demoPosts[[#This Row],[jobStartDate]] &amp; "\"", "</f>
        <v xml:space="preserve">\"startDate\" : \"2002-05-30T09:30:10Z\", </v>
      </c>
      <c r="BN111" s="226" t="str">
        <f>"\""endDate\"" : \""" &amp; demoPosts[[#This Row],[jobEndDate]] &amp; "\"", "</f>
        <v xml:space="preserve">\"endDate\" : \"2002-05-30T09:30:10Z\", </v>
      </c>
      <c r="BO111" s="226" t="str">
        <f>"\""currency\"" : \""" &amp; demoPosts[[#This Row],[jobCurrency]] &amp; "\"", "</f>
        <v xml:space="preserve">\"currency\" : \"AMP\", </v>
      </c>
      <c r="BP111" s="226" t="str">
        <f>"\""workLocation\"" : \""" &amp; demoPosts[[#This Row],[jobWorkLocation]] &amp; "\"", "</f>
        <v xml:space="preserve">\"workLocation\" : \"United States\", </v>
      </c>
      <c r="BQ111" s="226" t="str">
        <f>"\""isPayoutInPieces\"" : \""" &amp; demoPosts[[#This Row],[jobIsPayoutInPieces]] &amp; "\"", "</f>
        <v xml:space="preserve">\"isPayoutInPieces\" : \"false\", </v>
      </c>
      <c r="BR111" s="226" t="str">
        <f t="shared" si="20"/>
        <v xml:space="preserve">\"skillNeeded\" : \"various skills\", </v>
      </c>
      <c r="BS111" s="226" t="str">
        <f>"\""posterId\"" : \""" &amp; demoPosts[[#This Row],[posterId]] &amp; "\"", "</f>
        <v xml:space="preserve">\"posterId\" : \"eeeeeeeeeeeeeeeeeeeeeeeeeeeeeeee\", </v>
      </c>
      <c r="BT111" s="226" t="str">
        <f>"\""versionNumber\"" : \""" &amp; demoPosts[[#This Row],[versionNumber]] &amp; "\"", "</f>
        <v xml:space="preserve">\"versionNumber\" : \"1\", </v>
      </c>
      <c r="BU111" s="227" t="str">
        <f>"\""allowForwarding\"" : " &amp; demoPosts[[#This Row],[allowForwarding]] &amp; ", "</f>
        <v xml:space="preserve">\"allowForwarding\" : true, </v>
      </c>
      <c r="BV111" s="226" t="str">
        <f t="shared" si="3"/>
        <v xml:space="preserve">\"referents\" : \"\", </v>
      </c>
      <c r="BW111" s="226" t="str">
        <f>"\""contractType\"" : \""" &amp; demoPosts[[#This Row],[jobContractType]] &amp; "\"", "</f>
        <v xml:space="preserve">\"contractType\" : \"contest\", </v>
      </c>
      <c r="BX111" s="226" t="str">
        <f>"\""budget\"" : \""" &amp; demoPosts[[#This Row],[jobBudget]] &amp; "\"""</f>
        <v>\"budget\" : \"2350.3\"</v>
      </c>
      <c r="BY111"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1" s="226" t="str">
        <f>"\""text\"" : \""" &amp; demoPosts[[#This Row],[messageText]] &amp; "\"","</f>
        <v>\"text\"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1" s="226" t="str">
        <f>"\""subject\"" : \""" &amp; demoPosts[[#This Row],[messageSubject]] &amp; "\"","</f>
        <v>\"subject\" : \" \",</v>
      </c>
      <c r="CB111"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\"109: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1" s="217" t="str">
        <f ca="1">"{\""$type\"":\"""&amp;demoPosts[[#This Row],[$type]]&amp;"\"","&amp;demoPosts[[#This Row],[uidInnerJson]]&amp;demoPosts[[#This Row],[createdInnerJson]]&amp;demoPosts[[#This Row],[modifiedInnerJson]]&amp;"\""connections\"":[{}],"&amp;"\""labels\"":\""notused\"","&amp;demoPosts[[#This Row],[typeDependentContentJson]]&amp;"}"</f>
        <v>{\"$type\":\"shared.models.ProjectsPost\",\"uid\" : \"2d18d1f5b624486a8b48243d036f5440\", \"created\" : \"2016-09-15T17:48:14Z\",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1" s="225" t="str">
        <f>"""uid"" : """&amp;demoPosts[[#This Row],[uid]]&amp;""", "</f>
        <v xml:space="preserve">"uid" : "2d18d1f5b624486a8b48243d036f5440", </v>
      </c>
      <c r="CG111" s="228" t="str">
        <f>"""src"" : """&amp;demoPosts[[#This Row],[Source]]&amp;""", "</f>
        <v xml:space="preserve">"src" : "0001b786be604980af3bd2a9e55d6dae", </v>
      </c>
      <c r="CH111" s="228" t="str">
        <f>"""trgts"" : ["""&amp;demoPosts[[#This Row],[trgt1]]&amp;"""], "</f>
        <v xml:space="preserve">"trgts" : ["eeeeeeeeeeeeeeeeeeeeeeeeeeeeeeee"], </v>
      </c>
      <c r="CI111" s="214" t="str">
        <f>"""label"" : ""each([Bitcoin],[Ethereum],[" &amp; demoPosts[[#This Row],[postTypeGuidLabel]]&amp;"])"", "</f>
        <v xml:space="preserve">"label" : "each([Bitcoin],[Ethereum],[PROJECTPOSTLABEL])", </v>
      </c>
      <c r="CJ111"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"2d18d1f5b624486a8b48243d036f5440", "value" : "{\"$type\":\"shared.models.ProjectsPost\",\"uid\" : \"2d18d1f5b624486a8b48243d036f5440\", \"created\" : \"2016-09-15T17:48:14Z\",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1" s="230" t="str">
        <f>""</f>
        <v/>
      </c>
    </row>
    <row r="112" spans="2:89" s="214" customFormat="1" x14ac:dyDescent="0.25">
      <c r="B112" s="214" t="s">
        <v>2475</v>
      </c>
      <c r="C112" s="215" t="s">
        <v>2484</v>
      </c>
      <c r="D112" s="215" t="str">
        <f>VLOOKUP(demoPosts[[#This Row],[Source]],Table1[[UUID]:[email]],2,FALSE)</f>
        <v>1@localhost</v>
      </c>
      <c r="E112" s="216" t="s">
        <v>2487</v>
      </c>
      <c r="F112" s="214" t="s">
        <v>806</v>
      </c>
      <c r="G11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2" s="217" t="s">
        <v>2418</v>
      </c>
      <c r="I112" s="150" t="str">
        <f t="shared" ca="1" si="16"/>
        <v>2016-09-15T17:33:50Z</v>
      </c>
      <c r="J112" s="217" t="s">
        <v>804</v>
      </c>
      <c r="K112" s="218" t="s">
        <v>2488</v>
      </c>
      <c r="L112" s="217"/>
      <c r="M112" s="219" t="s">
        <v>2651</v>
      </c>
      <c r="N112" s="217" t="str">
        <f>ROW(demoPosts[[#This Row],[postTypeGuidLabel]])-2 &amp; ":  " &amp; REPT("lorem ipsum ",2*ROW(demoPosts[[#This Row],[postTypeGuidLabel]]))</f>
        <v xml:space="preserve">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2" s="217">
        <v>12</v>
      </c>
      <c r="P11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2" s="221" t="s">
        <v>946</v>
      </c>
      <c r="R112" s="221" t="s">
        <v>951</v>
      </c>
      <c r="S112" s="221" t="s">
        <v>953</v>
      </c>
      <c r="T112" s="221" t="s">
        <v>1063</v>
      </c>
      <c r="U112" s="221" t="s">
        <v>804</v>
      </c>
      <c r="V112" s="221" t="s">
        <v>804</v>
      </c>
      <c r="W112" s="221" t="s">
        <v>804</v>
      </c>
      <c r="X112" s="221" t="s">
        <v>804</v>
      </c>
      <c r="Y112" s="221" t="s">
        <v>2653</v>
      </c>
      <c r="Z112" s="221" t="s">
        <v>864</v>
      </c>
      <c r="AA112" s="221" t="s">
        <v>818</v>
      </c>
      <c r="AB112" s="222" t="s">
        <v>938</v>
      </c>
      <c r="AC112" s="221" t="s">
        <v>2487</v>
      </c>
      <c r="AD112" s="221">
        <v>1</v>
      </c>
      <c r="AE112" s="223" t="s">
        <v>868</v>
      </c>
      <c r="AF112" s="221" t="s">
        <v>943</v>
      </c>
      <c r="AG112" s="221" t="s">
        <v>2501</v>
      </c>
      <c r="AH112" s="221">
        <v>2350.3000000000002</v>
      </c>
      <c r="AI112" s="224">
        <v>1</v>
      </c>
      <c r="AJ112" s="224"/>
      <c r="AK112" s="224"/>
      <c r="AL112" s="224"/>
      <c r="AM112" s="224"/>
      <c r="AN112" s="224"/>
      <c r="AO112" s="224"/>
      <c r="AP112" s="224"/>
      <c r="AQ112" s="224" t="str">
        <f>"\""name\"" : \"""&amp;demoPosts[[#This Row],[talentProfile.name]]&amp;"\"", "</f>
        <v xml:space="preserve">\"name\" : \"\", </v>
      </c>
      <c r="AR112" s="224" t="str">
        <f>"\""title\"" : \"""&amp;demoPosts[[#This Row],[talentProfile.title]]&amp;"\"", "</f>
        <v xml:space="preserve">\"title\" : \"\", </v>
      </c>
      <c r="AS112" s="224" t="str">
        <f>"\""capabilities\"" : \"""&amp;demoPosts[[#This Row],[talentProfile.capabilities]]&amp;"\"", "</f>
        <v xml:space="preserve">\"capabilities\" : \"\", </v>
      </c>
      <c r="AT112" s="224" t="str">
        <f>"\""video\"" : \"""&amp;demoPosts[[#This Row],[talentProfile.video]]&amp;"\"" "</f>
        <v xml:space="preserve">\"video\" : \"\" </v>
      </c>
      <c r="AU112"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2" s="225" t="str">
        <f>"\""uid\"" : \"""&amp;demoPosts[[#This Row],[uid]]&amp;"\"", "</f>
        <v xml:space="preserve">\"uid\" : \"3577b786be604980af3bd2a9e55d6dae\", </v>
      </c>
      <c r="AW112" s="217" t="str">
        <f t="shared" si="0"/>
        <v xml:space="preserve">\"type\" : \"TEXT\", </v>
      </c>
      <c r="AX112" s="217" t="str">
        <f ca="1">"\""created\"" : \""" &amp; demoPosts[[#This Row],[created]] &amp; "\"", "</f>
        <v xml:space="preserve">\"created\" : \"2016-09-15T17:33:50Z\", </v>
      </c>
      <c r="AY112" s="217" t="str">
        <f>"\""modified\"" : \""" &amp; demoPosts[[#This Row],[modified]] &amp; "\"", "</f>
        <v xml:space="preserve">\"modified\" : \"2002-05-30T09:30:10Z\", </v>
      </c>
      <c r="AZ112" s="217" t="str">
        <f ca="1">"\""created\"" : \""" &amp; demoPosts[[#This Row],[created]] &amp; "\"", "</f>
        <v xml:space="preserve">\"created\" : \"2016-09-15T17:33:50Z\", </v>
      </c>
      <c r="BA112" s="217" t="str">
        <f>"\""modified\"" : \""" &amp; demoPosts[[#This Row],[modified]] &amp; "\"", "</f>
        <v xml:space="preserve">\"modified\" : \"2002-05-30T09:30:10Z\", </v>
      </c>
      <c r="BB112" s="217" t="str">
        <f>"\""labels\"" : \""each([Bitcoin],[Ethereum],[" &amp; demoPosts[[#This Row],[postTypeGuidLabel]]&amp;"])\"", "</f>
        <v xml:space="preserve">\"labels\" : \"each([Bitcoin],[Ethereum],[PROJECTPOSTLABEL])\", </v>
      </c>
      <c r="BC112" s="217" t="str">
        <f t="shared" si="1"/>
        <v>\"connections\":[{\"source\":\"alias://ff5136ad023a66644c4f4a8e2a495bb34689/alias\",\"target\":\"alias://0e65bd3a974ed1d7c195f94055c93537827f/alias\",\"label\":\"f0186f0d-c862-4ee3-9c09-b850a9d745a7\"}],</v>
      </c>
      <c r="BD112" s="217" t="str">
        <f>"\""versionedPostId\"" : \""" &amp; demoPosts[[#This Row],[versionedPost.id]] &amp; "\"", "</f>
        <v xml:space="preserve">\"versionedPostId\" : \"35e60447747e496aafde65ca182db1c8\", </v>
      </c>
      <c r="BE112" s="217" t="str">
        <f>"\""versionedPostPredecessorId\"" : \""" &amp; demoPosts[[#This Row],[versionedPost.predecessorID]] &amp; "\"", "</f>
        <v xml:space="preserve">\"versionedPostPredecessorId\" : \"\", </v>
      </c>
      <c r="BF112" s="226" t="str">
        <f>"\""jobPostType\"" : \""" &amp; demoPosts[[#This Row],[jobPostType]] &amp; "\"", "</f>
        <v xml:space="preserve">\"jobPostType\" : \"Project-Hourly\", </v>
      </c>
      <c r="BG112" s="226" t="str">
        <f>"\""name\"" : \""" &amp; demoPosts[[#This Row],[jobName]] &amp; "\"", "</f>
        <v xml:space="preserve">\"name\" : \"Help test Bitcoin as payment for my travel-related business\", </v>
      </c>
      <c r="BH112"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2" s="226" t="str">
        <f>"\""message\"" : \""" &amp; demoPosts[[#This Row],[jobMessage]] &amp; "\"", "</f>
        <v xml:space="preserve">\"message\" : \"hi\", </v>
      </c>
      <c r="BJ112"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2" s="226" t="str">
        <f>"\""postedDate\"" : \""" &amp; demoPosts[[#This Row],[jobMessage]] &amp; "\"", "</f>
        <v xml:space="preserve">\"postedDate\" : \"hi\", </v>
      </c>
      <c r="BL112" s="226" t="str">
        <f>"\""broadcastDate\"" : \""" &amp; demoPosts[[#This Row],[jobBroadcastDate]] &amp; "\"", "</f>
        <v xml:space="preserve">\"broadcastDate\" : \"2002-05-30T09:30:10Z\", </v>
      </c>
      <c r="BM112" s="226" t="str">
        <f>"\""startDate\"" : \""" &amp; demoPosts[[#This Row],[jobStartDate]] &amp; "\"", "</f>
        <v xml:space="preserve">\"startDate\" : \"2002-05-30T09:30:10Z\", </v>
      </c>
      <c r="BN112" s="226" t="str">
        <f>"\""endDate\"" : \""" &amp; demoPosts[[#This Row],[jobEndDate]] &amp; "\"", "</f>
        <v xml:space="preserve">\"endDate\" : \"2002-05-30T09:30:10Z\", </v>
      </c>
      <c r="BO112" s="226" t="str">
        <f>"\""currency\"" : \""" &amp; demoPosts[[#This Row],[jobCurrency]] &amp; "\"", "</f>
        <v xml:space="preserve">\"currency\" : \"AMP\", </v>
      </c>
      <c r="BP112" s="226" t="str">
        <f>"\""workLocation\"" : \""" &amp; demoPosts[[#This Row],[jobWorkLocation]] &amp; "\"", "</f>
        <v xml:space="preserve">\"workLocation\" : \"United States\", </v>
      </c>
      <c r="BQ112" s="226" t="str">
        <f>"\""isPayoutInPieces\"" : \""" &amp; demoPosts[[#This Row],[jobIsPayoutInPieces]] &amp; "\"", "</f>
        <v xml:space="preserve">\"isPayoutInPieces\" : \"false\", </v>
      </c>
      <c r="BR112" s="226" t="str">
        <f t="shared" si="20"/>
        <v xml:space="preserve">\"skillNeeded\" : \"various skills\", </v>
      </c>
      <c r="BS112" s="226" t="str">
        <f>"\""posterId\"" : \""" &amp; demoPosts[[#This Row],[posterId]] &amp; "\"", "</f>
        <v xml:space="preserve">\"posterId\" : \"eeeeeeeeeeeeeeeeeeeeeeeeeeeeeeee\", </v>
      </c>
      <c r="BT112" s="226" t="str">
        <f>"\""versionNumber\"" : \""" &amp; demoPosts[[#This Row],[versionNumber]] &amp; "\"", "</f>
        <v xml:space="preserve">\"versionNumber\" : \"1\", </v>
      </c>
      <c r="BU112" s="227" t="str">
        <f>"\""allowForwarding\"" : " &amp; demoPosts[[#This Row],[allowForwarding]] &amp; ", "</f>
        <v xml:space="preserve">\"allowForwarding\" : true, </v>
      </c>
      <c r="BV112" s="226" t="str">
        <f t="shared" si="3"/>
        <v xml:space="preserve">\"referents\" : \"\", </v>
      </c>
      <c r="BW112" s="226" t="str">
        <f>"\""contractType\"" : \""" &amp; demoPosts[[#This Row],[jobContractType]] &amp; "\"", "</f>
        <v xml:space="preserve">\"contractType\" : \"contest\", </v>
      </c>
      <c r="BX112" s="226" t="str">
        <f>"\""budget\"" : \""" &amp; demoPosts[[#This Row],[jobBudget]] &amp; "\"""</f>
        <v>\"budget\" : \"2350.3\"</v>
      </c>
      <c r="BY112"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2" s="226" t="str">
        <f>"\""text\"" : \""" &amp; demoPosts[[#This Row],[messageText]] &amp; "\"","</f>
        <v>\"text\"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2" s="226" t="str">
        <f>"\""subject\"" : \""" &amp; demoPosts[[#This Row],[messageSubject]] &amp; "\"","</f>
        <v>\"subject\" : \" \",</v>
      </c>
      <c r="CB112"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2" s="217" t="str">
        <f ca="1">"{\""$type\"":\"""&amp;demoPosts[[#This Row],[$type]]&amp;"\"","&amp;demoPosts[[#This Row],[uidInnerJson]]&amp;demoPosts[[#This Row],[createdInnerJson]]&amp;demoPosts[[#This Row],[modifiedInnerJson]]&amp;"\""connections\"":[{}],"&amp;"\""labels\"":\""notused\"","&amp;demoPosts[[#This Row],[typeDependentContentJson]]&amp;"}"</f>
        <v>{\"$type\":\"shared.models.ProjectsPost\",\"uid\" : \"3577b786be604980af3bd2a9e55d6dae\", \"created\" : \"2016-09-15T17:33:50Z\",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2" s="225" t="str">
        <f>"""uid"" : """&amp;demoPosts[[#This Row],[uid]]&amp;""", "</f>
        <v xml:space="preserve">"uid" : "3577b786be604980af3bd2a9e55d6dae", </v>
      </c>
      <c r="CG112" s="228" t="str">
        <f>"""src"" : """&amp;demoPosts[[#This Row],[Source]]&amp;""", "</f>
        <v xml:space="preserve">"src" : "0001b786be604980af3bd2a9e55d6dae", </v>
      </c>
      <c r="CH112" s="228" t="str">
        <f>"""trgts"" : ["""&amp;demoPosts[[#This Row],[trgt1]]&amp;"""], "</f>
        <v xml:space="preserve">"trgts" : ["eeeeeeeeeeeeeeeeeeeeeeeeeeeeeeee"], </v>
      </c>
      <c r="CI112" s="214" t="str">
        <f>"""label"" : ""each([Bitcoin],[Ethereum],[" &amp; demoPosts[[#This Row],[postTypeGuidLabel]]&amp;"])"", "</f>
        <v xml:space="preserve">"label" : "each([Bitcoin],[Ethereum],[PROJECTPOSTLABEL])", </v>
      </c>
      <c r="CJ112"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"3577b786be604980af3bd2a9e55d6dae", "value" : "{\"$type\":\"shared.models.ProjectsPost\",\"uid\" : \"3577b786be604980af3bd2a9e55d6dae\", \"created\" : \"2016-09-15T17:33:50Z\",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2" s="230" t="str">
        <f>""</f>
        <v/>
      </c>
    </row>
    <row r="113" spans="2:89" s="214" customFormat="1" x14ac:dyDescent="0.25">
      <c r="B113" s="214" t="s">
        <v>1089</v>
      </c>
      <c r="C113" s="215" t="s">
        <v>2484</v>
      </c>
      <c r="D113" s="215" t="str">
        <f>VLOOKUP(demoPosts[[#This Row],[Source]],Table1[[UUID]:[email]],2,FALSE)</f>
        <v>1@localhost</v>
      </c>
      <c r="E113" s="216" t="s">
        <v>2487</v>
      </c>
      <c r="F113" s="214" t="s">
        <v>806</v>
      </c>
      <c r="G113"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3" s="217" t="s">
        <v>2418</v>
      </c>
      <c r="I113" s="150" t="str">
        <f t="shared" ca="1" si="16"/>
        <v>2016-09-15T17:19:26Z</v>
      </c>
      <c r="J113" s="217" t="s">
        <v>804</v>
      </c>
      <c r="K113" s="218" t="s">
        <v>2488</v>
      </c>
      <c r="L113" s="217"/>
      <c r="M113" s="219" t="s">
        <v>2651</v>
      </c>
      <c r="N113" s="217" t="str">
        <f>ROW(demoPosts[[#This Row],[postTypeGuidLabel]])-2 &amp; ":  " &amp; REPT("lorem ipsum ",2*ROW(demoPosts[[#This Row],[postTypeGuidLabel]]))</f>
        <v xml:space="preserve">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3" s="217">
        <v>12</v>
      </c>
      <c r="P11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3" s="221" t="s">
        <v>946</v>
      </c>
      <c r="R113" s="221" t="s">
        <v>951</v>
      </c>
      <c r="S113" s="221" t="s">
        <v>953</v>
      </c>
      <c r="T113" s="221" t="s">
        <v>1063</v>
      </c>
      <c r="U113" s="221" t="s">
        <v>804</v>
      </c>
      <c r="V113" s="221" t="s">
        <v>804</v>
      </c>
      <c r="W113" s="221" t="s">
        <v>804</v>
      </c>
      <c r="X113" s="221" t="s">
        <v>804</v>
      </c>
      <c r="Y113" s="221" t="s">
        <v>2653</v>
      </c>
      <c r="Z113" s="221" t="s">
        <v>864</v>
      </c>
      <c r="AA113" s="221" t="s">
        <v>818</v>
      </c>
      <c r="AB113" s="222" t="s">
        <v>938</v>
      </c>
      <c r="AC113" s="221" t="s">
        <v>2487</v>
      </c>
      <c r="AD113" s="221">
        <v>1</v>
      </c>
      <c r="AE113" s="223" t="s">
        <v>868</v>
      </c>
      <c r="AF113" s="221" t="s">
        <v>943</v>
      </c>
      <c r="AG113" s="221" t="s">
        <v>2501</v>
      </c>
      <c r="AH113" s="221">
        <v>2350.3000000000002</v>
      </c>
      <c r="AI113" s="224">
        <v>1</v>
      </c>
      <c r="AJ113" s="224"/>
      <c r="AK113" s="224"/>
      <c r="AL113" s="224"/>
      <c r="AM113" s="224"/>
      <c r="AN113" s="224"/>
      <c r="AO113" s="224"/>
      <c r="AP113" s="224"/>
      <c r="AQ113" s="224" t="str">
        <f>"\""name\"" : \"""&amp;demoPosts[[#This Row],[talentProfile.name]]&amp;"\"", "</f>
        <v xml:space="preserve">\"name\" : \"\", </v>
      </c>
      <c r="AR113" s="224" t="str">
        <f>"\""title\"" : \"""&amp;demoPosts[[#This Row],[talentProfile.title]]&amp;"\"", "</f>
        <v xml:space="preserve">\"title\" : \"\", </v>
      </c>
      <c r="AS113" s="224" t="str">
        <f>"\""capabilities\"" : \"""&amp;demoPosts[[#This Row],[talentProfile.capabilities]]&amp;"\"", "</f>
        <v xml:space="preserve">\"capabilities\" : \"\", </v>
      </c>
      <c r="AT113" s="224" t="str">
        <f>"\""video\"" : \"""&amp;demoPosts[[#This Row],[talentProfile.video]]&amp;"\"" "</f>
        <v xml:space="preserve">\"video\" : \"\" </v>
      </c>
      <c r="AU113" s="22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3" s="225" t="str">
        <f>"\""uid\"" : \"""&amp;demoPosts[[#This Row],[uid]]&amp;"\"", "</f>
        <v xml:space="preserve">\"uid\" : \"58bbeb443b4c4c0cbda82c99c3178e6e\", </v>
      </c>
      <c r="AW113" s="217" t="str">
        <f t="shared" si="0"/>
        <v xml:space="preserve">\"type\" : \"TEXT\", </v>
      </c>
      <c r="AX113" s="217" t="str">
        <f ca="1">"\""created\"" : \""" &amp; demoPosts[[#This Row],[created]] &amp; "\"", "</f>
        <v xml:space="preserve">\"created\" : \"2016-09-15T17:19:26Z\", </v>
      </c>
      <c r="AY113" s="217" t="str">
        <f>"\""modified\"" : \""" &amp; demoPosts[[#This Row],[modified]] &amp; "\"", "</f>
        <v xml:space="preserve">\"modified\" : \"2002-05-30T09:30:10Z\", </v>
      </c>
      <c r="AZ113" s="217" t="str">
        <f ca="1">"\""created\"" : \""" &amp; demoPosts[[#This Row],[created]] &amp; "\"", "</f>
        <v xml:space="preserve">\"created\" : \"2016-09-15T17:19:26Z\", </v>
      </c>
      <c r="BA113" s="217" t="str">
        <f>"\""modified\"" : \""" &amp; demoPosts[[#This Row],[modified]] &amp; "\"", "</f>
        <v xml:space="preserve">\"modified\" : \"2002-05-30T09:30:10Z\", </v>
      </c>
      <c r="BB113" s="217" t="str">
        <f>"\""labels\"" : \""each([Bitcoin],[Ethereum],[" &amp; demoPosts[[#This Row],[postTypeGuidLabel]]&amp;"])\"", "</f>
        <v xml:space="preserve">\"labels\" : \"each([Bitcoin],[Ethereum],[PROJECTPOSTLABEL])\", </v>
      </c>
      <c r="BC113" s="217" t="str">
        <f t="shared" si="1"/>
        <v>\"connections\":[{\"source\":\"alias://ff5136ad023a66644c4f4a8e2a495bb34689/alias\",\"target\":\"alias://0e65bd3a974ed1d7c195f94055c93537827f/alias\",\"label\":\"f0186f0d-c862-4ee3-9c09-b850a9d745a7\"}],</v>
      </c>
      <c r="BD113" s="217" t="str">
        <f>"\""versionedPostId\"" : \""" &amp; demoPosts[[#This Row],[versionedPost.id]] &amp; "\"", "</f>
        <v xml:space="preserve">\"versionedPostId\" : \"35e60447747e496aafde65ca182db1c8\", </v>
      </c>
      <c r="BE113" s="217" t="str">
        <f>"\""versionedPostPredecessorId\"" : \""" &amp; demoPosts[[#This Row],[versionedPost.predecessorID]] &amp; "\"", "</f>
        <v xml:space="preserve">\"versionedPostPredecessorId\" : \"\", </v>
      </c>
      <c r="BF113" s="226" t="str">
        <f>"\""jobPostType\"" : \""" &amp; demoPosts[[#This Row],[jobPostType]] &amp; "\"", "</f>
        <v xml:space="preserve">\"jobPostType\" : \"Project-Hourly\", </v>
      </c>
      <c r="BG113" s="226" t="str">
        <f>"\""name\"" : \""" &amp; demoPosts[[#This Row],[jobName]] &amp; "\"", "</f>
        <v xml:space="preserve">\"name\" : \"Help test Bitcoin as payment for my travel-related business\", </v>
      </c>
      <c r="BH113"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3" s="226" t="str">
        <f>"\""message\"" : \""" &amp; demoPosts[[#This Row],[jobMessage]] &amp; "\"", "</f>
        <v xml:space="preserve">\"message\" : \"hi\", </v>
      </c>
      <c r="BJ113"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3" s="226" t="str">
        <f>"\""postedDate\"" : \""" &amp; demoPosts[[#This Row],[jobMessage]] &amp; "\"", "</f>
        <v xml:space="preserve">\"postedDate\" : \"hi\", </v>
      </c>
      <c r="BL113" s="226" t="str">
        <f>"\""broadcastDate\"" : \""" &amp; demoPosts[[#This Row],[jobBroadcastDate]] &amp; "\"", "</f>
        <v xml:space="preserve">\"broadcastDate\" : \"2002-05-30T09:30:10Z\", </v>
      </c>
      <c r="BM113" s="226" t="str">
        <f>"\""startDate\"" : \""" &amp; demoPosts[[#This Row],[jobStartDate]] &amp; "\"", "</f>
        <v xml:space="preserve">\"startDate\" : \"2002-05-30T09:30:10Z\", </v>
      </c>
      <c r="BN113" s="226" t="str">
        <f>"\""endDate\"" : \""" &amp; demoPosts[[#This Row],[jobEndDate]] &amp; "\"", "</f>
        <v xml:space="preserve">\"endDate\" : \"2002-05-30T09:30:10Z\", </v>
      </c>
      <c r="BO113" s="226" t="str">
        <f>"\""currency\"" : \""" &amp; demoPosts[[#This Row],[jobCurrency]] &amp; "\"", "</f>
        <v xml:space="preserve">\"currency\" : \"AMP\", </v>
      </c>
      <c r="BP113" s="226" t="str">
        <f>"\""workLocation\"" : \""" &amp; demoPosts[[#This Row],[jobWorkLocation]] &amp; "\"", "</f>
        <v xml:space="preserve">\"workLocation\" : \"United States\", </v>
      </c>
      <c r="BQ113" s="226" t="str">
        <f>"\""isPayoutInPieces\"" : \""" &amp; demoPosts[[#This Row],[jobIsPayoutInPieces]] &amp; "\"", "</f>
        <v xml:space="preserve">\"isPayoutInPieces\" : \"false\", </v>
      </c>
      <c r="BR113" s="226" t="str">
        <f t="shared" si="20"/>
        <v xml:space="preserve">\"skillNeeded\" : \"various skills\", </v>
      </c>
      <c r="BS113" s="226" t="str">
        <f>"\""posterId\"" : \""" &amp; demoPosts[[#This Row],[posterId]] &amp; "\"", "</f>
        <v xml:space="preserve">\"posterId\" : \"eeeeeeeeeeeeeeeeeeeeeeeeeeeeeeee\", </v>
      </c>
      <c r="BT113" s="226" t="str">
        <f>"\""versionNumber\"" : \""" &amp; demoPosts[[#This Row],[versionNumber]] &amp; "\"", "</f>
        <v xml:space="preserve">\"versionNumber\" : \"1\", </v>
      </c>
      <c r="BU113" s="227" t="str">
        <f>"\""allowForwarding\"" : " &amp; demoPosts[[#This Row],[allowForwarding]] &amp; ", "</f>
        <v xml:space="preserve">\"allowForwarding\" : true, </v>
      </c>
      <c r="BV113" s="226" t="str">
        <f t="shared" si="3"/>
        <v xml:space="preserve">\"referents\" : \"\", </v>
      </c>
      <c r="BW113" s="226" t="str">
        <f>"\""contractType\"" : \""" &amp; demoPosts[[#This Row],[jobContractType]] &amp; "\"", "</f>
        <v xml:space="preserve">\"contractType\" : \"contest\", </v>
      </c>
      <c r="BX113" s="226" t="str">
        <f>"\""budget\"" : \""" &amp; demoPosts[[#This Row],[jobBudget]] &amp; "\"""</f>
        <v>\"budget\" : \"2350.3\"</v>
      </c>
      <c r="BY113"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3" s="226" t="str">
        <f>"\""text\"" : \""" &amp; demoPosts[[#This Row],[messageText]] &amp; "\"","</f>
        <v>\"text\"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3" s="226" t="str">
        <f>"\""subject\"" : \""" &amp; demoPosts[[#This Row],[messageSubject]] &amp; "\"","</f>
        <v>\"subject\" : \" \",</v>
      </c>
      <c r="CB113"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3" s="217" t="str">
        <f ca="1">"{\""$type\"":\"""&amp;demoPosts[[#This Row],[$type]]&amp;"\"","&amp;demoPosts[[#This Row],[uidInnerJson]]&amp;demoPosts[[#This Row],[createdInnerJson]]&amp;demoPosts[[#This Row],[modifiedInnerJson]]&amp;"\""connections\"":[{}],"&amp;"\""labels\"":\""notused\"","&amp;demoPosts[[#This Row],[typeDependentContentJson]]&amp;"}"</f>
        <v>{\"$type\":\"shared.models.ProjectsPost\",\"uid\" : \"58bbeb443b4c4c0cbda82c99c3178e6e\", \"created\" : \"2016-09-15T17:19:26Z\",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3" s="225" t="str">
        <f>"""uid"" : """&amp;demoPosts[[#This Row],[uid]]&amp;""", "</f>
        <v xml:space="preserve">"uid" : "58bbeb443b4c4c0cbda82c99c3178e6e", </v>
      </c>
      <c r="CG113" s="228" t="str">
        <f>"""src"" : """&amp;demoPosts[[#This Row],[Source]]&amp;""", "</f>
        <v xml:space="preserve">"src" : "0001b786be604980af3bd2a9e55d6dae", </v>
      </c>
      <c r="CH113" s="228" t="str">
        <f>"""trgts"" : ["""&amp;demoPosts[[#This Row],[trgt1]]&amp;"""], "</f>
        <v xml:space="preserve">"trgts" : ["eeeeeeeeeeeeeeeeeeeeeeeeeeeeeeee"], </v>
      </c>
      <c r="CI113" s="214" t="str">
        <f>"""label"" : ""each([Bitcoin],[Ethereum],[" &amp; demoPosts[[#This Row],[postTypeGuidLabel]]&amp;"])"", "</f>
        <v xml:space="preserve">"label" : "each([Bitcoin],[Ethereum],[PROJECTPOSTLABEL])", </v>
      </c>
      <c r="CJ113"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"58bbeb443b4c4c0cbda82c99c3178e6e", "value" : "{\"$type\":\"shared.models.ProjectsPost\",\"uid\" : \"58bbeb443b4c4c0cbda82c99c3178e6e\", \"created\" : \"2016-09-15T17:19:26Z\",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3" s="230" t="str">
        <f>""</f>
        <v/>
      </c>
    </row>
    <row r="114" spans="2:89" s="214" customFormat="1" x14ac:dyDescent="0.25">
      <c r="B114" s="214" t="s">
        <v>2476</v>
      </c>
      <c r="C114" s="215" t="s">
        <v>2484</v>
      </c>
      <c r="D114" s="215" t="str">
        <f>VLOOKUP(demoPosts[[#This Row],[Source]],Table1[[UUID]:[email]],2,FALSE)</f>
        <v>1@localhost</v>
      </c>
      <c r="E114" s="216" t="s">
        <v>2487</v>
      </c>
      <c r="F114" s="214" t="s">
        <v>806</v>
      </c>
      <c r="G114"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4" s="217" t="s">
        <v>2418</v>
      </c>
      <c r="I114" s="150" t="str">
        <f t="shared" ca="1" si="16"/>
        <v>2016-09-15T17:05:02Z</v>
      </c>
      <c r="J114" s="217" t="s">
        <v>804</v>
      </c>
      <c r="K114" s="217" t="s">
        <v>2493</v>
      </c>
      <c r="L114" s="217" t="str">
        <f>+K113</f>
        <v>35e60447747e496aafde65ca182db1c8</v>
      </c>
      <c r="M114" s="219" t="s">
        <v>2651</v>
      </c>
      <c r="N114" s="217" t="str">
        <f>ROW(demoPosts[[#This Row],[postTypeGuidLabel]])-2 &amp; ":  " &amp; REPT("lorem ipsum ",2*ROW(demoPosts[[#This Row],[postTypeGuidLabel]]))</f>
        <v xml:space="preserve">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4" s="217">
        <v>12</v>
      </c>
      <c r="P11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4" s="221" t="s">
        <v>946</v>
      </c>
      <c r="R114" s="221" t="s">
        <v>951</v>
      </c>
      <c r="S114" s="221" t="s">
        <v>953</v>
      </c>
      <c r="T114" s="221" t="s">
        <v>1063</v>
      </c>
      <c r="U114" s="232" t="s">
        <v>804</v>
      </c>
      <c r="V114" s="232" t="s">
        <v>804</v>
      </c>
      <c r="W114" s="232" t="s">
        <v>804</v>
      </c>
      <c r="X114" s="232" t="s">
        <v>804</v>
      </c>
      <c r="Y114" s="221" t="s">
        <v>2653</v>
      </c>
      <c r="Z114" s="221" t="s">
        <v>864</v>
      </c>
      <c r="AA114" s="232" t="s">
        <v>818</v>
      </c>
      <c r="AB114" s="233" t="s">
        <v>1064</v>
      </c>
      <c r="AC114" s="221" t="s">
        <v>2487</v>
      </c>
      <c r="AD114" s="232">
        <v>1</v>
      </c>
      <c r="AE114" s="234" t="s">
        <v>868</v>
      </c>
      <c r="AF114" s="235" t="s">
        <v>1064</v>
      </c>
      <c r="AG114" s="235" t="s">
        <v>1064</v>
      </c>
      <c r="AH114" s="221">
        <v>2350.3000000000002</v>
      </c>
      <c r="AI114" s="224">
        <v>1</v>
      </c>
      <c r="AJ114" s="236"/>
      <c r="AK114" s="236"/>
      <c r="AL114" s="236"/>
      <c r="AM114" s="236"/>
      <c r="AN114" s="236"/>
      <c r="AO114" s="236"/>
      <c r="AP114" s="236"/>
      <c r="AQ114" s="236" t="str">
        <f>"\""name\"" : \"""&amp;demoPosts[[#This Row],[talentProfile.name]]&amp;"\"", "</f>
        <v xml:space="preserve">\"name\" : \"\", </v>
      </c>
      <c r="AR114" s="236" t="str">
        <f>"\""title\"" : \"""&amp;demoPosts[[#This Row],[talentProfile.title]]&amp;"\"", "</f>
        <v xml:space="preserve">\"title\" : \"\", </v>
      </c>
      <c r="AS114" s="236" t="str">
        <f>"\""capabilities\"" : \"""&amp;demoPosts[[#This Row],[talentProfile.capabilities]]&amp;"\"", "</f>
        <v xml:space="preserve">\"capabilities\" : \"\", </v>
      </c>
      <c r="AT114" s="236" t="str">
        <f>"\""video\"" : \"""&amp;demoPosts[[#This Row],[talentProfile.video]]&amp;"\"" "</f>
        <v xml:space="preserve">\"video\" : \"\" </v>
      </c>
      <c r="AU114" s="236"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\"3759419c5cf5458896d82db808fc8795\", \"versionedPostPredecessorId\" : \"35e60447747e496aafde65ca182db1c8\", \"versionNumber\" : \"1\", \"allowForwarding\" : true, \"talentProfile\": {\"$type\": \"shared.models.TalentProfile\",\"name\" : \"\", \"title\" : \"\", \"capabilities\" : \"\", \"video\" : \"\" }}</v>
      </c>
      <c r="AV114" s="237" t="str">
        <f>"\""uid\"" : \"""&amp;demoPosts[[#This Row],[uid]]&amp;"\"", "</f>
        <v xml:space="preserve">\"uid\" : \"622fa125de3d4402a026556267a06041\", </v>
      </c>
      <c r="AW114" s="217" t="str">
        <f t="shared" si="0"/>
        <v xml:space="preserve">\"type\" : \"TEXT\", </v>
      </c>
      <c r="AX114" s="217" t="str">
        <f ca="1">"\""created\"" : \""" &amp; demoPosts[[#This Row],[created]] &amp; "\"", "</f>
        <v xml:space="preserve">\"created\" : \"2016-09-15T17:05:02Z\", </v>
      </c>
      <c r="AY114" s="217" t="str">
        <f>"\""modified\"" : \""" &amp; demoPosts[[#This Row],[modified]] &amp; "\"", "</f>
        <v xml:space="preserve">\"modified\" : \"2002-05-30T09:30:10Z\", </v>
      </c>
      <c r="AZ114" s="217" t="str">
        <f ca="1">"\""created\"" : \""" &amp; demoPosts[[#This Row],[created]] &amp; "\"", "</f>
        <v xml:space="preserve">\"created\" : \"2016-09-15T17:05:02Z\", </v>
      </c>
      <c r="BA114" s="217" t="str">
        <f>"\""modified\"" : \""" &amp; demoPosts[[#This Row],[modified]] &amp; "\"", "</f>
        <v xml:space="preserve">\"modified\" : \"2002-05-30T09:30:10Z\", </v>
      </c>
      <c r="BB114" s="217" t="str">
        <f>"\""labels\"" : \""each([Bitcoin],[Ethereum],[" &amp; demoPosts[[#This Row],[postTypeGuidLabel]]&amp;"])\"", "</f>
        <v xml:space="preserve">\"labels\" : \"each([Bitcoin],[Ethereum],[PROJECTPOSTLABEL])\", </v>
      </c>
      <c r="BC114" s="217" t="str">
        <f t="shared" si="1"/>
        <v>\"connections\":[{\"source\":\"alias://ff5136ad023a66644c4f4a8e2a495bb34689/alias\",\"target\":\"alias://0e65bd3a974ed1d7c195f94055c93537827f/alias\",\"label\":\"f0186f0d-c862-4ee3-9c09-b850a9d745a7\"}],</v>
      </c>
      <c r="BD114" s="217" t="str">
        <f>"\""versionedPostId\"" : \""" &amp; demoPosts[[#This Row],[versionedPost.id]] &amp; "\"", "</f>
        <v xml:space="preserve">\"versionedPostId\" : \"3759419c5cf5458896d82db808fc8795\", </v>
      </c>
      <c r="BE114" s="217" t="str">
        <f>"\""versionedPostPredecessorId\"" : \""" &amp; demoPosts[[#This Row],[versionedPost.predecessorID]] &amp; "\"", "</f>
        <v xml:space="preserve">\"versionedPostPredecessorId\" : \"35e60447747e496aafde65ca182db1c8\", </v>
      </c>
      <c r="BF114" s="230" t="str">
        <f>"\""jobPostType\"" : \""" &amp; demoPosts[[#This Row],[jobPostType]] &amp; "\"", "</f>
        <v xml:space="preserve">\"jobPostType\" : \"Project-Hourly\", </v>
      </c>
      <c r="BG114" s="230" t="str">
        <f>"\""name\"" : \""" &amp; demoPosts[[#This Row],[jobName]] &amp; "\"", "</f>
        <v xml:space="preserve">\"name\" : \"Help test Bitcoin as payment for my travel-related business\", </v>
      </c>
      <c r="BH11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4" s="230" t="str">
        <f>"\""message\"" : \""" &amp; demoPosts[[#This Row],[jobMessage]] &amp; "\"", "</f>
        <v xml:space="preserve">\"message\" : \"hi\", </v>
      </c>
      <c r="BJ11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4" s="230" t="str">
        <f>"\""postedDate\"" : \""" &amp; demoPosts[[#This Row],[jobMessage]] &amp; "\"", "</f>
        <v xml:space="preserve">\"postedDate\" : \"hi\", </v>
      </c>
      <c r="BL114" s="230" t="str">
        <f>"\""broadcastDate\"" : \""" &amp; demoPosts[[#This Row],[jobBroadcastDate]] &amp; "\"", "</f>
        <v xml:space="preserve">\"broadcastDate\" : \"2002-05-30T09:30:10Z\", </v>
      </c>
      <c r="BM114" s="230" t="str">
        <f>"\""startDate\"" : \""" &amp; demoPosts[[#This Row],[jobStartDate]] &amp; "\"", "</f>
        <v xml:space="preserve">\"startDate\" : \"2002-05-30T09:30:10Z\", </v>
      </c>
      <c r="BN114" s="230" t="str">
        <f>"\""endDate\"" : \""" &amp; demoPosts[[#This Row],[jobEndDate]] &amp; "\"", "</f>
        <v xml:space="preserve">\"endDate\" : \"2002-05-30T09:30:10Z\", </v>
      </c>
      <c r="BO114" s="230" t="str">
        <f>"\""currency\"" : \""" &amp; demoPosts[[#This Row],[jobCurrency]] &amp; "\"", "</f>
        <v xml:space="preserve">\"currency\" : \"AMP\", </v>
      </c>
      <c r="BP114" s="230" t="str">
        <f>"\""workLocation\"" : \""" &amp; demoPosts[[#This Row],[jobWorkLocation]] &amp; "\"", "</f>
        <v xml:space="preserve">\"workLocation\" : \"United States\", </v>
      </c>
      <c r="BQ114" s="230" t="str">
        <f>"\""isPayoutInPieces\"" : \""" &amp; demoPosts[[#This Row],[jobIsPayoutInPieces]] &amp; "\"", "</f>
        <v xml:space="preserve">\"isPayoutInPieces\" : \"false\", </v>
      </c>
      <c r="BR114" s="230" t="str">
        <f t="shared" si="20"/>
        <v xml:space="preserve">\"skillNeeded\" : \"various skills\", </v>
      </c>
      <c r="BS114" s="230" t="str">
        <f>"\""posterId\"" : \""" &amp; demoPosts[[#This Row],[posterId]] &amp; "\"", "</f>
        <v xml:space="preserve">\"posterId\" : \"eeeeeeeeeeeeeeeeeeeeeeeeeeeeeeee\", </v>
      </c>
      <c r="BT114" s="230" t="str">
        <f>"\""versionNumber\"" : \""" &amp; demoPosts[[#This Row],[versionNumber]] &amp; "\"", "</f>
        <v xml:space="preserve">\"versionNumber\" : \"1\", </v>
      </c>
      <c r="BU114" s="230" t="str">
        <f>"\""allowForwarding\"" : " &amp; demoPosts[[#This Row],[allowForwarding]] &amp; ", "</f>
        <v xml:space="preserve">\"allowForwarding\" : true, </v>
      </c>
      <c r="BV114" s="230" t="str">
        <f t="shared" si="3"/>
        <v xml:space="preserve">\"referents\" : \"\", </v>
      </c>
      <c r="BW114" s="230" t="str">
        <f>"\""contractType\"" : \""" &amp; demoPosts[[#This Row],[jobContractType]] &amp; "\"", "</f>
        <v xml:space="preserve">\"contractType\" : \"contest\", </v>
      </c>
      <c r="BX114" s="230" t="str">
        <f>"\""budget\"" : \""" &amp; demoPosts[[#This Row],[jobBudget]] &amp; "\"""</f>
        <v>\"budget\" : \"2350.3\"</v>
      </c>
      <c r="BY11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4" s="226" t="str">
        <f>"\""text\"" : \""" &amp; demoPosts[[#This Row],[messageText]] &amp; "\"","</f>
        <v>\"text\"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4" s="226" t="str">
        <f>"\""subject\"" : \""" &amp; demoPosts[[#This Row],[messageSubject]] &amp; "\"","</f>
        <v>\"subject\" : \" \",</v>
      </c>
      <c r="CB11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\"3759419c5cf5458896d82db808fc8795\", \"versionedPostPredecessorId\" : \"35e60447747e496aafde65ca182db1c8\", \"versionNumber\" : \"1\", \"allowForwarding\" : true, \"text\" : \"112: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4" s="217" t="str">
        <f ca="1">"{\""$type\"":\"""&amp;demoPosts[[#This Row],[$type]]&amp;"\"","&amp;demoPosts[[#This Row],[uidInnerJson]]&amp;demoPosts[[#This Row],[createdInnerJson]]&amp;demoPosts[[#This Row],[modifiedInnerJson]]&amp;"\""connections\"":[{}],"&amp;"\""labels\"":\""notused\"","&amp;demoPosts[[#This Row],[typeDependentContentJson]]&amp;"}"</f>
        <v>{\"$type\":\"shared.models.ProjectsPost\",\"uid\" : \"622fa125de3d4402a026556267a06041\", \"created\" : \"2016-09-15T17:05:02Z\",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4" s="237" t="str">
        <f>"""uid"" : """&amp;demoPosts[[#This Row],[uid]]&amp;""", "</f>
        <v xml:space="preserve">"uid" : "622fa125de3d4402a026556267a06041", </v>
      </c>
      <c r="CG114" s="214" t="str">
        <f>"""src"" : """&amp;demoPosts[[#This Row],[Source]]&amp;""", "</f>
        <v xml:space="preserve">"src" : "0001b786be604980af3bd2a9e55d6dae", </v>
      </c>
      <c r="CH114" s="214" t="str">
        <f>"""trgts"" : ["""&amp;demoPosts[[#This Row],[trgt1]]&amp;"""], "</f>
        <v xml:space="preserve">"trgts" : ["eeeeeeeeeeeeeeeeeeeeeeeeeeeeeeee"], </v>
      </c>
      <c r="CI114" s="214" t="str">
        <f>"""label"" : ""each([Bitcoin],[Ethereum],[" &amp; demoPosts[[#This Row],[postTypeGuidLabel]]&amp;"])"", "</f>
        <v xml:space="preserve">"label" : "each([Bitcoin],[Ethereum],[PROJECTPOSTLABEL])", </v>
      </c>
      <c r="CJ114"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"622fa125de3d4402a026556267a06041", "value" : "{\"$type\":\"shared.models.ProjectsPost\",\"uid\" : \"622fa125de3d4402a026556267a06041\", \"created\" : \"2016-09-15T17:05:02Z\", \"modified\" : \"2002-05-30T09:30:10Z\", \"connections\":[{}],\"labels\":\"notused\",\"postContent\": {\"$type\":\"shared.models.ProjectPostContent\",\"versionedPostId\" : \"3759419c5cf5458896d82db808fc8795\",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4" s="230" t="str">
        <f>""</f>
        <v/>
      </c>
    </row>
    <row r="115" spans="2:89" s="214" customFormat="1" x14ac:dyDescent="0.25">
      <c r="B115" s="214" t="s">
        <v>2477</v>
      </c>
      <c r="C115" s="215" t="s">
        <v>2484</v>
      </c>
      <c r="D115" s="215" t="str">
        <f>VLOOKUP(demoPosts[[#This Row],[Source]],Table1[[UUID]:[email]],2,FALSE)</f>
        <v>1@localhost</v>
      </c>
      <c r="E115" s="216" t="s">
        <v>2487</v>
      </c>
      <c r="F115" s="214" t="s">
        <v>806</v>
      </c>
      <c r="G11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5" s="217" t="s">
        <v>2418</v>
      </c>
      <c r="I115" s="150" t="str">
        <f t="shared" ca="1" si="16"/>
        <v>2016-09-15T16:50:38Z</v>
      </c>
      <c r="J115" s="217" t="s">
        <v>804</v>
      </c>
      <c r="K115" s="217" t="s">
        <v>2494</v>
      </c>
      <c r="L115" s="217"/>
      <c r="M115" s="219" t="s">
        <v>2651</v>
      </c>
      <c r="N115" s="217" t="str">
        <f>ROW(demoPosts[[#This Row],[postTypeGuidLabel]])-2 &amp; ":  " &amp; REPT("lorem ipsum ",2*ROW(demoPosts[[#This Row],[postTypeGuidLabel]]))</f>
        <v xml:space="preserve">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5" s="217">
        <v>12</v>
      </c>
      <c r="P11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5" s="221" t="s">
        <v>946</v>
      </c>
      <c r="R115" s="221" t="s">
        <v>951</v>
      </c>
      <c r="S115" s="221" t="s">
        <v>953</v>
      </c>
      <c r="T115" s="221" t="s">
        <v>1063</v>
      </c>
      <c r="U115" s="221" t="s">
        <v>804</v>
      </c>
      <c r="V115" s="221" t="s">
        <v>804</v>
      </c>
      <c r="W115" s="221" t="s">
        <v>804</v>
      </c>
      <c r="X115" s="221" t="s">
        <v>804</v>
      </c>
      <c r="Y115" s="221" t="s">
        <v>2653</v>
      </c>
      <c r="Z115" s="221" t="s">
        <v>864</v>
      </c>
      <c r="AA115" s="221" t="s">
        <v>818</v>
      </c>
      <c r="AB115" s="238" t="s">
        <v>938</v>
      </c>
      <c r="AC115" s="221" t="s">
        <v>2487</v>
      </c>
      <c r="AD115" s="221">
        <v>1</v>
      </c>
      <c r="AE115" s="223" t="s">
        <v>868</v>
      </c>
      <c r="AF115" s="238" t="s">
        <v>943</v>
      </c>
      <c r="AG115" s="238" t="s">
        <v>2501</v>
      </c>
      <c r="AH115" s="221">
        <v>2350.3000000000002</v>
      </c>
      <c r="AI115" s="224">
        <v>1</v>
      </c>
      <c r="AJ115" s="238"/>
      <c r="AK115" s="238"/>
      <c r="AL115" s="238"/>
      <c r="AM115" s="238"/>
      <c r="AN115" s="238"/>
      <c r="AO115" s="238"/>
      <c r="AP115" s="238"/>
      <c r="AQ115" s="238" t="str">
        <f>"\""name\"" : \"""&amp;demoPosts[[#This Row],[talentProfile.name]]&amp;"\"", "</f>
        <v xml:space="preserve">\"name\" : \"\", </v>
      </c>
      <c r="AR115" s="238" t="str">
        <f>"\""title\"" : \"""&amp;demoPosts[[#This Row],[talentProfile.title]]&amp;"\"", "</f>
        <v xml:space="preserve">\"title\" : \"\", </v>
      </c>
      <c r="AS115" s="238" t="str">
        <f>"\""capabilities\"" : \"""&amp;demoPosts[[#This Row],[talentProfile.capabilities]]&amp;"\"", "</f>
        <v xml:space="preserve">\"capabilities\" : \"\", </v>
      </c>
      <c r="AT115" s="238" t="str">
        <f>"\""video\"" : \"""&amp;demoPosts[[#This Row],[talentProfile.video]]&amp;"\"" "</f>
        <v xml:space="preserve">\"video\" : \"\" </v>
      </c>
      <c r="AU11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\"8ecf4d27e2d1442fb2d69a2fc00a222f\", \"versionedPostPredecessorId\" : \"\", \"versionNumber\" : \"1\", \"allowForwarding\" : true, \"talentProfile\": {\"$type\": \"shared.models.TalentProfile\",\"name\" : \"\", \"title\" : \"\", \"capabilities\" : \"\", \"video\" : \"\" }}</v>
      </c>
      <c r="AV115" s="225" t="str">
        <f>"\""uid\"" : \"""&amp;demoPosts[[#This Row],[uid]]&amp;"\"", "</f>
        <v xml:space="preserve">\"uid\" : \"6bbef5b3b3e44260bb101445b4901b79\", </v>
      </c>
      <c r="AW115" s="217" t="str">
        <f t="shared" si="0"/>
        <v xml:space="preserve">\"type\" : \"TEXT\", </v>
      </c>
      <c r="AX115" s="217" t="str">
        <f ca="1">"\""created\"" : \""" &amp; demoPosts[[#This Row],[created]] &amp; "\"", "</f>
        <v xml:space="preserve">\"created\" : \"2016-09-15T16:50:38Z\", </v>
      </c>
      <c r="AY115" s="217" t="str">
        <f>"\""modified\"" : \""" &amp; demoPosts[[#This Row],[modified]] &amp; "\"", "</f>
        <v xml:space="preserve">\"modified\" : \"2002-05-30T09:30:10Z\", </v>
      </c>
      <c r="AZ115" s="217" t="str">
        <f ca="1">"\""created\"" : \""" &amp; demoPosts[[#This Row],[created]] &amp; "\"", "</f>
        <v xml:space="preserve">\"created\" : \"2016-09-15T16:50:38Z\", </v>
      </c>
      <c r="BA115" s="217" t="str">
        <f>"\""modified\"" : \""" &amp; demoPosts[[#This Row],[modified]] &amp; "\"", "</f>
        <v xml:space="preserve">\"modified\" : \"2002-05-30T09:30:10Z\", </v>
      </c>
      <c r="BB115" s="214" t="str">
        <f>"\""labels\"" : \""each([Bitcoin],[Ethereum],[" &amp; demoPosts[[#This Row],[postTypeGuidLabel]]&amp;"])\"", "</f>
        <v xml:space="preserve">\"labels\" : \"each([Bitcoin],[Ethereum],[PROJECTPOSTLABEL])\", </v>
      </c>
      <c r="BC115" s="214" t="str">
        <f t="shared" si="1"/>
        <v>\"connections\":[{\"source\":\"alias://ff5136ad023a66644c4f4a8e2a495bb34689/alias\",\"target\":\"alias://0e65bd3a974ed1d7c195f94055c93537827f/alias\",\"label\":\"f0186f0d-c862-4ee3-9c09-b850a9d745a7\"}],</v>
      </c>
      <c r="BD115" s="217" t="str">
        <f>"\""versionedPostId\"" : \""" &amp; demoPosts[[#This Row],[versionedPost.id]] &amp; "\"", "</f>
        <v xml:space="preserve">\"versionedPostId\" : \"8ecf4d27e2d1442fb2d69a2fc00a222f\", </v>
      </c>
      <c r="BE115" s="217" t="str">
        <f>"\""versionedPostPredecessorId\"" : \""" &amp; demoPosts[[#This Row],[versionedPost.predecessorID]] &amp; "\"", "</f>
        <v xml:space="preserve">\"versionedPostPredecessorId\" : \"\", </v>
      </c>
      <c r="BF115" s="217" t="str">
        <f>"\""jobPostType\"" : \""" &amp; demoPosts[[#This Row],[jobPostType]] &amp; "\"", "</f>
        <v xml:space="preserve">\"jobPostType\" : \"Project-Hourly\", </v>
      </c>
      <c r="BG115" s="217" t="str">
        <f>"\""name\"" : \""" &amp; demoPosts[[#This Row],[jobName]] &amp; "\"", "</f>
        <v xml:space="preserve">\"name\" : \"Help test Bitcoin as payment for my travel-related business\", </v>
      </c>
      <c r="BH115" s="217"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5" s="217" t="str">
        <f>"\""message\"" : \""" &amp; demoPosts[[#This Row],[jobMessage]] &amp; "\"", "</f>
        <v xml:space="preserve">\"message\" : \"hi\", </v>
      </c>
      <c r="BJ115" s="217"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5" s="217" t="str">
        <f>"\""postedDate\"" : \""" &amp; demoPosts[[#This Row],[jobMessage]] &amp; "\"", "</f>
        <v xml:space="preserve">\"postedDate\" : \"hi\", </v>
      </c>
      <c r="BL115" s="217" t="str">
        <f>"\""broadcastDate\"" : \""" &amp; demoPosts[[#This Row],[jobBroadcastDate]] &amp; "\"", "</f>
        <v xml:space="preserve">\"broadcastDate\" : \"2002-05-30T09:30:10Z\", </v>
      </c>
      <c r="BM115" s="217" t="str">
        <f>"\""startDate\"" : \""" &amp; demoPosts[[#This Row],[jobStartDate]] &amp; "\"", "</f>
        <v xml:space="preserve">\"startDate\" : \"2002-05-30T09:30:10Z\", </v>
      </c>
      <c r="BN115" s="217" t="str">
        <f>"\""endDate\"" : \""" &amp; demoPosts[[#This Row],[jobEndDate]] &amp; "\"", "</f>
        <v xml:space="preserve">\"endDate\" : \"2002-05-30T09:30:10Z\", </v>
      </c>
      <c r="BO115" s="217" t="str">
        <f>"\""currency\"" : \""" &amp; demoPosts[[#This Row],[jobCurrency]] &amp; "\"", "</f>
        <v xml:space="preserve">\"currency\" : \"AMP\", </v>
      </c>
      <c r="BP115" s="217" t="str">
        <f>"\""workLocation\"" : \""" &amp; demoPosts[[#This Row],[jobWorkLocation]] &amp; "\"", "</f>
        <v xml:space="preserve">\"workLocation\" : \"United States\", </v>
      </c>
      <c r="BQ115" s="217" t="str">
        <f>"\""isPayoutInPieces\"" : \""" &amp; demoPosts[[#This Row],[jobIsPayoutInPieces]] &amp; "\"", "</f>
        <v xml:space="preserve">\"isPayoutInPieces\" : \"false\", </v>
      </c>
      <c r="BR115" s="217" t="str">
        <f t="shared" si="20"/>
        <v xml:space="preserve">\"skillNeeded\" : \"various skills\", </v>
      </c>
      <c r="BS115" s="217" t="str">
        <f>"\""posterId\"" : \""" &amp; demoPosts[[#This Row],[posterId]] &amp; "\"", "</f>
        <v xml:space="preserve">\"posterId\" : \"eeeeeeeeeeeeeeeeeeeeeeeeeeeeeeee\", </v>
      </c>
      <c r="BT115" s="217" t="str">
        <f>"\""versionNumber\"" : \""" &amp; demoPosts[[#This Row],[versionNumber]] &amp; "\"", "</f>
        <v xml:space="preserve">\"versionNumber\" : \"1\", </v>
      </c>
      <c r="BU115" s="217" t="str">
        <f>"\""allowForwarding\"" : " &amp; demoPosts[[#This Row],[allowForwarding]] &amp; ", "</f>
        <v xml:space="preserve">\"allowForwarding\" : true, </v>
      </c>
      <c r="BV115" s="217" t="str">
        <f t="shared" si="3"/>
        <v xml:space="preserve">\"referents\" : \"\", </v>
      </c>
      <c r="BW115" s="217" t="str">
        <f>"\""contractType\"" : \""" &amp; demoPosts[[#This Row],[jobContractType]] &amp; "\"", "</f>
        <v xml:space="preserve">\"contractType\" : \"contest\", </v>
      </c>
      <c r="BX115" s="217" t="str">
        <f>"\""budget\"" : \""" &amp; demoPosts[[#This Row],[jobBudget]] &amp; "\"""</f>
        <v>\"budget\" : \"2350.3\"</v>
      </c>
      <c r="BY115" s="217"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BZ115" s="226" t="str">
        <f>"\""text\"" : \""" &amp; demoPosts[[#This Row],[messageText]] &amp; "\"","</f>
        <v>\"text\"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5" s="226" t="str">
        <f>"\""subject\"" : \""" &amp; demoPosts[[#This Row],[messageSubject]] &amp; "\"","</f>
        <v>\"subject\" : \" \",</v>
      </c>
      <c r="CB115" s="217"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\"8ecf4d27e2d1442fb2d69a2fc00a222f\", \"versionedPostPredecessorId\" : \"\", \"versionNumber\" : \"1\", \"allowForwarding\" : true, \"text\" : \"113: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D11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5" s="217" t="str">
        <f ca="1">"{\""$type\"":\"""&amp;demoPosts[[#This Row],[$type]]&amp;"\"","&amp;demoPosts[[#This Row],[uidInnerJson]]&amp;demoPosts[[#This Row],[createdInnerJson]]&amp;demoPosts[[#This Row],[modifiedInnerJson]]&amp;"\""connections\"":[{}],"&amp;"\""labels\"":\""notused\"","&amp;demoPosts[[#This Row],[typeDependentContentJson]]&amp;"}"</f>
        <v>{\"$type\":\"shared.models.ProjectsPost\",\"uid\" : \"6bbef5b3b3e44260bb101445b4901b79\", \"created\" : \"2016-09-15T16:50:38Z\",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v>
      </c>
      <c r="CF115" s="225" t="str">
        <f>"""uid"" : """&amp;demoPosts[[#This Row],[uid]]&amp;""", "</f>
        <v xml:space="preserve">"uid" : "6bbef5b3b3e44260bb101445b4901b79", </v>
      </c>
      <c r="CG115" s="214" t="str">
        <f>"""src"" : """&amp;demoPosts[[#This Row],[Source]]&amp;""", "</f>
        <v xml:space="preserve">"src" : "0001b786be604980af3bd2a9e55d6dae", </v>
      </c>
      <c r="CH115" s="214" t="str">
        <f>"""trgts"" : ["""&amp;demoPosts[[#This Row],[trgt1]]&amp;"""], "</f>
        <v xml:space="preserve">"trgts" : ["eeeeeeeeeeeeeeeeeeeeeeeeeeeeeeee"], </v>
      </c>
      <c r="CI115" s="214" t="str">
        <f>"""label"" : ""each([Bitcoin],[Ethereum],[" &amp; demoPosts[[#This Row],[postTypeGuidLabel]]&amp;"])"", "</f>
        <v xml:space="preserve">"label" : "each([Bitcoin],[Ethereum],[PROJECTPOSTLABEL])", </v>
      </c>
      <c r="CJ115" s="23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"6bbef5b3b3e44260bb101445b4901b79", "value" : "{\"$type\":\"shared.models.ProjectsPost\",\"uid\" : \"6bbef5b3b3e44260bb101445b4901b79\", \"created\" : \"2016-09-15T16:50:38Z\", \"modified\" : \"2002-05-30T09:30:10Z\", \"connections\":[{}],\"labels\":\"notused\",\"postContent\": {\"$type\":\"shared.models.ProjectPostContent\",\"versionedPostId\" : \"8ecf4d27e2d1442fb2d69a2fc00a222f\",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\"AMP\", \"workLocation\" : \"United States\", \"isPayoutInPieces\" : \"false\", \"skillNeeded\" : \"various skills\", \"posterId\" : \"eeeeeeeeeeeeeeeeeeeeeeeeeeeeeeee\", \"versionNumber\" : \"1\", \"allowForwarding\" : true, \"referents\" : \"\", \"contractType\" : \"contest\", \"budget\" : \"2350.3\"}}"} , </v>
      </c>
      <c r="CK115" s="230" t="str">
        <f>""</f>
        <v/>
      </c>
    </row>
    <row r="116" spans="2:89" s="214" customFormat="1" x14ac:dyDescent="0.25">
      <c r="B116" s="214" t="s">
        <v>2478</v>
      </c>
      <c r="C116" s="215" t="s">
        <v>2484</v>
      </c>
      <c r="D116" s="215" t="str">
        <f>VLOOKUP(demoPosts[[#This Row],[Source]],Table1[[UUID]:[email]],2,FALSE)</f>
        <v>1@localhost</v>
      </c>
      <c r="E116" s="216" t="s">
        <v>2487</v>
      </c>
      <c r="F116" s="214" t="s">
        <v>806</v>
      </c>
      <c r="G11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6" s="217" t="s">
        <v>2418</v>
      </c>
      <c r="I116" s="150" t="str">
        <f t="shared" ca="1" si="16"/>
        <v>2016-09-15T16:36:14Z</v>
      </c>
      <c r="J116" s="217" t="s">
        <v>804</v>
      </c>
      <c r="K116" s="217" t="s">
        <v>2495</v>
      </c>
      <c r="L116" s="217" t="str">
        <f>+K115</f>
        <v>8ecf4d27e2d1442fb2d69a2fc00a222f</v>
      </c>
      <c r="M116" s="219" t="s">
        <v>2651</v>
      </c>
      <c r="N116" s="217" t="str">
        <f>ROW(demoPosts[[#This Row],[postTypeGuidLabel]])-2 &amp; ":  " &amp; REPT("lorem ipsum ",2*ROW(demoPosts[[#This Row],[postTypeGuidLabel]]))</f>
        <v xml:space="preserve">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6" s="217">
        <v>12</v>
      </c>
      <c r="P11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6" s="221" t="s">
        <v>946</v>
      </c>
      <c r="R116" s="221" t="s">
        <v>951</v>
      </c>
      <c r="S116" s="221" t="s">
        <v>953</v>
      </c>
      <c r="T116" s="221" t="s">
        <v>1063</v>
      </c>
      <c r="U116" s="232" t="s">
        <v>804</v>
      </c>
      <c r="V116" s="232" t="s">
        <v>804</v>
      </c>
      <c r="W116" s="232" t="s">
        <v>804</v>
      </c>
      <c r="X116" s="232" t="s">
        <v>804</v>
      </c>
      <c r="Y116" s="221" t="s">
        <v>2654</v>
      </c>
      <c r="Z116" s="221" t="s">
        <v>864</v>
      </c>
      <c r="AA116" s="232" t="s">
        <v>818</v>
      </c>
      <c r="AB116" s="230" t="s">
        <v>1064</v>
      </c>
      <c r="AC116" s="221" t="s">
        <v>2487</v>
      </c>
      <c r="AD116" s="232">
        <v>1</v>
      </c>
      <c r="AE116" s="234" t="s">
        <v>868</v>
      </c>
      <c r="AF116" s="230" t="s">
        <v>1064</v>
      </c>
      <c r="AG116" s="230" t="s">
        <v>1064</v>
      </c>
      <c r="AH116" s="221">
        <v>2350.3000000000002</v>
      </c>
      <c r="AI116" s="224">
        <v>1</v>
      </c>
      <c r="AJ116" s="230"/>
      <c r="AK116" s="230"/>
      <c r="AL116" s="230"/>
      <c r="AM116" s="230"/>
      <c r="AN116" s="230"/>
      <c r="AO116" s="230"/>
      <c r="AP116" s="230"/>
      <c r="AQ116" s="230" t="str">
        <f>"\""name\"" : \"""&amp;demoPosts[[#This Row],[talentProfile.name]]&amp;"\"", "</f>
        <v xml:space="preserve">\"name\" : \"\", </v>
      </c>
      <c r="AR116" s="230" t="str">
        <f>"\""title\"" : \"""&amp;demoPosts[[#This Row],[talentProfile.title]]&amp;"\"", "</f>
        <v xml:space="preserve">\"title\" : \"\", </v>
      </c>
      <c r="AS116" s="230" t="str">
        <f>"\""capabilities\"" : \"""&amp;demoPosts[[#This Row],[talentProfile.capabilities]]&amp;"\"", "</f>
        <v xml:space="preserve">\"capabilities\" : \"\", </v>
      </c>
      <c r="AT116" s="230" t="str">
        <f>"\""video\"" : \"""&amp;demoPosts[[#This Row],[talentProfile.video]]&amp;"\"" "</f>
        <v xml:space="preserve">\"video\" : \"\" </v>
      </c>
      <c r="AU11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\"dbf62260f2ec4bfc86fb49c180c3987f\", \"versionedPostPredecessorId\" : \"8ecf4d27e2d1442fb2d69a2fc00a222f\", \"versionNumber\" : \"1\", \"allowForwarding\" : true, \"talentProfile\": {\"$type\": \"shared.models.TalentProfile\",\"name\" : \"\", \"title\" : \"\", \"capabilities\" : \"\", \"video\" : \"\" }}</v>
      </c>
      <c r="AV116" s="225" t="str">
        <f>"\""uid\"" : \"""&amp;demoPosts[[#This Row],[uid]]&amp;"\"", "</f>
        <v xml:space="preserve">\"uid\" : \"80ed0252ebb64e2aa648e0de71222247\", </v>
      </c>
      <c r="AW116" s="217" t="str">
        <f t="shared" si="0"/>
        <v xml:space="preserve">\"type\" : \"TEXT\", </v>
      </c>
      <c r="AX116" s="217" t="str">
        <f ca="1">"\""created\"" : \""" &amp; demoPosts[[#This Row],[created]] &amp; "\"", "</f>
        <v xml:space="preserve">\"created\" : \"2016-09-15T16:36:14Z\", </v>
      </c>
      <c r="AY116" s="217" t="str">
        <f>"\""modified\"" : \""" &amp; demoPosts[[#This Row],[modified]] &amp; "\"", "</f>
        <v xml:space="preserve">\"modified\" : \"2002-05-30T09:30:10Z\", </v>
      </c>
      <c r="AZ116" s="217" t="str">
        <f ca="1">"\""created\"" : \""" &amp; demoPosts[[#This Row],[created]] &amp; "\"", "</f>
        <v xml:space="preserve">\"created\" : \"2016-09-15T16:36:14Z\", </v>
      </c>
      <c r="BA116" s="217" t="str">
        <f>"\""modified\"" : \""" &amp; demoPosts[[#This Row],[modified]] &amp; "\"", "</f>
        <v xml:space="preserve">\"modified\" : \"2002-05-30T09:30:10Z\", </v>
      </c>
      <c r="BB116" s="217" t="str">
        <f>"\""labels\"" : \""each([Bitcoin],[Ethereum],[" &amp; demoPosts[[#This Row],[postTypeGuidLabel]]&amp;"])\"", "</f>
        <v xml:space="preserve">\"labels\" : \"each([Bitcoin],[Ethereum],[PROJECTPOSTLABEL])\", </v>
      </c>
      <c r="BC116" s="217" t="str">
        <f t="shared" si="1"/>
        <v>\"connections\":[{\"source\":\"alias://ff5136ad023a66644c4f4a8e2a495bb34689/alias\",\"target\":\"alias://0e65bd3a974ed1d7c195f94055c93537827f/alias\",\"label\":\"f0186f0d-c862-4ee3-9c09-b850a9d745a7\"}],</v>
      </c>
      <c r="BD116" s="217" t="str">
        <f>"\""versionedPostId\"" : \""" &amp; demoPosts[[#This Row],[versionedPost.id]] &amp; "\"", "</f>
        <v xml:space="preserve">\"versionedPostId\" : \"dbf62260f2ec4bfc86fb49c180c3987f\", </v>
      </c>
      <c r="BE116" s="217" t="str">
        <f>"\""versionedPostPredecessorId\"" : \""" &amp; demoPosts[[#This Row],[versionedPost.predecessorID]] &amp; "\"", "</f>
        <v xml:space="preserve">\"versionedPostPredecessorId\" : \"8ecf4d27e2d1442fb2d69a2fc00a222f\", </v>
      </c>
      <c r="BF116" s="230" t="str">
        <f>"\""jobPostType\"" : \""" &amp; demoPosts[[#This Row],[jobPostType]] &amp; "\"", "</f>
        <v xml:space="preserve">\"jobPostType\" : \"Project-Hourly\", </v>
      </c>
      <c r="BG116" s="230" t="str">
        <f>"\""name\"" : \""" &amp; demoPosts[[#This Row],[jobName]] &amp; "\"", "</f>
        <v xml:space="preserve">\"name\" : \"Help test Bitcoin as payment for my travel-related business\", </v>
      </c>
      <c r="BH11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6" s="230" t="str">
        <f>"\""message\"" : \""" &amp; demoPosts[[#This Row],[jobMessage]] &amp; "\"", "</f>
        <v xml:space="preserve">\"message\" : \"hi\", </v>
      </c>
      <c r="BJ11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6" s="230" t="str">
        <f>"\""postedDate\"" : \""" &amp; demoPosts[[#This Row],[jobMessage]] &amp; "\"", "</f>
        <v xml:space="preserve">\"postedDate\" : \"hi\", </v>
      </c>
      <c r="BL116" s="230" t="str">
        <f>"\""broadcastDate\"" : \""" &amp; demoPosts[[#This Row],[jobBroadcastDate]] &amp; "\"", "</f>
        <v xml:space="preserve">\"broadcastDate\" : \"2002-05-30T09:30:10Z\", </v>
      </c>
      <c r="BM116" s="230" t="str">
        <f>"\""startDate\"" : \""" &amp; demoPosts[[#This Row],[jobStartDate]] &amp; "\"", "</f>
        <v xml:space="preserve">\"startDate\" : \"2002-05-30T09:30:10Z\", </v>
      </c>
      <c r="BN116" s="230" t="str">
        <f>"\""endDate\"" : \""" &amp; demoPosts[[#This Row],[jobEndDate]] &amp; "\"", "</f>
        <v xml:space="preserve">\"endDate\" : \"2002-05-30T09:30:10Z\", </v>
      </c>
      <c r="BO116" s="230" t="str">
        <f>"\""currency\"" : \""" &amp; demoPosts[[#This Row],[jobCurrency]] &amp; "\"", "</f>
        <v xml:space="preserve">\"currency\" : \"XBT\", </v>
      </c>
      <c r="BP116" s="230" t="str">
        <f>"\""workLocation\"" : \""" &amp; demoPosts[[#This Row],[jobWorkLocation]] &amp; "\"", "</f>
        <v xml:space="preserve">\"workLocation\" : \"United States\", </v>
      </c>
      <c r="BQ116" s="230" t="str">
        <f>"\""isPayoutInPieces\"" : \""" &amp; demoPosts[[#This Row],[jobIsPayoutInPieces]] &amp; "\"", "</f>
        <v xml:space="preserve">\"isPayoutInPieces\" : \"false\", </v>
      </c>
      <c r="BR116" s="230" t="str">
        <f t="shared" si="20"/>
        <v xml:space="preserve">\"skillNeeded\" : \"various skills\", </v>
      </c>
      <c r="BS116" s="230" t="str">
        <f>"\""posterId\"" : \""" &amp; demoPosts[[#This Row],[posterId]] &amp; "\"", "</f>
        <v xml:space="preserve">\"posterId\" : \"eeeeeeeeeeeeeeeeeeeeeeeeeeeeeeee\", </v>
      </c>
      <c r="BT116" s="230" t="str">
        <f>"\""versionNumber\"" : \""" &amp; demoPosts[[#This Row],[versionNumber]] &amp; "\"", "</f>
        <v xml:space="preserve">\"versionNumber\" : \"1\", </v>
      </c>
      <c r="BU116" s="230" t="str">
        <f>"\""allowForwarding\"" : " &amp; demoPosts[[#This Row],[allowForwarding]] &amp; ", "</f>
        <v xml:space="preserve">\"allowForwarding\" : true, </v>
      </c>
      <c r="BV116" s="230" t="str">
        <f t="shared" si="3"/>
        <v xml:space="preserve">\"referents\" : \"\", </v>
      </c>
      <c r="BW116" s="230" t="str">
        <f>"\""contractType\"" : \""" &amp; demoPosts[[#This Row],[jobContractType]] &amp; "\"", "</f>
        <v xml:space="preserve">\"contractType\" : \"contest\", </v>
      </c>
      <c r="BX116" s="230" t="str">
        <f>"\""budget\"" : \""" &amp; demoPosts[[#This Row],[jobBudget]] &amp; "\"""</f>
        <v>\"budget\" : \"2350.3\"</v>
      </c>
      <c r="BY11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6" s="226" t="str">
        <f>"\""text\"" : \""" &amp; demoPosts[[#This Row],[messageText]] &amp; "\"","</f>
        <v>\"text\"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6" s="226" t="str">
        <f>"\""subject\"" : \""" &amp; demoPosts[[#This Row],[messageSubject]] &amp; "\"","</f>
        <v>\"subject\" : \" \",</v>
      </c>
      <c r="CB11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\"dbf62260f2ec4bfc86fb49c180c3987f\", \"versionedPostPredecessorId\" : \"8ecf4d27e2d1442fb2d69a2fc00a222f\", \"versionNumber\" : \"1\", \"allowForwarding\" : true, \"text\" : \"114: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6" s="217" t="str">
        <f ca="1">"{\""$type\"":\"""&amp;demoPosts[[#This Row],[$type]]&amp;"\"","&amp;demoPosts[[#This Row],[uidInnerJson]]&amp;demoPosts[[#This Row],[createdInnerJson]]&amp;demoPosts[[#This Row],[modifiedInnerJson]]&amp;"\""connections\"":[{}],"&amp;"\""labels\"":\""notused\"","&amp;demoPosts[[#This Row],[typeDependentContentJson]]&amp;"}"</f>
        <v>{\"$type\":\"shared.models.ProjectsPost\",\"uid\" : \"80ed0252ebb64e2aa648e0de71222247\", \"created\" : \"2016-09-15T16:36:14Z\",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6" s="225" t="str">
        <f>"""uid"" : """&amp;demoPosts[[#This Row],[uid]]&amp;""", "</f>
        <v xml:space="preserve">"uid" : "80ed0252ebb64e2aa648e0de71222247", </v>
      </c>
      <c r="CG116" s="214" t="str">
        <f>"""src"" : """&amp;demoPosts[[#This Row],[Source]]&amp;""", "</f>
        <v xml:space="preserve">"src" : "0001b786be604980af3bd2a9e55d6dae", </v>
      </c>
      <c r="CH116" s="214" t="str">
        <f>"""trgts"" : ["""&amp;demoPosts[[#This Row],[trgt1]]&amp;"""], "</f>
        <v xml:space="preserve">"trgts" : ["eeeeeeeeeeeeeeeeeeeeeeeeeeeeeeee"], </v>
      </c>
      <c r="CI116" s="214" t="str">
        <f>"""label"" : ""each([Bitcoin],[Ethereum],[" &amp; demoPosts[[#This Row],[postTypeGuidLabel]]&amp;"])"", "</f>
        <v xml:space="preserve">"label" : "each([Bitcoin],[Ethereum],[PROJECTPOSTLABEL])", </v>
      </c>
      <c r="CJ116" s="229"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"each([Bitcoin],[Ethereum],[PROJECTPOSTLABEL])", "uid" : "80ed0252ebb64e2aa648e0de71222247", "value" : "{\"$type\":\"shared.models.ProjectsPost\",\"uid\" : \"80ed0252ebb64e2aa648e0de71222247\", \"created\" : \"2016-09-15T16:36:14Z\", \"modified\" : \"2002-05-30T09:30:10Z\", \"connections\":[{}],\"labels\":\"notused\",\"postContent\": {\"$type\":\"shared.models.ProjectPostContent\",\"versionedPostId\" : \"dbf62260f2ec4bfc86fb49c180c3987f\", \"versionedPostPredecessorId\" : \"8ecf4d27e2d1442fb2d69a2fc00a222f\",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6" s="230" t="str">
        <f>""</f>
        <v/>
      </c>
    </row>
    <row r="117" spans="2:89" s="214" customFormat="1" x14ac:dyDescent="0.25">
      <c r="B117" s="214" t="s">
        <v>2402</v>
      </c>
      <c r="C117" s="228" t="s">
        <v>2485</v>
      </c>
      <c r="D117" s="228" t="str">
        <f>VLOOKUP(demoPosts[[#This Row],[Source]],Table1[[UUID]:[email]],2,FALSE)</f>
        <v>2@localhost</v>
      </c>
      <c r="E117" s="216" t="s">
        <v>2487</v>
      </c>
      <c r="F117" s="214" t="s">
        <v>806</v>
      </c>
      <c r="G117"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7" s="217" t="s">
        <v>2418</v>
      </c>
      <c r="I117" s="150" t="str">
        <f t="shared" ca="1" si="16"/>
        <v>2016-09-15T16:21:50Z</v>
      </c>
      <c r="J117" s="217" t="s">
        <v>804</v>
      </c>
      <c r="K117" s="218" t="s">
        <v>2488</v>
      </c>
      <c r="L117" s="217"/>
      <c r="M117" s="219" t="s">
        <v>2651</v>
      </c>
      <c r="N117" s="217" t="str">
        <f>ROW(demoPosts[[#This Row],[postTypeGuidLabel]])-2 &amp; ":  " &amp; REPT("lorem ipsum ",2*ROW(demoPosts[[#This Row],[postTypeGuidLabel]]))</f>
        <v xml:space="preserve">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7" s="217">
        <v>12</v>
      </c>
      <c r="P117"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7" s="221" t="s">
        <v>946</v>
      </c>
      <c r="R117" s="221" t="s">
        <v>951</v>
      </c>
      <c r="S117" s="221" t="s">
        <v>953</v>
      </c>
      <c r="T117" s="221" t="s">
        <v>1063</v>
      </c>
      <c r="U117" s="221" t="s">
        <v>804</v>
      </c>
      <c r="V117" s="221" t="s">
        <v>804</v>
      </c>
      <c r="W117" s="221" t="s">
        <v>804</v>
      </c>
      <c r="X117" s="221" t="s">
        <v>804</v>
      </c>
      <c r="Y117" s="221" t="s">
        <v>2654</v>
      </c>
      <c r="Z117" s="221" t="s">
        <v>864</v>
      </c>
      <c r="AA117" s="221" t="s">
        <v>818</v>
      </c>
      <c r="AB117" s="238" t="s">
        <v>938</v>
      </c>
      <c r="AC117" s="221" t="s">
        <v>2487</v>
      </c>
      <c r="AD117" s="221">
        <v>1</v>
      </c>
      <c r="AE117" s="223" t="s">
        <v>868</v>
      </c>
      <c r="AF117" s="238" t="s">
        <v>943</v>
      </c>
      <c r="AG117" s="238" t="s">
        <v>2501</v>
      </c>
      <c r="AH117" s="221">
        <v>2350.3000000000002</v>
      </c>
      <c r="AI117" s="224">
        <v>1</v>
      </c>
      <c r="AJ117" s="238"/>
      <c r="AK117" s="238"/>
      <c r="AL117" s="238"/>
      <c r="AM117" s="238"/>
      <c r="AN117" s="238"/>
      <c r="AO117" s="238"/>
      <c r="AP117" s="238"/>
      <c r="AQ117" s="238" t="str">
        <f>"\""name\"" : \"""&amp;demoPosts[[#This Row],[talentProfile.name]]&amp;"\"", "</f>
        <v xml:space="preserve">\"name\" : \"\", </v>
      </c>
      <c r="AR117" s="238" t="str">
        <f>"\""title\"" : \"""&amp;demoPosts[[#This Row],[talentProfile.title]]&amp;"\"", "</f>
        <v xml:space="preserve">\"title\" : \"\", </v>
      </c>
      <c r="AS117" s="238" t="str">
        <f>"\""capabilities\"" : \"""&amp;demoPosts[[#This Row],[talentProfile.capabilities]]&amp;"\"", "</f>
        <v xml:space="preserve">\"capabilities\" : \"\", </v>
      </c>
      <c r="AT117" s="238" t="str">
        <f>"\""video\"" : \"""&amp;demoPosts[[#This Row],[talentProfile.video]]&amp;"\"" "</f>
        <v xml:space="preserve">\"video\" : \"\" </v>
      </c>
      <c r="AU117"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7" s="240" t="str">
        <f>"\""uid\"" : \"""&amp;demoPosts[[#This Row],[uid]]&amp;"\"", "</f>
        <v xml:space="preserve">\"uid\" : \"81fdc240f91043849c48cebe5cc0df51\", </v>
      </c>
      <c r="AW117" s="217" t="str">
        <f t="shared" si="0"/>
        <v xml:space="preserve">\"type\" : \"TEXT\", </v>
      </c>
      <c r="AX117" s="217" t="str">
        <f ca="1">"\""created\"" : \""" &amp; demoPosts[[#This Row],[created]] &amp; "\"", "</f>
        <v xml:space="preserve">\"created\" : \"2016-09-15T16:21:50Z\", </v>
      </c>
      <c r="AY117" s="217" t="str">
        <f>"\""modified\"" : \""" &amp; demoPosts[[#This Row],[modified]] &amp; "\"", "</f>
        <v xml:space="preserve">\"modified\" : \"2002-05-30T09:30:10Z\", </v>
      </c>
      <c r="AZ117" s="217" t="str">
        <f ca="1">"\""created\"" : \""" &amp; demoPosts[[#This Row],[created]] &amp; "\"", "</f>
        <v xml:space="preserve">\"created\" : \"2016-09-15T16:21:50Z\", </v>
      </c>
      <c r="BA117" s="217" t="str">
        <f>"\""modified\"" : \""" &amp; demoPosts[[#This Row],[modified]] &amp; "\"", "</f>
        <v xml:space="preserve">\"modified\" : \"2002-05-30T09:30:10Z\", </v>
      </c>
      <c r="BB117" s="217" t="str">
        <f>"\""labels\"" : \""each([Bitcoin],[Ethereum],[" &amp; demoPosts[[#This Row],[postTypeGuidLabel]]&amp;"])\"", "</f>
        <v xml:space="preserve">\"labels\" : \"each([Bitcoin],[Ethereum],[PROJECTPOSTLABEL])\", </v>
      </c>
      <c r="BC117" s="217" t="str">
        <f t="shared" si="1"/>
        <v>\"connections\":[{\"source\":\"alias://ff5136ad023a66644c4f4a8e2a495bb34689/alias\",\"target\":\"alias://0e65bd3a974ed1d7c195f94055c93537827f/alias\",\"label\":\"f0186f0d-c862-4ee3-9c09-b850a9d745a7\"}],</v>
      </c>
      <c r="BD117" s="217" t="str">
        <f>"\""versionedPostId\"" : \""" &amp; demoPosts[[#This Row],[versionedPost.id]] &amp; "\"", "</f>
        <v xml:space="preserve">\"versionedPostId\" : \"35e60447747e496aafde65ca182db1c8\", </v>
      </c>
      <c r="BE117" s="217" t="str">
        <f>"\""versionedPostPredecessorId\"" : \""" &amp; demoPosts[[#This Row],[versionedPost.predecessorID]] &amp; "\"", "</f>
        <v xml:space="preserve">\"versionedPostPredecessorId\" : \"\", </v>
      </c>
      <c r="BF117" s="226" t="str">
        <f>"\""jobPostType\"" : \""" &amp; demoPosts[[#This Row],[jobPostType]] &amp; "\"", "</f>
        <v xml:space="preserve">\"jobPostType\" : \"Project-Hourly\", </v>
      </c>
      <c r="BG117" s="226" t="str">
        <f>"\""name\"" : \""" &amp; demoPosts[[#This Row],[jobName]] &amp; "\"", "</f>
        <v xml:space="preserve">\"name\" : \"Help test Bitcoin as payment for my travel-related business\", </v>
      </c>
      <c r="BH117"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7" s="226" t="str">
        <f>"\""message\"" : \""" &amp; demoPosts[[#This Row],[jobMessage]] &amp; "\"", "</f>
        <v xml:space="preserve">\"message\" : \"hi\", </v>
      </c>
      <c r="BJ117"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7" s="226" t="str">
        <f>"\""postedDate\"" : \""" &amp; demoPosts[[#This Row],[jobMessage]] &amp; "\"", "</f>
        <v xml:space="preserve">\"postedDate\" : \"hi\", </v>
      </c>
      <c r="BL117" s="226" t="str">
        <f>"\""broadcastDate\"" : \""" &amp; demoPosts[[#This Row],[jobBroadcastDate]] &amp; "\"", "</f>
        <v xml:space="preserve">\"broadcastDate\" : \"2002-05-30T09:30:10Z\", </v>
      </c>
      <c r="BM117" s="226" t="str">
        <f>"\""startDate\"" : \""" &amp; demoPosts[[#This Row],[jobStartDate]] &amp; "\"", "</f>
        <v xml:space="preserve">\"startDate\" : \"2002-05-30T09:30:10Z\", </v>
      </c>
      <c r="BN117" s="226" t="str">
        <f>"\""endDate\"" : \""" &amp; demoPosts[[#This Row],[jobEndDate]] &amp; "\"", "</f>
        <v xml:space="preserve">\"endDate\" : \"2002-05-30T09:30:10Z\", </v>
      </c>
      <c r="BO117" s="226" t="str">
        <f>"\""currency\"" : \""" &amp; demoPosts[[#This Row],[jobCurrency]] &amp; "\"", "</f>
        <v xml:space="preserve">\"currency\" : \"XBT\", </v>
      </c>
      <c r="BP117" s="226" t="str">
        <f>"\""workLocation\"" : \""" &amp; demoPosts[[#This Row],[jobWorkLocation]] &amp; "\"", "</f>
        <v xml:space="preserve">\"workLocation\" : \"United States\", </v>
      </c>
      <c r="BQ117" s="226" t="str">
        <f>"\""isPayoutInPieces\"" : \""" &amp; demoPosts[[#This Row],[jobIsPayoutInPieces]] &amp; "\"", "</f>
        <v xml:space="preserve">\"isPayoutInPieces\" : \"false\", </v>
      </c>
      <c r="BR117" s="226" t="str">
        <f t="shared" si="20"/>
        <v xml:space="preserve">\"skillNeeded\" : \"various skills\", </v>
      </c>
      <c r="BS117" s="226" t="str">
        <f>"\""posterId\"" : \""" &amp; demoPosts[[#This Row],[posterId]] &amp; "\"", "</f>
        <v xml:space="preserve">\"posterId\" : \"eeeeeeeeeeeeeeeeeeeeeeeeeeeeeeee\", </v>
      </c>
      <c r="BT117" s="226" t="str">
        <f>"\""versionNumber\"" : \""" &amp; demoPosts[[#This Row],[versionNumber]] &amp; "\"", "</f>
        <v xml:space="preserve">\"versionNumber\" : \"1\", </v>
      </c>
      <c r="BU117" s="227" t="str">
        <f>"\""allowForwarding\"" : " &amp; demoPosts[[#This Row],[allowForwarding]] &amp; ", "</f>
        <v xml:space="preserve">\"allowForwarding\" : true, </v>
      </c>
      <c r="BV117" s="226" t="str">
        <f t="shared" si="3"/>
        <v xml:space="preserve">\"referents\" : \"\", </v>
      </c>
      <c r="BW117" s="226" t="str">
        <f>"\""contractType\"" : \""" &amp; demoPosts[[#This Row],[jobContractType]] &amp; "\"", "</f>
        <v xml:space="preserve">\"contractType\" : \"contest\", </v>
      </c>
      <c r="BX117" s="226" t="str">
        <f>"\""budget\"" : \""" &amp; demoPosts[[#This Row],[jobBudget]] &amp; "\"""</f>
        <v>\"budget\" : \"2350.3\"</v>
      </c>
      <c r="BY117"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7" s="226" t="str">
        <f>"\""text\"" : \""" &amp; demoPosts[[#This Row],[messageText]] &amp; "\"","</f>
        <v>\"text\"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7" s="226" t="str">
        <f>"\""subject\"" : \""" &amp; demoPosts[[#This Row],[messageSubject]] &amp; "\"","</f>
        <v>\"subject\" : \" \",</v>
      </c>
      <c r="CB117"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7"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7"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7" s="217" t="str">
        <f ca="1">"{\""$type\"":\"""&amp;demoPosts[[#This Row],[$type]]&amp;"\"","&amp;demoPosts[[#This Row],[uidInnerJson]]&amp;demoPosts[[#This Row],[createdInnerJson]]&amp;demoPosts[[#This Row],[modifiedInnerJson]]&amp;"\""connections\"":[{}],"&amp;"\""labels\"":\""notused\"","&amp;demoPosts[[#This Row],[typeDependentContentJson]]&amp;"}"</f>
        <v>{\"$type\":\"shared.models.ProjectsPost\",\"uid\" : \"81fdc240f91043849c48cebe5cc0df51\", \"created\" : \"2016-09-15T16:21:50Z\",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7" s="240" t="str">
        <f>"""uid"" : """&amp;demoPosts[[#This Row],[uid]]&amp;""", "</f>
        <v xml:space="preserve">"uid" : "81fdc240f91043849c48cebe5cc0df51", </v>
      </c>
      <c r="CG117" s="228" t="str">
        <f>"""src"" : """&amp;demoPosts[[#This Row],[Source]]&amp;""", "</f>
        <v xml:space="preserve">"src" : "0002223c1a99453096fa3ccb8dca5418", </v>
      </c>
      <c r="CH117" s="228" t="str">
        <f>"""trgts"" : ["""&amp;demoPosts[[#This Row],[trgt1]]&amp;"""], "</f>
        <v xml:space="preserve">"trgts" : ["eeeeeeeeeeeeeeeeeeeeeeeeeeeeeeee"], </v>
      </c>
      <c r="CI117" s="214" t="str">
        <f>"""label"" : ""each([Bitcoin],[Ethereum],[" &amp; demoPosts[[#This Row],[postTypeGuidLabel]]&amp;"])"", "</f>
        <v xml:space="preserve">"label" : "each([Bitcoin],[Ethereum],[PROJECTPOSTLABEL])", </v>
      </c>
      <c r="CJ117"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"81fdc240f91043849c48cebe5cc0df51", "value" : "{\"$type\":\"shared.models.ProjectsPost\",\"uid\" : \"81fdc240f91043849c48cebe5cc0df51\", \"created\" : \"2016-09-15T16:21:50Z\",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7" s="230" t="str">
        <f>""</f>
        <v/>
      </c>
    </row>
    <row r="118" spans="2:89" s="214" customFormat="1" x14ac:dyDescent="0.25">
      <c r="B118" s="214" t="s">
        <v>2401</v>
      </c>
      <c r="C118" s="228" t="s">
        <v>2485</v>
      </c>
      <c r="D118" s="228" t="str">
        <f>VLOOKUP(demoPosts[[#This Row],[Source]],Table1[[UUID]:[email]],2,FALSE)</f>
        <v>2@localhost</v>
      </c>
      <c r="E118" s="216" t="s">
        <v>2487</v>
      </c>
      <c r="F118" s="214" t="s">
        <v>806</v>
      </c>
      <c r="G118"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8" s="217" t="s">
        <v>2418</v>
      </c>
      <c r="I118" s="150" t="str">
        <f t="shared" ca="1" si="16"/>
        <v>2016-09-15T16:07:26Z</v>
      </c>
      <c r="J118" s="217" t="s">
        <v>804</v>
      </c>
      <c r="K118" s="218" t="s">
        <v>2488</v>
      </c>
      <c r="L118" s="217"/>
      <c r="M118" s="219" t="s">
        <v>2651</v>
      </c>
      <c r="N118" s="217" t="str">
        <f>ROW(demoPosts[[#This Row],[postTypeGuidLabel]])-2 &amp; ":  " &amp; REPT("lorem ipsum ",2*ROW(demoPosts[[#This Row],[postTypeGuidLabel]]))</f>
        <v xml:space="preserve">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8" s="217">
        <v>12</v>
      </c>
      <c r="P118"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8" s="221" t="s">
        <v>946</v>
      </c>
      <c r="R118" s="221" t="s">
        <v>951</v>
      </c>
      <c r="S118" s="221" t="s">
        <v>953</v>
      </c>
      <c r="T118" s="221" t="s">
        <v>1063</v>
      </c>
      <c r="U118" s="221" t="s">
        <v>804</v>
      </c>
      <c r="V118" s="221" t="s">
        <v>804</v>
      </c>
      <c r="W118" s="221" t="s">
        <v>804</v>
      </c>
      <c r="X118" s="221" t="s">
        <v>804</v>
      </c>
      <c r="Y118" s="221" t="s">
        <v>2654</v>
      </c>
      <c r="Z118" s="221" t="s">
        <v>864</v>
      </c>
      <c r="AA118" s="221" t="s">
        <v>818</v>
      </c>
      <c r="AB118" s="238" t="s">
        <v>938</v>
      </c>
      <c r="AC118" s="221" t="s">
        <v>2487</v>
      </c>
      <c r="AD118" s="221">
        <v>1</v>
      </c>
      <c r="AE118" s="223" t="s">
        <v>868</v>
      </c>
      <c r="AF118" s="238" t="s">
        <v>943</v>
      </c>
      <c r="AG118" s="238" t="s">
        <v>2501</v>
      </c>
      <c r="AH118" s="221">
        <v>2350.3000000000002</v>
      </c>
      <c r="AI118" s="224">
        <v>1</v>
      </c>
      <c r="AJ118" s="238"/>
      <c r="AK118" s="238"/>
      <c r="AL118" s="238"/>
      <c r="AM118" s="238"/>
      <c r="AN118" s="238"/>
      <c r="AO118" s="238"/>
      <c r="AP118" s="238"/>
      <c r="AQ118" s="238" t="str">
        <f>"\""name\"" : \"""&amp;demoPosts[[#This Row],[talentProfile.name]]&amp;"\"", "</f>
        <v xml:space="preserve">\"name\" : \"\", </v>
      </c>
      <c r="AR118" s="238" t="str">
        <f>"\""title\"" : \"""&amp;demoPosts[[#This Row],[talentProfile.title]]&amp;"\"", "</f>
        <v xml:space="preserve">\"title\" : \"\", </v>
      </c>
      <c r="AS118" s="238" t="str">
        <f>"\""capabilities\"" : \"""&amp;demoPosts[[#This Row],[talentProfile.capabilities]]&amp;"\"", "</f>
        <v xml:space="preserve">\"capabilities\" : \"\", </v>
      </c>
      <c r="AT118" s="238" t="str">
        <f>"\""video\"" : \"""&amp;demoPosts[[#This Row],[talentProfile.video]]&amp;"\"" "</f>
        <v xml:space="preserve">\"video\" : \"\" </v>
      </c>
      <c r="AU118"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8" s="240" t="str">
        <f>"\""uid\"" : \"""&amp;demoPosts[[#This Row],[uid]]&amp;"\"", "</f>
        <v xml:space="preserve">\"uid\" : \"92a5bb55411e4441945238d9e4bfcbe3\", </v>
      </c>
      <c r="AW118" s="217" t="str">
        <f t="shared" si="0"/>
        <v xml:space="preserve">\"type\" : \"TEXT\", </v>
      </c>
      <c r="AX118" s="217" t="str">
        <f ca="1">"\""created\"" : \""" &amp; demoPosts[[#This Row],[created]] &amp; "\"", "</f>
        <v xml:space="preserve">\"created\" : \"2016-09-15T16:07:26Z\", </v>
      </c>
      <c r="AY118" s="217" t="str">
        <f>"\""modified\"" : \""" &amp; demoPosts[[#This Row],[modified]] &amp; "\"", "</f>
        <v xml:space="preserve">\"modified\" : \"2002-05-30T09:30:10Z\", </v>
      </c>
      <c r="AZ118" s="217" t="str">
        <f ca="1">"\""created\"" : \""" &amp; demoPosts[[#This Row],[created]] &amp; "\"", "</f>
        <v xml:space="preserve">\"created\" : \"2016-09-15T16:07:26Z\", </v>
      </c>
      <c r="BA118" s="217" t="str">
        <f>"\""modified\"" : \""" &amp; demoPosts[[#This Row],[modified]] &amp; "\"", "</f>
        <v xml:space="preserve">\"modified\" : \"2002-05-30T09:30:10Z\", </v>
      </c>
      <c r="BB118" s="217" t="str">
        <f>"\""labels\"" : \""each([Bitcoin],[Ethereum],[" &amp; demoPosts[[#This Row],[postTypeGuidLabel]]&amp;"])\"", "</f>
        <v xml:space="preserve">\"labels\" : \"each([Bitcoin],[Ethereum],[PROJECTPOSTLABEL])\", </v>
      </c>
      <c r="BC118" s="217" t="str">
        <f t="shared" si="1"/>
        <v>\"connections\":[{\"source\":\"alias://ff5136ad023a66644c4f4a8e2a495bb34689/alias\",\"target\":\"alias://0e65bd3a974ed1d7c195f94055c93537827f/alias\",\"label\":\"f0186f0d-c862-4ee3-9c09-b850a9d745a7\"}],</v>
      </c>
      <c r="BD118" s="217" t="str">
        <f>"\""versionedPostId\"" : \""" &amp; demoPosts[[#This Row],[versionedPost.id]] &amp; "\"", "</f>
        <v xml:space="preserve">\"versionedPostId\" : \"35e60447747e496aafde65ca182db1c8\", </v>
      </c>
      <c r="BE118" s="217" t="str">
        <f>"\""versionedPostPredecessorId\"" : \""" &amp; demoPosts[[#This Row],[versionedPost.predecessorID]] &amp; "\"", "</f>
        <v xml:space="preserve">\"versionedPostPredecessorId\" : \"\", </v>
      </c>
      <c r="BF118" s="226" t="str">
        <f>"\""jobPostType\"" : \""" &amp; demoPosts[[#This Row],[jobPostType]] &amp; "\"", "</f>
        <v xml:space="preserve">\"jobPostType\" : \"Project-Hourly\", </v>
      </c>
      <c r="BG118" s="226" t="str">
        <f>"\""name\"" : \""" &amp; demoPosts[[#This Row],[jobName]] &amp; "\"", "</f>
        <v xml:space="preserve">\"name\" : \"Help test Bitcoin as payment for my travel-related business\", </v>
      </c>
      <c r="BH118"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8" s="226" t="str">
        <f>"\""message\"" : \""" &amp; demoPosts[[#This Row],[jobMessage]] &amp; "\"", "</f>
        <v xml:space="preserve">\"message\" : \"hi\", </v>
      </c>
      <c r="BJ118"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8" s="226" t="str">
        <f>"\""postedDate\"" : \""" &amp; demoPosts[[#This Row],[jobMessage]] &amp; "\"", "</f>
        <v xml:space="preserve">\"postedDate\" : \"hi\", </v>
      </c>
      <c r="BL118" s="226" t="str">
        <f>"\""broadcastDate\"" : \""" &amp; demoPosts[[#This Row],[jobBroadcastDate]] &amp; "\"", "</f>
        <v xml:space="preserve">\"broadcastDate\" : \"2002-05-30T09:30:10Z\", </v>
      </c>
      <c r="BM118" s="226" t="str">
        <f>"\""startDate\"" : \""" &amp; demoPosts[[#This Row],[jobStartDate]] &amp; "\"", "</f>
        <v xml:space="preserve">\"startDate\" : \"2002-05-30T09:30:10Z\", </v>
      </c>
      <c r="BN118" s="226" t="str">
        <f>"\""endDate\"" : \""" &amp; demoPosts[[#This Row],[jobEndDate]] &amp; "\"", "</f>
        <v xml:space="preserve">\"endDate\" : \"2002-05-30T09:30:10Z\", </v>
      </c>
      <c r="BO118" s="226" t="str">
        <f>"\""currency\"" : \""" &amp; demoPosts[[#This Row],[jobCurrency]] &amp; "\"", "</f>
        <v xml:space="preserve">\"currency\" : \"XBT\", </v>
      </c>
      <c r="BP118" s="226" t="str">
        <f>"\""workLocation\"" : \""" &amp; demoPosts[[#This Row],[jobWorkLocation]] &amp; "\"", "</f>
        <v xml:space="preserve">\"workLocation\" : \"United States\", </v>
      </c>
      <c r="BQ118" s="226" t="str">
        <f>"\""isPayoutInPieces\"" : \""" &amp; demoPosts[[#This Row],[jobIsPayoutInPieces]] &amp; "\"", "</f>
        <v xml:space="preserve">\"isPayoutInPieces\" : \"false\", </v>
      </c>
      <c r="BR118" s="226" t="str">
        <f t="shared" si="20"/>
        <v xml:space="preserve">\"skillNeeded\" : \"various skills\", </v>
      </c>
      <c r="BS118" s="226" t="str">
        <f>"\""posterId\"" : \""" &amp; demoPosts[[#This Row],[posterId]] &amp; "\"", "</f>
        <v xml:space="preserve">\"posterId\" : \"eeeeeeeeeeeeeeeeeeeeeeeeeeeeeeee\", </v>
      </c>
      <c r="BT118" s="226" t="str">
        <f>"\""versionNumber\"" : \""" &amp; demoPosts[[#This Row],[versionNumber]] &amp; "\"", "</f>
        <v xml:space="preserve">\"versionNumber\" : \"1\", </v>
      </c>
      <c r="BU118" s="227" t="str">
        <f>"\""allowForwarding\"" : " &amp; demoPosts[[#This Row],[allowForwarding]] &amp; ", "</f>
        <v xml:space="preserve">\"allowForwarding\" : true, </v>
      </c>
      <c r="BV118" s="226" t="str">
        <f t="shared" si="3"/>
        <v xml:space="preserve">\"referents\" : \"\", </v>
      </c>
      <c r="BW118" s="226" t="str">
        <f>"\""contractType\"" : \""" &amp; demoPosts[[#This Row],[jobContractType]] &amp; "\"", "</f>
        <v xml:space="preserve">\"contractType\" : \"contest\", </v>
      </c>
      <c r="BX118" s="226" t="str">
        <f>"\""budget\"" : \""" &amp; demoPosts[[#This Row],[jobBudget]] &amp; "\"""</f>
        <v>\"budget\" : \"2350.3\"</v>
      </c>
      <c r="BY118"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8" s="226" t="str">
        <f>"\""text\"" : \""" &amp; demoPosts[[#This Row],[messageText]] &amp; "\"","</f>
        <v>\"text\"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8" s="226" t="str">
        <f>"\""subject\"" : \""" &amp; demoPosts[[#This Row],[messageSubject]] &amp; "\"","</f>
        <v>\"subject\" : \" \",</v>
      </c>
      <c r="CB118"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\"116: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8"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8"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8" s="217" t="str">
        <f ca="1">"{\""$type\"":\"""&amp;demoPosts[[#This Row],[$type]]&amp;"\"","&amp;demoPosts[[#This Row],[uidInnerJson]]&amp;demoPosts[[#This Row],[createdInnerJson]]&amp;demoPosts[[#This Row],[modifiedInnerJson]]&amp;"\""connections\"":[{}],"&amp;"\""labels\"":\""notused\"","&amp;demoPosts[[#This Row],[typeDependentContentJson]]&amp;"}"</f>
        <v>{\"$type\":\"shared.models.ProjectsPost\",\"uid\" : \"92a5bb55411e4441945238d9e4bfcbe3\", \"created\" : \"2016-09-15T16:07:26Z\",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8" s="240" t="str">
        <f>"""uid"" : """&amp;demoPosts[[#This Row],[uid]]&amp;""", "</f>
        <v xml:space="preserve">"uid" : "92a5bb55411e4441945238d9e4bfcbe3", </v>
      </c>
      <c r="CG118" s="228" t="str">
        <f>"""src"" : """&amp;demoPosts[[#This Row],[Source]]&amp;""", "</f>
        <v xml:space="preserve">"src" : "0002223c1a99453096fa3ccb8dca5418", </v>
      </c>
      <c r="CH118" s="228" t="str">
        <f>"""trgts"" : ["""&amp;demoPosts[[#This Row],[trgt1]]&amp;"""], "</f>
        <v xml:space="preserve">"trgts" : ["eeeeeeeeeeeeeeeeeeeeeeeeeeeeeeee"], </v>
      </c>
      <c r="CI118" s="214" t="str">
        <f>"""label"" : ""each([Bitcoin],[Ethereum],[" &amp; demoPosts[[#This Row],[postTypeGuidLabel]]&amp;"])"", "</f>
        <v xml:space="preserve">"label" : "each([Bitcoin],[Ethereum],[PROJECTPOSTLABEL])", </v>
      </c>
      <c r="CJ118"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"92a5bb55411e4441945238d9e4bfcbe3", "value" : "{\"$type\":\"shared.models.ProjectsPost\",\"uid\" : \"92a5bb55411e4441945238d9e4bfcbe3\", \"created\" : \"2016-09-15T16:07:26Z\",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8" s="230" t="str">
        <f>""</f>
        <v/>
      </c>
    </row>
    <row r="119" spans="2:89" s="214" customFormat="1" x14ac:dyDescent="0.25">
      <c r="B119" s="214" t="s">
        <v>1087</v>
      </c>
      <c r="C119" s="228" t="s">
        <v>2485</v>
      </c>
      <c r="D119" s="228" t="str">
        <f>VLOOKUP(demoPosts[[#This Row],[Source]],Table1[[UUID]:[email]],2,FALSE)</f>
        <v>2@localhost</v>
      </c>
      <c r="E119" s="216" t="s">
        <v>2487</v>
      </c>
      <c r="F119" s="214" t="s">
        <v>806</v>
      </c>
      <c r="G119"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19" s="217" t="s">
        <v>2418</v>
      </c>
      <c r="I119" s="150" t="str">
        <f t="shared" ca="1" si="16"/>
        <v>2016-09-15T15:53:02Z</v>
      </c>
      <c r="J119" s="217" t="s">
        <v>804</v>
      </c>
      <c r="K119" s="218" t="s">
        <v>2488</v>
      </c>
      <c r="L119" s="217"/>
      <c r="M119" s="219" t="s">
        <v>2651</v>
      </c>
      <c r="N119" s="217" t="str">
        <f>ROW(demoPosts[[#This Row],[postTypeGuidLabel]])-2 &amp; ":  " &amp; REPT("lorem ipsum ",2*ROW(demoPosts[[#This Row],[postTypeGuidLabel]]))</f>
        <v xml:space="preserve">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19" s="217">
        <v>12</v>
      </c>
      <c r="P119"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19" s="221" t="s">
        <v>946</v>
      </c>
      <c r="R119" s="221" t="s">
        <v>951</v>
      </c>
      <c r="S119" s="221" t="s">
        <v>953</v>
      </c>
      <c r="T119" s="221" t="s">
        <v>1063</v>
      </c>
      <c r="U119" s="221" t="s">
        <v>804</v>
      </c>
      <c r="V119" s="221" t="s">
        <v>804</v>
      </c>
      <c r="W119" s="221" t="s">
        <v>804</v>
      </c>
      <c r="X119" s="221" t="s">
        <v>804</v>
      </c>
      <c r="Y119" s="221" t="s">
        <v>2654</v>
      </c>
      <c r="Z119" s="221" t="s">
        <v>864</v>
      </c>
      <c r="AA119" s="221" t="s">
        <v>818</v>
      </c>
      <c r="AB119" s="238" t="s">
        <v>938</v>
      </c>
      <c r="AC119" s="221" t="s">
        <v>2487</v>
      </c>
      <c r="AD119" s="221">
        <v>1</v>
      </c>
      <c r="AE119" s="223" t="s">
        <v>868</v>
      </c>
      <c r="AF119" s="238" t="s">
        <v>943</v>
      </c>
      <c r="AG119" s="238" t="s">
        <v>2501</v>
      </c>
      <c r="AH119" s="221">
        <v>2350.3000000000002</v>
      </c>
      <c r="AI119" s="224">
        <v>1</v>
      </c>
      <c r="AJ119" s="238"/>
      <c r="AK119" s="238"/>
      <c r="AL119" s="238"/>
      <c r="AM119" s="238"/>
      <c r="AN119" s="238"/>
      <c r="AO119" s="238"/>
      <c r="AP119" s="238"/>
      <c r="AQ119" s="238" t="str">
        <f>"\""name\"" : \"""&amp;demoPosts[[#This Row],[talentProfile.name]]&amp;"\"", "</f>
        <v xml:space="preserve">\"name\" : \"\", </v>
      </c>
      <c r="AR119" s="238" t="str">
        <f>"\""title\"" : \"""&amp;demoPosts[[#This Row],[talentProfile.title]]&amp;"\"", "</f>
        <v xml:space="preserve">\"title\" : \"\", </v>
      </c>
      <c r="AS119" s="238" t="str">
        <f>"\""capabilities\"" : \"""&amp;demoPosts[[#This Row],[talentProfile.capabilities]]&amp;"\"", "</f>
        <v xml:space="preserve">\"capabilities\" : \"\", </v>
      </c>
      <c r="AT119" s="238" t="str">
        <f>"\""video\"" : \"""&amp;demoPosts[[#This Row],[talentProfile.video]]&amp;"\"" "</f>
        <v xml:space="preserve">\"video\" : \"\" </v>
      </c>
      <c r="AU119"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19" s="240" t="str">
        <f>"\""uid\"" : \"""&amp;demoPosts[[#This Row],[uid]]&amp;"\"", "</f>
        <v xml:space="preserve">\"uid\" : \"9c00dba38f6d407ebe699f0e98f356aa\", </v>
      </c>
      <c r="AW119" s="217" t="str">
        <f t="shared" si="0"/>
        <v xml:space="preserve">\"type\" : \"TEXT\", </v>
      </c>
      <c r="AX119" s="217" t="str">
        <f ca="1">"\""created\"" : \""" &amp; demoPosts[[#This Row],[created]] &amp; "\"", "</f>
        <v xml:space="preserve">\"created\" : \"2016-09-15T15:53:02Z\", </v>
      </c>
      <c r="AY119" s="217" t="str">
        <f>"\""modified\"" : \""" &amp; demoPosts[[#This Row],[modified]] &amp; "\"", "</f>
        <v xml:space="preserve">\"modified\" : \"2002-05-30T09:30:10Z\", </v>
      </c>
      <c r="AZ119" s="217" t="str">
        <f ca="1">"\""created\"" : \""" &amp; demoPosts[[#This Row],[created]] &amp; "\"", "</f>
        <v xml:space="preserve">\"created\" : \"2016-09-15T15:53:02Z\", </v>
      </c>
      <c r="BA119" s="217" t="str">
        <f>"\""modified\"" : \""" &amp; demoPosts[[#This Row],[modified]] &amp; "\"", "</f>
        <v xml:space="preserve">\"modified\" : \"2002-05-30T09:30:10Z\", </v>
      </c>
      <c r="BB119" s="217" t="str">
        <f>"\""labels\"" : \""each([Bitcoin],[Ethereum],[" &amp; demoPosts[[#This Row],[postTypeGuidLabel]]&amp;"])\"", "</f>
        <v xml:space="preserve">\"labels\" : \"each([Bitcoin],[Ethereum],[PROJECTPOSTLABEL])\", </v>
      </c>
      <c r="BC119" s="217" t="str">
        <f t="shared" si="1"/>
        <v>\"connections\":[{\"source\":\"alias://ff5136ad023a66644c4f4a8e2a495bb34689/alias\",\"target\":\"alias://0e65bd3a974ed1d7c195f94055c93537827f/alias\",\"label\":\"f0186f0d-c862-4ee3-9c09-b850a9d745a7\"}],</v>
      </c>
      <c r="BD119" s="217" t="str">
        <f>"\""versionedPostId\"" : \""" &amp; demoPosts[[#This Row],[versionedPost.id]] &amp; "\"", "</f>
        <v xml:space="preserve">\"versionedPostId\" : \"35e60447747e496aafde65ca182db1c8\", </v>
      </c>
      <c r="BE119" s="217" t="str">
        <f>"\""versionedPostPredecessorId\"" : \""" &amp; demoPosts[[#This Row],[versionedPost.predecessorID]] &amp; "\"", "</f>
        <v xml:space="preserve">\"versionedPostPredecessorId\" : \"\", </v>
      </c>
      <c r="BF119" s="226" t="str">
        <f>"\""jobPostType\"" : \""" &amp; demoPosts[[#This Row],[jobPostType]] &amp; "\"", "</f>
        <v xml:space="preserve">\"jobPostType\" : \"Project-Hourly\", </v>
      </c>
      <c r="BG119" s="226" t="str">
        <f>"\""name\"" : \""" &amp; demoPosts[[#This Row],[jobName]] &amp; "\"", "</f>
        <v xml:space="preserve">\"name\" : \"Help test Bitcoin as payment for my travel-related business\", </v>
      </c>
      <c r="BH119"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19" s="226" t="str">
        <f>"\""message\"" : \""" &amp; demoPosts[[#This Row],[jobMessage]] &amp; "\"", "</f>
        <v xml:space="preserve">\"message\" : \"hi\", </v>
      </c>
      <c r="BJ119"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19" s="226" t="str">
        <f>"\""postedDate\"" : \""" &amp; demoPosts[[#This Row],[jobMessage]] &amp; "\"", "</f>
        <v xml:space="preserve">\"postedDate\" : \"hi\", </v>
      </c>
      <c r="BL119" s="226" t="str">
        <f>"\""broadcastDate\"" : \""" &amp; demoPosts[[#This Row],[jobBroadcastDate]] &amp; "\"", "</f>
        <v xml:space="preserve">\"broadcastDate\" : \"2002-05-30T09:30:10Z\", </v>
      </c>
      <c r="BM119" s="226" t="str">
        <f>"\""startDate\"" : \""" &amp; demoPosts[[#This Row],[jobStartDate]] &amp; "\"", "</f>
        <v xml:space="preserve">\"startDate\" : \"2002-05-30T09:30:10Z\", </v>
      </c>
      <c r="BN119" s="226" t="str">
        <f>"\""endDate\"" : \""" &amp; demoPosts[[#This Row],[jobEndDate]] &amp; "\"", "</f>
        <v xml:space="preserve">\"endDate\" : \"2002-05-30T09:30:10Z\", </v>
      </c>
      <c r="BO119" s="226" t="str">
        <f>"\""currency\"" : \""" &amp; demoPosts[[#This Row],[jobCurrency]] &amp; "\"", "</f>
        <v xml:space="preserve">\"currency\" : \"XBT\", </v>
      </c>
      <c r="BP119" s="226" t="str">
        <f>"\""workLocation\"" : \""" &amp; demoPosts[[#This Row],[jobWorkLocation]] &amp; "\"", "</f>
        <v xml:space="preserve">\"workLocation\" : \"United States\", </v>
      </c>
      <c r="BQ119" s="226" t="str">
        <f>"\""isPayoutInPieces\"" : \""" &amp; demoPosts[[#This Row],[jobIsPayoutInPieces]] &amp; "\"", "</f>
        <v xml:space="preserve">\"isPayoutInPieces\" : \"false\", </v>
      </c>
      <c r="BR119" s="226" t="str">
        <f t="shared" si="20"/>
        <v xml:space="preserve">\"skillNeeded\" : \"various skills\", </v>
      </c>
      <c r="BS119" s="226" t="str">
        <f>"\""posterId\"" : \""" &amp; demoPosts[[#This Row],[posterId]] &amp; "\"", "</f>
        <v xml:space="preserve">\"posterId\" : \"eeeeeeeeeeeeeeeeeeeeeeeeeeeeeeee\", </v>
      </c>
      <c r="BT119" s="226" t="str">
        <f>"\""versionNumber\"" : \""" &amp; demoPosts[[#This Row],[versionNumber]] &amp; "\"", "</f>
        <v xml:space="preserve">\"versionNumber\" : \"1\", </v>
      </c>
      <c r="BU119" s="227" t="str">
        <f>"\""allowForwarding\"" : " &amp; demoPosts[[#This Row],[allowForwarding]] &amp; ", "</f>
        <v xml:space="preserve">\"allowForwarding\" : true, </v>
      </c>
      <c r="BV119" s="226" t="str">
        <f t="shared" si="3"/>
        <v xml:space="preserve">\"referents\" : \"\", </v>
      </c>
      <c r="BW119" s="226" t="str">
        <f>"\""contractType\"" : \""" &amp; demoPosts[[#This Row],[jobContractType]] &amp; "\"", "</f>
        <v xml:space="preserve">\"contractType\" : \"contest\", </v>
      </c>
      <c r="BX119" s="226" t="str">
        <f>"\""budget\"" : \""" &amp; demoPosts[[#This Row],[jobBudget]] &amp; "\"""</f>
        <v>\"budget\" : \"2350.3\"</v>
      </c>
      <c r="BY119"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19" s="226" t="str">
        <f>"\""text\"" : \""" &amp; demoPosts[[#This Row],[messageText]] &amp; "\"","</f>
        <v>\"text\"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19" s="226" t="str">
        <f>"\""subject\"" : \""" &amp; demoPosts[[#This Row],[messageSubject]] &amp; "\"","</f>
        <v>\"subject\" : \" \",</v>
      </c>
      <c r="CB119"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\"117: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19"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19"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19" s="217" t="str">
        <f ca="1">"{\""$type\"":\"""&amp;demoPosts[[#This Row],[$type]]&amp;"\"","&amp;demoPosts[[#This Row],[uidInnerJson]]&amp;demoPosts[[#This Row],[createdInnerJson]]&amp;demoPosts[[#This Row],[modifiedInnerJson]]&amp;"\""connections\"":[{}],"&amp;"\""labels\"":\""notused\"","&amp;demoPosts[[#This Row],[typeDependentContentJson]]&amp;"}"</f>
        <v>{\"$type\":\"shared.models.ProjectsPost\",\"uid\" : \"9c00dba38f6d407ebe699f0e98f356aa\", \"created\" : \"2016-09-15T15:53:02Z\",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19" s="240" t="str">
        <f>"""uid"" : """&amp;demoPosts[[#This Row],[uid]]&amp;""", "</f>
        <v xml:space="preserve">"uid" : "9c00dba38f6d407ebe699f0e98f356aa", </v>
      </c>
      <c r="CG119" s="228" t="str">
        <f>"""src"" : """&amp;demoPosts[[#This Row],[Source]]&amp;""", "</f>
        <v xml:space="preserve">"src" : "0002223c1a99453096fa3ccb8dca5418", </v>
      </c>
      <c r="CH119" s="228" t="str">
        <f>"""trgts"" : ["""&amp;demoPosts[[#This Row],[trgt1]]&amp;"""], "</f>
        <v xml:space="preserve">"trgts" : ["eeeeeeeeeeeeeeeeeeeeeeeeeeeeeeee"], </v>
      </c>
      <c r="CI119" s="214" t="str">
        <f>"""label"" : ""each([Bitcoin],[Ethereum],[" &amp; demoPosts[[#This Row],[postTypeGuidLabel]]&amp;"])"", "</f>
        <v xml:space="preserve">"label" : "each([Bitcoin],[Ethereum],[PROJECTPOSTLABEL])", </v>
      </c>
      <c r="CJ119"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"9c00dba38f6d407ebe699f0e98f356aa", "value" : "{\"$type\":\"shared.models.ProjectsPost\",\"uid\" : \"9c00dba38f6d407ebe699f0e98f356aa\", \"created\" : \"2016-09-15T15:53:02Z\",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19" s="230" t="str">
        <f>""</f>
        <v/>
      </c>
    </row>
    <row r="120" spans="2:89" s="214" customFormat="1" x14ac:dyDescent="0.25">
      <c r="B120" s="214" t="s">
        <v>1088</v>
      </c>
      <c r="C120" s="228" t="s">
        <v>2485</v>
      </c>
      <c r="D120" s="228" t="str">
        <f>VLOOKUP(demoPosts[[#This Row],[Source]],Table1[[UUID]:[email]],2,FALSE)</f>
        <v>2@localhost</v>
      </c>
      <c r="E120" s="216" t="s">
        <v>2487</v>
      </c>
      <c r="F120" s="214" t="s">
        <v>806</v>
      </c>
      <c r="G120"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0" s="217" t="s">
        <v>2418</v>
      </c>
      <c r="I120" s="150" t="str">
        <f t="shared" ca="1" si="16"/>
        <v>2016-09-15T15:38:38Z</v>
      </c>
      <c r="J120" s="217" t="s">
        <v>804</v>
      </c>
      <c r="K120" s="218" t="s">
        <v>2488</v>
      </c>
      <c r="L120" s="217"/>
      <c r="M120" s="219" t="s">
        <v>2651</v>
      </c>
      <c r="N120" s="217" t="str">
        <f>ROW(demoPosts[[#This Row],[postTypeGuidLabel]])-2 &amp; ":  " &amp; REPT("lorem ipsum ",2*ROW(demoPosts[[#This Row],[postTypeGuidLabel]]))</f>
        <v xml:space="preserve">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0" s="217">
        <v>12</v>
      </c>
      <c r="P120"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0" s="221" t="s">
        <v>946</v>
      </c>
      <c r="R120" s="221" t="s">
        <v>951</v>
      </c>
      <c r="S120" s="221" t="s">
        <v>953</v>
      </c>
      <c r="T120" s="221" t="s">
        <v>1063</v>
      </c>
      <c r="U120" s="221" t="s">
        <v>804</v>
      </c>
      <c r="V120" s="221" t="s">
        <v>804</v>
      </c>
      <c r="W120" s="221" t="s">
        <v>804</v>
      </c>
      <c r="X120" s="221" t="s">
        <v>804</v>
      </c>
      <c r="Y120" s="221" t="s">
        <v>2654</v>
      </c>
      <c r="Z120" s="221" t="s">
        <v>864</v>
      </c>
      <c r="AA120" s="221" t="s">
        <v>818</v>
      </c>
      <c r="AB120" s="238" t="s">
        <v>938</v>
      </c>
      <c r="AC120" s="221" t="s">
        <v>2487</v>
      </c>
      <c r="AD120" s="221">
        <v>1</v>
      </c>
      <c r="AE120" s="223" t="s">
        <v>868</v>
      </c>
      <c r="AF120" s="238" t="s">
        <v>943</v>
      </c>
      <c r="AG120" s="238" t="s">
        <v>2501</v>
      </c>
      <c r="AH120" s="221">
        <v>2350.3000000000002</v>
      </c>
      <c r="AI120" s="224">
        <v>1</v>
      </c>
      <c r="AJ120" s="238"/>
      <c r="AK120" s="238"/>
      <c r="AL120" s="238"/>
      <c r="AM120" s="238"/>
      <c r="AN120" s="238"/>
      <c r="AO120" s="238"/>
      <c r="AP120" s="238"/>
      <c r="AQ120" s="238" t="str">
        <f>"\""name\"" : \"""&amp;demoPosts[[#This Row],[talentProfile.name]]&amp;"\"", "</f>
        <v xml:space="preserve">\"name\" : \"\", </v>
      </c>
      <c r="AR120" s="238" t="str">
        <f>"\""title\"" : \"""&amp;demoPosts[[#This Row],[talentProfile.title]]&amp;"\"", "</f>
        <v xml:space="preserve">\"title\" : \"\", </v>
      </c>
      <c r="AS120" s="238" t="str">
        <f>"\""capabilities\"" : \"""&amp;demoPosts[[#This Row],[talentProfile.capabilities]]&amp;"\"", "</f>
        <v xml:space="preserve">\"capabilities\" : \"\", </v>
      </c>
      <c r="AT120" s="238" t="str">
        <f>"\""video\"" : \"""&amp;demoPosts[[#This Row],[talentProfile.video]]&amp;"\"" "</f>
        <v xml:space="preserve">\"video\" : \"\" </v>
      </c>
      <c r="AU120"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0" s="240" t="str">
        <f>"\""uid\"" : \"""&amp;demoPosts[[#This Row],[uid]]&amp;"\"", "</f>
        <v xml:space="preserve">\"uid\" : \"9f86552db0894a25ab3f2a756b4089cf\", </v>
      </c>
      <c r="AW120" s="217" t="str">
        <f t="shared" si="0"/>
        <v xml:space="preserve">\"type\" : \"TEXT\", </v>
      </c>
      <c r="AX120" s="217" t="str">
        <f ca="1">"\""created\"" : \""" &amp; demoPosts[[#This Row],[created]] &amp; "\"", "</f>
        <v xml:space="preserve">\"created\" : \"2016-09-15T15:38:38Z\", </v>
      </c>
      <c r="AY120" s="217" t="str">
        <f>"\""modified\"" : \""" &amp; demoPosts[[#This Row],[modified]] &amp; "\"", "</f>
        <v xml:space="preserve">\"modified\" : \"2002-05-30T09:30:10Z\", </v>
      </c>
      <c r="AZ120" s="217" t="str">
        <f ca="1">"\""created\"" : \""" &amp; demoPosts[[#This Row],[created]] &amp; "\"", "</f>
        <v xml:space="preserve">\"created\" : \"2016-09-15T15:38:38Z\", </v>
      </c>
      <c r="BA120" s="217" t="str">
        <f>"\""modified\"" : \""" &amp; demoPosts[[#This Row],[modified]] &amp; "\"", "</f>
        <v xml:space="preserve">\"modified\" : \"2002-05-30T09:30:10Z\", </v>
      </c>
      <c r="BB120" s="217" t="str">
        <f>"\""labels\"" : \""each([Bitcoin],[Ethereum],[" &amp; demoPosts[[#This Row],[postTypeGuidLabel]]&amp;"])\"", "</f>
        <v xml:space="preserve">\"labels\" : \"each([Bitcoin],[Ethereum],[PROJECTPOSTLABEL])\", </v>
      </c>
      <c r="BC120" s="217" t="str">
        <f t="shared" si="1"/>
        <v>\"connections\":[{\"source\":\"alias://ff5136ad023a66644c4f4a8e2a495bb34689/alias\",\"target\":\"alias://0e65bd3a974ed1d7c195f94055c93537827f/alias\",\"label\":\"f0186f0d-c862-4ee3-9c09-b850a9d745a7\"}],</v>
      </c>
      <c r="BD120" s="217" t="str">
        <f>"\""versionedPostId\"" : \""" &amp; demoPosts[[#This Row],[versionedPost.id]] &amp; "\"", "</f>
        <v xml:space="preserve">\"versionedPostId\" : \"35e60447747e496aafde65ca182db1c8\", </v>
      </c>
      <c r="BE120" s="217" t="str">
        <f>"\""versionedPostPredecessorId\"" : \""" &amp; demoPosts[[#This Row],[versionedPost.predecessorID]] &amp; "\"", "</f>
        <v xml:space="preserve">\"versionedPostPredecessorId\" : \"\", </v>
      </c>
      <c r="BF120" s="226" t="str">
        <f>"\""jobPostType\"" : \""" &amp; demoPosts[[#This Row],[jobPostType]] &amp; "\"", "</f>
        <v xml:space="preserve">\"jobPostType\" : \"Project-Hourly\", </v>
      </c>
      <c r="BG120" s="226" t="str">
        <f>"\""name\"" : \""" &amp; demoPosts[[#This Row],[jobName]] &amp; "\"", "</f>
        <v xml:space="preserve">\"name\" : \"Help test Bitcoin as payment for my travel-related business\", </v>
      </c>
      <c r="BH120"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0" s="226" t="str">
        <f>"\""message\"" : \""" &amp; demoPosts[[#This Row],[jobMessage]] &amp; "\"", "</f>
        <v xml:space="preserve">\"message\" : \"hi\", </v>
      </c>
      <c r="BJ120"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0" s="226" t="str">
        <f>"\""postedDate\"" : \""" &amp; demoPosts[[#This Row],[jobMessage]] &amp; "\"", "</f>
        <v xml:space="preserve">\"postedDate\" : \"hi\", </v>
      </c>
      <c r="BL120" s="226" t="str">
        <f>"\""broadcastDate\"" : \""" &amp; demoPosts[[#This Row],[jobBroadcastDate]] &amp; "\"", "</f>
        <v xml:space="preserve">\"broadcastDate\" : \"2002-05-30T09:30:10Z\", </v>
      </c>
      <c r="BM120" s="226" t="str">
        <f>"\""startDate\"" : \""" &amp; demoPosts[[#This Row],[jobStartDate]] &amp; "\"", "</f>
        <v xml:space="preserve">\"startDate\" : \"2002-05-30T09:30:10Z\", </v>
      </c>
      <c r="BN120" s="226" t="str">
        <f>"\""endDate\"" : \""" &amp; demoPosts[[#This Row],[jobEndDate]] &amp; "\"", "</f>
        <v xml:space="preserve">\"endDate\" : \"2002-05-30T09:30:10Z\", </v>
      </c>
      <c r="BO120" s="226" t="str">
        <f>"\""currency\"" : \""" &amp; demoPosts[[#This Row],[jobCurrency]] &amp; "\"", "</f>
        <v xml:space="preserve">\"currency\" : \"XBT\", </v>
      </c>
      <c r="BP120" s="226" t="str">
        <f>"\""workLocation\"" : \""" &amp; demoPosts[[#This Row],[jobWorkLocation]] &amp; "\"", "</f>
        <v xml:space="preserve">\"workLocation\" : \"United States\", </v>
      </c>
      <c r="BQ120" s="226" t="str">
        <f>"\""isPayoutInPieces\"" : \""" &amp; demoPosts[[#This Row],[jobIsPayoutInPieces]] &amp; "\"", "</f>
        <v xml:space="preserve">\"isPayoutInPieces\" : \"false\", </v>
      </c>
      <c r="BR120" s="226" t="str">
        <f t="shared" si="20"/>
        <v xml:space="preserve">\"skillNeeded\" : \"various skills\", </v>
      </c>
      <c r="BS120" s="226" t="str">
        <f>"\""posterId\"" : \""" &amp; demoPosts[[#This Row],[posterId]] &amp; "\"", "</f>
        <v xml:space="preserve">\"posterId\" : \"eeeeeeeeeeeeeeeeeeeeeeeeeeeeeeee\", </v>
      </c>
      <c r="BT120" s="226" t="str">
        <f>"\""versionNumber\"" : \""" &amp; demoPosts[[#This Row],[versionNumber]] &amp; "\"", "</f>
        <v xml:space="preserve">\"versionNumber\" : \"1\", </v>
      </c>
      <c r="BU120" s="227" t="str">
        <f>"\""allowForwarding\"" : " &amp; demoPosts[[#This Row],[allowForwarding]] &amp; ", "</f>
        <v xml:space="preserve">\"allowForwarding\" : true, </v>
      </c>
      <c r="BV120" s="226" t="str">
        <f t="shared" si="3"/>
        <v xml:space="preserve">\"referents\" : \"\", </v>
      </c>
      <c r="BW120" s="226" t="str">
        <f>"\""contractType\"" : \""" &amp; demoPosts[[#This Row],[jobContractType]] &amp; "\"", "</f>
        <v xml:space="preserve">\"contractType\" : \"contest\", </v>
      </c>
      <c r="BX120" s="226" t="str">
        <f>"\""budget\"" : \""" &amp; demoPosts[[#This Row],[jobBudget]] &amp; "\"""</f>
        <v>\"budget\" : \"2350.3\"</v>
      </c>
      <c r="BY120"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0" s="226" t="str">
        <f>"\""text\"" : \""" &amp; demoPosts[[#This Row],[messageText]] &amp; "\"","</f>
        <v>\"text\"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0" s="226" t="str">
        <f>"\""subject\"" : \""" &amp; demoPosts[[#This Row],[messageSubject]] &amp; "\"","</f>
        <v>\"subject\" : \" \",</v>
      </c>
      <c r="CB120"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\"118: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0"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0"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0" s="217" t="str">
        <f ca="1">"{\""$type\"":\"""&amp;demoPosts[[#This Row],[$type]]&amp;"\"","&amp;demoPosts[[#This Row],[uidInnerJson]]&amp;demoPosts[[#This Row],[createdInnerJson]]&amp;demoPosts[[#This Row],[modifiedInnerJson]]&amp;"\""connections\"":[{}],"&amp;"\""labels\"":\""notused\"","&amp;demoPosts[[#This Row],[typeDependentContentJson]]&amp;"}"</f>
        <v>{\"$type\":\"shared.models.ProjectsPost\",\"uid\" : \"9f86552db0894a25ab3f2a756b4089cf\", \"created\" : \"2016-09-15T15:38:38Z\",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0" s="240" t="str">
        <f>"""uid"" : """&amp;demoPosts[[#This Row],[uid]]&amp;""", "</f>
        <v xml:space="preserve">"uid" : "9f86552db0894a25ab3f2a756b4089cf", </v>
      </c>
      <c r="CG120" s="228" t="str">
        <f>"""src"" : """&amp;demoPosts[[#This Row],[Source]]&amp;""", "</f>
        <v xml:space="preserve">"src" : "0002223c1a99453096fa3ccb8dca5418", </v>
      </c>
      <c r="CH120" s="228" t="str">
        <f>"""trgts"" : ["""&amp;demoPosts[[#This Row],[trgt1]]&amp;"""], "</f>
        <v xml:space="preserve">"trgts" : ["eeeeeeeeeeeeeeeeeeeeeeeeeeeeeeee"], </v>
      </c>
      <c r="CI120" s="214" t="str">
        <f>"""label"" : ""each([Bitcoin],[Ethereum],[" &amp; demoPosts[[#This Row],[postTypeGuidLabel]]&amp;"])"", "</f>
        <v xml:space="preserve">"label" : "each([Bitcoin],[Ethereum],[PROJECTPOSTLABEL])", </v>
      </c>
      <c r="CJ120"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"9f86552db0894a25ab3f2a756b4089cf", "value" : "{\"$type\":\"shared.models.ProjectsPost\",\"uid\" : \"9f86552db0894a25ab3f2a756b4089cf\", \"created\" : \"2016-09-15T15:38:38Z\",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0" s="230" t="str">
        <f>""</f>
        <v/>
      </c>
    </row>
    <row r="121" spans="2:89" s="214" customFormat="1" x14ac:dyDescent="0.25">
      <c r="B121" s="214" t="s">
        <v>2479</v>
      </c>
      <c r="C121" s="228" t="s">
        <v>2485</v>
      </c>
      <c r="D121" s="228" t="str">
        <f>VLOOKUP(demoPosts[[#This Row],[Source]],Table1[[UUID]:[email]],2,FALSE)</f>
        <v>2@localhost</v>
      </c>
      <c r="E121" s="216" t="s">
        <v>2487</v>
      </c>
      <c r="F121" s="214" t="s">
        <v>806</v>
      </c>
      <c r="G121"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1" s="217" t="s">
        <v>2418</v>
      </c>
      <c r="I121" s="150" t="str">
        <f t="shared" ca="1" si="16"/>
        <v>2016-09-15T15:24:14Z</v>
      </c>
      <c r="J121" s="217" t="s">
        <v>804</v>
      </c>
      <c r="K121" s="218" t="s">
        <v>2496</v>
      </c>
      <c r="L121" s="217"/>
      <c r="M121" s="219" t="s">
        <v>2651</v>
      </c>
      <c r="N121" s="217" t="str">
        <f>ROW(demoPosts[[#This Row],[postTypeGuidLabel]])-2 &amp; ":  " &amp; REPT("lorem ipsum ",2*ROW(demoPosts[[#This Row],[postTypeGuidLabel]]))</f>
        <v xml:space="preserve">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1" s="217">
        <v>12</v>
      </c>
      <c r="P121"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1" s="221" t="s">
        <v>946</v>
      </c>
      <c r="R121" s="221" t="s">
        <v>951</v>
      </c>
      <c r="S121" s="221" t="s">
        <v>953</v>
      </c>
      <c r="T121" s="221" t="s">
        <v>1063</v>
      </c>
      <c r="U121" s="232" t="s">
        <v>804</v>
      </c>
      <c r="V121" s="232" t="s">
        <v>804</v>
      </c>
      <c r="W121" s="232" t="s">
        <v>804</v>
      </c>
      <c r="X121" s="232" t="s">
        <v>804</v>
      </c>
      <c r="Y121" s="221" t="s">
        <v>2654</v>
      </c>
      <c r="Z121" s="221" t="s">
        <v>864</v>
      </c>
      <c r="AA121" s="232" t="s">
        <v>818</v>
      </c>
      <c r="AB121" s="230" t="s">
        <v>1064</v>
      </c>
      <c r="AC121" s="221" t="s">
        <v>2487</v>
      </c>
      <c r="AD121" s="232">
        <v>1</v>
      </c>
      <c r="AE121" s="234" t="s">
        <v>868</v>
      </c>
      <c r="AF121" s="230" t="s">
        <v>1064</v>
      </c>
      <c r="AG121" s="230" t="s">
        <v>1064</v>
      </c>
      <c r="AH121" s="221">
        <v>2350.3000000000002</v>
      </c>
      <c r="AI121" s="224">
        <v>1</v>
      </c>
      <c r="AJ121" s="230"/>
      <c r="AK121" s="230"/>
      <c r="AL121" s="230"/>
      <c r="AM121" s="230"/>
      <c r="AN121" s="230"/>
      <c r="AO121" s="230"/>
      <c r="AP121" s="230"/>
      <c r="AQ121" s="230" t="str">
        <f>"\""name\"" : \"""&amp;demoPosts[[#This Row],[talentProfile.name]]&amp;"\"", "</f>
        <v xml:space="preserve">\"name\" : \"\", </v>
      </c>
      <c r="AR121" s="230" t="str">
        <f>"\""title\"" : \"""&amp;demoPosts[[#This Row],[talentProfile.title]]&amp;"\"", "</f>
        <v xml:space="preserve">\"title\" : \"\", </v>
      </c>
      <c r="AS121" s="230" t="str">
        <f>"\""capabilities\"" : \"""&amp;demoPosts[[#This Row],[talentProfile.capabilities]]&amp;"\"", "</f>
        <v xml:space="preserve">\"capabilities\" : \"\", </v>
      </c>
      <c r="AT121" s="230" t="str">
        <f>"\""video\"" : \"""&amp;demoPosts[[#This Row],[talentProfile.video]]&amp;"\"" "</f>
        <v xml:space="preserve">\"video\" : \"\" </v>
      </c>
      <c r="AU121"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\"84e564765be445ae95b4dba6c683c0fb\", \"versionedPostPredecessorId\" : \"\", \"versionNumber\" : \"1\", \"allowForwarding\" : true, \"talentProfile\": {\"$type\": \"shared.models.TalentProfile\",\"name\" : \"\", \"title\" : \"\", \"capabilities\" : \"\", \"video\" : \"\" }}</v>
      </c>
      <c r="AV121" s="225" t="str">
        <f>"\""uid\"" : \"""&amp;demoPosts[[#This Row],[uid]]&amp;"\"", "</f>
        <v xml:space="preserve">\"uid\" : \"adead15a372e4f18b233cff7e0925053\", </v>
      </c>
      <c r="AW121" s="217" t="str">
        <f t="shared" si="0"/>
        <v xml:space="preserve">\"type\" : \"TEXT\", </v>
      </c>
      <c r="AX121" s="217" t="str">
        <f ca="1">"\""created\"" : \""" &amp; demoPosts[[#This Row],[created]] &amp; "\"", "</f>
        <v xml:space="preserve">\"created\" : \"2016-09-15T15:24:14Z\", </v>
      </c>
      <c r="AY121" s="217" t="str">
        <f>"\""modified\"" : \""" &amp; demoPosts[[#This Row],[modified]] &amp; "\"", "</f>
        <v xml:space="preserve">\"modified\" : \"2002-05-30T09:30:10Z\", </v>
      </c>
      <c r="AZ121" s="217" t="str">
        <f ca="1">"\""created\"" : \""" &amp; demoPosts[[#This Row],[created]] &amp; "\"", "</f>
        <v xml:space="preserve">\"created\" : \"2016-09-15T15:24:14Z\", </v>
      </c>
      <c r="BA121" s="217" t="str">
        <f>"\""modified\"" : \""" &amp; demoPosts[[#This Row],[modified]] &amp; "\"", "</f>
        <v xml:space="preserve">\"modified\" : \"2002-05-30T09:30:10Z\", </v>
      </c>
      <c r="BB121" s="217" t="str">
        <f>"\""labels\"" : \""each([Bitcoin],[Ethereum],[" &amp; demoPosts[[#This Row],[postTypeGuidLabel]]&amp;"])\"", "</f>
        <v xml:space="preserve">\"labels\" : \"each([Bitcoin],[Ethereum],[PROJECTPOSTLABEL])\", </v>
      </c>
      <c r="BC121" s="217" t="str">
        <f t="shared" si="1"/>
        <v>\"connections\":[{\"source\":\"alias://ff5136ad023a66644c4f4a8e2a495bb34689/alias\",\"target\":\"alias://0e65bd3a974ed1d7c195f94055c93537827f/alias\",\"label\":\"f0186f0d-c862-4ee3-9c09-b850a9d745a7\"}],</v>
      </c>
      <c r="BD121" s="217" t="str">
        <f>"\""versionedPostId\"" : \""" &amp; demoPosts[[#This Row],[versionedPost.id]] &amp; "\"", "</f>
        <v xml:space="preserve">\"versionedPostId\" : \"84e564765be445ae95b4dba6c683c0fb\", </v>
      </c>
      <c r="BE121" s="217" t="str">
        <f>"\""versionedPostPredecessorId\"" : \""" &amp; demoPosts[[#This Row],[versionedPost.predecessorID]] &amp; "\"", "</f>
        <v xml:space="preserve">\"versionedPostPredecessorId\" : \"\", </v>
      </c>
      <c r="BF121" s="230" t="str">
        <f>"\""jobPostType\"" : \""" &amp; demoPosts[[#This Row],[jobPostType]] &amp; "\"", "</f>
        <v xml:space="preserve">\"jobPostType\" : \"Project-Hourly\", </v>
      </c>
      <c r="BG121" s="230" t="str">
        <f>"\""name\"" : \""" &amp; demoPosts[[#This Row],[jobName]] &amp; "\"", "</f>
        <v xml:space="preserve">\"name\" : \"Help test Bitcoin as payment for my travel-related business\", </v>
      </c>
      <c r="BH121"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1" s="230" t="str">
        <f>"\""message\"" : \""" &amp; demoPosts[[#This Row],[jobMessage]] &amp; "\"", "</f>
        <v xml:space="preserve">\"message\" : \"hi\", </v>
      </c>
      <c r="BJ121"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1" s="230" t="str">
        <f>"\""postedDate\"" : \""" &amp; demoPosts[[#This Row],[jobMessage]] &amp; "\"", "</f>
        <v xml:space="preserve">\"postedDate\" : \"hi\", </v>
      </c>
      <c r="BL121" s="230" t="str">
        <f>"\""broadcastDate\"" : \""" &amp; demoPosts[[#This Row],[jobBroadcastDate]] &amp; "\"", "</f>
        <v xml:space="preserve">\"broadcastDate\" : \"2002-05-30T09:30:10Z\", </v>
      </c>
      <c r="BM121" s="230" t="str">
        <f>"\""startDate\"" : \""" &amp; demoPosts[[#This Row],[jobStartDate]] &amp; "\"", "</f>
        <v xml:space="preserve">\"startDate\" : \"2002-05-30T09:30:10Z\", </v>
      </c>
      <c r="BN121" s="230" t="str">
        <f>"\""endDate\"" : \""" &amp; demoPosts[[#This Row],[jobEndDate]] &amp; "\"", "</f>
        <v xml:space="preserve">\"endDate\" : \"2002-05-30T09:30:10Z\", </v>
      </c>
      <c r="BO121" s="230" t="str">
        <f>"\""currency\"" : \""" &amp; demoPosts[[#This Row],[jobCurrency]] &amp; "\"", "</f>
        <v xml:space="preserve">\"currency\" : \"XBT\", </v>
      </c>
      <c r="BP121" s="230" t="str">
        <f>"\""workLocation\"" : \""" &amp; demoPosts[[#This Row],[jobWorkLocation]] &amp; "\"", "</f>
        <v xml:space="preserve">\"workLocation\" : \"United States\", </v>
      </c>
      <c r="BQ121" s="230" t="str">
        <f>"\""isPayoutInPieces\"" : \""" &amp; demoPosts[[#This Row],[jobIsPayoutInPieces]] &amp; "\"", "</f>
        <v xml:space="preserve">\"isPayoutInPieces\" : \"false\", </v>
      </c>
      <c r="BR121" s="230" t="str">
        <f t="shared" si="20"/>
        <v xml:space="preserve">\"skillNeeded\" : \"various skills\", </v>
      </c>
      <c r="BS121" s="230" t="str">
        <f>"\""posterId\"" : \""" &amp; demoPosts[[#This Row],[posterId]] &amp; "\"", "</f>
        <v xml:space="preserve">\"posterId\" : \"eeeeeeeeeeeeeeeeeeeeeeeeeeeeeeee\", </v>
      </c>
      <c r="BT121" s="230" t="str">
        <f>"\""versionNumber\"" : \""" &amp; demoPosts[[#This Row],[versionNumber]] &amp; "\"", "</f>
        <v xml:space="preserve">\"versionNumber\" : \"1\", </v>
      </c>
      <c r="BU121" s="230" t="str">
        <f>"\""allowForwarding\"" : " &amp; demoPosts[[#This Row],[allowForwarding]] &amp; ", "</f>
        <v xml:space="preserve">\"allowForwarding\" : true, </v>
      </c>
      <c r="BV121" s="230" t="str">
        <f t="shared" si="3"/>
        <v xml:space="preserve">\"referents\" : \"\", </v>
      </c>
      <c r="BW121" s="230" t="str">
        <f>"\""contractType\"" : \""" &amp; demoPosts[[#This Row],[jobContractType]] &amp; "\"", "</f>
        <v xml:space="preserve">\"contractType\" : \"contest\", </v>
      </c>
      <c r="BX121" s="230" t="str">
        <f>"\""budget\"" : \""" &amp; demoPosts[[#This Row],[jobBudget]] &amp; "\"""</f>
        <v>\"budget\" : \"2350.3\"</v>
      </c>
      <c r="BY121"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1" s="226" t="str">
        <f>"\""text\"" : \""" &amp; demoPosts[[#This Row],[messageText]] &amp; "\"","</f>
        <v>\"text\"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1" s="226" t="str">
        <f>"\""subject\"" : \""" &amp; demoPosts[[#This Row],[messageSubject]] &amp; "\"","</f>
        <v>\"subject\" : \" \",</v>
      </c>
      <c r="CB121"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\"84e564765be445ae95b4dba6c683c0fb\", \"versionedPostPredecessorId\" : \"\", \"versionNumber\" : \"1\", \"allowForwarding\" : true, \"text\" : \"119: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1"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1"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1" s="217" t="str">
        <f ca="1">"{\""$type\"":\"""&amp;demoPosts[[#This Row],[$type]]&amp;"\"","&amp;demoPosts[[#This Row],[uidInnerJson]]&amp;demoPosts[[#This Row],[createdInnerJson]]&amp;demoPosts[[#This Row],[modifiedInnerJson]]&amp;"\""connections\"":[{}],"&amp;"\""labels\"":\""notused\"","&amp;demoPosts[[#This Row],[typeDependentContentJson]]&amp;"}"</f>
        <v>{\"$type\":\"shared.models.ProjectsPost\",\"uid\" : \"adead15a372e4f18b233cff7e0925053\", \"created\" : \"2016-09-15T15:24:14Z\",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1" s="225" t="str">
        <f>"""uid"" : """&amp;demoPosts[[#This Row],[uid]]&amp;""", "</f>
        <v xml:space="preserve">"uid" : "adead15a372e4f18b233cff7e0925053", </v>
      </c>
      <c r="CG121" s="228" t="str">
        <f>"""src"" : """&amp;demoPosts[[#This Row],[Source]]&amp;""", "</f>
        <v xml:space="preserve">"src" : "0002223c1a99453096fa3ccb8dca5418", </v>
      </c>
      <c r="CH121" s="228" t="str">
        <f>"""trgts"" : ["""&amp;demoPosts[[#This Row],[trgt1]]&amp;"""], "</f>
        <v xml:space="preserve">"trgts" : ["eeeeeeeeeeeeeeeeeeeeeeeeeeeeeeee"], </v>
      </c>
      <c r="CI121" s="228" t="str">
        <f>"""label"" : ""each([Bitcoin],[Ethereum],[" &amp; demoPosts[[#This Row],[postTypeGuidLabel]]&amp;"])"", "</f>
        <v xml:space="preserve">"label" : "each([Bitcoin],[Ethereum],[PROJECTPOSTLABEL])", </v>
      </c>
      <c r="CJ121"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"adead15a372e4f18b233cff7e0925053", "value" : "{\"$type\":\"shared.models.ProjectsPost\",\"uid\" : \"adead15a372e4f18b233cff7e0925053\", \"created\" : \"2016-09-15T15:24:14Z\", \"modified\" : \"2002-05-30T09:30:10Z\", \"connections\":[{}],\"labels\":\"notused\",\"postContent\": {\"$type\":\"shared.models.ProjectPostContent\",\"versionedPostId\" : \"84e564765be445ae95b4dba6c683c0fb\",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1" s="230" t="str">
        <f>""</f>
        <v/>
      </c>
    </row>
    <row r="122" spans="2:89" s="214" customFormat="1" x14ac:dyDescent="0.25">
      <c r="B122" s="214" t="s">
        <v>2480</v>
      </c>
      <c r="C122" s="228" t="s">
        <v>2485</v>
      </c>
      <c r="D122" s="228" t="str">
        <f>VLOOKUP(demoPosts[[#This Row],[Source]],Table1[[UUID]:[email]],2,FALSE)</f>
        <v>2@localhost</v>
      </c>
      <c r="E122" s="216" t="s">
        <v>2487</v>
      </c>
      <c r="F122" s="214" t="s">
        <v>806</v>
      </c>
      <c r="G122"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2" s="217" t="s">
        <v>2418</v>
      </c>
      <c r="I122" s="150" t="str">
        <f t="shared" ca="1" si="16"/>
        <v>2016-09-15T15:09:50Z</v>
      </c>
      <c r="J122" s="217" t="s">
        <v>804</v>
      </c>
      <c r="K122" s="217" t="s">
        <v>2497</v>
      </c>
      <c r="L122" s="217" t="str">
        <f>+K121</f>
        <v>84e564765be445ae95b4dba6c683c0fb</v>
      </c>
      <c r="M122" s="219" t="s">
        <v>2651</v>
      </c>
      <c r="N122" s="217" t="str">
        <f>ROW(demoPosts[[#This Row],[postTypeGuidLabel]])-2 &amp; ":  " &amp; REPT("lorem ipsum ",2*ROW(demoPosts[[#This Row],[postTypeGuidLabel]]))</f>
        <v xml:space="preserve">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2" s="217">
        <v>12</v>
      </c>
      <c r="P122"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2" s="221" t="s">
        <v>946</v>
      </c>
      <c r="R122" s="221" t="s">
        <v>951</v>
      </c>
      <c r="S122" s="221" t="s">
        <v>953</v>
      </c>
      <c r="T122" s="221" t="s">
        <v>1063</v>
      </c>
      <c r="U122" s="221" t="s">
        <v>804</v>
      </c>
      <c r="V122" s="221" t="s">
        <v>804</v>
      </c>
      <c r="W122" s="221" t="s">
        <v>804</v>
      </c>
      <c r="X122" s="221" t="s">
        <v>804</v>
      </c>
      <c r="Y122" s="221" t="s">
        <v>2654</v>
      </c>
      <c r="Z122" s="221" t="s">
        <v>864</v>
      </c>
      <c r="AA122" s="221" t="s">
        <v>818</v>
      </c>
      <c r="AB122" s="238" t="s">
        <v>938</v>
      </c>
      <c r="AC122" s="221" t="s">
        <v>2487</v>
      </c>
      <c r="AD122" s="221">
        <v>1</v>
      </c>
      <c r="AE122" s="223" t="s">
        <v>868</v>
      </c>
      <c r="AF122" s="238" t="s">
        <v>943</v>
      </c>
      <c r="AG122" s="238" t="s">
        <v>2501</v>
      </c>
      <c r="AH122" s="221">
        <v>2350.3000000000002</v>
      </c>
      <c r="AI122" s="224">
        <v>1</v>
      </c>
      <c r="AJ122" s="238"/>
      <c r="AK122" s="238"/>
      <c r="AL122" s="238"/>
      <c r="AM122" s="238"/>
      <c r="AN122" s="238"/>
      <c r="AO122" s="238"/>
      <c r="AP122" s="238"/>
      <c r="AQ122" s="238" t="str">
        <f>"\""name\"" : \"""&amp;demoPosts[[#This Row],[talentProfile.name]]&amp;"\"", "</f>
        <v xml:space="preserve">\"name\" : \"\", </v>
      </c>
      <c r="AR122" s="238" t="str">
        <f>"\""title\"" : \"""&amp;demoPosts[[#This Row],[talentProfile.title]]&amp;"\"", "</f>
        <v xml:space="preserve">\"title\" : \"\", </v>
      </c>
      <c r="AS122" s="238" t="str">
        <f>"\""capabilities\"" : \"""&amp;demoPosts[[#This Row],[talentProfile.capabilities]]&amp;"\"", "</f>
        <v xml:space="preserve">\"capabilities\" : \"\", </v>
      </c>
      <c r="AT122" s="238" t="str">
        <f>"\""video\"" : \"""&amp;demoPosts[[#This Row],[talentProfile.video]]&amp;"\"" "</f>
        <v xml:space="preserve">\"video\" : \"\" </v>
      </c>
      <c r="AU122"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\"41bf63e9d0ff416ab039bd7c15bb295e\", \"versionedPostPredecessorId\" : \"84e564765be445ae95b4dba6c683c0fb\", \"versionNumber\" : \"1\", \"allowForwarding\" : true, \"talentProfile\": {\"$type\": \"shared.models.TalentProfile\",\"name\" : \"\", \"title\" : \"\", \"capabilities\" : \"\", \"video\" : \"\" }}</v>
      </c>
      <c r="AV122" s="225" t="str">
        <f>"\""uid\"" : \"""&amp;demoPosts[[#This Row],[uid]]&amp;"\"", "</f>
        <v xml:space="preserve">\"uid\" : \"b64902d755a649a6831fc3dbd323465f\", </v>
      </c>
      <c r="AW122" s="217" t="str">
        <f t="shared" si="0"/>
        <v xml:space="preserve">\"type\" : \"TEXT\", </v>
      </c>
      <c r="AX122" s="217" t="str">
        <f ca="1">"\""created\"" : \""" &amp; demoPosts[[#This Row],[created]] &amp; "\"", "</f>
        <v xml:space="preserve">\"created\" : \"2016-09-15T15:09:50Z\", </v>
      </c>
      <c r="AY122" s="217" t="str">
        <f>"\""modified\"" : \""" &amp; demoPosts[[#This Row],[modified]] &amp; "\"", "</f>
        <v xml:space="preserve">\"modified\" : \"2002-05-30T09:30:10Z\", </v>
      </c>
      <c r="AZ122" s="217" t="str">
        <f ca="1">"\""created\"" : \""" &amp; demoPosts[[#This Row],[created]] &amp; "\"", "</f>
        <v xml:space="preserve">\"created\" : \"2016-09-15T15:09:50Z\", </v>
      </c>
      <c r="BA122" s="217" t="str">
        <f>"\""modified\"" : \""" &amp; demoPosts[[#This Row],[modified]] &amp; "\"", "</f>
        <v xml:space="preserve">\"modified\" : \"2002-05-30T09:30:10Z\", </v>
      </c>
      <c r="BB122" s="217" t="str">
        <f>"\""labels\"" : \""each([Bitcoin],[Ethereum],[" &amp; demoPosts[[#This Row],[postTypeGuidLabel]]&amp;"])\"", "</f>
        <v xml:space="preserve">\"labels\" : \"each([Bitcoin],[Ethereum],[PROJECTPOSTLABEL])\", </v>
      </c>
      <c r="BC122" s="217" t="str">
        <f t="shared" si="1"/>
        <v>\"connections\":[{\"source\":\"alias://ff5136ad023a66644c4f4a8e2a495bb34689/alias\",\"target\":\"alias://0e65bd3a974ed1d7c195f94055c93537827f/alias\",\"label\":\"f0186f0d-c862-4ee3-9c09-b850a9d745a7\"}],</v>
      </c>
      <c r="BD122" s="217" t="str">
        <f>"\""versionedPostId\"" : \""" &amp; demoPosts[[#This Row],[versionedPost.id]] &amp; "\"", "</f>
        <v xml:space="preserve">\"versionedPostId\" : \"41bf63e9d0ff416ab039bd7c15bb295e\", </v>
      </c>
      <c r="BE122" s="217" t="str">
        <f>"\""versionedPostPredecessorId\"" : \""" &amp; demoPosts[[#This Row],[versionedPost.predecessorID]] &amp; "\"", "</f>
        <v xml:space="preserve">\"versionedPostPredecessorId\" : \"84e564765be445ae95b4dba6c683c0fb\", </v>
      </c>
      <c r="BF122" s="238" t="str">
        <f>"\""jobPostType\"" : \""" &amp; demoPosts[[#This Row],[jobPostType]] &amp; "\"", "</f>
        <v xml:space="preserve">\"jobPostType\" : \"Project-Hourly\", </v>
      </c>
      <c r="BG122" s="238" t="str">
        <f>"\""name\"" : \""" &amp; demoPosts[[#This Row],[jobName]] &amp; "\"", "</f>
        <v xml:space="preserve">\"name\" : \"Help test Bitcoin as payment for my travel-related business\", </v>
      </c>
      <c r="BH122" s="238"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2" s="238" t="str">
        <f>"\""message\"" : \""" &amp; demoPosts[[#This Row],[jobMessage]] &amp; "\"", "</f>
        <v xml:space="preserve">\"message\" : \"hi\", </v>
      </c>
      <c r="BJ122" s="238"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2" s="238" t="str">
        <f>"\""postedDate\"" : \""" &amp; demoPosts[[#This Row],[jobMessage]] &amp; "\"", "</f>
        <v xml:space="preserve">\"postedDate\" : \"hi\", </v>
      </c>
      <c r="BL122" s="238" t="str">
        <f>"\""broadcastDate\"" : \""" &amp; demoPosts[[#This Row],[jobBroadcastDate]] &amp; "\"", "</f>
        <v xml:space="preserve">\"broadcastDate\" : \"2002-05-30T09:30:10Z\", </v>
      </c>
      <c r="BM122" s="238" t="str">
        <f>"\""startDate\"" : \""" &amp; demoPosts[[#This Row],[jobStartDate]] &amp; "\"", "</f>
        <v xml:space="preserve">\"startDate\" : \"2002-05-30T09:30:10Z\", </v>
      </c>
      <c r="BN122" s="238" t="str">
        <f>"\""endDate\"" : \""" &amp; demoPosts[[#This Row],[jobEndDate]] &amp; "\"", "</f>
        <v xml:space="preserve">\"endDate\" : \"2002-05-30T09:30:10Z\", </v>
      </c>
      <c r="BO122" s="238" t="str">
        <f>"\""currency\"" : \""" &amp; demoPosts[[#This Row],[jobCurrency]] &amp; "\"", "</f>
        <v xml:space="preserve">\"currency\" : \"XBT\", </v>
      </c>
      <c r="BP122" s="238" t="str">
        <f>"\""workLocation\"" : \""" &amp; demoPosts[[#This Row],[jobWorkLocation]] &amp; "\"", "</f>
        <v xml:space="preserve">\"workLocation\" : \"United States\", </v>
      </c>
      <c r="BQ122" s="238" t="str">
        <f>"\""isPayoutInPieces\"" : \""" &amp; demoPosts[[#This Row],[jobIsPayoutInPieces]] &amp; "\"", "</f>
        <v xml:space="preserve">\"isPayoutInPieces\" : \"false\", </v>
      </c>
      <c r="BR122" s="238" t="str">
        <f t="shared" si="20"/>
        <v xml:space="preserve">\"skillNeeded\" : \"various skills\", </v>
      </c>
      <c r="BS122" s="238" t="str">
        <f>"\""posterId\"" : \""" &amp; demoPosts[[#This Row],[posterId]] &amp; "\"", "</f>
        <v xml:space="preserve">\"posterId\" : \"eeeeeeeeeeeeeeeeeeeeeeeeeeeeeeee\", </v>
      </c>
      <c r="BT122" s="238" t="str">
        <f>"\""versionNumber\"" : \""" &amp; demoPosts[[#This Row],[versionNumber]] &amp; "\"", "</f>
        <v xml:space="preserve">\"versionNumber\" : \"1\", </v>
      </c>
      <c r="BU122" s="227" t="str">
        <f>"\""allowForwarding\"" : " &amp; demoPosts[[#This Row],[allowForwarding]] &amp; ", "</f>
        <v xml:space="preserve">\"allowForwarding\" : true, </v>
      </c>
      <c r="BV122" s="238" t="str">
        <f t="shared" si="3"/>
        <v xml:space="preserve">\"referents\" : \"\", </v>
      </c>
      <c r="BW122" s="238" t="str">
        <f>"\""contractType\"" : \""" &amp; demoPosts[[#This Row],[jobContractType]] &amp; "\"", "</f>
        <v xml:space="preserve">\"contractType\" : \"contest\", </v>
      </c>
      <c r="BX122" s="238" t="str">
        <f>"\""budget\"" : \""" &amp; demoPosts[[#This Row],[jobBudget]] &amp; "\"""</f>
        <v>\"budget\" : \"2350.3\"</v>
      </c>
      <c r="BY122" s="238"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2" s="226" t="str">
        <f>"\""text\"" : \""" &amp; demoPosts[[#This Row],[messageText]] &amp; "\"","</f>
        <v>\"text\"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2" s="226" t="str">
        <f>"\""subject\"" : \""" &amp; demoPosts[[#This Row],[messageSubject]] &amp; "\"","</f>
        <v>\"subject\" : \" \",</v>
      </c>
      <c r="CB122" s="238"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\"41bf63e9d0ff416ab039bd7c15bb295e\", \"versionedPostPredecessorId\" : \"84e564765be445ae95b4dba6c683c0fb\", \"versionNumber\" : \"1\", \"allowForwarding\" : true, \"text\" : \"120: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2"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2"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2" s="217" t="str">
        <f ca="1">"{\""$type\"":\"""&amp;demoPosts[[#This Row],[$type]]&amp;"\"","&amp;demoPosts[[#This Row],[uidInnerJson]]&amp;demoPosts[[#This Row],[createdInnerJson]]&amp;demoPosts[[#This Row],[modifiedInnerJson]]&amp;"\""connections\"":[{}],"&amp;"\""labels\"":\""notused\"","&amp;demoPosts[[#This Row],[typeDependentContentJson]]&amp;"}"</f>
        <v>{\"$type\":\"shared.models.ProjectsPost\",\"uid\" : \"b64902d755a649a6831fc3dbd323465f\", \"created\" : \"2016-09-15T15:09:50Z\",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2" s="225" t="str">
        <f>"""uid"" : """&amp;demoPosts[[#This Row],[uid]]&amp;""", "</f>
        <v xml:space="preserve">"uid" : "b64902d755a649a6831fc3dbd323465f", </v>
      </c>
      <c r="CG122" s="214" t="str">
        <f>"""src"" : """&amp;demoPosts[[#This Row],[Source]]&amp;""", "</f>
        <v xml:space="preserve">"src" : "0002223c1a99453096fa3ccb8dca5418", </v>
      </c>
      <c r="CH122" s="214" t="str">
        <f>"""trgts"" : ["""&amp;demoPosts[[#This Row],[trgt1]]&amp;"""], "</f>
        <v xml:space="preserve">"trgts" : ["eeeeeeeeeeeeeeeeeeeeeeeeeeeeeeee"], </v>
      </c>
      <c r="CI122" s="214" t="str">
        <f>"""label"" : ""each([Bitcoin],[Ethereum],[" &amp; demoPosts[[#This Row],[postTypeGuidLabel]]&amp;"])"", "</f>
        <v xml:space="preserve">"label" : "each([Bitcoin],[Ethereum],[PROJECTPOSTLABEL])", </v>
      </c>
      <c r="CJ122"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"b64902d755a649a6831fc3dbd323465f", "value" : "{\"$type\":\"shared.models.ProjectsPost\",\"uid\" : \"b64902d755a649a6831fc3dbd323465f\", \"created\" : \"2016-09-15T15:09:50Z\", \"modified\" : \"2002-05-30T09:30:10Z\", \"connections\":[{}],\"labels\":\"notused\",\"postContent\": {\"$type\":\"shared.models.ProjectPostContent\",\"versionedPostId\" : \"41bf63e9d0ff416ab039bd7c15bb295e\", \"versionedPostPredecessorId\" : \"84e564765be445ae95b4dba6c683c0fb\",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2" s="230" t="str">
        <f>""</f>
        <v/>
      </c>
    </row>
    <row r="123" spans="2:89" s="214" customFormat="1" x14ac:dyDescent="0.25">
      <c r="B123" s="214" t="s">
        <v>2481</v>
      </c>
      <c r="C123" s="228" t="s">
        <v>2485</v>
      </c>
      <c r="D123" s="228" t="str">
        <f>VLOOKUP(demoPosts[[#This Row],[Source]],Table1[[UUID]:[email]],2,FALSE)</f>
        <v>2@localhost</v>
      </c>
      <c r="E123" s="216" t="s">
        <v>2487</v>
      </c>
      <c r="F123" s="214" t="s">
        <v>806</v>
      </c>
      <c r="G123"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3" s="217" t="s">
        <v>2418</v>
      </c>
      <c r="I123" s="150" t="str">
        <f t="shared" ca="1" si="16"/>
        <v>2016-09-15T14:55:26Z</v>
      </c>
      <c r="J123" s="217" t="s">
        <v>804</v>
      </c>
      <c r="K123" s="217" t="s">
        <v>2498</v>
      </c>
      <c r="L123" s="217"/>
      <c r="M123" s="219" t="s">
        <v>2651</v>
      </c>
      <c r="N123" s="217" t="str">
        <f>ROW(demoPosts[[#This Row],[postTypeGuidLabel]])-2 &amp; ":  " &amp; REPT("lorem ipsum ",2*ROW(demoPosts[[#This Row],[postTypeGuidLabel]]))</f>
        <v xml:space="preserve">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3" s="217">
        <v>12</v>
      </c>
      <c r="P123"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3" s="221" t="s">
        <v>946</v>
      </c>
      <c r="R123" s="221" t="s">
        <v>951</v>
      </c>
      <c r="S123" s="221" t="s">
        <v>953</v>
      </c>
      <c r="T123" s="221" t="s">
        <v>1063</v>
      </c>
      <c r="U123" s="221" t="s">
        <v>804</v>
      </c>
      <c r="V123" s="221" t="s">
        <v>804</v>
      </c>
      <c r="W123" s="221" t="s">
        <v>804</v>
      </c>
      <c r="X123" s="221" t="s">
        <v>804</v>
      </c>
      <c r="Y123" s="221" t="s">
        <v>2654</v>
      </c>
      <c r="Z123" s="221" t="s">
        <v>864</v>
      </c>
      <c r="AA123" s="221" t="s">
        <v>818</v>
      </c>
      <c r="AB123" s="230" t="s">
        <v>1064</v>
      </c>
      <c r="AC123" s="221" t="s">
        <v>2487</v>
      </c>
      <c r="AD123" s="221">
        <v>1</v>
      </c>
      <c r="AE123" s="223" t="s">
        <v>868</v>
      </c>
      <c r="AF123" s="230" t="s">
        <v>1064</v>
      </c>
      <c r="AG123" s="230" t="s">
        <v>1064</v>
      </c>
      <c r="AH123" s="221">
        <v>2350.3000000000002</v>
      </c>
      <c r="AI123" s="224">
        <v>1</v>
      </c>
      <c r="AJ123" s="230"/>
      <c r="AK123" s="230"/>
      <c r="AL123" s="230"/>
      <c r="AM123" s="230"/>
      <c r="AN123" s="230"/>
      <c r="AO123" s="230"/>
      <c r="AP123" s="230"/>
      <c r="AQ123" s="230" t="str">
        <f>"\""name\"" : \"""&amp;demoPosts[[#This Row],[talentProfile.name]]&amp;"\"", "</f>
        <v xml:space="preserve">\"name\" : \"\", </v>
      </c>
      <c r="AR123" s="230" t="str">
        <f>"\""title\"" : \"""&amp;demoPosts[[#This Row],[talentProfile.title]]&amp;"\"", "</f>
        <v xml:space="preserve">\"title\" : \"\", </v>
      </c>
      <c r="AS123" s="230" t="str">
        <f>"\""capabilities\"" : \"""&amp;demoPosts[[#This Row],[talentProfile.capabilities]]&amp;"\"", "</f>
        <v xml:space="preserve">\"capabilities\" : \"\", </v>
      </c>
      <c r="AT123" s="230" t="str">
        <f>"\""video\"" : \"""&amp;demoPosts[[#This Row],[talentProfile.video]]&amp;"\"" "</f>
        <v xml:space="preserve">\"video\" : \"\" </v>
      </c>
      <c r="AU123"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\"7c8f5431ba4f49419aaa9d7feec7ca52\", \"versionedPostPredecessorId\" : \"\", \"versionNumber\" : \"1\", \"allowForwarding\" : true, \"talentProfile\": {\"$type\": \"shared.models.TalentProfile\",\"name\" : \"\", \"title\" : \"\", \"capabilities\" : \"\", \"video\" : \"\" }}</v>
      </c>
      <c r="AV123" s="240" t="str">
        <f>"\""uid\"" : \"""&amp;demoPosts[[#This Row],[uid]]&amp;"\"", "</f>
        <v xml:space="preserve">\"uid\" : \"b98bb698119d4842a64215f5bca705e1\", </v>
      </c>
      <c r="AW123" s="217" t="str">
        <f t="shared" si="0"/>
        <v xml:space="preserve">\"type\" : \"TEXT\", </v>
      </c>
      <c r="AX123" s="217" t="str">
        <f ca="1">"\""created\"" : \""" &amp; demoPosts[[#This Row],[created]] &amp; "\"", "</f>
        <v xml:space="preserve">\"created\" : \"2016-09-15T14:55:26Z\", </v>
      </c>
      <c r="AY123" s="217" t="str">
        <f>"\""modified\"" : \""" &amp; demoPosts[[#This Row],[modified]] &amp; "\"", "</f>
        <v xml:space="preserve">\"modified\" : \"2002-05-30T09:30:10Z\", </v>
      </c>
      <c r="AZ123" s="217" t="str">
        <f ca="1">"\""created\"" : \""" &amp; demoPosts[[#This Row],[created]] &amp; "\"", "</f>
        <v xml:space="preserve">\"created\" : \"2016-09-15T14:55:26Z\", </v>
      </c>
      <c r="BA123" s="217" t="str">
        <f>"\""modified\"" : \""" &amp; demoPosts[[#This Row],[modified]] &amp; "\"", "</f>
        <v xml:space="preserve">\"modified\" : \"2002-05-30T09:30:10Z\", </v>
      </c>
      <c r="BB123" s="217" t="str">
        <f>"\""labels\"" : \""each([Bitcoin],[Ethereum],[" &amp; demoPosts[[#This Row],[postTypeGuidLabel]]&amp;"])\"", "</f>
        <v xml:space="preserve">\"labels\" : \"each([Bitcoin],[Ethereum],[PROJECTPOSTLABEL])\", </v>
      </c>
      <c r="BC123" s="217" t="str">
        <f t="shared" si="1"/>
        <v>\"connections\":[{\"source\":\"alias://ff5136ad023a66644c4f4a8e2a495bb34689/alias\",\"target\":\"alias://0e65bd3a974ed1d7c195f94055c93537827f/alias\",\"label\":\"f0186f0d-c862-4ee3-9c09-b850a9d745a7\"}],</v>
      </c>
      <c r="BD123" s="217" t="str">
        <f>"\""versionedPostId\"" : \""" &amp; demoPosts[[#This Row],[versionedPost.id]] &amp; "\"", "</f>
        <v xml:space="preserve">\"versionedPostId\" : \"7c8f5431ba4f49419aaa9d7feec7ca52\", </v>
      </c>
      <c r="BE123" s="217" t="str">
        <f>"\""versionedPostPredecessorId\"" : \""" &amp; demoPosts[[#This Row],[versionedPost.predecessorID]] &amp; "\"", "</f>
        <v xml:space="preserve">\"versionedPostPredecessorId\" : \"\", </v>
      </c>
      <c r="BF123" s="230" t="str">
        <f>"\""jobPostType\"" : \""" &amp; demoPosts[[#This Row],[jobPostType]] &amp; "\"", "</f>
        <v xml:space="preserve">\"jobPostType\" : \"Project-Hourly\", </v>
      </c>
      <c r="BG123" s="230" t="str">
        <f>"\""name\"" : \""" &amp; demoPosts[[#This Row],[jobName]] &amp; "\"", "</f>
        <v xml:space="preserve">\"name\" : \"Help test Bitcoin as payment for my travel-related business\", </v>
      </c>
      <c r="BH123"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3" s="230" t="str">
        <f>"\""message\"" : \""" &amp; demoPosts[[#This Row],[jobMessage]] &amp; "\"", "</f>
        <v xml:space="preserve">\"message\" : \"hi\", </v>
      </c>
      <c r="BJ123"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3" s="230" t="str">
        <f>"\""postedDate\"" : \""" &amp; demoPosts[[#This Row],[jobMessage]] &amp; "\"", "</f>
        <v xml:space="preserve">\"postedDate\" : \"hi\", </v>
      </c>
      <c r="BL123" s="230" t="str">
        <f>"\""broadcastDate\"" : \""" &amp; demoPosts[[#This Row],[jobBroadcastDate]] &amp; "\"", "</f>
        <v xml:space="preserve">\"broadcastDate\" : \"2002-05-30T09:30:10Z\", </v>
      </c>
      <c r="BM123" s="230" t="str">
        <f>"\""startDate\"" : \""" &amp; demoPosts[[#This Row],[jobStartDate]] &amp; "\"", "</f>
        <v xml:space="preserve">\"startDate\" : \"2002-05-30T09:30:10Z\", </v>
      </c>
      <c r="BN123" s="230" t="str">
        <f>"\""endDate\"" : \""" &amp; demoPosts[[#This Row],[jobEndDate]] &amp; "\"", "</f>
        <v xml:space="preserve">\"endDate\" : \"2002-05-30T09:30:10Z\", </v>
      </c>
      <c r="BO123" s="230" t="str">
        <f>"\""currency\"" : \""" &amp; demoPosts[[#This Row],[jobCurrency]] &amp; "\"", "</f>
        <v xml:space="preserve">\"currency\" : \"XBT\", </v>
      </c>
      <c r="BP123" s="230" t="str">
        <f>"\""workLocation\"" : \""" &amp; demoPosts[[#This Row],[jobWorkLocation]] &amp; "\"", "</f>
        <v xml:space="preserve">\"workLocation\" : \"United States\", </v>
      </c>
      <c r="BQ123" s="230" t="str">
        <f>"\""isPayoutInPieces\"" : \""" &amp; demoPosts[[#This Row],[jobIsPayoutInPieces]] &amp; "\"", "</f>
        <v xml:space="preserve">\"isPayoutInPieces\" : \"false\", </v>
      </c>
      <c r="BR123" s="230" t="str">
        <f t="shared" si="20"/>
        <v xml:space="preserve">\"skillNeeded\" : \"various skills\", </v>
      </c>
      <c r="BS123" s="230" t="str">
        <f>"\""posterId\"" : \""" &amp; demoPosts[[#This Row],[posterId]] &amp; "\"", "</f>
        <v xml:space="preserve">\"posterId\" : \"eeeeeeeeeeeeeeeeeeeeeeeeeeeeeeee\", </v>
      </c>
      <c r="BT123" s="230" t="str">
        <f>"\""versionNumber\"" : \""" &amp; demoPosts[[#This Row],[versionNumber]] &amp; "\"", "</f>
        <v xml:space="preserve">\"versionNumber\" : \"1\", </v>
      </c>
      <c r="BU123" s="230" t="str">
        <f>"\""allowForwarding\"" : " &amp; demoPosts[[#This Row],[allowForwarding]] &amp; ", "</f>
        <v xml:space="preserve">\"allowForwarding\" : true, </v>
      </c>
      <c r="BV123" s="230" t="str">
        <f t="shared" si="3"/>
        <v xml:space="preserve">\"referents\" : \"\", </v>
      </c>
      <c r="BW123" s="230" t="str">
        <f>"\""contractType\"" : \""" &amp; demoPosts[[#This Row],[jobContractType]] &amp; "\"", "</f>
        <v xml:space="preserve">\"contractType\" : \"contest\", </v>
      </c>
      <c r="BX123" s="230" t="str">
        <f>"\""budget\"" : \""" &amp; demoPosts[[#This Row],[jobBudget]] &amp; "\"""</f>
        <v>\"budget\" : \"2350.3\"</v>
      </c>
      <c r="BY123"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3" s="226" t="str">
        <f>"\""text\"" : \""" &amp; demoPosts[[#This Row],[messageText]] &amp; "\"","</f>
        <v>\"text\"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3" s="226" t="str">
        <f>"\""subject\"" : \""" &amp; demoPosts[[#This Row],[messageSubject]] &amp; "\"","</f>
        <v>\"subject\" : \" \",</v>
      </c>
      <c r="CB123"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\"7c8f5431ba4f49419aaa9d7feec7ca52\", \"versionedPostPredecessorId\" : \"\", \"versionNumber\" : \"1\", \"allowForwarding\" : true, \"text\" : \"121: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3"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3"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3" s="217" t="str">
        <f ca="1">"{\""$type\"":\"""&amp;demoPosts[[#This Row],[$type]]&amp;"\"","&amp;demoPosts[[#This Row],[uidInnerJson]]&amp;demoPosts[[#This Row],[createdInnerJson]]&amp;demoPosts[[#This Row],[modifiedInnerJson]]&amp;"\""connections\"":[{}],"&amp;"\""labels\"":\""notused\"","&amp;demoPosts[[#This Row],[typeDependentContentJson]]&amp;"}"</f>
        <v>{\"$type\":\"shared.models.ProjectsPost\",\"uid\" : \"b98bb698119d4842a64215f5bca705e1\", \"created\" : \"2016-09-15T14:55:26Z\",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3" s="240" t="str">
        <f>"""uid"" : """&amp;demoPosts[[#This Row],[uid]]&amp;""", "</f>
        <v xml:space="preserve">"uid" : "b98bb698119d4842a64215f5bca705e1", </v>
      </c>
      <c r="CG123" s="228" t="str">
        <f>"""src"" : """&amp;demoPosts[[#This Row],[Source]]&amp;""", "</f>
        <v xml:space="preserve">"src" : "0002223c1a99453096fa3ccb8dca5418", </v>
      </c>
      <c r="CH123" s="228" t="str">
        <f>"""trgts"" : ["""&amp;demoPosts[[#This Row],[trgt1]]&amp;"""], "</f>
        <v xml:space="preserve">"trgts" : ["eeeeeeeeeeeeeeeeeeeeeeeeeeeeeeee"], </v>
      </c>
      <c r="CI123" s="228" t="str">
        <f>"""label"" : ""each([Bitcoin],[Ethereum],[" &amp; demoPosts[[#This Row],[postTypeGuidLabel]]&amp;"])"", "</f>
        <v xml:space="preserve">"label" : "each([Bitcoin],[Ethereum],[PROJECTPOSTLABEL])", </v>
      </c>
      <c r="CJ123"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"b98bb698119d4842a64215f5bca705e1", "value" : "{\"$type\":\"shared.models.ProjectsPost\",\"uid\" : \"b98bb698119d4842a64215f5bca705e1\", \"created\" : \"2016-09-15T14:55:26Z\", \"modified\" : \"2002-05-30T09:30:10Z\", \"connections\":[{}],\"labels\":\"notused\",\"postContent\": {\"$type\":\"shared.models.ProjectPostContent\",\"versionedPostId\" : \"7c8f5431ba4f49419aaa9d7feec7ca52\",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3" s="230" t="str">
        <f>""</f>
        <v/>
      </c>
    </row>
    <row r="124" spans="2:89" s="214" customFormat="1" x14ac:dyDescent="0.25">
      <c r="B124" s="214" t="s">
        <v>2482</v>
      </c>
      <c r="C124" s="228" t="s">
        <v>2485</v>
      </c>
      <c r="D124" s="228" t="str">
        <f>VLOOKUP(demoPosts[[#This Row],[Source]],Table1[[UUID]:[email]],2,FALSE)</f>
        <v>2@localhost</v>
      </c>
      <c r="E124" s="216" t="s">
        <v>2487</v>
      </c>
      <c r="F124" s="214" t="s">
        <v>806</v>
      </c>
      <c r="G124" s="22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4" s="217" t="s">
        <v>2418</v>
      </c>
      <c r="I124" s="150" t="str">
        <f t="shared" ca="1" si="16"/>
        <v>2016-09-15T14:41:02Z</v>
      </c>
      <c r="J124" s="217" t="s">
        <v>804</v>
      </c>
      <c r="K124" s="217" t="s">
        <v>2499</v>
      </c>
      <c r="L124" s="217" t="str">
        <f>+K123</f>
        <v>7c8f5431ba4f49419aaa9d7feec7ca52</v>
      </c>
      <c r="M124" s="219" t="s">
        <v>2651</v>
      </c>
      <c r="N124" s="217" t="str">
        <f>ROW(demoPosts[[#This Row],[postTypeGuidLabel]])-2 &amp; ":  " &amp; REPT("lorem ipsum ",2*ROW(demoPosts[[#This Row],[postTypeGuidLabel]]))</f>
        <v xml:space="preserve">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4" s="217">
        <v>12</v>
      </c>
      <c r="P124"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4" s="221" t="s">
        <v>946</v>
      </c>
      <c r="R124" s="221" t="s">
        <v>951</v>
      </c>
      <c r="S124" s="221" t="s">
        <v>953</v>
      </c>
      <c r="T124" s="221" t="s">
        <v>1063</v>
      </c>
      <c r="U124" s="232" t="s">
        <v>804</v>
      </c>
      <c r="V124" s="232" t="s">
        <v>804</v>
      </c>
      <c r="W124" s="232" t="s">
        <v>804</v>
      </c>
      <c r="X124" s="232" t="s">
        <v>804</v>
      </c>
      <c r="Y124" s="221" t="s">
        <v>2654</v>
      </c>
      <c r="Z124" s="221" t="s">
        <v>864</v>
      </c>
      <c r="AA124" s="232" t="s">
        <v>818</v>
      </c>
      <c r="AB124" s="230" t="s">
        <v>1064</v>
      </c>
      <c r="AC124" s="221" t="s">
        <v>2487</v>
      </c>
      <c r="AD124" s="232">
        <v>1</v>
      </c>
      <c r="AE124" s="234" t="s">
        <v>868</v>
      </c>
      <c r="AF124" s="230" t="s">
        <v>1064</v>
      </c>
      <c r="AG124" s="230" t="s">
        <v>1064</v>
      </c>
      <c r="AH124" s="221">
        <v>2350.3000000000002</v>
      </c>
      <c r="AI124" s="224">
        <v>1</v>
      </c>
      <c r="AJ124" s="230"/>
      <c r="AK124" s="230"/>
      <c r="AL124" s="230"/>
      <c r="AM124" s="230"/>
      <c r="AN124" s="230"/>
      <c r="AO124" s="230"/>
      <c r="AP124" s="230"/>
      <c r="AQ124" s="230" t="str">
        <f>"\""name\"" : \"""&amp;demoPosts[[#This Row],[talentProfile.name]]&amp;"\"", "</f>
        <v xml:space="preserve">\"name\" : \"\", </v>
      </c>
      <c r="AR124" s="230" t="str">
        <f>"\""title\"" : \"""&amp;demoPosts[[#This Row],[talentProfile.title]]&amp;"\"", "</f>
        <v xml:space="preserve">\"title\" : \"\", </v>
      </c>
      <c r="AS124" s="230" t="str">
        <f>"\""capabilities\"" : \"""&amp;demoPosts[[#This Row],[talentProfile.capabilities]]&amp;"\"", "</f>
        <v xml:space="preserve">\"capabilities\" : \"\", </v>
      </c>
      <c r="AT124" s="230" t="str">
        <f>"\""video\"" : \"""&amp;demoPosts[[#This Row],[talentProfile.video]]&amp;"\"" "</f>
        <v xml:space="preserve">\"video\" : \"\" </v>
      </c>
      <c r="AU124"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\"897685278ca549af9a55658462dfb366\", \"versionedPostPredecessorId\" : \"7c8f5431ba4f49419aaa9d7feec7ca52\", \"versionNumber\" : \"1\", \"allowForwarding\" : true, \"talentProfile\": {\"$type\": \"shared.models.TalentProfile\",\"name\" : \"\", \"title\" : \"\", \"capabilities\" : \"\", \"video\" : \"\" }}</v>
      </c>
      <c r="AV124" s="240" t="str">
        <f>"\""uid\"" : \"""&amp;demoPosts[[#This Row],[uid]]&amp;"\"", "</f>
        <v xml:space="preserve">\"uid\" : \"b9cf7b7dbded4de4a2bd6b9567f549d2\", </v>
      </c>
      <c r="AW124" s="217" t="str">
        <f t="shared" si="0"/>
        <v xml:space="preserve">\"type\" : \"TEXT\", </v>
      </c>
      <c r="AX124" s="217" t="str">
        <f ca="1">"\""created\"" : \""" &amp; demoPosts[[#This Row],[created]] &amp; "\"", "</f>
        <v xml:space="preserve">\"created\" : \"2016-09-15T14:41:02Z\", </v>
      </c>
      <c r="AY124" s="217" t="str">
        <f>"\""modified\"" : \""" &amp; demoPosts[[#This Row],[modified]] &amp; "\"", "</f>
        <v xml:space="preserve">\"modified\" : \"2002-05-30T09:30:10Z\", </v>
      </c>
      <c r="AZ124" s="217" t="str">
        <f ca="1">"\""created\"" : \""" &amp; demoPosts[[#This Row],[created]] &amp; "\"", "</f>
        <v xml:space="preserve">\"created\" : \"2016-09-15T14:41:02Z\", </v>
      </c>
      <c r="BA124" s="217" t="str">
        <f>"\""modified\"" : \""" &amp; demoPosts[[#This Row],[modified]] &amp; "\"", "</f>
        <v xml:space="preserve">\"modified\" : \"2002-05-30T09:30:10Z\", </v>
      </c>
      <c r="BB124" s="217" t="str">
        <f>"\""labels\"" : \""each([Bitcoin],[Ethereum],[" &amp; demoPosts[[#This Row],[postTypeGuidLabel]]&amp;"])\"", "</f>
        <v xml:space="preserve">\"labels\" : \"each([Bitcoin],[Ethereum],[PROJECTPOSTLABEL])\", </v>
      </c>
      <c r="BC124" s="217" t="str">
        <f t="shared" si="1"/>
        <v>\"connections\":[{\"source\":\"alias://ff5136ad023a66644c4f4a8e2a495bb34689/alias\",\"target\":\"alias://0e65bd3a974ed1d7c195f94055c93537827f/alias\",\"label\":\"f0186f0d-c862-4ee3-9c09-b850a9d745a7\"}],</v>
      </c>
      <c r="BD124" s="217" t="str">
        <f>"\""versionedPostId\"" : \""" &amp; demoPosts[[#This Row],[versionedPost.id]] &amp; "\"", "</f>
        <v xml:space="preserve">\"versionedPostId\" : \"897685278ca549af9a55658462dfb366\", </v>
      </c>
      <c r="BE124" s="217" t="str">
        <f>"\""versionedPostPredecessorId\"" : \""" &amp; demoPosts[[#This Row],[versionedPost.predecessorID]] &amp; "\"", "</f>
        <v xml:space="preserve">\"versionedPostPredecessorId\" : \"7c8f5431ba4f49419aaa9d7feec7ca52\", </v>
      </c>
      <c r="BF124" s="230" t="str">
        <f>"\""jobPostType\"" : \""" &amp; demoPosts[[#This Row],[jobPostType]] &amp; "\"", "</f>
        <v xml:space="preserve">\"jobPostType\" : \"Project-Hourly\", </v>
      </c>
      <c r="BG124" s="230" t="str">
        <f>"\""name\"" : \""" &amp; demoPosts[[#This Row],[jobName]] &amp; "\"", "</f>
        <v xml:space="preserve">\"name\" : \"Help test Bitcoin as payment for my travel-related business\", </v>
      </c>
      <c r="BH124"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4" s="230" t="str">
        <f>"\""message\"" : \""" &amp; demoPosts[[#This Row],[jobMessage]] &amp; "\"", "</f>
        <v xml:space="preserve">\"message\" : \"hi\", </v>
      </c>
      <c r="BJ124"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4" s="230" t="str">
        <f>"\""postedDate\"" : \""" &amp; demoPosts[[#This Row],[jobMessage]] &amp; "\"", "</f>
        <v xml:space="preserve">\"postedDate\" : \"hi\", </v>
      </c>
      <c r="BL124" s="230" t="str">
        <f>"\""broadcastDate\"" : \""" &amp; demoPosts[[#This Row],[jobBroadcastDate]] &amp; "\"", "</f>
        <v xml:space="preserve">\"broadcastDate\" : \"2002-05-30T09:30:10Z\", </v>
      </c>
      <c r="BM124" s="230" t="str">
        <f>"\""startDate\"" : \""" &amp; demoPosts[[#This Row],[jobStartDate]] &amp; "\"", "</f>
        <v xml:space="preserve">\"startDate\" : \"2002-05-30T09:30:10Z\", </v>
      </c>
      <c r="BN124" s="230" t="str">
        <f>"\""endDate\"" : \""" &amp; demoPosts[[#This Row],[jobEndDate]] &amp; "\"", "</f>
        <v xml:space="preserve">\"endDate\" : \"2002-05-30T09:30:10Z\", </v>
      </c>
      <c r="BO124" s="230" t="str">
        <f>"\""currency\"" : \""" &amp; demoPosts[[#This Row],[jobCurrency]] &amp; "\"", "</f>
        <v xml:space="preserve">\"currency\" : \"XBT\", </v>
      </c>
      <c r="BP124" s="230" t="str">
        <f>"\""workLocation\"" : \""" &amp; demoPosts[[#This Row],[jobWorkLocation]] &amp; "\"", "</f>
        <v xml:space="preserve">\"workLocation\" : \"United States\", </v>
      </c>
      <c r="BQ124" s="230" t="str">
        <f>"\""isPayoutInPieces\"" : \""" &amp; demoPosts[[#This Row],[jobIsPayoutInPieces]] &amp; "\"", "</f>
        <v xml:space="preserve">\"isPayoutInPieces\" : \"false\", </v>
      </c>
      <c r="BR124" s="230" t="str">
        <f t="shared" si="20"/>
        <v xml:space="preserve">\"skillNeeded\" : \"various skills\", </v>
      </c>
      <c r="BS124" s="230" t="str">
        <f>"\""posterId\"" : \""" &amp; demoPosts[[#This Row],[posterId]] &amp; "\"", "</f>
        <v xml:space="preserve">\"posterId\" : \"eeeeeeeeeeeeeeeeeeeeeeeeeeeeeeee\", </v>
      </c>
      <c r="BT124" s="230" t="str">
        <f>"\""versionNumber\"" : \""" &amp; demoPosts[[#This Row],[versionNumber]] &amp; "\"", "</f>
        <v xml:space="preserve">\"versionNumber\" : \"1\", </v>
      </c>
      <c r="BU124" s="230" t="str">
        <f>"\""allowForwarding\"" : " &amp; demoPosts[[#This Row],[allowForwarding]] &amp; ", "</f>
        <v xml:space="preserve">\"allowForwarding\" : true, </v>
      </c>
      <c r="BV124" s="230" t="str">
        <f t="shared" si="3"/>
        <v xml:space="preserve">\"referents\" : \"\", </v>
      </c>
      <c r="BW124" s="230" t="str">
        <f>"\""contractType\"" : \""" &amp; demoPosts[[#This Row],[jobContractType]] &amp; "\"", "</f>
        <v xml:space="preserve">\"contractType\" : \"contest\", </v>
      </c>
      <c r="BX124" s="230" t="str">
        <f>"\""budget\"" : \""" &amp; demoPosts[[#This Row],[jobBudget]] &amp; "\"""</f>
        <v>\"budget\" : \"2350.3\"</v>
      </c>
      <c r="BY124"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4" s="226" t="str">
        <f>"\""text\"" : \""" &amp; demoPosts[[#This Row],[messageText]] &amp; "\"","</f>
        <v>\"text\"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4" s="226" t="str">
        <f>"\""subject\"" : \""" &amp; demoPosts[[#This Row],[messageSubject]] &amp; "\"","</f>
        <v>\"subject\" : \" \",</v>
      </c>
      <c r="CB124"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\"897685278ca549af9a55658462dfb366\", \"versionedPostPredecessorId\" : \"7c8f5431ba4f49419aaa9d7feec7ca52\", \"versionNumber\" : \"1\", \"allowForwarding\" : true, \"text\" : \"122: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4"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4"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4" s="217" t="str">
        <f ca="1">"{\""$type\"":\"""&amp;demoPosts[[#This Row],[$type]]&amp;"\"","&amp;demoPosts[[#This Row],[uidInnerJson]]&amp;demoPosts[[#This Row],[createdInnerJson]]&amp;demoPosts[[#This Row],[modifiedInnerJson]]&amp;"\""connections\"":[{}],"&amp;"\""labels\"":\""notused\"","&amp;demoPosts[[#This Row],[typeDependentContentJson]]&amp;"}"</f>
        <v>{\"$type\":\"shared.models.ProjectsPost\",\"uid\" : \"b9cf7b7dbded4de4a2bd6b9567f549d2\", \"created\" : \"2016-09-15T14:41:02Z\",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4" s="240" t="str">
        <f>"""uid"" : """&amp;demoPosts[[#This Row],[uid]]&amp;""", "</f>
        <v xml:space="preserve">"uid" : "b9cf7b7dbded4de4a2bd6b9567f549d2", </v>
      </c>
      <c r="CG124" s="228" t="str">
        <f>"""src"" : """&amp;demoPosts[[#This Row],[Source]]&amp;""", "</f>
        <v xml:space="preserve">"src" : "0002223c1a99453096fa3ccb8dca5418", </v>
      </c>
      <c r="CH124" s="228" t="str">
        <f>"""trgts"" : ["""&amp;demoPosts[[#This Row],[trgt1]]&amp;"""], "</f>
        <v xml:space="preserve">"trgts" : ["eeeeeeeeeeeeeeeeeeeeeeeeeeeeeeee"], </v>
      </c>
      <c r="CI124" s="228" t="str">
        <f>"""label"" : ""each([Bitcoin],[Ethereum],[" &amp; demoPosts[[#This Row],[postTypeGuidLabel]]&amp;"])"", "</f>
        <v xml:space="preserve">"label" : "each([Bitcoin],[Ethereum],[PROJECTPOSTLABEL])", </v>
      </c>
      <c r="CJ124"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"b9cf7b7dbded4de4a2bd6b9567f549d2", "value" : "{\"$type\":\"shared.models.ProjectsPost\",\"uid\" : \"b9cf7b7dbded4de4a2bd6b9567f549d2\", \"created\" : \"2016-09-15T14:41:02Z\", \"modified\" : \"2002-05-30T09:30:10Z\", \"connections\":[{}],\"labels\":\"notused\",\"postContent\": {\"$type\":\"shared.models.ProjectPostContent\",\"versionedPostId\" : \"897685278ca549af9a55658462dfb366\", \"versionedPostPredecessorId\" : \"7c8f5431ba4f49419aaa9d7feec7ca52\",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4" s="230" t="str">
        <f>""</f>
        <v/>
      </c>
    </row>
    <row r="125" spans="2:89" s="214" customFormat="1" x14ac:dyDescent="0.25">
      <c r="B125" s="241" t="s">
        <v>1091</v>
      </c>
      <c r="C125" s="228" t="s">
        <v>2485</v>
      </c>
      <c r="D125" s="228" t="str">
        <f>VLOOKUP(demoPosts[[#This Row],[Source]],Table1[[UUID]:[email]],2,FALSE)</f>
        <v>2@localhost</v>
      </c>
      <c r="E125" s="216" t="s">
        <v>2487</v>
      </c>
      <c r="F125" s="214" t="s">
        <v>806</v>
      </c>
      <c r="G125"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5" s="217" t="s">
        <v>2418</v>
      </c>
      <c r="I125" s="150" t="str">
        <f t="shared" ca="1" si="16"/>
        <v>2016-09-15T14:26:38Z</v>
      </c>
      <c r="J125" s="217" t="s">
        <v>804</v>
      </c>
      <c r="K125" s="218" t="s">
        <v>2488</v>
      </c>
      <c r="L125" s="217"/>
      <c r="M125" s="219" t="s">
        <v>2651</v>
      </c>
      <c r="N125" s="217" t="str">
        <f>ROW(demoPosts[[#This Row],[postTypeGuidLabel]])-2 &amp; ":  " &amp; REPT("lorem ipsum ",2*ROW(demoPosts[[#This Row],[postTypeGuidLabel]]))</f>
        <v xml:space="preserve">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5" s="217">
        <v>12</v>
      </c>
      <c r="P125"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5" s="221" t="s">
        <v>946</v>
      </c>
      <c r="R125" s="221" t="s">
        <v>951</v>
      </c>
      <c r="S125" s="221" t="s">
        <v>953</v>
      </c>
      <c r="T125" s="221" t="s">
        <v>1063</v>
      </c>
      <c r="U125" s="221" t="s">
        <v>804</v>
      </c>
      <c r="V125" s="221" t="s">
        <v>804</v>
      </c>
      <c r="W125" s="221" t="s">
        <v>804</v>
      </c>
      <c r="X125" s="221" t="s">
        <v>804</v>
      </c>
      <c r="Y125" s="221" t="s">
        <v>2654</v>
      </c>
      <c r="Z125" s="221" t="s">
        <v>864</v>
      </c>
      <c r="AA125" s="221" t="s">
        <v>818</v>
      </c>
      <c r="AB125" s="238" t="s">
        <v>938</v>
      </c>
      <c r="AC125" s="221" t="s">
        <v>2487</v>
      </c>
      <c r="AD125" s="221">
        <v>1</v>
      </c>
      <c r="AE125" s="223" t="s">
        <v>868</v>
      </c>
      <c r="AF125" s="238" t="s">
        <v>943</v>
      </c>
      <c r="AG125" s="238" t="s">
        <v>2501</v>
      </c>
      <c r="AH125" s="221">
        <v>2350.3000000000002</v>
      </c>
      <c r="AI125" s="224">
        <v>1</v>
      </c>
      <c r="AJ125" s="238"/>
      <c r="AK125" s="238"/>
      <c r="AL125" s="238"/>
      <c r="AM125" s="238"/>
      <c r="AN125" s="238"/>
      <c r="AO125" s="238"/>
      <c r="AP125" s="238"/>
      <c r="AQ125" s="238" t="str">
        <f>"\""name\"" : \"""&amp;demoPosts[[#This Row],[talentProfile.name]]&amp;"\"", "</f>
        <v xml:space="preserve">\"name\" : \"\", </v>
      </c>
      <c r="AR125" s="238" t="str">
        <f>"\""title\"" : \"""&amp;demoPosts[[#This Row],[talentProfile.title]]&amp;"\"", "</f>
        <v xml:space="preserve">\"title\" : \"\", </v>
      </c>
      <c r="AS125" s="238" t="str">
        <f>"\""capabilities\"" : \"""&amp;demoPosts[[#This Row],[talentProfile.capabilities]]&amp;"\"", "</f>
        <v xml:space="preserve">\"capabilities\" : \"\", </v>
      </c>
      <c r="AT125" s="238" t="str">
        <f>"\""video\"" : \"""&amp;demoPosts[[#This Row],[talentProfile.video]]&amp;"\"" "</f>
        <v xml:space="preserve">\"video\" : \"\" </v>
      </c>
      <c r="AU125" s="238"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 \"title\" : \"\", \"capabilities\" : \"\", \"video\" : \"\" }}</v>
      </c>
      <c r="AV125" s="240" t="str">
        <f>"\""uid\"" : \"""&amp;demoPosts[[#This Row],[uid]]&amp;"\"", "</f>
        <v xml:space="preserve">\"uid\" : \"cd265741286c4edcabd60081d17de6b0\", </v>
      </c>
      <c r="AW125" s="217" t="str">
        <f t="shared" si="0"/>
        <v xml:space="preserve">\"type\" : \"TEXT\", </v>
      </c>
      <c r="AX125" s="217" t="str">
        <f ca="1">"\""created\"" : \""" &amp; demoPosts[[#This Row],[created]] &amp; "\"", "</f>
        <v xml:space="preserve">\"created\" : \"2016-09-15T14:26:38Z\", </v>
      </c>
      <c r="AY125" s="217" t="str">
        <f>"\""modified\"" : \""" &amp; demoPosts[[#This Row],[modified]] &amp; "\"", "</f>
        <v xml:space="preserve">\"modified\" : \"2002-05-30T09:30:10Z\", </v>
      </c>
      <c r="AZ125" s="217" t="str">
        <f ca="1">"\""created\"" : \""" &amp; demoPosts[[#This Row],[created]] &amp; "\"", "</f>
        <v xml:space="preserve">\"created\" : \"2016-09-15T14:26:38Z\", </v>
      </c>
      <c r="BA125" s="217" t="str">
        <f>"\""modified\"" : \""" &amp; demoPosts[[#This Row],[modified]] &amp; "\"", "</f>
        <v xml:space="preserve">\"modified\" : \"2002-05-30T09:30:10Z\", </v>
      </c>
      <c r="BB125" s="217" t="str">
        <f>"\""labels\"" : \""each([Bitcoin],[Ethereum],[" &amp; demoPosts[[#This Row],[postTypeGuidLabel]]&amp;"])\"", "</f>
        <v xml:space="preserve">\"labels\" : \"each([Bitcoin],[Ethereum],[PROJECTPOSTLABEL])\", </v>
      </c>
      <c r="BC125" s="217" t="str">
        <f t="shared" si="1"/>
        <v>\"connections\":[{\"source\":\"alias://ff5136ad023a66644c4f4a8e2a495bb34689/alias\",\"target\":\"alias://0e65bd3a974ed1d7c195f94055c93537827f/alias\",\"label\":\"f0186f0d-c862-4ee3-9c09-b850a9d745a7\"}],</v>
      </c>
      <c r="BD125" s="217" t="str">
        <f>"\""versionedPostId\"" : \""" &amp; demoPosts[[#This Row],[versionedPost.id]] &amp; "\"", "</f>
        <v xml:space="preserve">\"versionedPostId\" : \"35e60447747e496aafde65ca182db1c8\", </v>
      </c>
      <c r="BE125" s="217" t="str">
        <f>"\""versionedPostPredecessorId\"" : \""" &amp; demoPosts[[#This Row],[versionedPost.predecessorID]] &amp; "\"", "</f>
        <v xml:space="preserve">\"versionedPostPredecessorId\" : \"\", </v>
      </c>
      <c r="BF125" s="226" t="str">
        <f>"\""jobPostType\"" : \""" &amp; demoPosts[[#This Row],[jobPostType]] &amp; "\"", "</f>
        <v xml:space="preserve">\"jobPostType\" : \"Project-Hourly\", </v>
      </c>
      <c r="BG125" s="226" t="str">
        <f>"\""name\"" : \""" &amp; demoPosts[[#This Row],[jobName]] &amp; "\"", "</f>
        <v xml:space="preserve">\"name\" : \"Help test Bitcoin as payment for my travel-related business\", </v>
      </c>
      <c r="BH125" s="226"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5" s="226" t="str">
        <f>"\""message\"" : \""" &amp; demoPosts[[#This Row],[jobMessage]] &amp; "\"", "</f>
        <v xml:space="preserve">\"message\" : \"hi\", </v>
      </c>
      <c r="BJ125" s="226"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5" s="226" t="str">
        <f>"\""postedDate\"" : \""" &amp; demoPosts[[#This Row],[jobMessage]] &amp; "\"", "</f>
        <v xml:space="preserve">\"postedDate\" : \"hi\", </v>
      </c>
      <c r="BL125" s="226" t="str">
        <f>"\""broadcastDate\"" : \""" &amp; demoPosts[[#This Row],[jobBroadcastDate]] &amp; "\"", "</f>
        <v xml:space="preserve">\"broadcastDate\" : \"2002-05-30T09:30:10Z\", </v>
      </c>
      <c r="BM125" s="226" t="str">
        <f>"\""startDate\"" : \""" &amp; demoPosts[[#This Row],[jobStartDate]] &amp; "\"", "</f>
        <v xml:space="preserve">\"startDate\" : \"2002-05-30T09:30:10Z\", </v>
      </c>
      <c r="BN125" s="226" t="str">
        <f>"\""endDate\"" : \""" &amp; demoPosts[[#This Row],[jobEndDate]] &amp; "\"", "</f>
        <v xml:space="preserve">\"endDate\" : \"2002-05-30T09:30:10Z\", </v>
      </c>
      <c r="BO125" s="226" t="str">
        <f>"\""currency\"" : \""" &amp; demoPosts[[#This Row],[jobCurrency]] &amp; "\"", "</f>
        <v xml:space="preserve">\"currency\" : \"XBT\", </v>
      </c>
      <c r="BP125" s="226" t="str">
        <f>"\""workLocation\"" : \""" &amp; demoPosts[[#This Row],[jobWorkLocation]] &amp; "\"", "</f>
        <v xml:space="preserve">\"workLocation\" : \"United States\", </v>
      </c>
      <c r="BQ125" s="226" t="str">
        <f>"\""isPayoutInPieces\"" : \""" &amp; demoPosts[[#This Row],[jobIsPayoutInPieces]] &amp; "\"", "</f>
        <v xml:space="preserve">\"isPayoutInPieces\" : \"false\", </v>
      </c>
      <c r="BR125" s="226" t="str">
        <f t="shared" si="20"/>
        <v xml:space="preserve">\"skillNeeded\" : \"various skills\", </v>
      </c>
      <c r="BS125" s="226" t="str">
        <f>"\""posterId\"" : \""" &amp; demoPosts[[#This Row],[posterId]] &amp; "\"", "</f>
        <v xml:space="preserve">\"posterId\" : \"eeeeeeeeeeeeeeeeeeeeeeeeeeeeeeee\", </v>
      </c>
      <c r="BT125" s="226" t="str">
        <f>"\""versionNumber\"" : \""" &amp; demoPosts[[#This Row],[versionNumber]] &amp; "\"", "</f>
        <v xml:space="preserve">\"versionNumber\" : \"1\", </v>
      </c>
      <c r="BU125" s="227" t="str">
        <f>"\""allowForwarding\"" : " &amp; demoPosts[[#This Row],[allowForwarding]] &amp; ", "</f>
        <v xml:space="preserve">\"allowForwarding\" : true, </v>
      </c>
      <c r="BV125" s="226" t="str">
        <f t="shared" si="3"/>
        <v xml:space="preserve">\"referents\" : \"\", </v>
      </c>
      <c r="BW125" s="226" t="str">
        <f>"\""contractType\"" : \""" &amp; demoPosts[[#This Row],[jobContractType]] &amp; "\"", "</f>
        <v xml:space="preserve">\"contractType\" : \"contest\", </v>
      </c>
      <c r="BX125" s="226" t="str">
        <f>"\""budget\"" : \""" &amp; demoPosts[[#This Row],[jobBudget]] &amp; "\"""</f>
        <v>\"budget\" : \"2350.3\"</v>
      </c>
      <c r="BY125" s="226"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5" s="226" t="str">
        <f>"\""text\"" : \""" &amp; demoPosts[[#This Row],[messageText]] &amp; "\"","</f>
        <v>\"text\"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5" s="226" t="str">
        <f>"\""subject\"" : \""" &amp; demoPosts[[#This Row],[messageSubject]] &amp; "\"","</f>
        <v>\"subject\" : \" \",</v>
      </c>
      <c r="CB125" s="226"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\"123: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5"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5"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5" s="217" t="str">
        <f ca="1">"{\""$type\"":\"""&amp;demoPosts[[#This Row],[$type]]&amp;"\"","&amp;demoPosts[[#This Row],[uidInnerJson]]&amp;demoPosts[[#This Row],[createdInnerJson]]&amp;demoPosts[[#This Row],[modifiedInnerJson]]&amp;"\""connections\"":[{}],"&amp;"\""labels\"":\""notused\"","&amp;demoPosts[[#This Row],[typeDependentContentJson]]&amp;"}"</f>
        <v>{\"$type\":\"shared.models.ProjectsPost\",\"uid\" : \"cd265741286c4edcabd60081d17de6b0\", \"created\" : \"2016-09-15T14:26:38Z\",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5" s="240" t="str">
        <f>"""uid"" : """&amp;demoPosts[[#This Row],[uid]]&amp;""", "</f>
        <v xml:space="preserve">"uid" : "cd265741286c4edcabd60081d17de6b0", </v>
      </c>
      <c r="CG125" s="228" t="str">
        <f>"""src"" : """&amp;demoPosts[[#This Row],[Source]]&amp;""", "</f>
        <v xml:space="preserve">"src" : "0002223c1a99453096fa3ccb8dca5418", </v>
      </c>
      <c r="CH125" s="228" t="str">
        <f>"""trgts"" : ["""&amp;demoPosts[[#This Row],[trgt1]]&amp;"""], "</f>
        <v xml:space="preserve">"trgts" : ["eeeeeeeeeeeeeeeeeeeeeeeeeeeeeeee"], </v>
      </c>
      <c r="CI125" s="214" t="str">
        <f>"""label"" : ""each([Bitcoin],[Ethereum],[" &amp; demoPosts[[#This Row],[postTypeGuidLabel]]&amp;"])"", "</f>
        <v xml:space="preserve">"label" : "each([Bitcoin],[Ethereum],[PROJECTPOSTLABEL])", </v>
      </c>
      <c r="CJ125"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"cd265741286c4edcabd60081d17de6b0", "value" : "{\"$type\":\"shared.models.ProjectsPost\",\"uid\" : \"cd265741286c4edcabd60081d17de6b0\", \"created\" : \"2016-09-15T14:26:38Z\", \"modified\" : \"2002-05-30T09:30:10Z\", \"connections\":[{}],\"labels\":\"notused\",\"postContent\":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5" s="230" t="str">
        <f>""</f>
        <v/>
      </c>
    </row>
    <row r="126" spans="2:89" s="214" customFormat="1" x14ac:dyDescent="0.25">
      <c r="B126" s="214" t="s">
        <v>2483</v>
      </c>
      <c r="C126" s="228" t="s">
        <v>2485</v>
      </c>
      <c r="D126" s="228" t="str">
        <f>VLOOKUP(demoPosts[[#This Row],[Source]],Table1[[UUID]:[email]],2,FALSE)</f>
        <v>2@localhost</v>
      </c>
      <c r="E126" s="242" t="s">
        <v>2487</v>
      </c>
      <c r="F126" s="214" t="s">
        <v>806</v>
      </c>
      <c r="G126" s="214"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H126" s="217" t="s">
        <v>2418</v>
      </c>
      <c r="I126" s="150" t="str">
        <f t="shared" ca="1" si="16"/>
        <v>2016-09-15T14:12:14Z</v>
      </c>
      <c r="J126" s="217" t="s">
        <v>804</v>
      </c>
      <c r="K126" s="217" t="s">
        <v>2500</v>
      </c>
      <c r="L126" s="217" t="str">
        <f>+K113</f>
        <v>35e60447747e496aafde65ca182db1c8</v>
      </c>
      <c r="M126" s="219" t="s">
        <v>2651</v>
      </c>
      <c r="N126" s="217" t="str">
        <f>ROW(demoPosts[[#This Row],[postTypeGuidLabel]])-2 &amp; ":  " &amp; REPT("lorem ipsum ",2*ROW(demoPosts[[#This Row],[postTypeGuidLabel]]))</f>
        <v xml:space="preserve">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6" s="217">
        <v>12</v>
      </c>
      <c r="P126" s="220"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6" s="221" t="s">
        <v>946</v>
      </c>
      <c r="R126" s="221" t="s">
        <v>951</v>
      </c>
      <c r="S126" s="221" t="s">
        <v>953</v>
      </c>
      <c r="T126" s="221" t="s">
        <v>1063</v>
      </c>
      <c r="U126" s="221" t="s">
        <v>804</v>
      </c>
      <c r="V126" s="221" t="s">
        <v>804</v>
      </c>
      <c r="W126" s="221" t="s">
        <v>804</v>
      </c>
      <c r="X126" s="221" t="s">
        <v>804</v>
      </c>
      <c r="Y126" s="221" t="s">
        <v>2654</v>
      </c>
      <c r="Z126" s="221" t="s">
        <v>864</v>
      </c>
      <c r="AA126" s="221" t="s">
        <v>818</v>
      </c>
      <c r="AB126" s="230" t="s">
        <v>1064</v>
      </c>
      <c r="AC126" s="221" t="s">
        <v>2487</v>
      </c>
      <c r="AD126" s="221">
        <v>1</v>
      </c>
      <c r="AE126" s="223" t="s">
        <v>868</v>
      </c>
      <c r="AF126" s="230" t="s">
        <v>1064</v>
      </c>
      <c r="AG126" s="230" t="s">
        <v>1064</v>
      </c>
      <c r="AH126" s="221">
        <v>2350.3000000000002</v>
      </c>
      <c r="AI126" s="224">
        <v>1</v>
      </c>
      <c r="AJ126" s="230"/>
      <c r="AK126" s="230"/>
      <c r="AL126" s="230"/>
      <c r="AM126" s="230"/>
      <c r="AN126" s="230"/>
      <c r="AO126" s="230"/>
      <c r="AP126" s="230"/>
      <c r="AQ126" s="230" t="str">
        <f>"\""name\"" : \"""&amp;demoPosts[[#This Row],[talentProfile.name]]&amp;"\"", "</f>
        <v xml:space="preserve">\"name\" : \"\", </v>
      </c>
      <c r="AR126" s="230" t="str">
        <f>"\""title\"" : \"""&amp;demoPosts[[#This Row],[talentProfile.title]]&amp;"\"", "</f>
        <v xml:space="preserve">\"title\" : \"\", </v>
      </c>
      <c r="AS126" s="230" t="str">
        <f>"\""capabilities\"" : \"""&amp;demoPosts[[#This Row],[talentProfile.capabilities]]&amp;"\"", "</f>
        <v xml:space="preserve">\"capabilities\" : \"\", </v>
      </c>
      <c r="AT126" s="230" t="str">
        <f>"\""video\"" : \"""&amp;demoPosts[[#This Row],[talentProfile.video]]&amp;"\"" "</f>
        <v xml:space="preserve">\"video\" : \"\" </v>
      </c>
      <c r="AU126" s="230"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\"9c0c40dbb3eb42d0a391c2a97c457736\", \"versionedPostPredecessorId\" : \"35e60447747e496aafde65ca182db1c8\", \"versionNumber\" : \"1\", \"allowForwarding\" : true, \"talentProfile\": {\"$type\": \"shared.models.TalentProfile\",\"name\" : \"\", \"title\" : \"\", \"capabilities\" : \"\", \"video\" : \"\" }}</v>
      </c>
      <c r="AV126" s="240" t="str">
        <f>"\""uid\"" : \"""&amp;demoPosts[[#This Row],[uid]]&amp;"\"", "</f>
        <v xml:space="preserve">\"uid\" : \"d162658d6e0e4f28b7d4b8869fa05b75\", </v>
      </c>
      <c r="AW126" s="217" t="str">
        <f t="shared" si="0"/>
        <v xml:space="preserve">\"type\" : \"TEXT\", </v>
      </c>
      <c r="AX126" s="217" t="str">
        <f ca="1">"\""created\"" : \""" &amp; demoPosts[[#This Row],[created]] &amp; "\"", "</f>
        <v xml:space="preserve">\"created\" : \"2016-09-15T14:12:14Z\", </v>
      </c>
      <c r="AY126" s="217" t="str">
        <f>"\""modified\"" : \""" &amp; demoPosts[[#This Row],[modified]] &amp; "\"", "</f>
        <v xml:space="preserve">\"modified\" : \"2002-05-30T09:30:10Z\", </v>
      </c>
      <c r="AZ126" s="217" t="str">
        <f ca="1">"\""created\"" : \""" &amp; demoPosts[[#This Row],[created]] &amp; "\"", "</f>
        <v xml:space="preserve">\"created\" : \"2016-09-15T14:12:14Z\", </v>
      </c>
      <c r="BA126" s="217" t="str">
        <f>"\""modified\"" : \""" &amp; demoPosts[[#This Row],[modified]] &amp; "\"", "</f>
        <v xml:space="preserve">\"modified\" : \"2002-05-30T09:30:10Z\", </v>
      </c>
      <c r="BB126" s="217" t="str">
        <f>"\""labels\"" : \""each([Bitcoin],[Ethereum],[" &amp; demoPosts[[#This Row],[postTypeGuidLabel]]&amp;"])\"", "</f>
        <v xml:space="preserve">\"labels\" : \"each([Bitcoin],[Ethereum],[PROJECTPOSTLABEL])\", </v>
      </c>
      <c r="BC126" s="217" t="str">
        <f t="shared" si="1"/>
        <v>\"connections\":[{\"source\":\"alias://ff5136ad023a66644c4f4a8e2a495bb34689/alias\",\"target\":\"alias://0e65bd3a974ed1d7c195f94055c93537827f/alias\",\"label\":\"f0186f0d-c862-4ee3-9c09-b850a9d745a7\"}],</v>
      </c>
      <c r="BD126" s="217" t="str">
        <f>"\""versionedPostId\"" : \""" &amp; demoPosts[[#This Row],[versionedPost.id]] &amp; "\"", "</f>
        <v xml:space="preserve">\"versionedPostId\" : \"9c0c40dbb3eb42d0a391c2a97c457736\", </v>
      </c>
      <c r="BE126" s="217" t="str">
        <f>"\""versionedPostPredecessorId\"" : \""" &amp; demoPosts[[#This Row],[versionedPost.predecessorID]] &amp; "\"", "</f>
        <v xml:space="preserve">\"versionedPostPredecessorId\" : \"35e60447747e496aafde65ca182db1c8\", </v>
      </c>
      <c r="BF126" s="230" t="str">
        <f>"\""jobPostType\"" : \""" &amp; demoPosts[[#This Row],[jobPostType]] &amp; "\"", "</f>
        <v xml:space="preserve">\"jobPostType\" : \"Project-Hourly\", </v>
      </c>
      <c r="BG126" s="230" t="str">
        <f>"\""name\"" : \""" &amp; demoPosts[[#This Row],[jobName]] &amp; "\"", "</f>
        <v xml:space="preserve">\"name\" : \"Help test Bitcoin as payment for my travel-related business\", </v>
      </c>
      <c r="BH126" s="230" t="str">
        <f>"\""description\"" : \""" &amp; demoPosts[[#This Row],[jobDescription]] &amp; "\"", "</f>
        <v xml:space="preserve">\"description\" : \"This project can be a huge project but same time can easily fail, so please PM with your skills, I will provide you the project details and if you consider it’s a good idea we can start work right away\", </v>
      </c>
      <c r="BI126" s="230" t="str">
        <f>"\""message\"" : \""" &amp; demoPosts[[#This Row],[jobMessage]] &amp; "\"", "</f>
        <v xml:space="preserve">\"message\" : \"hi\", </v>
      </c>
      <c r="BJ126" s="230"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6" s="230" t="str">
        <f>"\""postedDate\"" : \""" &amp; demoPosts[[#This Row],[jobMessage]] &amp; "\"", "</f>
        <v xml:space="preserve">\"postedDate\" : \"hi\", </v>
      </c>
      <c r="BL126" s="230" t="str">
        <f>"\""broadcastDate\"" : \""" &amp; demoPosts[[#This Row],[jobBroadcastDate]] &amp; "\"", "</f>
        <v xml:space="preserve">\"broadcastDate\" : \"2002-05-30T09:30:10Z\", </v>
      </c>
      <c r="BM126" s="230" t="str">
        <f>"\""startDate\"" : \""" &amp; demoPosts[[#This Row],[jobStartDate]] &amp; "\"", "</f>
        <v xml:space="preserve">\"startDate\" : \"2002-05-30T09:30:10Z\", </v>
      </c>
      <c r="BN126" s="230" t="str">
        <f>"\""endDate\"" : \""" &amp; demoPosts[[#This Row],[jobEndDate]] &amp; "\"", "</f>
        <v xml:space="preserve">\"endDate\" : \"2002-05-30T09:30:10Z\", </v>
      </c>
      <c r="BO126" s="230" t="str">
        <f>"\""currency\"" : \""" &amp; demoPosts[[#This Row],[jobCurrency]] &amp; "\"", "</f>
        <v xml:space="preserve">\"currency\" : \"XBT\", </v>
      </c>
      <c r="BP126" s="230" t="str">
        <f>"\""workLocation\"" : \""" &amp; demoPosts[[#This Row],[jobWorkLocation]] &amp; "\"", "</f>
        <v xml:space="preserve">\"workLocation\" : \"United States\", </v>
      </c>
      <c r="BQ126" s="230" t="str">
        <f>"\""isPayoutInPieces\"" : \""" &amp; demoPosts[[#This Row],[jobIsPayoutInPieces]] &amp; "\"", "</f>
        <v xml:space="preserve">\"isPayoutInPieces\" : \"false\", </v>
      </c>
      <c r="BR126" s="230" t="str">
        <f t="shared" si="20"/>
        <v xml:space="preserve">\"skillNeeded\" : \"various skills\", </v>
      </c>
      <c r="BS126" s="230" t="str">
        <f>"\""posterId\"" : \""" &amp; demoPosts[[#This Row],[posterId]] &amp; "\"", "</f>
        <v xml:space="preserve">\"posterId\" : \"eeeeeeeeeeeeeeeeeeeeeeeeeeeeeeee\", </v>
      </c>
      <c r="BT126" s="230" t="str">
        <f>"\""versionNumber\"" : \""" &amp; demoPosts[[#This Row],[versionNumber]] &amp; "\"", "</f>
        <v xml:space="preserve">\"versionNumber\" : \"1\", </v>
      </c>
      <c r="BU126" s="230" t="str">
        <f>"\""allowForwarding\"" : " &amp; demoPosts[[#This Row],[allowForwarding]] &amp; ", "</f>
        <v xml:space="preserve">\"allowForwarding\" : true, </v>
      </c>
      <c r="BV126" s="230" t="str">
        <f t="shared" si="3"/>
        <v xml:space="preserve">\"referents\" : \"\", </v>
      </c>
      <c r="BW126" s="230" t="str">
        <f>"\""contractType\"" : \""" &amp; demoPosts[[#This Row],[jobContractType]] &amp; "\"", "</f>
        <v xml:space="preserve">\"contractType\" : \"contest\", </v>
      </c>
      <c r="BX126" s="230" t="str">
        <f>"\""budget\"" : \""" &amp; demoPosts[[#This Row],[jobBudget]] &amp; "\"""</f>
        <v>\"budget\" : \"2350.3\"</v>
      </c>
      <c r="BY126" s="230"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BZ126" s="226" t="str">
        <f>"\""text\"" : \""" &amp; demoPosts[[#This Row],[messageText]] &amp; "\"","</f>
        <v>\"text\"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6" s="226" t="str">
        <f>"\""subject\"" : \""" &amp; demoPosts[[#This Row],[messageSubject]] &amp; "\"","</f>
        <v>\"subject\" : \" \",</v>
      </c>
      <c r="CB126" s="230"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\"9c0c40dbb3eb42d0a391c2a97c457736\", \"versionedPostPredecessorId\" : \"35e60447747e496aafde65ca182db1c8\", \"versionNumber\" : \"1\", \"allowForwarding\" : true, \"text\" : \"124: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6" s="217"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D126" s="217"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shared.models.ProjectsPost</v>
      </c>
      <c r="CE126" s="217" t="str">
        <f ca="1">"{\""$type\"":\"""&amp;demoPosts[[#This Row],[$type]]&amp;"\"","&amp;demoPosts[[#This Row],[uidInnerJson]]&amp;demoPosts[[#This Row],[createdInnerJson]]&amp;demoPosts[[#This Row],[modifiedInnerJson]]&amp;"\""connections\"":[{}],"&amp;"\""labels\"":\""notused\"","&amp;demoPosts[[#This Row],[typeDependentContentJson]]&amp;"}"</f>
        <v>{\"$type\":\"shared.models.ProjectsPost\",\"uid\" : \"d162658d6e0e4f28b7d4b8869fa05b75\", \"created\" : \"2016-09-15T14:12:14Z\",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v>
      </c>
      <c r="CF126" s="240" t="str">
        <f>"""uid"" : """&amp;demoPosts[[#This Row],[uid]]&amp;""", "</f>
        <v xml:space="preserve">"uid" : "d162658d6e0e4f28b7d4b8869fa05b75", </v>
      </c>
      <c r="CG126" s="228" t="str">
        <f>"""src"" : """&amp;demoPosts[[#This Row],[Source]]&amp;""", "</f>
        <v xml:space="preserve">"src" : "0002223c1a99453096fa3ccb8dca5418", </v>
      </c>
      <c r="CH126" s="228" t="str">
        <f>"""trgts"" : ["""&amp;demoPosts[[#This Row],[trgt1]]&amp;"""], "</f>
        <v xml:space="preserve">"trgts" : ["eeeeeeeeeeeeeeeeeeeeeeeeeeeeeeee"], </v>
      </c>
      <c r="CI126" s="214" t="str">
        <f>"""label"" : ""each([Bitcoin],[Ethereum],[" &amp; demoPosts[[#This Row],[postTypeGuidLabel]]&amp;"])"", "</f>
        <v xml:space="preserve">"label" : "each([Bitcoin],[Ethereum],[PROJECTPOSTLABEL])", </v>
      </c>
      <c r="CJ126" s="229"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"d162658d6e0e4f28b7d4b8869fa05b75", "value" : "{\"$type\":\"shared.models.ProjectsPost\",\"uid\" : \"d162658d6e0e4f28b7d4b8869fa05b75\", \"created\" : \"2016-09-15T14:12:14Z\", \"modified\" : \"2002-05-30T09:30:10Z\", \"connections\":[{}],\"labels\":\"notused\",\"postContent\": {\"$type\":\"shared.models.ProjectPostContent\",\"versionedPostId\" : \"9c0c40dbb3eb42d0a391c2a97c457736\", \"versionedPostPredecessorId\" : \"35e60447747e496aafde65ca182db1c8\",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\"XBT\", \"workLocation\" : \"United States\", \"isPayoutInPieces\" : \"false\", \"skillNeeded\" : \"various skills\", \"posterId\" : \"eeeeeeeeeeeeeeeeeeeeeeeeeeeeeeee\", \"versionNumber\" : \"1\", \"allowForwarding\" : true, \"referents\" : \"\", \"contractType\" : \"contest\", \"budget\" : \"2350.3\"}}"} , </v>
      </c>
      <c r="CK126" s="230" t="str">
        <f>""</f>
        <v/>
      </c>
    </row>
    <row r="127" spans="2:89" x14ac:dyDescent="0.25">
      <c r="B127" s="5" t="s">
        <v>1086</v>
      </c>
      <c r="C127" s="40" t="s">
        <v>2485</v>
      </c>
      <c r="D127" s="40" t="str">
        <f>VLOOKUP(demoPosts[[#This Row],[Source]],Table1[[UUID]:[email]],2,FALSE)</f>
        <v>2@localhost</v>
      </c>
      <c r="E127" s="1" t="s">
        <v>2487</v>
      </c>
      <c r="F127" t="s">
        <v>807</v>
      </c>
      <c r="G12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H127" s="106" t="s">
        <v>2418</v>
      </c>
      <c r="I127" s="150" t="str">
        <f t="shared" ca="1" si="16"/>
        <v>2016-09-15T13:57:50Z</v>
      </c>
      <c r="J127" s="106" t="s">
        <v>804</v>
      </c>
      <c r="K127" s="159" t="s">
        <v>2488</v>
      </c>
      <c r="L127" s="106"/>
      <c r="M127" s="213" t="s">
        <v>2651</v>
      </c>
      <c r="N127" s="150" t="str">
        <f>ROW(demoPosts[[#This Row],[postTypeGuidLabel]])-2 &amp; ":  " &amp; REPT("lorem ipsum ",2*ROW(demoPosts[[#This Row],[postTypeGuidLabel]]))</f>
        <v xml:space="preserve">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O127" s="150">
        <v>12</v>
      </c>
      <c r="P127" s="175" t="str">
        <f>VLOOKUP(demoPosts[[#This Row],[imgSrcNum]],Images[[ID]:[Image]],4,FALSE)</f>
        <v>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v>
      </c>
      <c r="Q127" s="108" t="s">
        <v>2652</v>
      </c>
      <c r="R127" s="109"/>
      <c r="S127" s="109"/>
      <c r="T127" s="109"/>
      <c r="U127" s="109" t="s">
        <v>804</v>
      </c>
      <c r="V127" s="109" t="s">
        <v>804</v>
      </c>
      <c r="W127" s="109" t="s">
        <v>804</v>
      </c>
      <c r="X127" s="109" t="s">
        <v>804</v>
      </c>
      <c r="Y127" s="109" t="s">
        <v>619</v>
      </c>
      <c r="Z127" s="109" t="s">
        <v>864</v>
      </c>
      <c r="AA127" s="109" t="s">
        <v>818</v>
      </c>
      <c r="AB127" s="110" t="s">
        <v>938</v>
      </c>
      <c r="AC127" s="109" t="s">
        <v>2487</v>
      </c>
      <c r="AD127" s="109">
        <v>1</v>
      </c>
      <c r="AE127" s="108" t="s">
        <v>868</v>
      </c>
      <c r="AF127" s="109" t="s">
        <v>943</v>
      </c>
      <c r="AG127" s="109" t="s">
        <v>2501</v>
      </c>
      <c r="AH127" s="109">
        <v>2350.3000000000002</v>
      </c>
      <c r="AI127" s="107">
        <v>1</v>
      </c>
      <c r="AJ127" s="107"/>
      <c r="AK127" s="107"/>
      <c r="AL127" s="107"/>
      <c r="AM127" t="s">
        <v>2429</v>
      </c>
      <c r="AN127" s="107" t="s">
        <v>2428</v>
      </c>
      <c r="AO127" s="107" t="s">
        <v>2431</v>
      </c>
      <c r="AP127" s="107" t="s">
        <v>2675</v>
      </c>
      <c r="AQ127" s="34" t="str">
        <f>"\""name\"" : \"""&amp;demoPosts[[#This Row],[talentProfile.name]]&amp;"\"", "</f>
        <v xml:space="preserve">\"name\" : \"Crypto.Video\", </v>
      </c>
      <c r="AR127" s="34" t="str">
        <f>"\""title\"" : \"""&amp;demoPosts[[#This Row],[talentProfile.title]]&amp;"\"", "</f>
        <v xml:space="preserve">\"title\" : \"Videographer Extraordinaire\", </v>
      </c>
      <c r="AS127" s="34" t="str">
        <f>"\""capabilities\"" : \"""&amp;demoPosts[[#This Row],[talentProfile.capabilities]]&amp;"\"", "</f>
        <v xml:space="preserve">\"capabilities\" : \"Video, CS5, AfterEffects, 3D Modeling\", </v>
      </c>
      <c r="AT127" s="34" t="str">
        <f>"\""video\"" : \"""&amp;demoPosts[[#This Row],[talentProfile.video]]&amp;"\"" "</f>
        <v xml:space="preserve">\"video\" : \"https://youtu.be/HnDkc3pDEEk\" </v>
      </c>
      <c r="AU127" s="34" t="str">
        <f>"\""postContent\"": {\""$type\"":\""shared.models.ProfilePostContent\"","&amp; demoPosts[[#This Row],[versionedPostIdJson]] &amp;  demoPosts[[#This Row],[versionedPost.predecessorIdJson]]&amp;demoPosts[[#This Row],[versionNumberJson]]&amp;demoPosts[[#This Row],[allowForwardingJson]]&amp;"\""talentProfile\"": {\""$type\"": \""shared.models.TalentProfile\"","&amp;demoPosts[[#This Row],[talentProfile.nameJson]]&amp;demoPosts[[#This Row],[talentProfile.titleJson]]&amp;demoPosts[[#This Row],[talentProfile.capabilitiesJson]]&amp;demoPosts[[#This Row],[talentProfile.videoJson]]&amp;"}}"</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AV127" s="34" t="str">
        <f>"\""uid\"" : \"""&amp;demoPosts[[#This Row],[uid]]&amp;"\"", "</f>
        <v xml:space="preserve">\"uid\" : \"d9f0083a5f7e41889819c033a8d509da\", </v>
      </c>
      <c r="AW127" s="39" t="str">
        <f t="shared" si="0"/>
        <v xml:space="preserve">\"type\" : \"TEXT\", </v>
      </c>
      <c r="AX127" s="39" t="str">
        <f ca="1">"\""created\"" : \""" &amp; demoPosts[[#This Row],[created]] &amp; "\"", "</f>
        <v xml:space="preserve">\"created\" : \"2016-09-15T13:57:50Z\", </v>
      </c>
      <c r="AY127" s="39" t="str">
        <f>"\""modified\"" : \""" &amp; demoPosts[[#This Row],[modified]] &amp; "\"", "</f>
        <v xml:space="preserve">\"modified\" : \"2002-05-30T09:30:10Z\", </v>
      </c>
      <c r="AZ127" s="39" t="str">
        <f ca="1">"\""created\"" : \""" &amp; demoPosts[[#This Row],[created]] &amp; "\"", "</f>
        <v xml:space="preserve">\"created\" : \"2016-09-15T13:57:50Z\", </v>
      </c>
      <c r="BA127" s="39" t="str">
        <f>"\""modified\"" : \""" &amp; demoPosts[[#This Row],[modified]] &amp; "\"", "</f>
        <v xml:space="preserve">\"modified\" : \"2002-05-30T09:30:10Z\", </v>
      </c>
      <c r="BB127" s="39" t="str">
        <f>"\""labels\"" : \""each([Bitcoin],[Ethereum],[" &amp; demoPosts[[#This Row],[postTypeGuidLabel]]&amp;"])\"", "</f>
        <v xml:space="preserve">\"labels\" : \"each([Bitcoin],[Ethereum],[PROFILESPOSTLABEL])\", </v>
      </c>
      <c r="BC127" s="39" t="str">
        <f t="shared" si="1"/>
        <v>\"connections\":[{\"source\":\"alias://ff5136ad023a66644c4f4a8e2a495bb34689/alias\",\"target\":\"alias://0e65bd3a974ed1d7c195f94055c93537827f/alias\",\"label\":\"f0186f0d-c862-4ee3-9c09-b850a9d745a7\"}],</v>
      </c>
      <c r="BD127" s="39" t="str">
        <f>"\""versionedPostId\"" : \""" &amp; demoPosts[[#This Row],[versionedPost.id]] &amp; "\"", "</f>
        <v xml:space="preserve">\"versionedPostId\" : \"35e60447747e496aafde65ca182db1c8\", </v>
      </c>
      <c r="BE127" s="39" t="str">
        <f>"\""versionedPostPredecessorId\"" : \""" &amp; demoPosts[[#This Row],[versionedPost.predecessorID]] &amp; "\"", "</f>
        <v xml:space="preserve">\"versionedPostPredecessorId\" : \"\", </v>
      </c>
      <c r="BF127" s="102" t="str">
        <f>"\""jobPostType\"" : \""" &amp; demoPosts[[#This Row],[jobPostType]] &amp; "\"", "</f>
        <v xml:space="preserve">\"jobPostType\" : \"\", </v>
      </c>
      <c r="BG127" s="102" t="str">
        <f>"\""name\"" : \""" &amp; demoPosts[[#This Row],[jobName]] &amp; "\"", "</f>
        <v xml:space="preserve">\"name\" : \"\", </v>
      </c>
      <c r="BH127" s="102" t="str">
        <f>"\""description\"" : \""" &amp; demoPosts[[#This Row],[jobDescription]] &amp; "\"", "</f>
        <v xml:space="preserve">\"description\" : \"\", </v>
      </c>
      <c r="BI127" s="102" t="str">
        <f>"\""message\"" : \""" &amp; demoPosts[[#This Row],[jobMessage]] &amp; "\"", "</f>
        <v xml:space="preserve">\"message\" : \"\", </v>
      </c>
      <c r="BJ127" s="102" t="str">
        <f>"\""imgSrc\"" : \""" &amp; demoPosts[[#This Row],[imgSrc]] &amp; "\"" "</f>
        <v xml:space="preserve">\"imgSrc\"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BK127" s="102" t="str">
        <f>"\""postedDate\"" : \""" &amp; demoPosts[[#This Row],[jobMessage]] &amp; "\"", "</f>
        <v xml:space="preserve">\"postedDate\" : \"\", </v>
      </c>
      <c r="BL127" s="102" t="str">
        <f>"\""broadcastDate\"" : \""" &amp; demoPosts[[#This Row],[jobBroadcastDate]] &amp; "\"", "</f>
        <v xml:space="preserve">\"broadcastDate\" : \"2002-05-30T09:30:10Z\", </v>
      </c>
      <c r="BM127" s="102" t="str">
        <f>"\""startDate\"" : \""" &amp; demoPosts[[#This Row],[jobStartDate]] &amp; "\"", "</f>
        <v xml:space="preserve">\"startDate\" : \"2002-05-30T09:30:10Z\", </v>
      </c>
      <c r="BN127" s="102" t="str">
        <f>"\""endDate\"" : \""" &amp; demoPosts[[#This Row],[jobEndDate]] &amp; "\"", "</f>
        <v xml:space="preserve">\"endDate\" : \"2002-05-30T09:30:10Z\", </v>
      </c>
      <c r="BO127" s="102" t="str">
        <f>"\""currency\"" : \""" &amp; demoPosts[[#This Row],[jobCurrency]] &amp; "\"", "</f>
        <v xml:space="preserve">\"currency\" : \"USD\", </v>
      </c>
      <c r="BP127" s="102" t="str">
        <f>"\""workLocation\"" : \""" &amp; demoPosts[[#This Row],[jobWorkLocation]] &amp; "\"", "</f>
        <v xml:space="preserve">\"workLocation\" : \"United States\", </v>
      </c>
      <c r="BQ127" s="102" t="str">
        <f>"\""isPayoutInPieces\"" : \""" &amp; demoPosts[[#This Row],[jobIsPayoutInPieces]] &amp; "\"", "</f>
        <v xml:space="preserve">\"isPayoutInPieces\" : \"false\", </v>
      </c>
      <c r="BR127" s="102" t="str">
        <f t="shared" si="20"/>
        <v xml:space="preserve">\"skillNeeded\" : \"various skills\", </v>
      </c>
      <c r="BS127" s="102" t="str">
        <f>"\""posterId\"" : \""" &amp; demoPosts[[#This Row],[posterId]] &amp; "\"", "</f>
        <v xml:space="preserve">\"posterId\" : \"eeeeeeeeeeeeeeeeeeeeeeeeeeeeeeee\", </v>
      </c>
      <c r="BT127" s="102" t="str">
        <f>"\""versionNumber\"" : \""" &amp; demoPosts[[#This Row],[versionNumber]] &amp; "\"", "</f>
        <v xml:space="preserve">\"versionNumber\" : \"1\", </v>
      </c>
      <c r="BU127" s="103" t="str">
        <f>"\""allowForwarding\"" : " &amp; demoPosts[[#This Row],[allowForwarding]] &amp; ", "</f>
        <v xml:space="preserve">\"allowForwarding\" : true, </v>
      </c>
      <c r="BV127" s="102" t="str">
        <f t="shared" si="3"/>
        <v xml:space="preserve">\"referents\" : \"\", </v>
      </c>
      <c r="BW127" s="102" t="str">
        <f>"\""contractType\"" : \""" &amp; demoPosts[[#This Row],[jobContractType]] &amp; "\"", "</f>
        <v xml:space="preserve">\"contractType\" : \"contest\", </v>
      </c>
      <c r="BX127" s="102" t="str">
        <f>"\""budget\"" : \""" &amp; demoPosts[[#This Row],[jobBudget]] &amp; "\"""</f>
        <v>\"budget\" : \"2350.3\"</v>
      </c>
      <c r="BY127" s="102" t="str">
        <f>"\""postContent\"": {\""$type\"":\""shared.models.ProjectPostContent\"","&amp; demoPosts[[#This Row],[versionedPostIdJson]] &amp;  demoPosts[[#This Row],[versionedPost.predecessorIdJson]]&amp;demoPosts[[#This Row],[jobPostTypeJson]]&amp;demoPosts[[#This Row],[jobNameJson]]&amp;demoPosts[[#This Row],[jobDescriptionJson]]&amp;demoPosts[[#This Row],[jobMessageJson]]&amp;demoPosts[[#This Row],[postedDateJson]]&amp;demoPosts[[#This Row],[broadcastDateJson]]&amp;demoPosts[[#This Row],[jobStartDateJson]]&amp;demoPosts[[#This Row],[endDateJson]]&amp;demoPosts[[#This Row],[currencyJson]]&amp;demoPosts[[#This Row],[jobWorkLocationJson]]&amp;demoPosts[[#This Row],[isPayoutInPiecesJson]]&amp;demoPosts[[#This Row],[jobSkillNeededJson]]&amp;demoPosts[[#This Row],[posterIdJson]]&amp;demoPosts[[#This Row],[versionNumberJson]]&amp;demoPosts[[#This Row],[allowForwardingJson]]&amp;demoPosts[[#This Row],[referentsJson]]&amp;demoPosts[[#This Row],[jobContractTypeJson]]&amp;demoPosts[[#This Row],[jobBudgetjson]] &amp;"}"</f>
        <v>\"postContent\": {\"$type\":\"shared.models.ProjectPostContent\",\"versionedPostId\" : \"35e60447747e496aafde65ca182db1c8\", \"versionedPostPredecessorId\" : \"\", \"jobPostType\" : \"\", \"name\" : \"\", \"description\" : \"\", \"message\" : \"\", \"postedDate\" : \"\", \"broadcastDate\" : \"2002-05-30T09:30:10Z\", \"startDate\" : \"2002-05-30T09:30:10Z\", \"endDate\" : \"2002-05-30T09:30:10Z\", \"currency\" : \"USD\", \"workLocation\" : \"United States\", \"isPayoutInPieces\" : \"false\", \"skillNeeded\" : \"various skills\", \"posterId\" : \"eeeeeeeeeeeeeeeeeeeeeeeeeeeeeeee\", \"versionNumber\" : \"1\", \"allowForwarding\" : true, \"referents\" : \"\", \"contractType\" : \"contest\", \"budget\" : \"2350.3\"}</v>
      </c>
      <c r="BZ127" s="102" t="str">
        <f>"\""text\"" : \""" &amp; demoPosts[[#This Row],[messageText]] &amp; "\"","</f>
        <v>\"text\"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v>
      </c>
      <c r="CA127" s="102" t="str">
        <f>"\""subject\"" : \""" &amp; demoPosts[[#This Row],[messageSubject]] &amp; "\"","</f>
        <v>\"subject\" : \" \",</v>
      </c>
      <c r="CB127" s="102" t="str">
        <f>"\""postContent\"": {\""$type\"":\""shared.models.MessagePostContent\"","&amp; demoPosts[[#This Row],[versionedPostIdJson]] &amp;  demoPosts[[#This Row],[versionedPost.predecessorIdJson]]&amp;demoPosts[[#This Row],[versionNumberJson]]&amp;demoPosts[[#This Row],[allowForwardingJson]]&amp;demoPosts[[#This Row],[messageTextJson]]&amp;demoPosts[[#This Row],[messageSubjectJson]]&amp;demoPosts[[#This Row],[imgSrcJson]]&amp;"}"</f>
        <v>\"postContent\": {\"$type\":\"shared.models.MessagePostContent\",\"versionedPostId\" : \"35e60447747e496aafde65ca182db1c8\", \"versionedPostPredecessorId\" : \"\", \"versionNumber\" : \"1\", \"allowForwarding\" : true, \"text\" : \"125: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lorem ipsum \",\"subject\" : \" \",\"imgSrc\" : \"data:image/jpeg;base64,/9j/4AAQSkZJRgABAQAAAQABAAD/2wBDAAYEBQYFBAYGBQYHBwYIChAKCgkJChQODwwQFxQYGBcUFhYaHSUfGhsjHBYWICwgIyYnKSopGR8tMC0oMCUoKSj/2wBDAQcHBwoIChMKChMoGhYaKCgoKCgoKCgoKCgoKCgoKCgoKCgoKCgoKCgoKCgoKCgoKCgoKCgoKCgoKCgoKCgoKCj/wgARCAC2AOwDASIAAhEBAxEB/8QAGwABAAIDAQEAAAAAAAAAAAAAAAUGAgMEAQf/xAAUAQEAAAAAAAAAAAAAAAAAAAAA/9oADAMBAAIQAxAAAAH6oAAAAAAAAAAQZOK2LIrMiSoAAAABHkgp3UWdWfSyq5xlvRcoAMM6saLN0ZACIlxVbVEbCTAAA1Y1k3ZWT0qG2wQBl508JveYHPvmIMt6pW0hd8bZQADxVOQu9WtOB5srFnABUD23Qk2ANeyrla+j1q1gCNkhS5uKyOqxVe0AA1GxXbGAVuyVqygHnz+fmyv47OAuWVQ3loqefWc1nqHQWdWRZoWI5Du4e2VNevzAswHz36FrPnf0ii3k9180ALZr2A5SGsdRtw89FU3cvUM7EKws4ionzpPLH6K5HXT5uXCudlXPq4Nde5rSVXjvYhJsAMfmtnnT5zY7PSC9RMRtIq912ZOwAFX3c+4sjhgi11jnniK980Fh45esEvIgAABVq/8ASakWLfVY0mdsVaiJgfoOggOiKsxFc3uZv0eZnLnlaiu8c5BkDdtE6KjM6CcAAAABTLX0VM36piSKp1WHmKpn36S0csHiTNNscwUWVtYhJsGrbFEbZ4eYAAAAAAIPjtECTwBpNyiyZZ0EJzTXtRbQAVS11e0AAAAAACpW3Qb1W2lkj4vUSEyACsWfAZ1IW3hh+whboAAAAAAAAAAAAAAAAAAAH//EAC0QAAIDAAEDAwMCBgMAAAAAAAMEAQIFABAUIAYRFRITMCQlFiEiIzVQMTZA/9oACAEBAAEFAv8AZk0gwWjGiTlJ1vq71wcqPrN/+iZisT97VIAAwU6uIAb4kwyuz+JpwClGtNqFBAbYHOTE8tk0mYzyi4w83n1UeA34se+i1EREeOot3Seez3afmS9R07hh/hcdYoEnLitVJlHkaDNK/LRz7+ibgk6htJszUKFsyZ+muzZVLOWhRTwmfbkfz6G/bC1tF6+JSUCMQ7ahOhwjOOMu4eZ7drhE3oNV/d78+J+9ZtMLQ6x9UJNEVb47M31vH1RF5xvSNC0yuWiLRl/pWPGsfLM+F7RWv9X8PCr9sfV9Wra3tOollt92sSf37x/58NH3HoeG+c00yWAHS8PUF7dppR+o8XvZfbL+i2tT2C34FJUQxa65Z66XuR/wEySjRl+5sLWgdomLR0Z/veoKTB97wc0V1Zp9dLHSY0QDkerlZbV7z13VWahvczwOlrRSuV7ttddotoWEOohFy4qQjZhUDnB+j92FyT6hYzlChsUTSb/zIKx85n8nSvax4buNGYjhr3eDkM93nr/pNFuv07fW9a3on9GKfjDQVq3obV5WsUr1mfv7fXNrAdUpmWHrzrU53zFIttLVj5pWeJPBc5DTjlx5dZJzXWuSmOakN6S9mF8o99TQ6XvWlZ2kvqOwdwSeY9Alc1Ze/gcw1x+njVZH1zrxZ7CpPaeH8/4i9Pf4fq0tcTvyjEizGbrP9KCjWLSlaV8pn2ijBdLReNA2E9elp5qNdokda6uLWIrXwifb1B6e/nj9Xb0Jpafu0bXqNfDT94U1mO1zs8HbJee+eBZoIpAb0reryVEa1zZqMecYjWva4SLMCZH4G/7B6e/w7DIVq/LWNNoePxNYKw1rxG5pz3jnNr+7P4N3P70OY0VFZZgTIr1i1fTf+Hu9cp+40KWNKhGfvaIeV0f6iaf0z3z9+Jqm7kmaX7p6K5vIQZakeNn0g2ZZaHne5jOU7QXBT3W/+FyhEGyZ9C8e0HV0ilopiqgoqvwo6FravxLjbA1V6Udfp8OHls9kcIaFyHSrBdnjTq6sFO5oVzs0CMc0GoUWyVZVU/EWpMgo7jOI+Mpcn06q8/LWHwWwiSdppe62nYbjnLHFS1nFqxtvLFHSX7vfHtH4rmKK26EvUY0R2cN+Qix0SptibH0KARYtjZ9ufA5vPgs7nwOdymShS9KVHXx0wWaQymIYT/K5njORJpmr/wCEZKFjwZnsNT82fWO56ln6RZ+fDiFcq1K0TYpW6bF4jIHeVKUU2/D1FEfH/mmbIa/V8tQJ445Fl+GtH2S1mLR0ZaAtX+5rsfmKOhh9s6pN2368ht+0/HmcJ42iLR8YyDnaa3Pjik4rmKLW/wBR/8QAFBEBAAAAAAAAAAAAAAAAAAAAcP/aAAgBAwEBPwE0/8QAFBEBAAAAAAAAAAAAAAAAAAAAcP/aAAgBAgEBPwE0/8QASBAAAgECAgQJCAcFBgcAAAAAAQIDAAQREiExQVEFEyAiMlJhcYEQFDAzQmKR0SMkNFNyocEVQ4Kx4VBzkpOisiU1QGOjwtL/2gAIAQEABj8C/tMww5riYezEMcO86hRwso4tGgyS/IUM6WJXsZhRM/B0mXfC4f8AKiIZAWGtToI8P+oxOgUcGMfB28aGl/pWSFFRdyjkYsMso6MiaGFC04QwbN6qYe32Ht9HmuJVTvOmnnt7J+LUZs02j8qV3v8ABHX9wgH5mude3xP99Wi6vR3Tmvq9/cDskwcVmvY45Ys2AeI4H/Ca+ifnDWh0MPDktaj7JF649c9X50ANXKZV9avPjO5hqqKbaw0jcdvoC8jBVGsmvqOEVv8AfsNLfhHzqRZAXkcYGV+c1Cy4TGWXorIejLR/Zzq0P3EuodxrG54OnX+6IetFjf8A+TX0VokPbK+P5CvOuEJ+OlTTmfQqdwoBZMLkdB+g/hvoW/CHOVj9HcYaD2HcfKzRDGZuZGPeNJFjiR0jvO08nTWjyPOATaSNjIoHQPW7qDKcQdIPKaSRgqLpJNLPcAraKcYoT7fvN8vLkmRXU7CK+p3s8S+yh56j41P51kV7dirsNR7a420t4FgPR41jiw36Kw+pxe8MWoNwhO90RqXop8KySpq6JGgr3UeDuFOeG9VJ1x/9ULC9JYn1M3XG49vksItOUZpT4DD9eVMEB2Y4bsa+kxALkpju8hB1GprBtSc+LHqH5coSNpsYjzR962/uHJLNqGmruck5ruTEdgJwpUHsjDkNE2jarD2TvqSCfBL+3bXubY3caxcZZlOSRdzVBidcD4fEei4PmHXMR8R/TkixswTcTg+C7aTzYZQnNKbV5K28Zwe5cReB11wbaRjBOMzYDco5VlKmufGJxvGyklxwiuxxbD3xqNWN2eij8W3c3JZ5GCoukk0miVY3OVZGTBSeRwdCv3hlP8I/ryZeE2iz2kvMBXpIo29xoXnBs6LMRr1rINxoR8Ixm1l3nSjdxrEHEeW0QHRDG0h8dFSbfNosPFuTkZs02yJNLGn4S4S+jEakJHryD509zcZo5AM1vEPY7T20M/RlTT2GpLW5x85g1k+2Njcgyy3TS2aOGaLLpy4/nSWgYtPKyyvugXWB5SzHBRpJqbhBsQjfRwg9Xf48hYItElw3FA7sdZpY0GCqMAKaWxka1lOvL0T3iuL4Ws88W2WMZk8RsrjeC7p4VOrI2ZPhWH1WcbG0oa+js4oe2WTH+VSzXUgkuJekQNAG4VcXVvCLiKbLmUNgwwFfWI7i3/vIjXrm/wAtvlWW2sbqRveXIPiaL311HZwbozp/xV/wmyxB13E+jN+pq54PuUEVyUxXA4hu0VFI3Twyv3ipIP3c+Msf4vaH61YSLoLq6N2jDHkFWAKnQQaeCcZYJWxjm/8AU+TGeVEHaaAkV4LLqnpS/IUFUYAaAOQF05baPH+Jv6cjhGGPRHzHy7iRpqS3s2jjWHDjHYZsSdgFHBbOUbAMymhx/B84JP7sh6xZLgDtiNcwTsN4ian4knMmhlYYEU/mCwpbg5eNk05t+Arjb2RrqTZn6K9w8iXFt9pgOZPe3ipki9TcDziMbtjD419E2WdDnjbca86kjMa265FX3z0vKWdgqjaaIR2lI+7QtRjTgt3Q6+PIUVka9MEJOIjj5xUbsxoSBS833khxbkmSZwiDaaubgMDJJKSR1Rs5HCl0WHFhgmj3RTXDjBrlzL4HVyZBGAPq3OPjoq27j/PkPDbkLNm85tidvWSsE4Pm84HSDaEXxprhmz20zYTOgwjVzu+fl46bE2SnCOPY/vGsqKFG4cvTRm80kntYz9CMcqfiOOuhPxMvB911zpjk7GwoR3o83lOonoP3HyPJ7fRQb22VBZD11w4Rz2nS1BRqHJmO62H+41bnsP8AM8iyjj50sblmw9kZTrqOwUlVcZ5SOpu8auERBkEeUCoQ2vIMfhU8o1hdHfUEI9hQPQTqJEWV0OUE4Y76QRdDKMvdRV1DKdhouI+NsGP0sB0hPeWg3B19NFGy81emvhjUc1/ccdxXQRVyjHfVpchHeOJznVBjoIwxrPBIrr2cmNR7dsQfjVuNwI/M1jPKiDtNYWVnPMOuRkWvrNzDaJuiPOPiawgGvSW1lu81eI+GcohX8NQWKYMmPGT9ijUPHyWlrr42YEj3RpPoUdVDyRHHKfaG0UGUNc2HZ6yHsIoSQOHQ7RRVhip0GoOzMP8AUaaGwi44ocHkZsEU/rQD2KSDa0UvzrOksvBt43XXLm79hoB7aO4HXifL+Rpg9pdph/2scfhXNs71+0RfOhxXBj4H7yQLTXV6YzMVyKqalFOba9kgikbMyKu3bgdlJkh84vH0JmOLse+s1/dOB91AcoHjtrDzZD+LTXGcFSNCw08VrRqtJ7PMnCeOTiv5g0czcZK5zSP1j5JHHq7VMn8R9F57AGaB/tEY/wBwrzvgubiJWGIZeg/eKeK6tsJm5vHL6vTt7KhgsZRJI+EMbKdp20kUY5qj4+TLIqsu4ioOKY+aXD8WYyeg2zCnmmOCLSySTG0ibSEi6fia50tyTtPHHTWNnfzKerLzxRtLyPirpRj7rDeKvp26UeWJewYY+T6xMidhOmstipt4jrmlGB/hFYoM0x6Ujaz5C+tzzUXrNsFASaZ3OeQ72Po2mhUyWTnF4xrj7R2UHQh42GvfQkiBt5RqaE5aGSSG6T3xkagLuyuYzvVc4+IrDzhUbc/NwqDJPE306amx21YW6uroZDI4GnojyYPKincWrFriIDtcUrWknGXcDhk4sY9/hVxcWNoI1mVdNxo1dlY3l9J+CDmCs0UK5+s2k+Vnc4KoxJoXtyuj9wnVG/vPpTNwfz4ScXtv1WsYzpGhlOgqe3y4SxI495caONqmmvs3+tvnXqP/ACN86+zf6jWZbWLHuxrLGiqo2AYcqeFDgzrgKQ4ZXTmOvVYem45GaG4w0SpoPjvo2V3xbuEziRN3aPRExurAHDQceTFMPU3J4tx7+xvT30vtmXLj2ADkORrAqOea5uuNlGYkS4Yd1YRX94ve4P6VgL+bxVT+lYG/mHcqj9KxuZ7m47HfR8BU0EYCxywq6gaBo0ckHaJUI+Pp2Zvst1hp6sn9eRNJIcFVTVqrawg5NvfhceIOD/gOusQcQfLmnlVB2moWMTR2MTcYC+gyHZ4enaORQyNoINYWUiSQDVHNrHcaw/Z2ftWYYVh+zcva0y4Ur8IyAqhxWGPo49u/lEHSDWHB980Uf3brnA7q/wCZp/kCvrN/cONycwflWaKBc/WbnH8/7J//xAAqEAEAAQMCBQQDAQEBAQAAAAABEQAhMUFRIGFxgZEQMKGxwdHw4VBA8f/aAAgBAQABPyH/AKYEZj+gGrRfPS78xKO2sB7zDU0Q6k+jTGDJPXK//oYqASrpRE0E/wDhz60HG9hwGC2TdHef3SgpO2CGhp7ZoTiQuOhlo1SeSccjd+KuK1gVnCSNQbAImR9FaBMI8mr8nYkhTsk/NFlQZl+Ts0Ux/upV+GTsIRdULsfpRsgCANOLATmO+VEIR0M2HmfYPz8rgO9GuC11/Dmkkz53dEXHQitNspb678quDjMj9udGreRluPQZpbIdLz81jDoZ43o0xw/Fw65oQV4Qhsp+F6U9hLKfGj6kgCm8sH77UK4aVZXv5OEAqANWkAUI6+k73a0vk82vmisDgYTiMkGhBUePgxycjagQW9H2e0oqaAV4PY3Rymr+yviInotWrgfpowpLl6jeGKBmcAi7aPi60t1pS2ZbtouegoSrSh/kP7nUP8OYwJ4iIt1F1O1WBLjkn5n0EsQhHWkonPq7od1vHFCiX2g1Hg34Ueg1PKoZrdzgxPajwwTHI4GYWxkBwOlbekLRYv4zSDMLZ2f3UUJABz4tAI3GgAgsesRLW1i1vreXDgcFaep0nFRaGsYU0ThhaF/kePuhJQT8zR0xxYHEYYrrs1DsRh9wWrFlC7BA+Y4QiBJQBUVzm7TiXfg0USMTB/8ABwKAqwFYcUpU4I7ktBDyE9EfzmkX6xdHJt5ogJMI+twkNG9itMgEyDSvJgOGdtsTxqA/EHl5VMu1MZOTzLm4/iaiZEImdbuJRQmIJGydeCCAOwoJFNHOosBkBPJG8Rzox6FaLIwFRyJhYQ57nA2iObT9AmjuCk2K055s/G+KXfvzWSichInXrokVvB7guUsEy3yZV0HFmFjlUXobscUk2aJa8QZLsJNDMElZ8BMUbil9+9YelZ3vlubRoxzs29NTJcpsMwNrTUX4P7Q6eVBEOSYg+eAV6wEiU77f8ptLomjihktRRyxanpvVwJS2C5/VlogAoGA4LGXPtjPg+fVJqMi2ggQs8VOJXJgSSMRlpRzW4Qd5KkMOLOG9mfimwNlHHxUCd38PxRYnkh2kjScgzOkMItueYosN6AfEnzQAQEFHs2waPylNxBcKT5YMUciL2T+Ek71cctHH6HqTQJUgK1h6hushFW1hrlpi60u7SBEuUKFZmXf9cOexDwVqcVsFi9jgusMcIvM96TKFzbA8B54daY3brOhgnNzrPgl4rYBPx2GKdGmgM33lC7KmpmJOQw83rMpZKhRvyJwcqLAuBg4wRUBrQwjpBJjcPqnYqlvrKzSiWiuu9jShEkxQF3hzNYVIS5wag9hKNGAgOXCT2F0LmScFa+1X2zoljNFzjzwGIc19NCYP2OhQuIRXOFMshp1rHy0WuEtEsXfM+wdVANHZ2moDIhBkstRNIhGR7VcVKH8Gi81NGRIQtyGBRbskQ797tLy+mAnw/mhznqsdduGUyBauYtqJOGQ7VduZU0D3wPtDUcM1yg+LtWAy8snfUrEN7zCZ+X6po2DzxKdVFioxxqi5Jtj2ZAZG3znSdHepeGicnXXR/tYFofxag9AQdSlN6RB0IKGz0LETdW4Ux1AAbusBKyzAsLoP2Uct7qTf/apEk4uj0MyoMHjLPsVehTQrRzMjUGpZm/lu5WrXTKPUNX3TTRUPMqWA30qW147xZUhLnpL5prmmLrYhxO5RXMEV2J7Ud6EartLr+NvRCOFd774PaUqDWcgtzWoI2jCUOcJG6CyblcqhJRK73Jq0cYgYy1Xm+i9a3RUVbeCkybg5VA0Mu/QoYTZZGkuOgVPl+SVb0y0Igj2vc61gN7L7pojPsQeV9J8hElw6GaQWvKKfxdpAne59enT0fZOh5TBV/EpcuRflj29VWVXU/kVKykC4KVTM2R2x8UkgucDtJajDX0EPZpM6hvNHjOn4SaS5AJZITyn0eEuQDXMYwD7q5rwEb5JaRRGENzK8L+aFx88h75a/vMu7j1JM4zQKKMasz6+x0PdPHRkHNHDyxThw8PyYaeoYWZgLu9dWNEn5oBkA8qHM0LsoXm/5q2ibxeGjgEghDiMsojia1Wls2Ce9CF4J8DR1rTFTeUch9lQJcUoJCSgmnDgCY1g/KLe+5F725EfLwPkRTxTh500nIWioFaZ/Y0ANBq95olLOr3mj2WZafEoGOlwLUBqxfhmCJx2Y47T78gco2FYno4JYgnnbFQRXrxPDPE1j6K7MPmhIgSI2T1+VrXaixwQQuzT3xkg0JKsl7O6I6dZpPKjc3eGoLU5iIdYlpAvk0Hcm/EEsBCOtamewORlg9AJ5ztDbjsqDJzHl/wCS/9oADAMBAAIAAwAAABDzzzzzzzzzzzzzzzzzzjTzzTzzTyzTzzyhyxCSjQzzwTzzzzTzhTyxhzzgTzzxwRyTTTDCzygSBzxzxwxACyyTQRzzySCCDzyTjBwhzzzyhywxTShwQzzzzzyywwjCxzzyjTzzzzzyjzjTzjzxTzzzzzzjyBzzxCDzzzzzzzzzzzzzzzzzzzz/xAAUEQEAAAAAAAAAAAAAAAAAAABw/9oACAEDAQE/EDT/xAAUEQEAAAAAAAAAAAAAAAAAAABw/9oACAECAQE/EDT/xAAmEAEBAAICAgICAwEBAQEAAAABESExAEFRYSBxEIEwkaHwUMGx/9oACAEBAAE/EP8A0y50d/Myp7ITgjXTgWsWOc7Md8AD3OE9Ij+njWo0ZigZWrnGjrfGPvHiNwn7Sfz38X5uNElAGVXo4OeLbjwl26ZQQU3TV8kh+2bfb8LB1Rj4A5cdUeuLMowGS+A5nedyv8R05BI/9kOZ04SFGVJBVVwzxesEWM+laaD9cikQjb+gN8KIpgAoRyrXb1XE1x2GhRNSIsjFA++KF8kroKNb2a13wKbaK43rN7k9/Fym5aOs2oDDcmGeElcBAGgPlnHOCaALrJH0vJXOxSjB6hGf4J4sDP5Vg4VW9lxWK3RE1eB5QCQIDPQL4UxOGNg3gSUZBiCtvtnFa9GquWVBbsM74G0wB04ACJtmHgiLcBAvVdPviZgYMipF7CJUvBcyrB5FsdWVUNPAHON4zCCDLo3jkOA+G6MOyXTj7/K3R/2/CdzMcJ2QeJqFyqnfU+IdCqkA4NQqBon46vyEMBP0djB2cIN1GqKI9iPyYWlSC7f+zzIvrEzSv7BJFtyAAANB+NOmmt5Lp9meBZnhQkhkR4Jw0UKginciijqPMCiJ6hkjD0OfvhqE3T60h+/WuI7sRUGmuXzV75HcQ4ZRB5ZDWMcbYkG7wHwYvbsubWrRYCWmpYXuZyn4EB0blWFTEd/LO/lg1OMshTOkF9cwHJiZBQ6Ev/e/wgFmcAkR/XHBzFas4rlz/V+JYV1wxkYq1gdRYStq6xwAIa+FOEl0Cr/RzCFvO1eOoyeGciYSRCAY/r4JvbYoucZWd5Kd8HCLY7ND4A9ZjRwj0IIrhnh09PrmKJ6oKWZ5wf4/IiQERKJwmIBACAfmjlqVKkJ0AjyHDJ8FUoKgANJ9F9uRnDADuOJPWaLe9+fim5qnImjxEWMODsHpSRUaaavgmeGvihwRsoDFxkyuZOjBPggWAFbrZ53hnac1vs6ANO8964fBISYotq80FLkCh/UoVx8GxALilQyaF3dp+zX5NsCqsA88fTUrdaWkeVMNmOFdTLIRBdmSMNdYAuAt5BoHmLBt4NSKMieRPzb2Z4hC/uOmY5XHC8ZOU0b2L8QhnMkXQHV9zHCsIvGo7AQYwDPpUtlvh7sgI6RvVS6Q4eI+2L2HItQcDKQ4wCnT/n5pGwt2KcdAaytOBRw8axi4oNrcGxAVfv8AD9YowRVXoDhD4UiOwXpv6+GzWPRF2jh07TgAbIgFAn1xITjI0bl8u4d+eDmQM3GCkwZr/RwHXPS4VRFwDETOubrOwp2CU8R64AMsDa9AyHYy4nHEnpCZZmavVuS541mQVghEJ1VXE5bIwotyCFMX74ATTAMjw64wTYO6EEqUujF413SoQmmdMkK4xwyNaZLhUG0egJrPK0OuR8lkBCFOYxsQxdNOqlnhOEEVwIAgflcB4fDjlp+GTTfQL+/g654RIiI7E5lzLClAdaHkFcZ4AKEdJxGiSdOWDa9Byc7Pn/AjazL9GOBY+DAEAOgD4HWHMOCZDyT/AH/f4AIlHHD8pOqMACDOODAxniHAEMiOSa4HUzSZtoMdV+3gwSWlTshEzP0rzSeObKZXDhtoQjJRjHjk9Fq7bgO48ojJKAmxFY4L+kGRIcBWn/Y1jhoQEAIBy47mZpr5Ch7++WjYRCv0AocXXB5jLrovsKeO3KxNC4OT3gAUMTv8wdSeDyrg5daMJDsUAoYXLwRPQWd2oDdIj75RnEFwxjgXoTAjw4LZR/msD9D4xL/iysPtejbyk+V4gvZkk6yzs/Lrjpgsti2MevjHNHBlzA7sWSsr8Q4g75DiOj66Hgp5JL4ng4ms/u5L/d+HQOY2ixCvoHPbxTM9YG02bXHRlMPFEHYQFzoaHk4URBGjxYV4vCJVDhkWCLjZ3HSacS+gxyfIAglUwA74apeSapMMGAsOrwJygQHSLGFZTvQivSJKAZv+hfVXgBBRRNPCVtCFcEhlznHQ8jKeXJVjszm5ydv7rAQP6PjUtThuCcAogaPtP/vwYxLc2oWYsnZ65jIJESpjEhfGzXCsKIJQNnsUbunni55eLRRveeWC86D19GsGTrg1GUi2UnVSnv8Agw/cDlCVFbidpxBG4YgMHsk5L0pp/CsPGvWOBdiFzIHTiTFwToBkaHMa65YXT1NmvT1/+c+3QyVGS3BurMc8v8tXgbXpB+LsyIBRsfSv9vJUhseQP+nE0quNbaNrhwGeNzCkygTvd1IM1eHhkpZ7jRGGi941yRNc73NmW3a/WOZfIuwgG5oyzEe3PMcaBCRp6NwHV4AAADo4cgFBllnZwC4Cl4a/gDBdSHJFlAPAD7AvOye0uiZiYHAQ4EK6j/Ecr0g81OBjQiPqLxTrVq2EC+gDmnHQNdYDiDHm6FsYqpKUgZwvjPfLr9U5OsjbaVnvnSIswUEMGVYjJHmwHj3Ahj3fq8sPaRg+Ii/qcKGtTQswqvD/AH3xxkB0ZQyqSsNTJzKyRuPZl7EB7euAklOc2r95gBrixo1geYbbJnGuznVm0FMDafH93hwHVOdTZtYofrZW2TiRQdJJRjd6YRShxsHGhodH4rEem6sbqEYf/P4r7WUsgeBnXYa2hJVEahsmjfIUTIpy5grqpY8Arh4ca4jOcgD0ul9TL54Y/VgH+xJVe1/G0qgvFp4h4BISKoq6dAPqZ1P4VNgHaqB98JgWcyVGj09Bi3kdzcM7CBCrnAHDkUh5WjH9hZxqOcuS8jGqPvwgfhITlgQfQxMTeXl4vsYJh8OX9cCe2UmM79XRvEc8GsOVeiq6KWP93+JoC8BoO8pfALxnaDBBa7GA+vf8SCIlHhnLFKtwGFbwRjrWIShFf+08JrCgKJSW4ucvfLmuhmwmXfVnt3x1Ly5K2p7BxLOuH3uQRRIgPq8dEEMVFMLAMrzKPyPzAUEond9cOSyVC1KUW8QGqCWLovATMQ/QAGQRzFhxai3Px8/JEJlp1jjwSMT/AKtzA599M4UhM0SZFHWvBDL+V8nLA1V+g4UXjau9XqF9Abf5EvLizYqUfp092fQXzcPEy3KNeHpfxOSQAizSwOffGIKl8v4gn61wYAdgf8/A1UkyNvfdz4MzBO49if5yfgDgeAAA+T2VlmhBehkX3xnQAKBCz+k9J/MmU6zNQ1FDHQlOEG6ZbBA5mtwz43lPygQAVXRw4mGxUUjhHZ8QDXjO3hqgvWhz/M6eHnmkKTfwFJ5fg1MRpYiThUI+7LQULGEfU5nNpG0/Yf3ykbou1uVTyBQqOzwKOKSCCamtBxRtGvCq9ELEcIhJmGbv4pPtXudV00PpeGv5mMtEqAErgCXVA64NMfkLGVwKqCpVYB2vCLCYLi4P9+IkdDapMhu3pCuAOoeUZETY/i8RnLBAVjBsuTRxH7KimEXRq13+8fzMjSJVf9+uE8YHy5N1IkzYnvkVYlbqMhOz1x16UGMI7ngeEfKkRkyia6N+U+SkSHUCRE8TlijKH7mufo/A4iLRWY4gioxLjzeL2BtgbMMphmHX/k//2Q==\" }</v>
      </c>
      <c r="CC127" s="39" t="str">
        <f>IF(demoPosts[[#This Row],[postType]]="buyerProfile","",IF(demoPosts[[#This Row],[postType]]="project",demoPosts[[#This Row],[jobPostContentJson]],IF(demoPosts[[#This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D127" s="39" t="str">
        <f>IF(demoPosts[[#This Row],[postType]]="buyerProfile","shared.models.ProfilesPost",IF(demoPosts[[#This Row],[postType]]="project","shared.models.ProjectsPost",IF(demoPosts[[#This Row],[postType]]="moderatorProfile","shared.models.ProfilesPost",IF(demoPosts[[#This Row],[postType]]="sellerProfile","shared.models.ProfilesPost",IF(demoPosts[[#This Row],[postType]]="message","shared.models.MessagePost",IF(demoPosts[[#This Row],[postType]]="contract","shared.models.ContractPost",IF(demoPosts[[#This Row],[postType]]="offering","shared.models.OfferingPost","ERROR")))))))</f>
        <v>shared.models.ProfilesPost</v>
      </c>
      <c r="CE127" s="39" t="str">
        <f ca="1">"{\""$type\"":\"""&amp;demoPosts[[#This Row],[$type]]&amp;"\"","&amp;demoPosts[[#This Row],[uidInnerJson]]&amp;demoPosts[[#This Row],[createdInnerJson]]&amp;demoPosts[[#This Row],[modifiedInnerJson]]&amp;"\""connections\"":[{}],"&amp;"\""labels\"":\""notused\"","&amp;demoPosts[[#This Row],[typeDependentContentJson]]&amp;"}"</f>
        <v>{\"$type\":\"shared.models.ProfilesPost\",\"uid\" : \"d9f0083a5f7e41889819c033a8d509da\", \"created\" : \"2016-09-15T13:57:50Z\",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F127" s="34" t="str">
        <f>"""uid"" : """&amp;demoPosts[[#This Row],[uid]]&amp;""", "</f>
        <v xml:space="preserve">"uid" : "d9f0083a5f7e41889819c033a8d509da", </v>
      </c>
      <c r="CG127" s="40" t="str">
        <f>"""src"" : """&amp;demoPosts[[#This Row],[Source]]&amp;""", "</f>
        <v xml:space="preserve">"src" : "0002223c1a99453096fa3ccb8dca5418", </v>
      </c>
      <c r="CH127" s="40" t="str">
        <f>"""trgts"" : ["""&amp;demoPosts[[#This Row],[trgt1]]&amp;"""], "</f>
        <v xml:space="preserve">"trgts" : ["eeeeeeeeeeeeeeeeeeeeeeeeeeeeeeee"], </v>
      </c>
      <c r="CI127" t="str">
        <f>"""label"" : ""each([Bitcoin],[Ethereum],[" &amp; demoPosts[[#This Row],[postTypeGuidLabel]]&amp;"])"", "</f>
        <v xml:space="preserve">"label" : "each([Bitcoin],[Ethereum],[PROFILESPOSTLABEL])", </v>
      </c>
      <c r="CJ127" s="11"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"each([Bitcoin],[Ethereum],[PROFILESPOSTLABEL])", "uid" : "d9f0083a5f7e41889819c033a8d509da", "value" : "{\"$type\":\"shared.models.ProfilesPost\",\"uid\" : \"d9f0083a5f7e41889819c033a8d509da\", \"created\" : \"2016-09-15T13:57:50Z\", \"modified\" : \"2002-05-30T09:30:10Z\", \"connections\":[{}],\"labels\":\"notused\",\"postContent\": {\"$type\":\"shared.models.ProfilePostContent\",\"versionedPostId\" : \"35e60447747e496aafde65ca182db1c8\", \"versionedPostPredecessorId\" : \"\", \"versionNumber\" : \"1\", \"allowForwarding\" : true, \"talentProfile\": {\"$type\": \"shared.models.TalentProfile\",\"name\" : \"Crypto.Video\", \"title\" : \"Videographer Extraordinaire\", \"capabilities\" : \"Video, CS5, AfterEffects, 3D Modeling\", \"video\" : \"https://youtu.be/HnDkc3pDEEk\" }}}"}</v>
      </c>
      <c r="CK127" s="101" t="str">
        <f>""</f>
        <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defaultRowHeight="15" x14ac:dyDescent="0.25"/>
  <cols>
    <col min="2" max="2" width="18" customWidth="1"/>
    <col min="3" max="3" width="13.7109375" customWidth="1"/>
    <col min="4" max="4" width="10.28515625" customWidth="1"/>
    <col min="7" max="7" width="13.7109375" customWidth="1"/>
  </cols>
  <sheetData>
    <row r="1" spans="1:7" x14ac:dyDescent="0.25">
      <c r="A1" t="s">
        <v>2461</v>
      </c>
      <c r="B1" t="s">
        <v>2442</v>
      </c>
      <c r="C1" t="s">
        <v>2403</v>
      </c>
      <c r="D1" t="s">
        <v>2464</v>
      </c>
      <c r="E1" t="s">
        <v>2462</v>
      </c>
      <c r="F1" t="s">
        <v>2463</v>
      </c>
      <c r="G1" t="s">
        <v>1053</v>
      </c>
    </row>
    <row r="2" spans="1:7" x14ac:dyDescent="0.25">
      <c r="A2" s="136">
        <v>1</v>
      </c>
      <c r="B2" t="s">
        <v>2467</v>
      </c>
      <c r="C2">
        <v>7</v>
      </c>
      <c r="D2">
        <v>4</v>
      </c>
      <c r="E2">
        <v>3</v>
      </c>
      <c r="F2">
        <v>2</v>
      </c>
    </row>
    <row r="3" spans="1:7" x14ac:dyDescent="0.25">
      <c r="A3">
        <v>2</v>
      </c>
    </row>
    <row r="4" spans="1:7" x14ac:dyDescent="0.25">
      <c r="A4">
        <v>3</v>
      </c>
    </row>
    <row r="5" spans="1:7" x14ac:dyDescent="0.25">
      <c r="A5">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B13" sqref="B13"/>
    </sheetView>
  </sheetViews>
  <sheetFormatPr defaultRowHeight="15" x14ac:dyDescent="0.25"/>
  <cols>
    <col min="1" max="2" width="12.85546875" customWidth="1"/>
    <col min="3" max="3" width="28.28515625" customWidth="1"/>
    <col min="4" max="4" width="118.140625" customWidth="1"/>
  </cols>
  <sheetData>
    <row r="1" spans="1:4" x14ac:dyDescent="0.25">
      <c r="A1" t="s">
        <v>173</v>
      </c>
      <c r="B1" t="s">
        <v>2441</v>
      </c>
      <c r="C1" t="s">
        <v>2442</v>
      </c>
      <c r="D1" t="s">
        <v>2440</v>
      </c>
    </row>
    <row r="2" spans="1:4" x14ac:dyDescent="0.25">
      <c r="A2">
        <v>0</v>
      </c>
      <c r="B2">
        <f>LEN(Images[[#This Row],[Image]])</f>
        <v>923</v>
      </c>
      <c r="C2" t="s">
        <v>2451</v>
      </c>
      <c r="D2" t="s">
        <v>2433</v>
      </c>
    </row>
    <row r="3" spans="1:4" x14ac:dyDescent="0.25">
      <c r="A3">
        <v>2</v>
      </c>
      <c r="B3">
        <f>LEN(Images[[#This Row],[Image]])</f>
        <v>991</v>
      </c>
      <c r="C3" t="s">
        <v>2452</v>
      </c>
      <c r="D3" t="s">
        <v>2437</v>
      </c>
    </row>
    <row r="4" spans="1:4" x14ac:dyDescent="0.25">
      <c r="A4">
        <v>3</v>
      </c>
      <c r="B4">
        <f>LEN(Images[[#This Row],[Image]])</f>
        <v>995</v>
      </c>
      <c r="C4" t="s">
        <v>2453</v>
      </c>
      <c r="D4" t="s">
        <v>2438</v>
      </c>
    </row>
    <row r="5" spans="1:4" x14ac:dyDescent="0.25">
      <c r="A5">
        <v>4</v>
      </c>
      <c r="B5">
        <f>LEN(Images[[#This Row],[Image]])</f>
        <v>1003</v>
      </c>
      <c r="C5" t="s">
        <v>2454</v>
      </c>
      <c r="D5" t="s">
        <v>2436</v>
      </c>
    </row>
    <row r="6" spans="1:4" x14ac:dyDescent="0.25">
      <c r="A6">
        <v>5</v>
      </c>
      <c r="B6">
        <f>LEN(Images[[#This Row],[Image]])</f>
        <v>1003</v>
      </c>
      <c r="C6" t="s">
        <v>2455</v>
      </c>
      <c r="D6" t="s">
        <v>2439</v>
      </c>
    </row>
    <row r="7" spans="1:4" x14ac:dyDescent="0.25">
      <c r="A7">
        <v>6</v>
      </c>
      <c r="B7">
        <f>LEN(Images[[#This Row],[Image]])</f>
        <v>1007</v>
      </c>
      <c r="C7" t="s">
        <v>2456</v>
      </c>
      <c r="D7" t="s">
        <v>2435</v>
      </c>
    </row>
    <row r="8" spans="1:4" x14ac:dyDescent="0.25">
      <c r="A8">
        <v>7</v>
      </c>
      <c r="B8">
        <f>LEN(Images[[#This Row],[Image]])</f>
        <v>1055</v>
      </c>
      <c r="C8" t="s">
        <v>2457</v>
      </c>
      <c r="D8" t="s">
        <v>2434</v>
      </c>
    </row>
    <row r="9" spans="1:4" x14ac:dyDescent="0.25">
      <c r="A9">
        <v>8</v>
      </c>
      <c r="B9" s="40">
        <f>LEN(Images[[#This Row],[Image]])</f>
        <v>1342</v>
      </c>
      <c r="C9" s="40" t="s">
        <v>2458</v>
      </c>
      <c r="D9" s="3" t="s">
        <v>1021</v>
      </c>
    </row>
    <row r="10" spans="1:4" x14ac:dyDescent="0.25">
      <c r="A10">
        <v>9</v>
      </c>
      <c r="B10" s="40">
        <f>LEN(Images[[#This Row],[Image]])</f>
        <v>1342</v>
      </c>
      <c r="C10" s="40" t="s">
        <v>2459</v>
      </c>
      <c r="D10" s="131" t="s">
        <v>2460</v>
      </c>
    </row>
    <row r="11" spans="1:4" x14ac:dyDescent="0.25">
      <c r="A11">
        <v>10</v>
      </c>
      <c r="B11" s="40">
        <f>LEN(Images[[#This Row],[Image]])</f>
        <v>5667</v>
      </c>
      <c r="C11" s="40" t="s">
        <v>2449</v>
      </c>
      <c r="D11" s="3" t="s">
        <v>1023</v>
      </c>
    </row>
    <row r="12" spans="1:4" x14ac:dyDescent="0.25">
      <c r="A12">
        <v>11</v>
      </c>
      <c r="B12" s="40">
        <f>LEN(Images[[#This Row],[Image]])</f>
        <v>8507</v>
      </c>
      <c r="C12" s="40" t="s">
        <v>2443</v>
      </c>
      <c r="D12" s="1" t="s">
        <v>163</v>
      </c>
    </row>
    <row r="13" spans="1:4" x14ac:dyDescent="0.25">
      <c r="A13">
        <v>12</v>
      </c>
      <c r="B13" s="40">
        <f>LEN(Images[[#This Row],[Image]])</f>
        <v>11959</v>
      </c>
      <c r="C13" s="40" t="s">
        <v>2444</v>
      </c>
      <c r="D13" s="130" t="s">
        <v>2445</v>
      </c>
    </row>
    <row r="14" spans="1:4" x14ac:dyDescent="0.25">
      <c r="A14">
        <v>13</v>
      </c>
      <c r="B14" s="40">
        <f>LEN(Images[[#This Row],[Image]])</f>
        <v>13762</v>
      </c>
      <c r="C14" s="40" t="s">
        <v>2447</v>
      </c>
      <c r="D14" s="130" t="s">
        <v>2446</v>
      </c>
    </row>
    <row r="15" spans="1:4" x14ac:dyDescent="0.25">
      <c r="A15">
        <v>14</v>
      </c>
      <c r="B15" s="40">
        <f>LEN(Images[[#This Row],[Image]])</f>
        <v>14914</v>
      </c>
      <c r="C15" s="40" t="s">
        <v>2450</v>
      </c>
      <c r="D15" t="s">
        <v>2448</v>
      </c>
    </row>
    <row r="16" spans="1:4" x14ac:dyDescent="0.25">
      <c r="A16">
        <v>15</v>
      </c>
      <c r="B16" s="40">
        <f>LEN(Images[[#This Row],[Image]])</f>
        <v>1023</v>
      </c>
      <c r="C16" s="40" t="s">
        <v>2603</v>
      </c>
      <c r="D16" t="s">
        <v>2602</v>
      </c>
    </row>
    <row r="17" spans="1:4" x14ac:dyDescent="0.25">
      <c r="A17">
        <v>16</v>
      </c>
      <c r="B17" s="40">
        <f>LEN(Images[[#This Row],[Image]])</f>
        <v>8359</v>
      </c>
      <c r="C17" s="40" t="s">
        <v>2662</v>
      </c>
      <c r="D17" s="22" t="s">
        <v>2659</v>
      </c>
    </row>
    <row r="18" spans="1:4" x14ac:dyDescent="0.25">
      <c r="A18">
        <v>17</v>
      </c>
      <c r="B18" s="40">
        <f>LEN(Images[[#This Row],[Image]])</f>
        <v>17043</v>
      </c>
      <c r="C18" s="40" t="s">
        <v>2663</v>
      </c>
      <c r="D18" s="22" t="s">
        <v>2660</v>
      </c>
    </row>
    <row r="19" spans="1:4" x14ac:dyDescent="0.25">
      <c r="A19">
        <v>18</v>
      </c>
      <c r="B19" s="40">
        <f>LEN(Images[[#This Row],[Image]])</f>
        <v>12491</v>
      </c>
      <c r="C19" s="40" t="s">
        <v>2664</v>
      </c>
      <c r="D19" t="s">
        <v>2661</v>
      </c>
    </row>
    <row r="20" spans="1:4" x14ac:dyDescent="0.25">
      <c r="A20">
        <v>19</v>
      </c>
      <c r="B20" s="40">
        <f>LEN(Images[[#This Row],[Image]])</f>
        <v>19927</v>
      </c>
      <c r="C20" s="40" t="s">
        <v>2666</v>
      </c>
      <c r="D20" s="22" t="s">
        <v>2665</v>
      </c>
    </row>
    <row r="21" spans="1:4" x14ac:dyDescent="0.25">
      <c r="A21">
        <v>20</v>
      </c>
      <c r="B21" s="40">
        <f>LEN(Images[[#This Row],[Image]])</f>
        <v>16171</v>
      </c>
      <c r="C21" s="40" t="s">
        <v>2668</v>
      </c>
      <c r="D21" s="22" t="s">
        <v>2667</v>
      </c>
    </row>
    <row r="22" spans="1:4" x14ac:dyDescent="0.25">
      <c r="A22">
        <v>21</v>
      </c>
      <c r="B22" s="40">
        <f>LEN(Images[[#This Row],[Image]])</f>
        <v>13003</v>
      </c>
      <c r="C22" s="40" t="s">
        <v>2670</v>
      </c>
      <c r="D22" s="22" t="s">
        <v>2669</v>
      </c>
    </row>
    <row r="23" spans="1:4" x14ac:dyDescent="0.25">
      <c r="A23">
        <v>22</v>
      </c>
      <c r="B23" s="40">
        <f>LEN(Images[[#This Row],[Image]])</f>
        <v>13907</v>
      </c>
      <c r="C23" s="40" t="s">
        <v>2671</v>
      </c>
      <c r="D23" t="s">
        <v>2672</v>
      </c>
    </row>
    <row r="24" spans="1:4" x14ac:dyDescent="0.25">
      <c r="A24">
        <v>23</v>
      </c>
      <c r="B24" s="40">
        <f>LEN(Images[[#This Row],[Image]])</f>
        <v>13299</v>
      </c>
      <c r="C24" s="40" t="s">
        <v>2674</v>
      </c>
      <c r="D24" t="s">
        <v>2673</v>
      </c>
    </row>
    <row r="25" spans="1:4" x14ac:dyDescent="0.25">
      <c r="A25">
        <v>24</v>
      </c>
      <c r="B25" s="40">
        <f>LEN(Images[[#This Row],[Image]])</f>
        <v>8851</v>
      </c>
      <c r="C25" s="40" t="s">
        <v>2695</v>
      </c>
      <c r="D25" t="s">
        <v>2694</v>
      </c>
    </row>
    <row r="26" spans="1:4" x14ac:dyDescent="0.25">
      <c r="A26">
        <v>25</v>
      </c>
      <c r="B26" s="40">
        <f>LEN(Images[[#This Row],[Image]])</f>
        <v>9447</v>
      </c>
      <c r="C26" s="40" t="s">
        <v>2697</v>
      </c>
      <c r="D26" t="s">
        <v>2696</v>
      </c>
    </row>
    <row r="27" spans="1:4" x14ac:dyDescent="0.25">
      <c r="A27">
        <v>26</v>
      </c>
      <c r="B27" s="40">
        <f>LEN(Images[[#This Row],[Image]])</f>
        <v>7971</v>
      </c>
      <c r="C27" s="40" t="s">
        <v>2699</v>
      </c>
      <c r="D27" t="s">
        <v>2698</v>
      </c>
    </row>
    <row r="28" spans="1:4" x14ac:dyDescent="0.25">
      <c r="A28">
        <v>27</v>
      </c>
      <c r="B28" s="40">
        <f>LEN(Images[[#This Row],[Image]])</f>
        <v>11491</v>
      </c>
      <c r="C28" s="40" t="s">
        <v>2701</v>
      </c>
      <c r="D28" t="s">
        <v>2700</v>
      </c>
    </row>
    <row r="29" spans="1:4" x14ac:dyDescent="0.25">
      <c r="A29">
        <v>28</v>
      </c>
      <c r="B29" s="40">
        <f>LEN(Images[[#This Row],[Image]])</f>
        <v>8659</v>
      </c>
      <c r="C29" s="40" t="s">
        <v>2703</v>
      </c>
      <c r="D29" t="s">
        <v>2702</v>
      </c>
    </row>
    <row r="30" spans="1:4" x14ac:dyDescent="0.25">
      <c r="A30">
        <v>29</v>
      </c>
      <c r="B30" s="40">
        <f>LEN(Images[[#This Row],[Image]])</f>
        <v>12035</v>
      </c>
      <c r="C30" s="40" t="s">
        <v>2705</v>
      </c>
      <c r="D30" t="s">
        <v>2704</v>
      </c>
    </row>
    <row r="31" spans="1:4" x14ac:dyDescent="0.25">
      <c r="A31">
        <v>30</v>
      </c>
      <c r="B31" s="40">
        <f>LEN(Images[[#This Row],[Image]])</f>
        <v>12855</v>
      </c>
      <c r="C31" s="40" t="s">
        <v>2707</v>
      </c>
      <c r="D31" t="s">
        <v>2706</v>
      </c>
    </row>
    <row r="32" spans="1:4" x14ac:dyDescent="0.25">
      <c r="A32">
        <v>31</v>
      </c>
      <c r="B32" s="40">
        <f>LEN(Images[[#This Row],[Image]])</f>
        <v>8943</v>
      </c>
      <c r="C32" s="40" t="s">
        <v>2708</v>
      </c>
      <c r="D32" t="s">
        <v>2709</v>
      </c>
    </row>
    <row r="33" spans="1:4" x14ac:dyDescent="0.25">
      <c r="A33">
        <v>32</v>
      </c>
      <c r="B33" s="40">
        <f>LEN(Images[[#This Row],[Image]])</f>
        <v>14354</v>
      </c>
      <c r="C33" s="40" t="s">
        <v>2719</v>
      </c>
      <c r="D33" t="s">
        <v>2718</v>
      </c>
    </row>
    <row r="34" spans="1:4" x14ac:dyDescent="0.25">
      <c r="A34">
        <v>33</v>
      </c>
      <c r="B34" s="40">
        <f>LEN(Images[[#This Row],[Image]])</f>
        <v>7530</v>
      </c>
      <c r="C34" s="40" t="s">
        <v>2721</v>
      </c>
      <c r="D34" t="s">
        <v>2720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1" sqref="Q21"/>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0" sqref="C10"/>
    </sheetView>
  </sheetViews>
  <sheetFormatPr defaultRowHeight="15" x14ac:dyDescent="0.25"/>
  <cols>
    <col min="1" max="2" width="25.42578125" customWidth="1"/>
  </cols>
  <sheetData>
    <row r="1" spans="1:3" x14ac:dyDescent="0.25">
      <c r="A1" t="s">
        <v>2607</v>
      </c>
      <c r="B1">
        <f>LEN(C1)</f>
        <v>7344</v>
      </c>
      <c r="C1" s="22" t="s">
        <v>2604</v>
      </c>
    </row>
    <row r="2" spans="1:3" x14ac:dyDescent="0.25">
      <c r="A2" t="s">
        <v>2606</v>
      </c>
      <c r="B2">
        <f t="shared" ref="B2:B8" si="0">LEN(C2)</f>
        <v>6909</v>
      </c>
      <c r="C2" s="22" t="s">
        <v>2605</v>
      </c>
    </row>
    <row r="3" spans="1:3" x14ac:dyDescent="0.25">
      <c r="A3" t="s">
        <v>2615</v>
      </c>
      <c r="B3">
        <f t="shared" si="0"/>
        <v>1075</v>
      </c>
      <c r="C3" s="22" t="s">
        <v>2608</v>
      </c>
    </row>
    <row r="4" spans="1:3" x14ac:dyDescent="0.25">
      <c r="A4" t="s">
        <v>2614</v>
      </c>
      <c r="B4">
        <f t="shared" si="0"/>
        <v>1139</v>
      </c>
      <c r="C4" s="22" t="s">
        <v>2609</v>
      </c>
    </row>
    <row r="5" spans="1:3" x14ac:dyDescent="0.25">
      <c r="A5" t="s">
        <v>2613</v>
      </c>
      <c r="B5">
        <f t="shared" si="0"/>
        <v>1168</v>
      </c>
      <c r="C5" s="22" t="s">
        <v>2610</v>
      </c>
    </row>
    <row r="6" spans="1:3" x14ac:dyDescent="0.25">
      <c r="A6" t="s">
        <v>2612</v>
      </c>
      <c r="B6">
        <f t="shared" si="0"/>
        <v>8000</v>
      </c>
      <c r="C6" s="22" t="s">
        <v>2611</v>
      </c>
    </row>
    <row r="7" spans="1:3" x14ac:dyDescent="0.25">
      <c r="A7" t="s">
        <v>2617</v>
      </c>
      <c r="B7">
        <f t="shared" si="0"/>
        <v>8000</v>
      </c>
      <c r="C7" s="22" t="s">
        <v>2616</v>
      </c>
    </row>
    <row r="8" spans="1:3" x14ac:dyDescent="0.25">
      <c r="A8" t="s">
        <v>2618</v>
      </c>
      <c r="B8">
        <f t="shared" si="0"/>
        <v>62</v>
      </c>
      <c r="C8" t="s">
        <v>2620</v>
      </c>
    </row>
    <row r="9" spans="1:3" x14ac:dyDescent="0.25">
      <c r="A9" t="s">
        <v>2619</v>
      </c>
      <c r="C9" s="38" t="s">
        <v>2621</v>
      </c>
    </row>
  </sheetData>
  <hyperlinks>
    <hyperlink ref="C9" r:id="rId1" display="http://www.columbia.edu/~fdc/utf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1020</v>
      </c>
    </row>
    <row r="2" spans="1:3" x14ac:dyDescent="0.25">
      <c r="B2" t="s">
        <v>954</v>
      </c>
    </row>
    <row r="3" spans="1:3" x14ac:dyDescent="0.25">
      <c r="C3" t="s">
        <v>173</v>
      </c>
    </row>
    <row r="4" spans="1:3" x14ac:dyDescent="0.25">
      <c r="C4" t="s">
        <v>956</v>
      </c>
    </row>
    <row r="5" spans="1:3" x14ac:dyDescent="0.25">
      <c r="B5" t="s">
        <v>957</v>
      </c>
    </row>
    <row r="6" spans="1:3" x14ac:dyDescent="0.25">
      <c r="C6" t="s">
        <v>173</v>
      </c>
    </row>
    <row r="7" spans="1:3" x14ac:dyDescent="0.25">
      <c r="C7" t="s">
        <v>955</v>
      </c>
    </row>
    <row r="8" spans="1:3" x14ac:dyDescent="0.25">
      <c r="B8" t="s">
        <v>690</v>
      </c>
    </row>
    <row r="9" spans="1:3" x14ac:dyDescent="0.25">
      <c r="C9" t="s">
        <v>173</v>
      </c>
    </row>
    <row r="10" spans="1:3" x14ac:dyDescent="0.25">
      <c r="C10" t="s">
        <v>955</v>
      </c>
    </row>
    <row r="11" spans="1:3" x14ac:dyDescent="0.25">
      <c r="B11" t="s">
        <v>958</v>
      </c>
    </row>
    <row r="12" spans="1:3" x14ac:dyDescent="0.25">
      <c r="C12" t="s">
        <v>173</v>
      </c>
    </row>
    <row r="13" spans="1:3" x14ac:dyDescent="0.25">
      <c r="C13" t="s">
        <v>955</v>
      </c>
    </row>
    <row r="14" spans="1:3" x14ac:dyDescent="0.25">
      <c r="B14" t="s">
        <v>959</v>
      </c>
    </row>
    <row r="16" spans="1:3" x14ac:dyDescent="0.25">
      <c r="B16" t="s">
        <v>975</v>
      </c>
    </row>
    <row r="17" spans="1:5" x14ac:dyDescent="0.25">
      <c r="C17" t="s">
        <v>960</v>
      </c>
    </row>
    <row r="18" spans="1:5" x14ac:dyDescent="0.25">
      <c r="D18" t="s">
        <v>961</v>
      </c>
    </row>
    <row r="19" spans="1:5" x14ac:dyDescent="0.25">
      <c r="D19" t="s">
        <v>174</v>
      </c>
    </row>
    <row r="20" spans="1:5" x14ac:dyDescent="0.25">
      <c r="D20" t="s">
        <v>962</v>
      </c>
      <c r="E20" t="s">
        <v>963</v>
      </c>
    </row>
    <row r="21" spans="1:5" x14ac:dyDescent="0.25">
      <c r="D21" t="s">
        <v>964</v>
      </c>
    </row>
    <row r="22" spans="1:5" x14ac:dyDescent="0.25">
      <c r="B22" t="s">
        <v>965</v>
      </c>
    </row>
    <row r="23" spans="1:5" x14ac:dyDescent="0.25">
      <c r="D23" t="s">
        <v>962</v>
      </c>
      <c r="E23" t="s">
        <v>963</v>
      </c>
    </row>
    <row r="24" spans="1:5" x14ac:dyDescent="0.25">
      <c r="D24" t="s">
        <v>964</v>
      </c>
    </row>
    <row r="26" spans="1:5" x14ac:dyDescent="0.25">
      <c r="A26" t="s">
        <v>1019</v>
      </c>
    </row>
    <row r="27" spans="1:5" x14ac:dyDescent="0.25">
      <c r="B27" t="s">
        <v>962</v>
      </c>
    </row>
    <row r="28" spans="1:5" x14ac:dyDescent="0.25">
      <c r="B28" t="s">
        <v>966</v>
      </c>
    </row>
    <row r="29" spans="1:5" x14ac:dyDescent="0.25">
      <c r="B29" t="s">
        <v>967</v>
      </c>
    </row>
    <row r="30" spans="1:5" x14ac:dyDescent="0.25">
      <c r="B30" t="s">
        <v>968</v>
      </c>
    </row>
    <row r="31" spans="1:5" x14ac:dyDescent="0.25">
      <c r="C31" t="s">
        <v>969</v>
      </c>
    </row>
    <row r="32" spans="1:5" x14ac:dyDescent="0.25">
      <c r="C32" t="s">
        <v>970</v>
      </c>
    </row>
    <row r="33" spans="1:6" x14ac:dyDescent="0.25">
      <c r="B33" t="s">
        <v>971</v>
      </c>
    </row>
    <row r="34" spans="1:6" x14ac:dyDescent="0.25">
      <c r="C34" t="s">
        <v>972</v>
      </c>
    </row>
    <row r="35" spans="1:6" x14ac:dyDescent="0.25">
      <c r="B35" t="s">
        <v>974</v>
      </c>
    </row>
    <row r="36" spans="1:6" x14ac:dyDescent="0.25">
      <c r="C36" t="s">
        <v>973</v>
      </c>
    </row>
    <row r="37" spans="1:6" x14ac:dyDescent="0.25">
      <c r="D37" t="s">
        <v>976</v>
      </c>
      <c r="F37" t="s">
        <v>977</v>
      </c>
    </row>
    <row r="38" spans="1:6" x14ac:dyDescent="0.25">
      <c r="D38" t="s">
        <v>978</v>
      </c>
    </row>
    <row r="39" spans="1:6" x14ac:dyDescent="0.25">
      <c r="D39" t="s">
        <v>979</v>
      </c>
    </row>
    <row r="40" spans="1:6" x14ac:dyDescent="0.25">
      <c r="B40" t="s">
        <v>980</v>
      </c>
    </row>
    <row r="41" spans="1:6" x14ac:dyDescent="0.25">
      <c r="B41" t="s">
        <v>981</v>
      </c>
    </row>
    <row r="42" spans="1:6" x14ac:dyDescent="0.25">
      <c r="C42" t="s">
        <v>982</v>
      </c>
    </row>
    <row r="43" spans="1:6" x14ac:dyDescent="0.25">
      <c r="C43" t="s">
        <v>983</v>
      </c>
    </row>
    <row r="44" spans="1:6" x14ac:dyDescent="0.25">
      <c r="C44" t="s">
        <v>984</v>
      </c>
    </row>
    <row r="45" spans="1:6" x14ac:dyDescent="0.25">
      <c r="C45" t="s">
        <v>985</v>
      </c>
    </row>
    <row r="46" spans="1:6" x14ac:dyDescent="0.25">
      <c r="A46" t="s">
        <v>986</v>
      </c>
    </row>
    <row r="47" spans="1:6" x14ac:dyDescent="0.25">
      <c r="B47" t="s">
        <v>987</v>
      </c>
    </row>
    <row r="48" spans="1:6" x14ac:dyDescent="0.25">
      <c r="C48" t="s">
        <v>988</v>
      </c>
    </row>
    <row r="49" spans="2:4" x14ac:dyDescent="0.25">
      <c r="D49" t="s">
        <v>989</v>
      </c>
    </row>
    <row r="50" spans="2:4" x14ac:dyDescent="0.25">
      <c r="D50" t="s">
        <v>990</v>
      </c>
    </row>
    <row r="51" spans="2:4" x14ac:dyDescent="0.25">
      <c r="D51" t="s">
        <v>991</v>
      </c>
    </row>
    <row r="52" spans="2:4" x14ac:dyDescent="0.25">
      <c r="D52" t="s">
        <v>992</v>
      </c>
    </row>
    <row r="53" spans="2:4" x14ac:dyDescent="0.25">
      <c r="D53" t="s">
        <v>993</v>
      </c>
    </row>
    <row r="54" spans="2:4" x14ac:dyDescent="0.25">
      <c r="B54" t="s">
        <v>994</v>
      </c>
    </row>
    <row r="55" spans="2:4" x14ac:dyDescent="0.25">
      <c r="C55" t="s">
        <v>995</v>
      </c>
    </row>
    <row r="56" spans="2:4" x14ac:dyDescent="0.25">
      <c r="D56" t="s">
        <v>996</v>
      </c>
    </row>
    <row r="57" spans="2:4" x14ac:dyDescent="0.25">
      <c r="D57" t="s">
        <v>857</v>
      </c>
    </row>
    <row r="58" spans="2:4" x14ac:dyDescent="0.25">
      <c r="D58" t="s">
        <v>997</v>
      </c>
    </row>
    <row r="59" spans="2:4" x14ac:dyDescent="0.25">
      <c r="D59" t="s">
        <v>998</v>
      </c>
    </row>
    <row r="60" spans="2:4" x14ac:dyDescent="0.25">
      <c r="D60" t="s">
        <v>999</v>
      </c>
    </row>
    <row r="61" spans="2:4" x14ac:dyDescent="0.25">
      <c r="B61" t="s">
        <v>1000</v>
      </c>
    </row>
    <row r="62" spans="2:4" x14ac:dyDescent="0.25">
      <c r="C62" t="s">
        <v>805</v>
      </c>
    </row>
    <row r="63" spans="2:4" x14ac:dyDescent="0.25">
      <c r="D63" t="s">
        <v>1001</v>
      </c>
    </row>
    <row r="64" spans="2:4" x14ac:dyDescent="0.25">
      <c r="D64" t="s">
        <v>1002</v>
      </c>
    </row>
    <row r="65" spans="1:6" x14ac:dyDescent="0.25">
      <c r="D65" t="s">
        <v>1003</v>
      </c>
    </row>
    <row r="66" spans="1:6" x14ac:dyDescent="0.25">
      <c r="D66" t="s">
        <v>1004</v>
      </c>
    </row>
    <row r="67" spans="1:6" x14ac:dyDescent="0.25">
      <c r="A67" t="s">
        <v>1005</v>
      </c>
    </row>
    <row r="68" spans="1:6" x14ac:dyDescent="0.25">
      <c r="B68" t="s">
        <v>1011</v>
      </c>
    </row>
    <row r="69" spans="1:6" x14ac:dyDescent="0.25">
      <c r="C69" t="s">
        <v>1012</v>
      </c>
      <c r="E69" t="s">
        <v>1013</v>
      </c>
    </row>
    <row r="70" spans="1:6" x14ac:dyDescent="0.25">
      <c r="C70" t="s">
        <v>1006</v>
      </c>
    </row>
    <row r="71" spans="1:6" x14ac:dyDescent="0.25">
      <c r="D71" t="s">
        <v>1007</v>
      </c>
    </row>
    <row r="72" spans="1:6" x14ac:dyDescent="0.25">
      <c r="E72" t="s">
        <v>1008</v>
      </c>
    </row>
    <row r="73" spans="1:6" x14ac:dyDescent="0.25">
      <c r="F73" t="s">
        <v>1009</v>
      </c>
    </row>
    <row r="74" spans="1:6" x14ac:dyDescent="0.25">
      <c r="F74" t="s">
        <v>991</v>
      </c>
    </row>
    <row r="75" spans="1:6" x14ac:dyDescent="0.25">
      <c r="F75" t="s">
        <v>1010</v>
      </c>
    </row>
    <row r="76" spans="1:6" x14ac:dyDescent="0.25">
      <c r="C76" t="s">
        <v>1015</v>
      </c>
    </row>
    <row r="77" spans="1:6" x14ac:dyDescent="0.25">
      <c r="D77" t="s">
        <v>1014</v>
      </c>
    </row>
    <row r="78" spans="1:6" x14ac:dyDescent="0.25">
      <c r="E78" t="s">
        <v>1009</v>
      </c>
    </row>
    <row r="79" spans="1:6" x14ac:dyDescent="0.25">
      <c r="E79" t="s">
        <v>991</v>
      </c>
    </row>
    <row r="80" spans="1:6" x14ac:dyDescent="0.25">
      <c r="E80" t="s">
        <v>1010</v>
      </c>
    </row>
    <row r="81" spans="3:4" x14ac:dyDescent="0.25">
      <c r="C81" t="s">
        <v>1016</v>
      </c>
    </row>
    <row r="82" spans="3:4" x14ac:dyDescent="0.25">
      <c r="D82" t="s">
        <v>846</v>
      </c>
    </row>
    <row r="83" spans="3:4" x14ac:dyDescent="0.25">
      <c r="D83" t="s">
        <v>1017</v>
      </c>
    </row>
    <row r="84" spans="3:4" x14ac:dyDescent="0.25">
      <c r="D84" t="s">
        <v>1018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demoAliasLabels</vt:lpstr>
      <vt:lpstr>demoAgents</vt:lpstr>
      <vt:lpstr>demoCnxs</vt:lpstr>
      <vt:lpstr>demoPosts</vt:lpstr>
      <vt:lpstr>Exports</vt:lpstr>
      <vt:lpstr>Image blobs</vt:lpstr>
      <vt:lpstr>export.json</vt:lpstr>
      <vt:lpstr>Text blobs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2016-09-17T03:26:43Z</dcterms:modified>
</cp:coreProperties>
</file>