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5"/>
  </bookViews>
  <sheets>
    <sheet name="demoAliasLabels" sheetId="22" r:id="rId1"/>
    <sheet name="demoAgents" sheetId="1" r:id="rId2"/>
    <sheet name="demoCnxs" sheetId="10" r:id="rId3"/>
    <sheet name="demoPosts" sheetId="11" r:id="rId4"/>
    <sheet name="Exports" sheetId="24" r:id="rId5"/>
    <sheet name="Image blobs" sheetId="23" r:id="rId6"/>
    <sheet name="Text blobs" sheetId="25" r:id="rId7"/>
    <sheet name="contract blob" sheetId="20" r:id="rId8"/>
    <sheet name="tmp category list" sheetId="18" r:id="rId9"/>
    <sheet name="Feedback" sheetId="19" state="hidden" r:id="rId10"/>
    <sheet name="Unused GUIDS" sheetId="14" r:id="rId11"/>
    <sheet name="to do" sheetId="8" r:id="rId12"/>
    <sheet name="export template" sheetId="4" r:id="rId13"/>
    <sheet name="OLD_configLabels" sheetId="7" r:id="rId14"/>
    <sheet name="Metadata" sheetId="21" r:id="rId15"/>
    <sheet name="OLD - demoProjectPosts" sheetId="16"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7" i="11" l="1"/>
  <c r="BM127" i="11" s="1"/>
  <c r="P126" i="11"/>
  <c r="BM126" i="11" s="1"/>
  <c r="P125" i="11"/>
  <c r="BM125" i="11" s="1"/>
  <c r="P124" i="11"/>
  <c r="BM124" i="11" s="1"/>
  <c r="P123" i="11"/>
  <c r="BM123" i="11" s="1"/>
  <c r="P122" i="11"/>
  <c r="BM122" i="11" s="1"/>
  <c r="P121" i="11"/>
  <c r="BM121" i="11" s="1"/>
  <c r="P120" i="11"/>
  <c r="BM120" i="11" s="1"/>
  <c r="P119" i="11"/>
  <c r="BM119" i="11" s="1"/>
  <c r="P118" i="11"/>
  <c r="BM118" i="11" s="1"/>
  <c r="P117" i="11"/>
  <c r="BM117" i="11" s="1"/>
  <c r="P116" i="11"/>
  <c r="BM116" i="11" s="1"/>
  <c r="P115" i="11"/>
  <c r="BM115" i="11" s="1"/>
  <c r="P114" i="11"/>
  <c r="BM114" i="11" s="1"/>
  <c r="P113" i="11"/>
  <c r="BM113" i="11" s="1"/>
  <c r="P112" i="11"/>
  <c r="BM112" i="11" s="1"/>
  <c r="P111" i="11"/>
  <c r="BM111" i="11" s="1"/>
  <c r="P110" i="11"/>
  <c r="BM110" i="11" s="1"/>
  <c r="P109" i="11"/>
  <c r="BM109" i="11" s="1"/>
  <c r="P108" i="11"/>
  <c r="BM108" i="11" s="1"/>
  <c r="P107" i="11"/>
  <c r="BM107" i="11" s="1"/>
  <c r="P106" i="11"/>
  <c r="BM106" i="11" s="1"/>
  <c r="P105" i="11"/>
  <c r="BM105" i="11" s="1"/>
  <c r="P104" i="11"/>
  <c r="BM104" i="11" s="1"/>
  <c r="P103" i="11"/>
  <c r="BM103" i="11" s="1"/>
  <c r="P102" i="11"/>
  <c r="BM102" i="11" s="1"/>
  <c r="P101" i="11"/>
  <c r="BM101" i="11" s="1"/>
  <c r="P100" i="11"/>
  <c r="BM100" i="11" s="1"/>
  <c r="P99" i="11"/>
  <c r="BM99" i="11" s="1"/>
  <c r="P98" i="11"/>
  <c r="BM98" i="11" s="1"/>
  <c r="P97" i="11"/>
  <c r="BM97" i="11" s="1"/>
  <c r="P96" i="11"/>
  <c r="BM96" i="11" s="1"/>
  <c r="P95" i="11"/>
  <c r="BM95" i="11" s="1"/>
  <c r="P94" i="11"/>
  <c r="BM94" i="11" s="1"/>
  <c r="P93" i="11"/>
  <c r="BM93" i="11" s="1"/>
  <c r="P92" i="11"/>
  <c r="BM92" i="11" s="1"/>
  <c r="P91" i="11"/>
  <c r="BM91" i="11" s="1"/>
  <c r="P90" i="11"/>
  <c r="BM90" i="11" s="1"/>
  <c r="P89" i="11"/>
  <c r="BM89" i="11" s="1"/>
  <c r="P88" i="11"/>
  <c r="BM88" i="11" s="1"/>
  <c r="P87" i="11"/>
  <c r="BM87" i="11" s="1"/>
  <c r="P86" i="11"/>
  <c r="BM86" i="11" s="1"/>
  <c r="P85" i="11"/>
  <c r="BM85" i="11" s="1"/>
  <c r="P84" i="11"/>
  <c r="BM84" i="11" s="1"/>
  <c r="P83" i="11"/>
  <c r="BM83" i="11" s="1"/>
  <c r="P82" i="11"/>
  <c r="BM82" i="11" s="1"/>
  <c r="P81" i="11"/>
  <c r="BM81" i="11" s="1"/>
  <c r="P80" i="11"/>
  <c r="BM80" i="11" s="1"/>
  <c r="P79" i="11"/>
  <c r="BM79" i="11" s="1"/>
  <c r="P78" i="11"/>
  <c r="BM78" i="11" s="1"/>
  <c r="P77" i="11"/>
  <c r="BM77" i="11" s="1"/>
  <c r="P76" i="11"/>
  <c r="BM76" i="11" s="1"/>
  <c r="P75" i="11"/>
  <c r="BM75" i="11" s="1"/>
  <c r="P74" i="11"/>
  <c r="BM74" i="11" s="1"/>
  <c r="P73" i="11"/>
  <c r="BM73" i="11" s="1"/>
  <c r="P72" i="11"/>
  <c r="BM72" i="11" s="1"/>
  <c r="P71" i="11"/>
  <c r="BM71" i="11" s="1"/>
  <c r="P70" i="11"/>
  <c r="BM70" i="11" s="1"/>
  <c r="P69" i="11"/>
  <c r="BM69" i="11" s="1"/>
  <c r="P68" i="11"/>
  <c r="BM68" i="11" s="1"/>
  <c r="P67" i="11"/>
  <c r="BM67" i="11" s="1"/>
  <c r="P66" i="11"/>
  <c r="BM66" i="11" s="1"/>
  <c r="P65" i="11"/>
  <c r="BM65" i="11" s="1"/>
  <c r="P64" i="11"/>
  <c r="BM64" i="11" s="1"/>
  <c r="P63" i="11"/>
  <c r="BM63" i="11" s="1"/>
  <c r="P62" i="11"/>
  <c r="BM62" i="11" s="1"/>
  <c r="P61" i="11"/>
  <c r="BM61" i="11" s="1"/>
  <c r="P60" i="11"/>
  <c r="BM60" i="11" s="1"/>
  <c r="P59" i="11"/>
  <c r="BM59" i="11" s="1"/>
  <c r="P58" i="11"/>
  <c r="BM58" i="11" s="1"/>
  <c r="P57" i="11"/>
  <c r="BM57" i="11" s="1"/>
  <c r="P56" i="11"/>
  <c r="BM56" i="11" s="1"/>
  <c r="P55" i="11"/>
  <c r="BM55" i="11" s="1"/>
  <c r="P54" i="11"/>
  <c r="BM54" i="11" s="1"/>
  <c r="P53" i="11"/>
  <c r="BM53" i="11" s="1"/>
  <c r="P52" i="11"/>
  <c r="BM52" i="11" s="1"/>
  <c r="P51" i="11"/>
  <c r="BM51" i="11" s="1"/>
  <c r="P50" i="11"/>
  <c r="BM50" i="11" s="1"/>
  <c r="P49" i="11"/>
  <c r="BM49" i="11" s="1"/>
  <c r="P48" i="11"/>
  <c r="BM48" i="11" s="1"/>
  <c r="P47" i="11"/>
  <c r="BM47" i="11" s="1"/>
  <c r="P46" i="11"/>
  <c r="BM46" i="11" s="1"/>
  <c r="P45" i="11"/>
  <c r="BM45" i="11" s="1"/>
  <c r="P44" i="11"/>
  <c r="BM44" i="11" s="1"/>
  <c r="P43" i="11"/>
  <c r="BM43" i="11" s="1"/>
  <c r="P42" i="11"/>
  <c r="BM42" i="11" s="1"/>
  <c r="P41" i="11"/>
  <c r="BM41" i="11" s="1"/>
  <c r="P40" i="11"/>
  <c r="BM40" i="11" s="1"/>
  <c r="P39" i="11"/>
  <c r="BM39" i="11" s="1"/>
  <c r="P38" i="11"/>
  <c r="BM38" i="11" s="1"/>
  <c r="P37" i="11"/>
  <c r="BM37" i="11" s="1"/>
  <c r="P36" i="11"/>
  <c r="BM36" i="11" s="1"/>
  <c r="P35" i="11"/>
  <c r="BM35" i="11" s="1"/>
  <c r="P34" i="11"/>
  <c r="BM34" i="11" s="1"/>
  <c r="P33" i="11"/>
  <c r="BM33" i="11" s="1"/>
  <c r="P32" i="11"/>
  <c r="BM32" i="11" s="1"/>
  <c r="P31" i="11"/>
  <c r="BM31" i="11" s="1"/>
  <c r="P30" i="11"/>
  <c r="BM30" i="11" s="1"/>
  <c r="P29" i="11"/>
  <c r="BM29" i="11" s="1"/>
  <c r="P28" i="11"/>
  <c r="BM28" i="11" s="1"/>
  <c r="P27" i="11"/>
  <c r="BM27" i="11" s="1"/>
  <c r="P26" i="11"/>
  <c r="BM26" i="11" s="1"/>
  <c r="P25" i="11"/>
  <c r="BM25" i="11" s="1"/>
  <c r="P24" i="11"/>
  <c r="BM24" i="11" s="1"/>
  <c r="P23" i="11"/>
  <c r="BM23" i="11" s="1"/>
  <c r="P22" i="11"/>
  <c r="BM22" i="11" s="1"/>
  <c r="P21" i="11"/>
  <c r="BM21" i="11" s="1"/>
  <c r="P20" i="11"/>
  <c r="BM20" i="11" s="1"/>
  <c r="P19" i="11"/>
  <c r="BM19" i="11" s="1"/>
  <c r="P18" i="11"/>
  <c r="BM18" i="11" s="1"/>
  <c r="P17" i="11"/>
  <c r="BM17" i="11" s="1"/>
  <c r="P16" i="11"/>
  <c r="BM16" i="11" s="1"/>
  <c r="P15" i="11"/>
  <c r="BM15" i="11" s="1"/>
  <c r="P14" i="11"/>
  <c r="BM14" i="11" s="1"/>
  <c r="P13" i="11"/>
  <c r="BM13" i="11" s="1"/>
  <c r="P12" i="11"/>
  <c r="BM12" i="11" s="1"/>
  <c r="P11" i="11"/>
  <c r="BM11" i="11" s="1"/>
  <c r="P10" i="11"/>
  <c r="BM10" i="11" s="1"/>
  <c r="P9" i="11"/>
  <c r="BM9" i="11" s="1"/>
  <c r="P8" i="11"/>
  <c r="BM8" i="11" s="1"/>
  <c r="P7" i="11"/>
  <c r="BM7" i="11" s="1"/>
  <c r="P6" i="11"/>
  <c r="BM6" i="11" s="1"/>
  <c r="P5" i="11"/>
  <c r="BM5" i="11" s="1"/>
  <c r="P4" i="11"/>
  <c r="BM4" i="11" s="1"/>
  <c r="CE4" i="11"/>
  <c r="CE5" i="11"/>
  <c r="CE6" i="11"/>
  <c r="CE7" i="11"/>
  <c r="CE8" i="11"/>
  <c r="CE9" i="11"/>
  <c r="CE10" i="11"/>
  <c r="CE11" i="11"/>
  <c r="CE12" i="11"/>
  <c r="CE13" i="11"/>
  <c r="CE14" i="11"/>
  <c r="CE15" i="11"/>
  <c r="CE16" i="11"/>
  <c r="CE17" i="11"/>
  <c r="CE18" i="11"/>
  <c r="CE19" i="11"/>
  <c r="CE20" i="11"/>
  <c r="CE21" i="11"/>
  <c r="CE22" i="11"/>
  <c r="CE23" i="11"/>
  <c r="CE24" i="11"/>
  <c r="CE25" i="11"/>
  <c r="CE26" i="11"/>
  <c r="CE27" i="11"/>
  <c r="CE28" i="11"/>
  <c r="CE29" i="11"/>
  <c r="CE30" i="11"/>
  <c r="CE31" i="11"/>
  <c r="CE32" i="11"/>
  <c r="CE33" i="11"/>
  <c r="CE34" i="11"/>
  <c r="CE35" i="11"/>
  <c r="CE36" i="11"/>
  <c r="CE37" i="11"/>
  <c r="CE38" i="11"/>
  <c r="CE39" i="11"/>
  <c r="CE40" i="11"/>
  <c r="CE41" i="11"/>
  <c r="CE42" i="11"/>
  <c r="CE43" i="11"/>
  <c r="CE44" i="11"/>
  <c r="CE45" i="11"/>
  <c r="CE46" i="11"/>
  <c r="CE47" i="11"/>
  <c r="CE48" i="11"/>
  <c r="CE49" i="11"/>
  <c r="CE50" i="11"/>
  <c r="CE51" i="11"/>
  <c r="CE52" i="11"/>
  <c r="CE53" i="11"/>
  <c r="CE54" i="11"/>
  <c r="CE55" i="11"/>
  <c r="CE56" i="11"/>
  <c r="CE57" i="11"/>
  <c r="CE58" i="11"/>
  <c r="CE59" i="11"/>
  <c r="CE60" i="11"/>
  <c r="CE61" i="11"/>
  <c r="CE62" i="11"/>
  <c r="CE63" i="11"/>
  <c r="CE64" i="11"/>
  <c r="CE65" i="11"/>
  <c r="CE66" i="11"/>
  <c r="CE67" i="11"/>
  <c r="CE68" i="11"/>
  <c r="CE69" i="11"/>
  <c r="CE70" i="11"/>
  <c r="CE71" i="11"/>
  <c r="CE72" i="11"/>
  <c r="CE73" i="11"/>
  <c r="CE74" i="11"/>
  <c r="CE75" i="11"/>
  <c r="CE76" i="11"/>
  <c r="CE77" i="11"/>
  <c r="CE78" i="11"/>
  <c r="CE79" i="11"/>
  <c r="CE80" i="11"/>
  <c r="CE81" i="11"/>
  <c r="CE82" i="11"/>
  <c r="CE83" i="11"/>
  <c r="CE84" i="11"/>
  <c r="CE85" i="11"/>
  <c r="CE86" i="11"/>
  <c r="CE87" i="11"/>
  <c r="CE88" i="11"/>
  <c r="CE89" i="11"/>
  <c r="CE90" i="11"/>
  <c r="CE91" i="11"/>
  <c r="CE92" i="11"/>
  <c r="CE93" i="11"/>
  <c r="CE94" i="11"/>
  <c r="CE95" i="11"/>
  <c r="CE96" i="11"/>
  <c r="CE97" i="11"/>
  <c r="CE98" i="11"/>
  <c r="CE99" i="11"/>
  <c r="CE100" i="11"/>
  <c r="CE101" i="11"/>
  <c r="CE102" i="11"/>
  <c r="CE103" i="11"/>
  <c r="CE104" i="11"/>
  <c r="CE105" i="11"/>
  <c r="CE106" i="11"/>
  <c r="CE107" i="11"/>
  <c r="CE108" i="11"/>
  <c r="CE109" i="11"/>
  <c r="CE110" i="11"/>
  <c r="CE111" i="11"/>
  <c r="CE112" i="11"/>
  <c r="CE113" i="11"/>
  <c r="CE114" i="11"/>
  <c r="CE115" i="11"/>
  <c r="CE116" i="11"/>
  <c r="CE117" i="11"/>
  <c r="CE118" i="11"/>
  <c r="CE119" i="11"/>
  <c r="CE120" i="11"/>
  <c r="CE121" i="11"/>
  <c r="CE122" i="11"/>
  <c r="CE123" i="11"/>
  <c r="CE124" i="11"/>
  <c r="CE125" i="11"/>
  <c r="CE126" i="11"/>
  <c r="CE127"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B8" i="25"/>
  <c r="B7" i="25"/>
  <c r="B6" i="25"/>
  <c r="B5" i="25"/>
  <c r="B4" i="25"/>
  <c r="B3" i="25"/>
  <c r="B2" i="25"/>
  <c r="B1" i="25"/>
  <c r="B16" i="23" l="1"/>
  <c r="CD98" i="11" l="1"/>
  <c r="CD97" i="11"/>
  <c r="CD96" i="11"/>
  <c r="CD90" i="11"/>
  <c r="CD88" i="11"/>
  <c r="CD82" i="11"/>
  <c r="CD80" i="11"/>
  <c r="CD74" i="11"/>
  <c r="CD73" i="11"/>
  <c r="CD72" i="11"/>
  <c r="CD66" i="11"/>
  <c r="CD64" i="11"/>
  <c r="CD57" i="11"/>
  <c r="CD56" i="11"/>
  <c r="CD50" i="11"/>
  <c r="CD49" i="11"/>
  <c r="CD48" i="11"/>
  <c r="CD42" i="11"/>
  <c r="CD41" i="11"/>
  <c r="CD40" i="11"/>
  <c r="CD34" i="11"/>
  <c r="CD33" i="11"/>
  <c r="CD26" i="11"/>
  <c r="CD25" i="11"/>
  <c r="CD18" i="11"/>
  <c r="CD17" i="11"/>
  <c r="CD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BC101" i="11" s="1"/>
  <c r="I100" i="11"/>
  <c r="BA100" i="11" s="1"/>
  <c r="I99" i="11"/>
  <c r="BC99" i="11" s="1"/>
  <c r="I98" i="11"/>
  <c r="BA98" i="11" s="1"/>
  <c r="I97" i="11"/>
  <c r="BC97" i="11" s="1"/>
  <c r="I96" i="11"/>
  <c r="BA96" i="11" s="1"/>
  <c r="I95" i="11"/>
  <c r="I94" i="11"/>
  <c r="BA94" i="11" s="1"/>
  <c r="I93" i="11"/>
  <c r="BA93" i="11" s="1"/>
  <c r="I92" i="11"/>
  <c r="BA92" i="11" s="1"/>
  <c r="I91" i="11"/>
  <c r="BA91" i="11" s="1"/>
  <c r="I90" i="11"/>
  <c r="BC90" i="11" s="1"/>
  <c r="I89" i="11"/>
  <c r="BA89" i="11" s="1"/>
  <c r="I88" i="11"/>
  <c r="BA88" i="11" s="1"/>
  <c r="I87" i="11"/>
  <c r="I86" i="11"/>
  <c r="BC86" i="11" s="1"/>
  <c r="I85" i="11"/>
  <c r="BA85" i="11" s="1"/>
  <c r="I84" i="11"/>
  <c r="BC84" i="11" s="1"/>
  <c r="I83" i="11"/>
  <c r="BA83" i="11" s="1"/>
  <c r="I82" i="11"/>
  <c r="BA82" i="11" s="1"/>
  <c r="I81" i="11"/>
  <c r="BC81" i="11" s="1"/>
  <c r="I80" i="11"/>
  <c r="BA80" i="11" s="1"/>
  <c r="I79" i="11"/>
  <c r="BC79" i="11" s="1"/>
  <c r="I78" i="11"/>
  <c r="BA78" i="11" s="1"/>
  <c r="I77" i="11"/>
  <c r="BA77" i="11" s="1"/>
  <c r="I76" i="11"/>
  <c r="BA76" i="11" s="1"/>
  <c r="I75" i="11"/>
  <c r="BA75" i="11" s="1"/>
  <c r="I74" i="11"/>
  <c r="BC74" i="11" s="1"/>
  <c r="I73" i="11"/>
  <c r="BC73" i="11" s="1"/>
  <c r="I72" i="11"/>
  <c r="BA72" i="11" s="1"/>
  <c r="I71" i="11"/>
  <c r="BC71" i="11" s="1"/>
  <c r="I70" i="11"/>
  <c r="BA70" i="11" s="1"/>
  <c r="I69" i="11"/>
  <c r="BA69" i="11" s="1"/>
  <c r="I68" i="11"/>
  <c r="BA68" i="11" s="1"/>
  <c r="I67" i="11"/>
  <c r="BC67" i="11" s="1"/>
  <c r="I66" i="11"/>
  <c r="BC66" i="11" s="1"/>
  <c r="I65" i="11"/>
  <c r="BC65" i="11" s="1"/>
  <c r="I64" i="11"/>
  <c r="BC64" i="11" s="1"/>
  <c r="I63" i="11"/>
  <c r="BC63" i="11" s="1"/>
  <c r="I62" i="11"/>
  <c r="BA62" i="11" s="1"/>
  <c r="I61" i="11"/>
  <c r="BA61" i="11" s="1"/>
  <c r="I60" i="11"/>
  <c r="BC60" i="11" s="1"/>
  <c r="I59" i="11"/>
  <c r="BA59" i="11" s="1"/>
  <c r="I58" i="11"/>
  <c r="BA58" i="11" s="1"/>
  <c r="I57" i="11"/>
  <c r="BC57" i="11" s="1"/>
  <c r="I56" i="11"/>
  <c r="BC56" i="11" s="1"/>
  <c r="I55" i="11"/>
  <c r="BA55" i="11" s="1"/>
  <c r="I54" i="11"/>
  <c r="BA54" i="11" s="1"/>
  <c r="I53" i="11"/>
  <c r="BA53" i="11" s="1"/>
  <c r="I52" i="11"/>
  <c r="BA52" i="11" s="1"/>
  <c r="I51" i="11"/>
  <c r="BA51" i="11" s="1"/>
  <c r="I50" i="11"/>
  <c r="BC50" i="11" s="1"/>
  <c r="I49" i="11"/>
  <c r="BC49" i="11" s="1"/>
  <c r="I48" i="11"/>
  <c r="BA48" i="11" s="1"/>
  <c r="I47" i="11"/>
  <c r="BC47" i="11" s="1"/>
  <c r="I46" i="11"/>
  <c r="BA46" i="11" s="1"/>
  <c r="I45" i="11"/>
  <c r="BA45" i="11" s="1"/>
  <c r="I44" i="11"/>
  <c r="BA44" i="11" s="1"/>
  <c r="I43" i="11"/>
  <c r="BA43" i="11" s="1"/>
  <c r="I42" i="11"/>
  <c r="BC42" i="11" s="1"/>
  <c r="I41" i="11"/>
  <c r="BC41" i="11" s="1"/>
  <c r="I40" i="11"/>
  <c r="BA40" i="11" s="1"/>
  <c r="I39" i="11"/>
  <c r="BC39" i="11" s="1"/>
  <c r="I38" i="11"/>
  <c r="BC38" i="11" s="1"/>
  <c r="I37" i="11"/>
  <c r="BA37" i="11" s="1"/>
  <c r="I36" i="11"/>
  <c r="BA36" i="11" s="1"/>
  <c r="I35" i="11"/>
  <c r="BC35" i="11" s="1"/>
  <c r="I34" i="11"/>
  <c r="BC34" i="11" s="1"/>
  <c r="I33" i="11"/>
  <c r="BC33" i="11" s="1"/>
  <c r="I32" i="11"/>
  <c r="BA32" i="11" s="1"/>
  <c r="I31" i="11"/>
  <c r="BA31" i="11" s="1"/>
  <c r="I30" i="11"/>
  <c r="BC30" i="11" s="1"/>
  <c r="I29" i="11"/>
  <c r="BA29" i="11" s="1"/>
  <c r="I28" i="11"/>
  <c r="BA28" i="11" s="1"/>
  <c r="I27" i="11"/>
  <c r="BA27" i="11" s="1"/>
  <c r="I26" i="11"/>
  <c r="BA26" i="11" s="1"/>
  <c r="I25" i="11"/>
  <c r="BC25" i="11" s="1"/>
  <c r="I24" i="11"/>
  <c r="BC24" i="11" s="1"/>
  <c r="I23" i="11"/>
  <c r="BA23" i="11" s="1"/>
  <c r="I22" i="11"/>
  <c r="BC22" i="11" s="1"/>
  <c r="I21" i="11"/>
  <c r="BA21" i="11" s="1"/>
  <c r="I20" i="11"/>
  <c r="BA20" i="11" s="1"/>
  <c r="I19" i="11"/>
  <c r="BC19" i="11" s="1"/>
  <c r="I18" i="11"/>
  <c r="BA18" i="11" s="1"/>
  <c r="I17" i="11"/>
  <c r="BC17" i="11" s="1"/>
  <c r="I16" i="11"/>
  <c r="BA16" i="11" s="1"/>
  <c r="I15" i="11"/>
  <c r="BA15" i="11" s="1"/>
  <c r="I14" i="11"/>
  <c r="BA14" i="11" s="1"/>
  <c r="I13" i="11"/>
  <c r="BA13" i="11" s="1"/>
  <c r="I12" i="11"/>
  <c r="BA12" i="11" s="1"/>
  <c r="I11" i="11"/>
  <c r="BA11" i="11" s="1"/>
  <c r="I10" i="11"/>
  <c r="BA10" i="11" s="1"/>
  <c r="I9" i="11"/>
  <c r="BA9" i="11" s="1"/>
  <c r="I8" i="11"/>
  <c r="BA8" i="11" s="1"/>
  <c r="I7" i="11"/>
  <c r="BA7" i="11" s="1"/>
  <c r="I6" i="11"/>
  <c r="BA6" i="11" s="1"/>
  <c r="I5" i="11"/>
  <c r="AY100" i="11"/>
  <c r="AY94" i="11"/>
  <c r="AY92" i="11"/>
  <c r="AY91" i="11"/>
  <c r="AY84" i="11"/>
  <c r="AY83" i="11"/>
  <c r="AY76" i="11"/>
  <c r="AY75" i="11"/>
  <c r="AY68" i="11"/>
  <c r="AY67" i="11"/>
  <c r="AY60" i="11"/>
  <c r="AY59" i="11"/>
  <c r="AY52" i="11"/>
  <c r="AY51" i="11"/>
  <c r="AY44" i="11"/>
  <c r="AY43" i="11"/>
  <c r="AY38" i="11"/>
  <c r="AY36" i="11"/>
  <c r="AY28" i="11"/>
  <c r="AY20" i="11"/>
  <c r="AY19" i="11"/>
  <c r="AY12" i="11"/>
  <c r="AY11" i="11"/>
  <c r="G89" i="11"/>
  <c r="BE89" i="11" s="1"/>
  <c r="AS89" i="11"/>
  <c r="AT89" i="11"/>
  <c r="AU89" i="11"/>
  <c r="AV89" i="11"/>
  <c r="AX89" i="11"/>
  <c r="AY89" i="11"/>
  <c r="AZ89" i="11"/>
  <c r="BB89" i="11"/>
  <c r="BD89" i="11"/>
  <c r="BF89" i="11"/>
  <c r="BG89" i="11"/>
  <c r="BH89" i="11"/>
  <c r="BI89" i="11"/>
  <c r="BJ89" i="11"/>
  <c r="BK89" i="11"/>
  <c r="BL89" i="11"/>
  <c r="BN89" i="11"/>
  <c r="BO89" i="11"/>
  <c r="BP89" i="11"/>
  <c r="BQ89" i="11"/>
  <c r="BR89" i="11"/>
  <c r="BS89" i="11"/>
  <c r="BT89" i="11"/>
  <c r="BU89" i="11"/>
  <c r="BV89" i="11"/>
  <c r="BW89" i="11"/>
  <c r="BX89" i="11"/>
  <c r="BY89" i="11"/>
  <c r="BZ89" i="11"/>
  <c r="CA89" i="11"/>
  <c r="CB89" i="11"/>
  <c r="CD89" i="11"/>
  <c r="CH89" i="11"/>
  <c r="CJ89" i="11"/>
  <c r="CK89" i="11"/>
  <c r="CL89" i="11"/>
  <c r="G11" i="11"/>
  <c r="G12" i="11"/>
  <c r="CM12" i="11" s="1"/>
  <c r="G13" i="11"/>
  <c r="CM13" i="11" s="1"/>
  <c r="G14" i="11"/>
  <c r="CM14" i="11" s="1"/>
  <c r="G15" i="11"/>
  <c r="CM15" i="11" s="1"/>
  <c r="G16" i="11"/>
  <c r="CM16" i="11" s="1"/>
  <c r="G17" i="11"/>
  <c r="CM17" i="11" s="1"/>
  <c r="G18" i="11"/>
  <c r="BE18" i="11" s="1"/>
  <c r="G19" i="11"/>
  <c r="BE19" i="11" s="1"/>
  <c r="G20" i="11"/>
  <c r="BE20" i="11" s="1"/>
  <c r="G21" i="11"/>
  <c r="BE21" i="11" s="1"/>
  <c r="G22" i="11"/>
  <c r="BE22" i="11" s="1"/>
  <c r="G23" i="11"/>
  <c r="CM23" i="11" s="1"/>
  <c r="G24" i="11"/>
  <c r="BE24" i="11" s="1"/>
  <c r="G25" i="11"/>
  <c r="BE25" i="11" s="1"/>
  <c r="G26" i="11"/>
  <c r="BE26" i="11" s="1"/>
  <c r="G27" i="11"/>
  <c r="BE27" i="11" s="1"/>
  <c r="G28" i="11"/>
  <c r="CM28" i="11" s="1"/>
  <c r="G29" i="11"/>
  <c r="CM29" i="11" s="1"/>
  <c r="G30" i="11"/>
  <c r="CM30" i="11" s="1"/>
  <c r="G31" i="11"/>
  <c r="CM31" i="11" s="1"/>
  <c r="G32" i="11"/>
  <c r="CM32" i="11" s="1"/>
  <c r="G33" i="11"/>
  <c r="CM33" i="11" s="1"/>
  <c r="G34" i="11"/>
  <c r="BE34" i="11" s="1"/>
  <c r="G35" i="11"/>
  <c r="BE35" i="11" s="1"/>
  <c r="G36" i="11"/>
  <c r="CM36" i="11" s="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U11" i="11"/>
  <c r="AU12" i="11"/>
  <c r="AU13" i="11"/>
  <c r="AU14" i="11"/>
  <c r="AU15" i="11"/>
  <c r="AU16" i="11"/>
  <c r="AU17" i="11"/>
  <c r="AU18" i="11"/>
  <c r="AU19" i="11"/>
  <c r="AU20" i="11"/>
  <c r="AU21" i="11"/>
  <c r="AU22" i="11"/>
  <c r="AU23" i="11"/>
  <c r="AU24" i="11"/>
  <c r="AU25" i="11"/>
  <c r="AU26" i="11"/>
  <c r="AU27" i="11"/>
  <c r="AU28" i="11"/>
  <c r="AU29" i="11"/>
  <c r="AU30" i="11"/>
  <c r="AU31" i="11"/>
  <c r="AU32" i="11"/>
  <c r="AU33" i="11"/>
  <c r="AU34" i="11"/>
  <c r="AU35" i="11"/>
  <c r="AU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X11" i="11"/>
  <c r="AX12" i="11"/>
  <c r="AX13" i="11"/>
  <c r="AX14" i="11"/>
  <c r="AX15" i="11"/>
  <c r="AX16" i="11"/>
  <c r="AX17" i="11"/>
  <c r="AX18" i="11"/>
  <c r="AX19" i="11"/>
  <c r="AX20" i="11"/>
  <c r="AX21" i="11"/>
  <c r="AX22" i="11"/>
  <c r="AX23" i="11"/>
  <c r="AX24" i="11"/>
  <c r="AX25" i="11"/>
  <c r="AX26" i="11"/>
  <c r="AX27" i="11"/>
  <c r="AX28" i="11"/>
  <c r="AX29" i="11"/>
  <c r="AX30" i="11"/>
  <c r="AX31" i="11"/>
  <c r="AX32" i="11"/>
  <c r="AX33" i="11"/>
  <c r="AX34" i="11"/>
  <c r="AX35" i="11"/>
  <c r="AX36" i="11"/>
  <c r="AY13" i="11"/>
  <c r="AY14" i="11"/>
  <c r="AY15" i="11"/>
  <c r="AY16" i="11"/>
  <c r="AY17" i="11"/>
  <c r="AY18" i="11"/>
  <c r="AY21" i="11"/>
  <c r="AY22" i="11"/>
  <c r="AY23" i="11"/>
  <c r="AY24" i="11"/>
  <c r="AY25" i="11"/>
  <c r="AY26" i="11"/>
  <c r="AY27" i="11"/>
  <c r="AY29" i="11"/>
  <c r="AY30" i="11"/>
  <c r="AY31" i="11"/>
  <c r="AY32" i="11"/>
  <c r="AY33" i="11"/>
  <c r="AY34" i="11"/>
  <c r="AY35"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BB11" i="11"/>
  <c r="BB12" i="11"/>
  <c r="BB13" i="11"/>
  <c r="BB14" i="11"/>
  <c r="BB15" i="11"/>
  <c r="BB16" i="11"/>
  <c r="BB17" i="11"/>
  <c r="BB18" i="11"/>
  <c r="BB19" i="11"/>
  <c r="BB20" i="11"/>
  <c r="BB21" i="11"/>
  <c r="BB22" i="11"/>
  <c r="BB23" i="11"/>
  <c r="BB24" i="11"/>
  <c r="BB25" i="11"/>
  <c r="BB26" i="11"/>
  <c r="BB27" i="11"/>
  <c r="BB28" i="11"/>
  <c r="BB29" i="11"/>
  <c r="BB30" i="11"/>
  <c r="BB31" i="11"/>
  <c r="BB32" i="11"/>
  <c r="BB33" i="11"/>
  <c r="BB34" i="11"/>
  <c r="BB35" i="11"/>
  <c r="BB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J11" i="11"/>
  <c r="BJ12" i="11"/>
  <c r="BJ13" i="11"/>
  <c r="BJ14" i="11"/>
  <c r="BJ15" i="11"/>
  <c r="BJ16" i="11"/>
  <c r="BJ17" i="11"/>
  <c r="BJ18" i="11"/>
  <c r="BJ19" i="11"/>
  <c r="BJ20" i="11"/>
  <c r="BJ21" i="11"/>
  <c r="BJ22" i="11"/>
  <c r="BJ23" i="11"/>
  <c r="BJ24" i="11"/>
  <c r="BJ25" i="11"/>
  <c r="BJ26" i="11"/>
  <c r="BJ27" i="11"/>
  <c r="BJ28" i="11"/>
  <c r="BJ29" i="11"/>
  <c r="BJ30" i="11"/>
  <c r="BJ31" i="11"/>
  <c r="BJ32" i="11"/>
  <c r="BJ33" i="11"/>
  <c r="BJ34" i="11"/>
  <c r="BJ35" i="11"/>
  <c r="BJ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Z11" i="11"/>
  <c r="BZ12" i="11"/>
  <c r="BZ13" i="11"/>
  <c r="BZ14" i="11"/>
  <c r="BZ15" i="11"/>
  <c r="BZ16" i="11"/>
  <c r="BZ17" i="11"/>
  <c r="BZ18" i="11"/>
  <c r="BZ19" i="11"/>
  <c r="BZ20" i="11"/>
  <c r="BZ21" i="11"/>
  <c r="BZ22" i="11"/>
  <c r="BZ23" i="11"/>
  <c r="BZ24" i="11"/>
  <c r="BZ25" i="11"/>
  <c r="BZ26" i="11"/>
  <c r="BZ27" i="11"/>
  <c r="BZ28" i="11"/>
  <c r="BZ29" i="11"/>
  <c r="BZ30" i="11"/>
  <c r="BZ31" i="11"/>
  <c r="BZ32" i="11"/>
  <c r="BZ33" i="11"/>
  <c r="BZ34" i="11"/>
  <c r="BZ35" i="11"/>
  <c r="BZ36"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B11" i="11"/>
  <c r="CB12" i="11"/>
  <c r="CB13" i="11"/>
  <c r="CB14" i="11"/>
  <c r="CB15" i="11"/>
  <c r="CB16" i="11"/>
  <c r="CB17" i="11"/>
  <c r="CB18" i="11"/>
  <c r="CB19" i="11"/>
  <c r="CB20" i="11"/>
  <c r="CB21" i="11"/>
  <c r="CB22" i="11"/>
  <c r="CB23" i="11"/>
  <c r="CB24" i="11"/>
  <c r="CB25" i="11"/>
  <c r="CB26" i="11"/>
  <c r="CB27" i="11"/>
  <c r="CB28" i="11"/>
  <c r="CB29" i="11"/>
  <c r="CB30" i="11"/>
  <c r="CB31" i="11"/>
  <c r="CB32" i="11"/>
  <c r="CB33" i="11"/>
  <c r="CB34" i="11"/>
  <c r="CB35" i="11"/>
  <c r="CB36" i="11"/>
  <c r="CD11" i="11"/>
  <c r="CD12" i="11"/>
  <c r="CD13" i="11"/>
  <c r="CD14" i="11"/>
  <c r="CD15" i="11"/>
  <c r="CD16" i="11"/>
  <c r="CD19" i="11"/>
  <c r="CD20" i="11"/>
  <c r="CD21" i="11"/>
  <c r="CD22" i="11"/>
  <c r="CD23" i="11"/>
  <c r="CD24" i="11"/>
  <c r="CD27" i="11"/>
  <c r="CD28" i="11"/>
  <c r="CD29" i="11"/>
  <c r="CD30" i="11"/>
  <c r="CD31" i="11"/>
  <c r="CD32" i="11"/>
  <c r="CD35" i="11"/>
  <c r="CD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CJ11" i="11"/>
  <c r="CJ12" i="11"/>
  <c r="CJ13" i="11"/>
  <c r="CJ14" i="11"/>
  <c r="CJ15" i="11"/>
  <c r="CJ16" i="11"/>
  <c r="CJ17" i="11"/>
  <c r="CJ18" i="11"/>
  <c r="CJ19" i="11"/>
  <c r="CJ20" i="11"/>
  <c r="CJ21" i="11"/>
  <c r="CJ22" i="11"/>
  <c r="CJ23" i="11"/>
  <c r="CJ24" i="11"/>
  <c r="CJ25" i="11"/>
  <c r="CJ26" i="11"/>
  <c r="CJ27" i="11"/>
  <c r="CJ28" i="11"/>
  <c r="CJ29" i="11"/>
  <c r="CJ30" i="11"/>
  <c r="CJ31" i="11"/>
  <c r="CJ32" i="11"/>
  <c r="CJ33" i="11"/>
  <c r="CJ34" i="11"/>
  <c r="CJ35" i="11"/>
  <c r="CJ36"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L11" i="11"/>
  <c r="CL12" i="11"/>
  <c r="CL13" i="11"/>
  <c r="CL14" i="11"/>
  <c r="CL15" i="11"/>
  <c r="CL16" i="11"/>
  <c r="CL17" i="11"/>
  <c r="CL18" i="11"/>
  <c r="CL19" i="11"/>
  <c r="CL20" i="11"/>
  <c r="CL21" i="11"/>
  <c r="CL22" i="11"/>
  <c r="CL23" i="11"/>
  <c r="CL24" i="11"/>
  <c r="CL25" i="11"/>
  <c r="CL26" i="11"/>
  <c r="CL27" i="11"/>
  <c r="CL28" i="11"/>
  <c r="CL29" i="11"/>
  <c r="CL30" i="11"/>
  <c r="CL31" i="11"/>
  <c r="CL32" i="11"/>
  <c r="CL33" i="11"/>
  <c r="CL34" i="11"/>
  <c r="CL35" i="11"/>
  <c r="CL36" i="11"/>
  <c r="CM11" i="11"/>
  <c r="CM19" i="11"/>
  <c r="CM27" i="11"/>
  <c r="CM35" i="11"/>
  <c r="G6" i="11"/>
  <c r="CM6" i="11" s="1"/>
  <c r="G7" i="11"/>
  <c r="CM7" i="11" s="1"/>
  <c r="G8" i="11"/>
  <c r="BE8" i="11" s="1"/>
  <c r="G9" i="11"/>
  <c r="CM9" i="11" s="1"/>
  <c r="G10" i="11"/>
  <c r="BE10" i="11" s="1"/>
  <c r="G37" i="11"/>
  <c r="BE37" i="11" s="1"/>
  <c r="G38" i="11"/>
  <c r="G39" i="11"/>
  <c r="BE39" i="11" s="1"/>
  <c r="G40" i="11"/>
  <c r="CM40" i="11" s="1"/>
  <c r="G41" i="11"/>
  <c r="CM41" i="11" s="1"/>
  <c r="G42" i="11"/>
  <c r="CM42" i="11" s="1"/>
  <c r="G43" i="11"/>
  <c r="BE43" i="11" s="1"/>
  <c r="G44" i="11"/>
  <c r="BE44" i="11" s="1"/>
  <c r="G45" i="11"/>
  <c r="BE45" i="11" s="1"/>
  <c r="G46" i="11"/>
  <c r="CM46" i="11" s="1"/>
  <c r="G47" i="11"/>
  <c r="CM47" i="11" s="1"/>
  <c r="G48" i="11"/>
  <c r="CM48" i="11" s="1"/>
  <c r="G49" i="11"/>
  <c r="CM49" i="11" s="1"/>
  <c r="G50" i="11"/>
  <c r="BE50" i="11" s="1"/>
  <c r="G51" i="11"/>
  <c r="CM51" i="11" s="1"/>
  <c r="G52" i="11"/>
  <c r="CM52" i="11" s="1"/>
  <c r="G53" i="11"/>
  <c r="BE53" i="11" s="1"/>
  <c r="G54" i="11"/>
  <c r="BE54" i="11" s="1"/>
  <c r="G55" i="11"/>
  <c r="CM55" i="11" s="1"/>
  <c r="G56" i="11"/>
  <c r="BE56" i="11" s="1"/>
  <c r="G57" i="11"/>
  <c r="CM57" i="11" s="1"/>
  <c r="G58" i="11"/>
  <c r="BE58" i="11" s="1"/>
  <c r="G59" i="11"/>
  <c r="BE59" i="11" s="1"/>
  <c r="G60" i="11"/>
  <c r="CM60" i="11" s="1"/>
  <c r="G61" i="11"/>
  <c r="CM61" i="11" s="1"/>
  <c r="G62" i="11"/>
  <c r="BE62" i="11" s="1"/>
  <c r="G63" i="11"/>
  <c r="CM63" i="11" s="1"/>
  <c r="G64" i="11"/>
  <c r="BE64" i="11" s="1"/>
  <c r="G65" i="11"/>
  <c r="CM65" i="11" s="1"/>
  <c r="G66" i="11"/>
  <c r="BE66" i="11" s="1"/>
  <c r="G67" i="11"/>
  <c r="CM67" i="11" s="1"/>
  <c r="G68" i="11"/>
  <c r="BE68" i="11" s="1"/>
  <c r="G69" i="11"/>
  <c r="CM69" i="11" s="1"/>
  <c r="G70" i="11"/>
  <c r="BE70" i="11" s="1"/>
  <c r="G71" i="11"/>
  <c r="CM71" i="11" s="1"/>
  <c r="G72" i="11"/>
  <c r="BE72" i="11" s="1"/>
  <c r="G73" i="11"/>
  <c r="CM73" i="11" s="1"/>
  <c r="G74" i="11"/>
  <c r="BE74" i="11" s="1"/>
  <c r="G75" i="11"/>
  <c r="BE75" i="11" s="1"/>
  <c r="G76" i="11"/>
  <c r="CM76" i="11" s="1"/>
  <c r="G77" i="11"/>
  <c r="CM77" i="11" s="1"/>
  <c r="G78" i="11"/>
  <c r="BE78" i="11" s="1"/>
  <c r="G79" i="11"/>
  <c r="CM79" i="11" s="1"/>
  <c r="G80" i="11"/>
  <c r="BE80" i="11" s="1"/>
  <c r="G81" i="11"/>
  <c r="CM81" i="11" s="1"/>
  <c r="G82" i="11"/>
  <c r="BE82" i="11" s="1"/>
  <c r="G83" i="11"/>
  <c r="CM83" i="11" s="1"/>
  <c r="G84" i="11"/>
  <c r="BE84" i="11" s="1"/>
  <c r="G85" i="11"/>
  <c r="BE85" i="11" s="1"/>
  <c r="G86" i="11"/>
  <c r="BE86" i="11" s="1"/>
  <c r="G87" i="11"/>
  <c r="BE87" i="11" s="1"/>
  <c r="G88" i="11"/>
  <c r="BE88" i="11" s="1"/>
  <c r="G90" i="11"/>
  <c r="CM90" i="11" s="1"/>
  <c r="G91" i="11"/>
  <c r="BE91" i="11" s="1"/>
  <c r="G92" i="11"/>
  <c r="BE92" i="11" s="1"/>
  <c r="G93" i="11"/>
  <c r="BE93" i="11" s="1"/>
  <c r="G94" i="11"/>
  <c r="CM94" i="11" s="1"/>
  <c r="G95" i="11"/>
  <c r="BE95" i="11" s="1"/>
  <c r="G96" i="11"/>
  <c r="BE96" i="11" s="1"/>
  <c r="G97" i="11"/>
  <c r="BE97" i="11" s="1"/>
  <c r="G98" i="11"/>
  <c r="CM98" i="11" s="1"/>
  <c r="G99" i="11"/>
  <c r="BE99" i="11" s="1"/>
  <c r="G100" i="11"/>
  <c r="CM100" i="11" s="1"/>
  <c r="G101" i="11"/>
  <c r="CM101" i="11" s="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U6" i="11"/>
  <c r="AU7" i="11"/>
  <c r="AU8" i="11"/>
  <c r="AU9" i="11"/>
  <c r="AU10" i="11"/>
  <c r="AU37" i="11"/>
  <c r="AU38" i="11"/>
  <c r="AU39" i="11"/>
  <c r="AU40" i="11"/>
  <c r="AU41" i="11"/>
  <c r="AU42" i="11"/>
  <c r="AU43" i="11"/>
  <c r="AU44" i="11"/>
  <c r="AU45" i="11"/>
  <c r="AU46" i="11"/>
  <c r="AU47" i="11"/>
  <c r="AU48" i="11"/>
  <c r="AU49" i="11"/>
  <c r="AU50" i="11"/>
  <c r="AU51" i="11"/>
  <c r="AU52" i="11"/>
  <c r="AU53" i="11"/>
  <c r="AU54" i="11"/>
  <c r="AU55" i="11"/>
  <c r="AU56" i="11"/>
  <c r="AU57" i="11"/>
  <c r="AU58" i="11"/>
  <c r="AU59" i="11"/>
  <c r="AU60" i="11"/>
  <c r="AU61" i="11"/>
  <c r="AU62" i="11"/>
  <c r="AU63" i="11"/>
  <c r="AU64" i="11"/>
  <c r="AU65" i="11"/>
  <c r="AU66" i="11"/>
  <c r="AU67" i="11"/>
  <c r="AU68" i="11"/>
  <c r="AU69" i="11"/>
  <c r="AU70" i="11"/>
  <c r="AU71" i="11"/>
  <c r="AU72" i="11"/>
  <c r="AU73" i="11"/>
  <c r="AU74" i="11"/>
  <c r="AU75" i="11"/>
  <c r="AU76" i="11"/>
  <c r="AU77" i="11"/>
  <c r="AU78" i="11"/>
  <c r="AU79" i="11"/>
  <c r="AU80" i="11"/>
  <c r="AU81" i="11"/>
  <c r="AU82" i="11"/>
  <c r="AU83" i="11"/>
  <c r="AU84" i="11"/>
  <c r="AU85" i="11"/>
  <c r="AU86" i="11"/>
  <c r="AU87" i="11"/>
  <c r="AU88" i="11"/>
  <c r="AU90" i="11"/>
  <c r="AU91" i="11"/>
  <c r="AU92" i="11"/>
  <c r="AU93" i="11"/>
  <c r="AU94" i="11"/>
  <c r="AU95" i="11"/>
  <c r="AU96" i="11"/>
  <c r="AU97" i="11"/>
  <c r="AU98" i="11"/>
  <c r="AU99" i="11"/>
  <c r="AU100" i="11"/>
  <c r="AU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X6" i="11"/>
  <c r="AX7" i="11"/>
  <c r="AX8" i="11"/>
  <c r="AX9" i="11"/>
  <c r="AX10" i="11"/>
  <c r="AX37" i="11"/>
  <c r="AX38" i="11"/>
  <c r="AX39" i="11"/>
  <c r="AX40" i="11"/>
  <c r="AX41" i="11"/>
  <c r="AX42" i="11"/>
  <c r="AX43" i="11"/>
  <c r="AX44" i="11"/>
  <c r="AX45" i="11"/>
  <c r="AX46" i="11"/>
  <c r="AX47" i="11"/>
  <c r="AX48" i="11"/>
  <c r="AX49" i="11"/>
  <c r="AX50" i="11"/>
  <c r="AX51" i="11"/>
  <c r="AX52" i="11"/>
  <c r="AX53" i="11"/>
  <c r="AX54" i="11"/>
  <c r="AX55" i="11"/>
  <c r="AX56" i="11"/>
  <c r="AX57" i="11"/>
  <c r="AX58" i="11"/>
  <c r="AX59" i="11"/>
  <c r="AX60" i="11"/>
  <c r="AX61" i="11"/>
  <c r="AX62" i="11"/>
  <c r="AX63" i="11"/>
  <c r="AX64" i="11"/>
  <c r="AX65" i="11"/>
  <c r="AX66" i="11"/>
  <c r="AX67" i="11"/>
  <c r="AX68" i="11"/>
  <c r="AX69" i="11"/>
  <c r="AX70" i="11"/>
  <c r="AX71" i="11"/>
  <c r="AX72" i="11"/>
  <c r="AX73" i="11"/>
  <c r="AX74" i="11"/>
  <c r="AX75" i="11"/>
  <c r="AX76" i="11"/>
  <c r="AX77" i="11"/>
  <c r="AX78" i="11"/>
  <c r="AX79" i="11"/>
  <c r="AX80" i="11"/>
  <c r="AX81" i="11"/>
  <c r="AX82" i="11"/>
  <c r="AX83" i="11"/>
  <c r="AX84" i="11"/>
  <c r="AX85" i="11"/>
  <c r="AX86" i="11"/>
  <c r="AX87" i="11"/>
  <c r="AX88" i="11"/>
  <c r="AX90" i="11"/>
  <c r="AX91" i="11"/>
  <c r="AX92" i="11"/>
  <c r="AX93" i="11"/>
  <c r="AX94" i="11"/>
  <c r="AX95" i="11"/>
  <c r="AX96" i="11"/>
  <c r="AX97" i="11"/>
  <c r="AX98" i="11"/>
  <c r="AX99" i="11"/>
  <c r="AX100" i="11"/>
  <c r="AX101" i="11"/>
  <c r="AY6" i="11"/>
  <c r="AY7" i="11"/>
  <c r="AY8" i="11"/>
  <c r="AY9" i="11"/>
  <c r="AY10" i="11"/>
  <c r="AY37" i="11"/>
  <c r="AY39" i="11"/>
  <c r="AY40" i="11"/>
  <c r="AY41" i="11"/>
  <c r="AY42" i="11"/>
  <c r="AY45" i="11"/>
  <c r="AY46" i="11"/>
  <c r="AY47" i="11"/>
  <c r="AY48" i="11"/>
  <c r="AY49" i="11"/>
  <c r="AY50" i="11"/>
  <c r="AY53" i="11"/>
  <c r="AY54" i="11"/>
  <c r="AY55" i="11"/>
  <c r="AY56" i="11"/>
  <c r="AY57" i="11"/>
  <c r="AY58" i="11"/>
  <c r="AY61" i="11"/>
  <c r="AY62" i="11"/>
  <c r="AY63" i="11"/>
  <c r="AY64" i="11"/>
  <c r="AY65" i="11"/>
  <c r="AY66" i="11"/>
  <c r="AY69" i="11"/>
  <c r="AY70" i="11"/>
  <c r="AY71" i="11"/>
  <c r="AY72" i="11"/>
  <c r="AY73" i="11"/>
  <c r="AY74" i="11"/>
  <c r="AY77" i="11"/>
  <c r="AY78" i="11"/>
  <c r="AY79" i="11"/>
  <c r="AY80" i="11"/>
  <c r="AY81" i="11"/>
  <c r="AY82" i="11"/>
  <c r="AY85" i="11"/>
  <c r="AY86" i="11"/>
  <c r="AY87" i="11"/>
  <c r="AY88" i="11"/>
  <c r="AY90" i="11"/>
  <c r="AY93" i="11"/>
  <c r="AY95" i="11"/>
  <c r="AY96" i="11"/>
  <c r="AY97" i="11"/>
  <c r="AY98" i="11"/>
  <c r="AY99" i="11"/>
  <c r="AY101" i="11"/>
  <c r="AZ6" i="11"/>
  <c r="AZ7" i="11"/>
  <c r="AZ8" i="11"/>
  <c r="AZ9" i="11"/>
  <c r="AZ10"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90" i="11"/>
  <c r="AZ91" i="11"/>
  <c r="AZ92" i="11"/>
  <c r="AZ93" i="11"/>
  <c r="AZ94" i="11"/>
  <c r="AZ95" i="11"/>
  <c r="AZ96" i="11"/>
  <c r="AZ97" i="11"/>
  <c r="AZ98" i="11"/>
  <c r="AZ99" i="11"/>
  <c r="AZ100" i="11"/>
  <c r="AZ101" i="11"/>
  <c r="BA63" i="11"/>
  <c r="BA87" i="11"/>
  <c r="BA95" i="11"/>
  <c r="BB6" i="11"/>
  <c r="BB7" i="11"/>
  <c r="BB8" i="11"/>
  <c r="BB9" i="11"/>
  <c r="BB10" i="11"/>
  <c r="BB37" i="11"/>
  <c r="BB38" i="11"/>
  <c r="BB39" i="11"/>
  <c r="BB40" i="11"/>
  <c r="BB41" i="11"/>
  <c r="BB42" i="11"/>
  <c r="BB43" i="11"/>
  <c r="BB44" i="11"/>
  <c r="BB45" i="11"/>
  <c r="BB46" i="11"/>
  <c r="BB47" i="11"/>
  <c r="BB48" i="11"/>
  <c r="BB49" i="11"/>
  <c r="BB50" i="11"/>
  <c r="BB51" i="11"/>
  <c r="BB52" i="11"/>
  <c r="BB53" i="11"/>
  <c r="BB54" i="11"/>
  <c r="BB55" i="11"/>
  <c r="BB56" i="11"/>
  <c r="BB57" i="11"/>
  <c r="BB58" i="11"/>
  <c r="BB59" i="11"/>
  <c r="BB60" i="11"/>
  <c r="BB61" i="11"/>
  <c r="BB62" i="11"/>
  <c r="BB63" i="11"/>
  <c r="BB64" i="11"/>
  <c r="BB65" i="11"/>
  <c r="BB66" i="11"/>
  <c r="BB67" i="11"/>
  <c r="BB68" i="11"/>
  <c r="BB69" i="11"/>
  <c r="BB70" i="11"/>
  <c r="BB71" i="11"/>
  <c r="BB72" i="11"/>
  <c r="BB73" i="11"/>
  <c r="BB74" i="11"/>
  <c r="BB75" i="11"/>
  <c r="BB76" i="11"/>
  <c r="BB77" i="11"/>
  <c r="BB78" i="11"/>
  <c r="BB79" i="11"/>
  <c r="BB80" i="11"/>
  <c r="BB81" i="11"/>
  <c r="BB82" i="11"/>
  <c r="BB83" i="11"/>
  <c r="BB84" i="11"/>
  <c r="BB85" i="11"/>
  <c r="BB86" i="11"/>
  <c r="BB87" i="11"/>
  <c r="BB88" i="11"/>
  <c r="BB90" i="11"/>
  <c r="BB91" i="11"/>
  <c r="BB92" i="11"/>
  <c r="BB93" i="11"/>
  <c r="BB94" i="11"/>
  <c r="BB95" i="11"/>
  <c r="BB96" i="11"/>
  <c r="BB97" i="11"/>
  <c r="BB98" i="11"/>
  <c r="BB99" i="11"/>
  <c r="BB100" i="11"/>
  <c r="BB101" i="11"/>
  <c r="BC87" i="11"/>
  <c r="BC95"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7" i="11"/>
  <c r="BE38" i="11"/>
  <c r="BE46"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G6" i="11"/>
  <c r="BG7" i="11"/>
  <c r="BG8" i="11"/>
  <c r="BG9" i="11"/>
  <c r="BG10" i="11"/>
  <c r="BG37" i="11"/>
  <c r="BG38" i="11"/>
  <c r="BG39" i="11"/>
  <c r="BG40" i="11"/>
  <c r="BG41" i="11"/>
  <c r="BG42" i="11"/>
  <c r="BG43" i="11"/>
  <c r="BG44" i="11"/>
  <c r="BG45" i="11"/>
  <c r="CF45" i="11" s="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CF69" i="11" s="1"/>
  <c r="BG70" i="11"/>
  <c r="BG71" i="11"/>
  <c r="BG72" i="11"/>
  <c r="BG73" i="11"/>
  <c r="BG74" i="11"/>
  <c r="BG75" i="11"/>
  <c r="BG76" i="11"/>
  <c r="BG77" i="11"/>
  <c r="CF77" i="11" s="1"/>
  <c r="BG78" i="11"/>
  <c r="BG79" i="11"/>
  <c r="BG80" i="11"/>
  <c r="BG81" i="11"/>
  <c r="BG82" i="11"/>
  <c r="BG83" i="11"/>
  <c r="BG84" i="11"/>
  <c r="BG85" i="11"/>
  <c r="BG86" i="11"/>
  <c r="BG87" i="11"/>
  <c r="BG88" i="11"/>
  <c r="BG90" i="11"/>
  <c r="BG91" i="11"/>
  <c r="BG92" i="11"/>
  <c r="BG93" i="11"/>
  <c r="BG94" i="11"/>
  <c r="CF94" i="11" s="1"/>
  <c r="BG95" i="11"/>
  <c r="BG96" i="11"/>
  <c r="BG97" i="11"/>
  <c r="BG98" i="11"/>
  <c r="BG99" i="11"/>
  <c r="BG100" i="11"/>
  <c r="BG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J6" i="11"/>
  <c r="BJ7" i="11"/>
  <c r="BJ8" i="11"/>
  <c r="BJ9" i="11"/>
  <c r="BJ10" i="11"/>
  <c r="BJ37" i="11"/>
  <c r="BJ38" i="11"/>
  <c r="BJ39" i="11"/>
  <c r="BJ40" i="11"/>
  <c r="BJ41" i="11"/>
  <c r="BJ42" i="11"/>
  <c r="BJ43" i="11"/>
  <c r="BJ44" i="11"/>
  <c r="BJ45" i="11"/>
  <c r="BJ46" i="11"/>
  <c r="BJ47" i="11"/>
  <c r="BJ48" i="11"/>
  <c r="BJ49" i="11"/>
  <c r="BJ50" i="11"/>
  <c r="BJ51" i="11"/>
  <c r="BJ52" i="11"/>
  <c r="BJ53" i="11"/>
  <c r="BJ54" i="11"/>
  <c r="BJ55" i="11"/>
  <c r="BJ56" i="11"/>
  <c r="BJ57" i="11"/>
  <c r="BJ58" i="11"/>
  <c r="BJ59" i="11"/>
  <c r="BJ60" i="11"/>
  <c r="BJ61" i="11"/>
  <c r="BJ62" i="11"/>
  <c r="BJ63" i="11"/>
  <c r="BJ64" i="11"/>
  <c r="BJ65" i="11"/>
  <c r="BJ66" i="11"/>
  <c r="BJ67" i="11"/>
  <c r="BJ68" i="11"/>
  <c r="BJ69" i="11"/>
  <c r="BJ70" i="11"/>
  <c r="BJ71" i="11"/>
  <c r="BJ72" i="11"/>
  <c r="BJ73" i="11"/>
  <c r="BJ74" i="11"/>
  <c r="BJ75" i="11"/>
  <c r="BJ76" i="11"/>
  <c r="BJ77" i="11"/>
  <c r="BJ78" i="11"/>
  <c r="BJ79" i="11"/>
  <c r="BJ80" i="11"/>
  <c r="BJ81" i="11"/>
  <c r="BJ82" i="11"/>
  <c r="BJ83" i="11"/>
  <c r="BJ84" i="11"/>
  <c r="BJ85" i="11"/>
  <c r="BJ86" i="11"/>
  <c r="BJ87" i="11"/>
  <c r="BJ88" i="11"/>
  <c r="BJ90" i="11"/>
  <c r="BJ91" i="11"/>
  <c r="BJ92" i="11"/>
  <c r="BJ93" i="11"/>
  <c r="BJ94" i="11"/>
  <c r="BJ95" i="11"/>
  <c r="BJ96" i="11"/>
  <c r="BJ97" i="11"/>
  <c r="BJ98" i="11"/>
  <c r="BJ99" i="11"/>
  <c r="BJ100" i="11"/>
  <c r="BJ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R6" i="11"/>
  <c r="BR7" i="11"/>
  <c r="BR8" i="11"/>
  <c r="BR9" i="11"/>
  <c r="BR10"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90" i="11"/>
  <c r="BR91" i="11"/>
  <c r="BR92" i="11"/>
  <c r="BR93" i="11"/>
  <c r="BR94" i="11"/>
  <c r="BR95" i="11"/>
  <c r="BR96" i="11"/>
  <c r="BR97" i="11"/>
  <c r="BR98" i="11"/>
  <c r="BR99" i="11"/>
  <c r="BR100" i="11"/>
  <c r="BR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U6" i="11"/>
  <c r="BU7" i="11"/>
  <c r="BU8" i="11"/>
  <c r="BU9" i="11"/>
  <c r="BU10"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90" i="11"/>
  <c r="BU91" i="11"/>
  <c r="BU92" i="11"/>
  <c r="BU93" i="11"/>
  <c r="BU94" i="11"/>
  <c r="BU95" i="11"/>
  <c r="BU96" i="11"/>
  <c r="BU97" i="11"/>
  <c r="BU98" i="11"/>
  <c r="BU99" i="11"/>
  <c r="BU100" i="11"/>
  <c r="BU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Y6" i="11"/>
  <c r="BY7" i="11"/>
  <c r="BY8" i="11"/>
  <c r="BY9" i="11"/>
  <c r="BY10"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90" i="11"/>
  <c r="BY91" i="11"/>
  <c r="BY92" i="11"/>
  <c r="BY93" i="11"/>
  <c r="BY94" i="11"/>
  <c r="BY95" i="11"/>
  <c r="BY96" i="11"/>
  <c r="BY97" i="11"/>
  <c r="BY98" i="11"/>
  <c r="BY99" i="11"/>
  <c r="BY100" i="11"/>
  <c r="BY101" i="11"/>
  <c r="BZ6" i="11"/>
  <c r="BZ7" i="11"/>
  <c r="BZ8" i="11"/>
  <c r="BZ9" i="11"/>
  <c r="BZ10" i="11"/>
  <c r="BZ37" i="11"/>
  <c r="BZ38" i="11"/>
  <c r="BZ39" i="11"/>
  <c r="BZ40" i="11"/>
  <c r="BZ41" i="11"/>
  <c r="BZ42" i="11"/>
  <c r="BZ43" i="11"/>
  <c r="BZ44" i="11"/>
  <c r="BZ45" i="11"/>
  <c r="BZ46" i="11"/>
  <c r="BZ47" i="11"/>
  <c r="BZ48" i="11"/>
  <c r="BZ49" i="11"/>
  <c r="BZ50" i="11"/>
  <c r="BZ51" i="11"/>
  <c r="BZ52" i="11"/>
  <c r="BZ53" i="11"/>
  <c r="BZ54" i="11"/>
  <c r="BZ55" i="11"/>
  <c r="BZ56" i="11"/>
  <c r="BZ57" i="11"/>
  <c r="BZ58" i="11"/>
  <c r="BZ59" i="11"/>
  <c r="BZ60" i="11"/>
  <c r="BZ61" i="11"/>
  <c r="BZ62" i="11"/>
  <c r="BZ63" i="11"/>
  <c r="BZ64" i="11"/>
  <c r="BZ65" i="11"/>
  <c r="BZ66" i="11"/>
  <c r="BZ67" i="11"/>
  <c r="BZ68" i="11"/>
  <c r="BZ69" i="11"/>
  <c r="BZ70" i="11"/>
  <c r="BZ71" i="11"/>
  <c r="BZ72" i="11"/>
  <c r="BZ73" i="11"/>
  <c r="BZ74" i="11"/>
  <c r="BZ75" i="11"/>
  <c r="BZ76" i="11"/>
  <c r="BZ77" i="11"/>
  <c r="BZ78" i="11"/>
  <c r="BZ79" i="11"/>
  <c r="BZ80" i="11"/>
  <c r="BZ81" i="11"/>
  <c r="BZ82" i="11"/>
  <c r="BZ83" i="11"/>
  <c r="BZ84" i="11"/>
  <c r="BZ85" i="11"/>
  <c r="BZ86" i="11"/>
  <c r="BZ87" i="11"/>
  <c r="BZ88" i="11"/>
  <c r="BZ90" i="11"/>
  <c r="BZ91" i="11"/>
  <c r="BZ92" i="11"/>
  <c r="BZ93" i="11"/>
  <c r="BZ94" i="11"/>
  <c r="BZ95" i="11"/>
  <c r="BZ96" i="11"/>
  <c r="BZ97" i="11"/>
  <c r="BZ98" i="11"/>
  <c r="BZ99" i="11"/>
  <c r="BZ100" i="11"/>
  <c r="BZ101" i="11"/>
  <c r="CA6" i="11"/>
  <c r="CA7" i="11"/>
  <c r="CA8" i="11"/>
  <c r="CA9" i="11"/>
  <c r="CA10"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90" i="11"/>
  <c r="CA91" i="11"/>
  <c r="CA92" i="11"/>
  <c r="CA93" i="11"/>
  <c r="CA94" i="11"/>
  <c r="CA95" i="11"/>
  <c r="CA96" i="11"/>
  <c r="CA97" i="11"/>
  <c r="CA98" i="11"/>
  <c r="CA99" i="11"/>
  <c r="CA100" i="11"/>
  <c r="CA101" i="11"/>
  <c r="CB6" i="11"/>
  <c r="CB7" i="11"/>
  <c r="CB8" i="11"/>
  <c r="CB9" i="11"/>
  <c r="CB10" i="11"/>
  <c r="CB37" i="11"/>
  <c r="CB38" i="11"/>
  <c r="CB39" i="11"/>
  <c r="CB40" i="11"/>
  <c r="CB41" i="11"/>
  <c r="CB42" i="11"/>
  <c r="CB43" i="11"/>
  <c r="CB44" i="11"/>
  <c r="CB45" i="11"/>
  <c r="CB46" i="11"/>
  <c r="CB47" i="11"/>
  <c r="CB48" i="11"/>
  <c r="CB49" i="11"/>
  <c r="CB50" i="11"/>
  <c r="CB51" i="11"/>
  <c r="CB52" i="11"/>
  <c r="CB53" i="11"/>
  <c r="CB54" i="11"/>
  <c r="CB55" i="11"/>
  <c r="CB56" i="11"/>
  <c r="CB57" i="11"/>
  <c r="CB58" i="11"/>
  <c r="CB59" i="11"/>
  <c r="CB60" i="11"/>
  <c r="CB61" i="11"/>
  <c r="CB62" i="11"/>
  <c r="CB63" i="11"/>
  <c r="CB64" i="11"/>
  <c r="CB65" i="11"/>
  <c r="CB66" i="11"/>
  <c r="CB67" i="11"/>
  <c r="CB68" i="11"/>
  <c r="CB69" i="11"/>
  <c r="CB70" i="11"/>
  <c r="CB71" i="11"/>
  <c r="CB72" i="11"/>
  <c r="CB73" i="11"/>
  <c r="CB74" i="11"/>
  <c r="CB75" i="11"/>
  <c r="CB76" i="11"/>
  <c r="CB77" i="11"/>
  <c r="CB78" i="11"/>
  <c r="CB79" i="11"/>
  <c r="CB80" i="11"/>
  <c r="CB81" i="11"/>
  <c r="CB82" i="11"/>
  <c r="CB83" i="11"/>
  <c r="CB84" i="11"/>
  <c r="CB85" i="11"/>
  <c r="CB86" i="11"/>
  <c r="CB87" i="11"/>
  <c r="CB88" i="11"/>
  <c r="CB90" i="11"/>
  <c r="CB91" i="11"/>
  <c r="CB92" i="11"/>
  <c r="CB93" i="11"/>
  <c r="CB94" i="11"/>
  <c r="CB95" i="11"/>
  <c r="CB96" i="11"/>
  <c r="CB97" i="11"/>
  <c r="CB98" i="11"/>
  <c r="CB99" i="11"/>
  <c r="CB100" i="11"/>
  <c r="CB101" i="11"/>
  <c r="CD6" i="11"/>
  <c r="CD7" i="11"/>
  <c r="CD9" i="11"/>
  <c r="CD10" i="11"/>
  <c r="CD37" i="11"/>
  <c r="CD38" i="11"/>
  <c r="CD39" i="11"/>
  <c r="CD43" i="11"/>
  <c r="CD44" i="11"/>
  <c r="CD45" i="11"/>
  <c r="CD46" i="11"/>
  <c r="CD47" i="11"/>
  <c r="CD51" i="11"/>
  <c r="CD52" i="11"/>
  <c r="CD53" i="11"/>
  <c r="CD54" i="11"/>
  <c r="CD55" i="11"/>
  <c r="CD58" i="11"/>
  <c r="CD59" i="11"/>
  <c r="CD60" i="11"/>
  <c r="CD61" i="11"/>
  <c r="CD62" i="11"/>
  <c r="CD63" i="11"/>
  <c r="CD65" i="11"/>
  <c r="CD67" i="11"/>
  <c r="CD68" i="11"/>
  <c r="CD69" i="11"/>
  <c r="CD70" i="11"/>
  <c r="CD71" i="11"/>
  <c r="CD75" i="11"/>
  <c r="CD76" i="11"/>
  <c r="CD77" i="11"/>
  <c r="CD78" i="11"/>
  <c r="CD79" i="11"/>
  <c r="CD81" i="11"/>
  <c r="CD83" i="11"/>
  <c r="CD84" i="11"/>
  <c r="CD85" i="11"/>
  <c r="CD86" i="11"/>
  <c r="CD87" i="11"/>
  <c r="CD91" i="11"/>
  <c r="CD92" i="11"/>
  <c r="CD93" i="11"/>
  <c r="CD94" i="11"/>
  <c r="CD95" i="11"/>
  <c r="CD99" i="11"/>
  <c r="CD100" i="11"/>
  <c r="CD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J6" i="11"/>
  <c r="CJ7" i="11"/>
  <c r="CJ8" i="11"/>
  <c r="CJ9" i="11"/>
  <c r="CJ10" i="11"/>
  <c r="CJ37" i="11"/>
  <c r="CJ38" i="11"/>
  <c r="CJ39" i="11"/>
  <c r="CJ40" i="11"/>
  <c r="CJ41" i="11"/>
  <c r="CJ42" i="11"/>
  <c r="CJ43" i="11"/>
  <c r="CJ44" i="11"/>
  <c r="CJ45" i="11"/>
  <c r="CJ46" i="11"/>
  <c r="CJ47" i="11"/>
  <c r="CJ48" i="11"/>
  <c r="CJ49" i="11"/>
  <c r="CJ50" i="11"/>
  <c r="CJ51" i="11"/>
  <c r="CJ52" i="11"/>
  <c r="CJ53" i="11"/>
  <c r="CJ54" i="11"/>
  <c r="CJ55" i="11"/>
  <c r="CJ56" i="11"/>
  <c r="CJ57" i="11"/>
  <c r="CJ58" i="11"/>
  <c r="CJ59" i="11"/>
  <c r="CJ60" i="11"/>
  <c r="CJ61" i="11"/>
  <c r="CJ62" i="11"/>
  <c r="CJ63" i="11"/>
  <c r="CJ64" i="11"/>
  <c r="CJ65" i="11"/>
  <c r="CJ66" i="11"/>
  <c r="CJ67" i="11"/>
  <c r="CJ68" i="11"/>
  <c r="CJ69" i="11"/>
  <c r="CJ70" i="11"/>
  <c r="CJ71" i="11"/>
  <c r="CJ72" i="11"/>
  <c r="CJ73" i="11"/>
  <c r="CJ74" i="11"/>
  <c r="CJ75" i="11"/>
  <c r="CJ76" i="11"/>
  <c r="CJ77" i="11"/>
  <c r="CJ78" i="11"/>
  <c r="CJ79" i="11"/>
  <c r="CJ80" i="11"/>
  <c r="CJ81" i="11"/>
  <c r="CJ82" i="11"/>
  <c r="CJ83" i="11"/>
  <c r="CJ84" i="11"/>
  <c r="CJ85" i="11"/>
  <c r="CJ86" i="11"/>
  <c r="CJ87" i="11"/>
  <c r="CJ88" i="11"/>
  <c r="CJ90" i="11"/>
  <c r="CJ91" i="11"/>
  <c r="CJ92" i="11"/>
  <c r="CJ93" i="11"/>
  <c r="CJ94" i="11"/>
  <c r="CJ95" i="11"/>
  <c r="CJ96" i="11"/>
  <c r="CJ97" i="11"/>
  <c r="CJ98" i="11"/>
  <c r="CJ99" i="11"/>
  <c r="CJ100" i="11"/>
  <c r="CJ101" i="11"/>
  <c r="CK6" i="11"/>
  <c r="CK7" i="11"/>
  <c r="CK8" i="11"/>
  <c r="CK9" i="11"/>
  <c r="CK10"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90" i="11"/>
  <c r="CK91" i="11"/>
  <c r="CK92" i="11"/>
  <c r="CK93" i="11"/>
  <c r="CK94" i="11"/>
  <c r="CK95" i="11"/>
  <c r="CK96" i="11"/>
  <c r="CK97" i="11"/>
  <c r="CK98" i="11"/>
  <c r="CK99" i="11"/>
  <c r="CK100" i="11"/>
  <c r="CK101" i="11"/>
  <c r="CL6" i="11"/>
  <c r="CL7" i="11"/>
  <c r="CL8" i="11"/>
  <c r="CL9" i="11"/>
  <c r="CL10" i="11"/>
  <c r="CL37" i="11"/>
  <c r="CL38" i="11"/>
  <c r="CL39" i="11"/>
  <c r="CL40" i="11"/>
  <c r="CL41" i="11"/>
  <c r="CL42" i="11"/>
  <c r="CL43" i="11"/>
  <c r="CL44" i="11"/>
  <c r="CL45" i="11"/>
  <c r="CL46" i="11"/>
  <c r="CL47" i="11"/>
  <c r="CL48" i="11"/>
  <c r="CL49" i="11"/>
  <c r="CL50" i="11"/>
  <c r="CL51" i="11"/>
  <c r="CL52" i="11"/>
  <c r="CL53" i="11"/>
  <c r="CL54" i="11"/>
  <c r="CL55" i="11"/>
  <c r="CL56" i="11"/>
  <c r="CL57" i="11"/>
  <c r="CL58" i="11"/>
  <c r="CL59" i="11"/>
  <c r="CL60" i="11"/>
  <c r="CL61" i="11"/>
  <c r="CL62" i="11"/>
  <c r="CL63" i="11"/>
  <c r="CL64" i="11"/>
  <c r="CL65" i="11"/>
  <c r="CL66" i="11"/>
  <c r="CL67" i="11"/>
  <c r="CL68" i="11"/>
  <c r="CL69" i="11"/>
  <c r="CL70" i="11"/>
  <c r="CL71" i="11"/>
  <c r="CL72" i="11"/>
  <c r="CL73" i="11"/>
  <c r="CL74" i="11"/>
  <c r="CL75" i="11"/>
  <c r="CL76" i="11"/>
  <c r="CL77" i="11"/>
  <c r="CL78" i="11"/>
  <c r="CL79" i="11"/>
  <c r="CL80" i="11"/>
  <c r="CL81" i="11"/>
  <c r="CL82" i="11"/>
  <c r="CL83" i="11"/>
  <c r="CL84" i="11"/>
  <c r="CL85" i="11"/>
  <c r="CL86" i="11"/>
  <c r="CL87" i="11"/>
  <c r="CL88" i="11"/>
  <c r="CL90" i="11"/>
  <c r="CL91" i="11"/>
  <c r="CL92" i="11"/>
  <c r="CL93" i="11"/>
  <c r="CL94" i="11"/>
  <c r="CL95" i="11"/>
  <c r="CL96" i="11"/>
  <c r="CL97" i="11"/>
  <c r="CL98" i="11"/>
  <c r="CL99" i="11"/>
  <c r="CL100" i="11"/>
  <c r="CL101" i="11"/>
  <c r="CM10" i="11"/>
  <c r="CM38" i="11"/>
  <c r="CM62" i="11"/>
  <c r="CM84" i="11"/>
  <c r="CM86" i="11"/>
  <c r="CM95" i="11"/>
  <c r="K2" i="1"/>
  <c r="K3" i="1"/>
  <c r="K4" i="1"/>
  <c r="K5" i="1"/>
  <c r="K6" i="1"/>
  <c r="O6" i="1" s="1"/>
  <c r="K7" i="1"/>
  <c r="K8" i="1"/>
  <c r="K9" i="1"/>
  <c r="O9" i="1" s="1"/>
  <c r="K10" i="1"/>
  <c r="O10" i="1" s="1"/>
  <c r="K11" i="1"/>
  <c r="K12" i="1"/>
  <c r="K13" i="1"/>
  <c r="K14" i="1"/>
  <c r="O14" i="1" s="1"/>
  <c r="K15" i="1"/>
  <c r="K16" i="1"/>
  <c r="K17" i="1"/>
  <c r="O17" i="1" s="1"/>
  <c r="K18" i="1"/>
  <c r="O18" i="1" s="1"/>
  <c r="K19" i="1"/>
  <c r="K20" i="1"/>
  <c r="K21" i="1"/>
  <c r="O21" i="1" s="1"/>
  <c r="K22" i="1"/>
  <c r="O22" i="1" s="1"/>
  <c r="K23" i="1"/>
  <c r="K24" i="1"/>
  <c r="O24" i="1" s="1"/>
  <c r="K25" i="1"/>
  <c r="O25" i="1" s="1"/>
  <c r="K26" i="1"/>
  <c r="O26" i="1" s="1"/>
  <c r="K27" i="1"/>
  <c r="K28" i="1"/>
  <c r="K29" i="1"/>
  <c r="O29" i="1" s="1"/>
  <c r="K30" i="1"/>
  <c r="O30" i="1" s="1"/>
  <c r="K31" i="1"/>
  <c r="K32" i="1"/>
  <c r="K33" i="1"/>
  <c r="O33" i="1" s="1"/>
  <c r="K34" i="1"/>
  <c r="O34" i="1" s="1"/>
  <c r="K35" i="1"/>
  <c r="K36" i="1"/>
  <c r="K37" i="1"/>
  <c r="O37" i="1" s="1"/>
  <c r="K38" i="1"/>
  <c r="O38" i="1" s="1"/>
  <c r="K39" i="1"/>
  <c r="K40" i="1"/>
  <c r="K41" i="1"/>
  <c r="O41" i="1" s="1"/>
  <c r="K42" i="1"/>
  <c r="O42" i="1" s="1"/>
  <c r="K43" i="1"/>
  <c r="K44" i="1"/>
  <c r="K45" i="1"/>
  <c r="K46" i="1"/>
  <c r="O46" i="1" s="1"/>
  <c r="K47" i="1"/>
  <c r="K48" i="1"/>
  <c r="K49" i="1"/>
  <c r="O49" i="1" s="1"/>
  <c r="K50" i="1"/>
  <c r="O50" i="1" s="1"/>
  <c r="K51" i="1"/>
  <c r="K52" i="1"/>
  <c r="K53" i="1"/>
  <c r="O53" i="1" s="1"/>
  <c r="K54" i="1"/>
  <c r="O54" i="1" s="1"/>
  <c r="K55" i="1"/>
  <c r="K56" i="1"/>
  <c r="K57" i="1"/>
  <c r="K58" i="1"/>
  <c r="O58" i="1" s="1"/>
  <c r="K59" i="1"/>
  <c r="K60" i="1"/>
  <c r="K61" i="1"/>
  <c r="O61" i="1" s="1"/>
  <c r="K62" i="1"/>
  <c r="O62" i="1" s="1"/>
  <c r="K63" i="1"/>
  <c r="K64" i="1"/>
  <c r="O64" i="1" s="1"/>
  <c r="K65" i="1"/>
  <c r="O65" i="1" s="1"/>
  <c r="K66" i="1"/>
  <c r="O66" i="1" s="1"/>
  <c r="K67" i="1"/>
  <c r="K68" i="1"/>
  <c r="K69" i="1"/>
  <c r="O69" i="1" s="1"/>
  <c r="K70" i="1"/>
  <c r="K71" i="1"/>
  <c r="K72" i="1"/>
  <c r="K73" i="1"/>
  <c r="O73" i="1" s="1"/>
  <c r="K74" i="1"/>
  <c r="O74" i="1" s="1"/>
  <c r="K75" i="1"/>
  <c r="K76" i="1"/>
  <c r="K77" i="1"/>
  <c r="O77" i="1" s="1"/>
  <c r="K78" i="1"/>
  <c r="O78" i="1" s="1"/>
  <c r="K79" i="1"/>
  <c r="K80" i="1"/>
  <c r="O80" i="1" s="1"/>
  <c r="K81" i="1"/>
  <c r="O81" i="1" s="1"/>
  <c r="K82" i="1"/>
  <c r="O82" i="1" s="1"/>
  <c r="K83" i="1"/>
  <c r="K84" i="1"/>
  <c r="K85" i="1"/>
  <c r="K86" i="1"/>
  <c r="O86" i="1" s="1"/>
  <c r="K87" i="1"/>
  <c r="K88" i="1"/>
  <c r="K89" i="1"/>
  <c r="O89" i="1" s="1"/>
  <c r="K90" i="1"/>
  <c r="O90" i="1" s="1"/>
  <c r="K91" i="1"/>
  <c r="K92" i="1"/>
  <c r="K93" i="1"/>
  <c r="O93" i="1" s="1"/>
  <c r="K94" i="1"/>
  <c r="O94" i="1" s="1"/>
  <c r="K95" i="1"/>
  <c r="K96" i="1"/>
  <c r="O96" i="1" s="1"/>
  <c r="K97" i="1"/>
  <c r="O97" i="1" s="1"/>
  <c r="K98" i="1"/>
  <c r="O98" i="1" s="1"/>
  <c r="K99" i="1"/>
  <c r="K100" i="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20" i="10"/>
  <c r="J20" i="10"/>
  <c r="K20" i="10"/>
  <c r="G21" i="10"/>
  <c r="J21" i="10"/>
  <c r="K21" i="10"/>
  <c r="G22" i="10"/>
  <c r="J22" i="10"/>
  <c r="K22" i="10"/>
  <c r="G23" i="10"/>
  <c r="J23" i="10"/>
  <c r="K23" i="10"/>
  <c r="G24" i="10"/>
  <c r="J24" i="10"/>
  <c r="K24" i="10"/>
  <c r="G25" i="10"/>
  <c r="J25" i="10"/>
  <c r="K25" i="10"/>
  <c r="G14" i="10"/>
  <c r="J14" i="10"/>
  <c r="K14" i="10"/>
  <c r="G15" i="10"/>
  <c r="J15" i="10"/>
  <c r="K15" i="10"/>
  <c r="G16" i="10"/>
  <c r="J16" i="10"/>
  <c r="K16" i="10"/>
  <c r="G17" i="10"/>
  <c r="J17" i="10"/>
  <c r="K17" i="10"/>
  <c r="G18" i="10"/>
  <c r="J18" i="10"/>
  <c r="K18" i="10"/>
  <c r="G9" i="10"/>
  <c r="J9" i="10"/>
  <c r="K9" i="10"/>
  <c r="G10" i="10"/>
  <c r="J10" i="10"/>
  <c r="K10" i="10"/>
  <c r="G11" i="10"/>
  <c r="J11" i="10"/>
  <c r="K11" i="10"/>
  <c r="G12" i="10"/>
  <c r="J12" i="10"/>
  <c r="K12" i="10"/>
  <c r="G6" i="10"/>
  <c r="J6" i="10"/>
  <c r="K6" i="10"/>
  <c r="G7" i="10"/>
  <c r="J7" i="10"/>
  <c r="K7" i="10"/>
  <c r="G8" i="10"/>
  <c r="G13" i="10"/>
  <c r="G19"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J8" i="10"/>
  <c r="J13" i="10"/>
  <c r="J19"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K8" i="10"/>
  <c r="K13" i="10"/>
  <c r="K19"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G5" i="10"/>
  <c r="J5" i="10"/>
  <c r="K5" i="10"/>
  <c r="C101" i="1"/>
  <c r="M101" i="1" s="1"/>
  <c r="F101" i="1"/>
  <c r="N101" i="1" s="1"/>
  <c r="J101" i="1"/>
  <c r="L101" i="1"/>
  <c r="Q101" i="1"/>
  <c r="V101" i="1"/>
  <c r="W101" i="1"/>
  <c r="C99" i="1"/>
  <c r="G99" i="1" s="1"/>
  <c r="P99" i="1" s="1"/>
  <c r="C100" i="1"/>
  <c r="G100" i="1" s="1"/>
  <c r="P100" i="1" s="1"/>
  <c r="F99" i="1"/>
  <c r="F100" i="1"/>
  <c r="J99" i="1"/>
  <c r="J100" i="1"/>
  <c r="O99" i="1"/>
  <c r="O100" i="1"/>
  <c r="L99" i="1"/>
  <c r="L100" i="1"/>
  <c r="N99" i="1"/>
  <c r="N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F94" i="1"/>
  <c r="N94" i="1" s="1"/>
  <c r="F95" i="1"/>
  <c r="N95" i="1" s="1"/>
  <c r="F96" i="1"/>
  <c r="N96" i="1" s="1"/>
  <c r="G93" i="1"/>
  <c r="P93" i="1" s="1"/>
  <c r="G95" i="1"/>
  <c r="P95" i="1" s="1"/>
  <c r="J93" i="1"/>
  <c r="J94" i="1"/>
  <c r="J95" i="1"/>
  <c r="J96" i="1"/>
  <c r="L93" i="1"/>
  <c r="L94" i="1"/>
  <c r="L95" i="1"/>
  <c r="L96" i="1"/>
  <c r="N93"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107" i="10" s="1"/>
  <c r="C92" i="1"/>
  <c r="D92" i="11" s="1"/>
  <c r="F85" i="1"/>
  <c r="N85" i="1" s="1"/>
  <c r="F86" i="1"/>
  <c r="N86" i="1" s="1"/>
  <c r="F87" i="1"/>
  <c r="F88" i="1"/>
  <c r="N88" i="1" s="1"/>
  <c r="F89" i="1"/>
  <c r="N89" i="1" s="1"/>
  <c r="F90" i="1"/>
  <c r="N90" i="1" s="1"/>
  <c r="F91" i="1"/>
  <c r="N91" i="1" s="1"/>
  <c r="F92" i="1"/>
  <c r="N92" i="1" s="1"/>
  <c r="G87" i="1"/>
  <c r="P87" i="1" s="1"/>
  <c r="J85" i="1"/>
  <c r="J86" i="1"/>
  <c r="J87" i="1"/>
  <c r="J88" i="1"/>
  <c r="J89" i="1"/>
  <c r="J90" i="1"/>
  <c r="J91" i="1"/>
  <c r="J92" i="1"/>
  <c r="O85" i="1"/>
  <c r="O87" i="1"/>
  <c r="O88" i="1"/>
  <c r="O91" i="1"/>
  <c r="O92" i="1"/>
  <c r="L85" i="1"/>
  <c r="L86" i="1"/>
  <c r="L87" i="1"/>
  <c r="L88" i="1"/>
  <c r="L89" i="1"/>
  <c r="L90" i="1"/>
  <c r="L91" i="1"/>
  <c r="L92" i="1"/>
  <c r="N87"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80" i="10" s="1"/>
  <c r="C65" i="1"/>
  <c r="G65" i="1" s="1"/>
  <c r="P65" i="1" s="1"/>
  <c r="C66" i="1"/>
  <c r="C82"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F64" i="1"/>
  <c r="N64" i="1" s="1"/>
  <c r="F65" i="1"/>
  <c r="F66" i="1"/>
  <c r="N66" i="1" s="1"/>
  <c r="F67" i="1"/>
  <c r="N67" i="1" s="1"/>
  <c r="F68" i="1"/>
  <c r="F69" i="1"/>
  <c r="F70" i="1"/>
  <c r="F71" i="1"/>
  <c r="F72" i="1"/>
  <c r="N72" i="1" s="1"/>
  <c r="F73" i="1"/>
  <c r="N73" i="1" s="1"/>
  <c r="F74" i="1"/>
  <c r="N74" i="1" s="1"/>
  <c r="F75" i="1"/>
  <c r="N75" i="1" s="1"/>
  <c r="F76" i="1"/>
  <c r="N76" i="1" s="1"/>
  <c r="F77" i="1"/>
  <c r="N77" i="1" s="1"/>
  <c r="F78" i="1"/>
  <c r="N78" i="1" s="1"/>
  <c r="F79" i="1"/>
  <c r="F80" i="1"/>
  <c r="N80" i="1" s="1"/>
  <c r="F81" i="1"/>
  <c r="N81" i="1" s="1"/>
  <c r="F82" i="1"/>
  <c r="N82" i="1" s="1"/>
  <c r="F83" i="1"/>
  <c r="N83" i="1" s="1"/>
  <c r="F84" i="1"/>
  <c r="G63" i="1"/>
  <c r="J60" i="1"/>
  <c r="J61" i="1"/>
  <c r="J62" i="1"/>
  <c r="J63" i="1"/>
  <c r="J64" i="1"/>
  <c r="J65" i="1"/>
  <c r="J66" i="1"/>
  <c r="J67" i="1"/>
  <c r="J68" i="1"/>
  <c r="J69" i="1"/>
  <c r="J70" i="1"/>
  <c r="J71" i="1"/>
  <c r="J72" i="1"/>
  <c r="J73" i="1"/>
  <c r="J74" i="1"/>
  <c r="J75" i="1"/>
  <c r="J76" i="1"/>
  <c r="J77" i="1"/>
  <c r="J78" i="1"/>
  <c r="J79" i="1"/>
  <c r="J80" i="1"/>
  <c r="J81" i="1"/>
  <c r="J82" i="1"/>
  <c r="J83" i="1"/>
  <c r="J84" i="1"/>
  <c r="O60" i="1"/>
  <c r="O63" i="1"/>
  <c r="O68" i="1"/>
  <c r="O71" i="1"/>
  <c r="O76" i="1"/>
  <c r="O79" i="1"/>
  <c r="O84" i="1"/>
  <c r="L60" i="1"/>
  <c r="L61" i="1"/>
  <c r="L62" i="1"/>
  <c r="L63" i="1"/>
  <c r="L64" i="1"/>
  <c r="L65" i="1"/>
  <c r="L66" i="1"/>
  <c r="L67" i="1"/>
  <c r="L68" i="1"/>
  <c r="L69" i="1"/>
  <c r="L70" i="1"/>
  <c r="L71" i="1"/>
  <c r="L72" i="1"/>
  <c r="L73" i="1"/>
  <c r="L74" i="1"/>
  <c r="L75" i="1"/>
  <c r="L76" i="1"/>
  <c r="L77" i="1"/>
  <c r="L78" i="1"/>
  <c r="L79" i="1"/>
  <c r="L80" i="1"/>
  <c r="L81" i="1"/>
  <c r="L82" i="1"/>
  <c r="L83" i="1"/>
  <c r="L84" i="1"/>
  <c r="M61" i="1"/>
  <c r="M63" i="1"/>
  <c r="M64" i="1"/>
  <c r="M69" i="1"/>
  <c r="M71" i="1"/>
  <c r="M72" i="1"/>
  <c r="M77" i="1"/>
  <c r="M79" i="1"/>
  <c r="N63" i="1"/>
  <c r="N65" i="1"/>
  <c r="N68" i="1"/>
  <c r="N69" i="1"/>
  <c r="N70" i="1"/>
  <c r="N71" i="1"/>
  <c r="N79" i="1"/>
  <c r="N84" i="1"/>
  <c r="O67" i="1"/>
  <c r="O70" i="1"/>
  <c r="O72" i="1"/>
  <c r="O75" i="1"/>
  <c r="O83" i="1"/>
  <c r="P63"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0" i="1"/>
  <c r="C26" i="10" s="1"/>
  <c r="C11" i="1"/>
  <c r="G11" i="1" s="1"/>
  <c r="P11" i="1" s="1"/>
  <c r="C12" i="1"/>
  <c r="M12" i="1" s="1"/>
  <c r="C13" i="1"/>
  <c r="D13" i="11" s="1"/>
  <c r="C14" i="1"/>
  <c r="G14" i="1" s="1"/>
  <c r="P14" i="1" s="1"/>
  <c r="C15" i="1"/>
  <c r="D15" i="11" s="1"/>
  <c r="C16" i="1"/>
  <c r="G16" i="1" s="1"/>
  <c r="P16" i="1" s="1"/>
  <c r="C17" i="1"/>
  <c r="G17" i="1" s="1"/>
  <c r="P17" i="1" s="1"/>
  <c r="C18" i="1"/>
  <c r="C34"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50"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F12" i="1"/>
  <c r="N12" i="1" s="1"/>
  <c r="F13" i="1"/>
  <c r="N13" i="1" s="1"/>
  <c r="F14" i="1"/>
  <c r="N14" i="1" s="1"/>
  <c r="F15" i="1"/>
  <c r="N15" i="1" s="1"/>
  <c r="F16" i="1"/>
  <c r="N16" i="1" s="1"/>
  <c r="F17" i="1"/>
  <c r="N17" i="1" s="1"/>
  <c r="F18" i="1"/>
  <c r="N18" i="1" s="1"/>
  <c r="F19" i="1"/>
  <c r="N19" i="1" s="1"/>
  <c r="F20" i="1"/>
  <c r="N20" i="1" s="1"/>
  <c r="F21" i="1"/>
  <c r="F22" i="1"/>
  <c r="N22" i="1" s="1"/>
  <c r="F23" i="1"/>
  <c r="N23" i="1" s="1"/>
  <c r="F24" i="1"/>
  <c r="N24" i="1" s="1"/>
  <c r="F25" i="1"/>
  <c r="N25" i="1" s="1"/>
  <c r="F26" i="1"/>
  <c r="N26" i="1" s="1"/>
  <c r="F27" i="1"/>
  <c r="F28" i="1"/>
  <c r="N28" i="1" s="1"/>
  <c r="F29" i="1"/>
  <c r="N29" i="1" s="1"/>
  <c r="F30" i="1"/>
  <c r="N30" i="1" s="1"/>
  <c r="F31" i="1"/>
  <c r="N31" i="1" s="1"/>
  <c r="F32" i="1"/>
  <c r="N32" i="1" s="1"/>
  <c r="F33" i="1"/>
  <c r="N33" i="1" s="1"/>
  <c r="F34" i="1"/>
  <c r="N34" i="1" s="1"/>
  <c r="F35" i="1"/>
  <c r="N35" i="1" s="1"/>
  <c r="F36" i="1"/>
  <c r="N36" i="1" s="1"/>
  <c r="F37" i="1"/>
  <c r="F38" i="1"/>
  <c r="N38" i="1" s="1"/>
  <c r="F39" i="1"/>
  <c r="N39" i="1" s="1"/>
  <c r="F40" i="1"/>
  <c r="F41" i="1"/>
  <c r="N41" i="1" s="1"/>
  <c r="F42" i="1"/>
  <c r="N42" i="1" s="1"/>
  <c r="F43" i="1"/>
  <c r="N43" i="1" s="1"/>
  <c r="F44" i="1"/>
  <c r="N44" i="1" s="1"/>
  <c r="F45" i="1"/>
  <c r="F46" i="1"/>
  <c r="N46" i="1" s="1"/>
  <c r="F47" i="1"/>
  <c r="N47" i="1" s="1"/>
  <c r="F48" i="1"/>
  <c r="N48" i="1" s="1"/>
  <c r="F49" i="1"/>
  <c r="F50" i="1"/>
  <c r="N50" i="1" s="1"/>
  <c r="F51" i="1"/>
  <c r="N51" i="1" s="1"/>
  <c r="F52" i="1"/>
  <c r="N52" i="1" s="1"/>
  <c r="F53" i="1"/>
  <c r="F54" i="1"/>
  <c r="N54" i="1" s="1"/>
  <c r="F55" i="1"/>
  <c r="N55" i="1" s="1"/>
  <c r="F56" i="1"/>
  <c r="F57" i="1"/>
  <c r="N57" i="1" s="1"/>
  <c r="F58" i="1"/>
  <c r="N58" i="1" s="1"/>
  <c r="F59" i="1"/>
  <c r="N59" i="1" s="1"/>
  <c r="G13" i="1"/>
  <c r="P13" i="1" s="1"/>
  <c r="G15" i="1"/>
  <c r="G34" i="1"/>
  <c r="P34" i="1" s="1"/>
  <c r="G53" i="1"/>
  <c r="P53"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12" i="1"/>
  <c r="O15" i="1"/>
  <c r="O19" i="1"/>
  <c r="O23" i="1"/>
  <c r="O31" i="1"/>
  <c r="O39" i="1"/>
  <c r="O40" i="1"/>
  <c r="O47"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M13" i="1"/>
  <c r="M15" i="1"/>
  <c r="M23" i="1"/>
  <c r="M34" i="1"/>
  <c r="M37" i="1"/>
  <c r="M39" i="1"/>
  <c r="M55" i="1"/>
  <c r="N11" i="1"/>
  <c r="N21" i="1"/>
  <c r="N27" i="1"/>
  <c r="N37" i="1"/>
  <c r="N40" i="1"/>
  <c r="N45" i="1"/>
  <c r="N49" i="1"/>
  <c r="N53" i="1"/>
  <c r="N56" i="1"/>
  <c r="O11" i="1"/>
  <c r="O13" i="1"/>
  <c r="O16" i="1"/>
  <c r="O20" i="1"/>
  <c r="O27" i="1"/>
  <c r="O28" i="1"/>
  <c r="O32" i="1"/>
  <c r="O35" i="1"/>
  <c r="O36" i="1"/>
  <c r="O43" i="1"/>
  <c r="O44" i="1"/>
  <c r="O45" i="1"/>
  <c r="O48" i="1"/>
  <c r="O51" i="1"/>
  <c r="O52" i="1"/>
  <c r="O56" i="1"/>
  <c r="O57" i="1"/>
  <c r="O59" i="1"/>
  <c r="P1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C9" i="1"/>
  <c r="G9" i="1" s="1"/>
  <c r="P9" i="1" s="1"/>
  <c r="F9" i="1"/>
  <c r="N9" i="1" s="1"/>
  <c r="J9" i="1"/>
  <c r="L9" i="1"/>
  <c r="Q9" i="1"/>
  <c r="V9" i="1"/>
  <c r="W9" i="1"/>
  <c r="C8" i="1"/>
  <c r="G8" i="1" s="1"/>
  <c r="P8" i="1" s="1"/>
  <c r="F8" i="1"/>
  <c r="N8" i="1" s="1"/>
  <c r="J8" i="1"/>
  <c r="O8" i="1"/>
  <c r="L8" i="1"/>
  <c r="Q8" i="1"/>
  <c r="V8" i="1"/>
  <c r="W8" i="1"/>
  <c r="C7" i="1"/>
  <c r="G7" i="1" s="1"/>
  <c r="P7" i="1" s="1"/>
  <c r="F7" i="1"/>
  <c r="N7" i="1" s="1"/>
  <c r="J7" i="1"/>
  <c r="O7" i="1"/>
  <c r="L7" i="1"/>
  <c r="Q7" i="1"/>
  <c r="V7" i="1"/>
  <c r="W7" i="1"/>
  <c r="C6" i="1"/>
  <c r="G6" i="1" s="1"/>
  <c r="P6" i="1" s="1"/>
  <c r="F6" i="1"/>
  <c r="N6" i="1" s="1"/>
  <c r="J6" i="1"/>
  <c r="L6" i="1"/>
  <c r="Q6" i="1"/>
  <c r="V6" i="1"/>
  <c r="W6" i="1"/>
  <c r="C2" i="1"/>
  <c r="F19" i="10" s="1"/>
  <c r="C3" i="1"/>
  <c r="D4" i="11" s="1"/>
  <c r="C4" i="1"/>
  <c r="D124" i="11" s="1"/>
  <c r="C5" i="1"/>
  <c r="D102" i="11" s="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70" i="10"/>
  <c r="J271" i="10"/>
  <c r="J252" i="10"/>
  <c r="J118" i="10"/>
  <c r="J199" i="10"/>
  <c r="J119" i="10"/>
  <c r="J144" i="10"/>
  <c r="J215" i="10"/>
  <c r="J195" i="10"/>
  <c r="J274" i="10"/>
  <c r="J275" i="10"/>
  <c r="J217" i="10"/>
  <c r="J164" i="10"/>
  <c r="J218" i="10"/>
  <c r="J156" i="10"/>
  <c r="J120" i="10"/>
  <c r="J123" i="10"/>
  <c r="J154" i="10"/>
  <c r="J205" i="10"/>
  <c r="J155" i="10"/>
  <c r="J142" i="10"/>
  <c r="J254" i="10"/>
  <c r="J178" i="10"/>
  <c r="J179" i="10"/>
  <c r="J282" i="10"/>
  <c r="J283" i="10"/>
  <c r="J235" i="10"/>
  <c r="J250" i="10"/>
  <c r="J236" i="10"/>
  <c r="J221" i="10"/>
  <c r="J233" i="10"/>
  <c r="J234" i="10"/>
  <c r="J188" i="10"/>
  <c r="J160" i="10"/>
  <c r="J272" i="10"/>
  <c r="J161" i="10"/>
  <c r="J186" i="10"/>
  <c r="J128" i="10"/>
  <c r="J187" i="10"/>
  <c r="J174" i="10"/>
  <c r="J278" i="10"/>
  <c r="J279" i="10"/>
  <c r="J175" i="10"/>
  <c r="J253" i="10"/>
  <c r="J229" i="10"/>
  <c r="J230" i="10"/>
  <c r="J261" i="10"/>
  <c r="J262" i="10"/>
  <c r="J243" i="10"/>
  <c r="J138" i="10"/>
  <c r="J269" i="10"/>
  <c r="J139" i="10"/>
  <c r="J239" i="10"/>
  <c r="J248" i="10"/>
  <c r="J240" i="10"/>
  <c r="J225" i="10"/>
  <c r="J226" i="10"/>
  <c r="J244" i="10"/>
  <c r="J227" i="10"/>
  <c r="J228" i="10"/>
  <c r="J166" i="10"/>
  <c r="J167" i="10"/>
  <c r="J136" i="10"/>
  <c r="J246" i="10"/>
  <c r="J137" i="10"/>
  <c r="J121" i="10"/>
  <c r="J122" i="10"/>
  <c r="J267" i="10"/>
  <c r="J158" i="10"/>
  <c r="J268" i="10"/>
  <c r="J150" i="10"/>
  <c r="J151" i="10"/>
  <c r="J180" i="10"/>
  <c r="J181" i="10"/>
  <c r="J241" i="10"/>
  <c r="J263" i="10"/>
  <c r="J264" i="10"/>
  <c r="J140" i="10"/>
  <c r="J280" i="10"/>
  <c r="J281" i="10"/>
  <c r="J191" i="10"/>
  <c r="J192" i="10"/>
  <c r="J189" i="10"/>
  <c r="J134" i="10"/>
  <c r="J211" i="10"/>
  <c r="J276" i="10"/>
  <c r="J141" i="10"/>
  <c r="J245" i="10"/>
  <c r="J157" i="10"/>
  <c r="J284" i="10"/>
  <c r="J145" i="10"/>
  <c r="J222" i="10"/>
  <c r="J143" i="10"/>
  <c r="J265" i="10"/>
  <c r="J266" i="10"/>
  <c r="J207" i="10"/>
  <c r="J208" i="10"/>
  <c r="J165" i="10"/>
  <c r="J170" i="10"/>
  <c r="J171" i="10"/>
  <c r="J216" i="10"/>
  <c r="J182" i="10"/>
  <c r="J209" i="10"/>
  <c r="J223" i="10"/>
  <c r="J183" i="10"/>
  <c r="J124" i="10"/>
  <c r="J125" i="10"/>
  <c r="J159" i="10"/>
  <c r="J213" i="10"/>
  <c r="J193" i="10"/>
  <c r="J231" i="10"/>
  <c r="J232" i="10"/>
  <c r="J214" i="10"/>
  <c r="J168" i="10"/>
  <c r="J256" i="10"/>
  <c r="J249" i="10"/>
  <c r="J197" i="10"/>
  <c r="J196" i="10"/>
  <c r="J219" i="10"/>
  <c r="J194" i="10"/>
  <c r="J146" i="10"/>
  <c r="J247" i="10"/>
  <c r="J147" i="10"/>
  <c r="J258" i="10"/>
  <c r="J190" i="10"/>
  <c r="J206" i="10"/>
  <c r="J132" i="10"/>
  <c r="J133" i="10"/>
  <c r="J169" i="10"/>
  <c r="J172" i="10"/>
  <c r="J251" i="10"/>
  <c r="J176" i="10"/>
  <c r="J177" i="10"/>
  <c r="J212" i="10"/>
  <c r="J203" i="10"/>
  <c r="J210" i="10"/>
  <c r="J184" i="10"/>
  <c r="J185" i="10"/>
  <c r="J273" i="10"/>
  <c r="J255" i="10"/>
  <c r="J257" i="10"/>
  <c r="J162" i="10"/>
  <c r="J163" i="10"/>
  <c r="J130" i="10"/>
  <c r="J152" i="10"/>
  <c r="J198" i="10"/>
  <c r="J285" i="10"/>
  <c r="J126" i="10"/>
  <c r="J127" i="10"/>
  <c r="J237" i="10"/>
  <c r="J238" i="10"/>
  <c r="J200" i="10"/>
  <c r="J201" i="10"/>
  <c r="J202" i="10"/>
  <c r="J153" i="10"/>
  <c r="J220" i="10"/>
  <c r="J148" i="10"/>
  <c r="J277" i="10"/>
  <c r="J259" i="10"/>
  <c r="J260" i="10"/>
  <c r="J204" i="10"/>
  <c r="J224" i="10"/>
  <c r="J135" i="10"/>
  <c r="J173" i="10"/>
  <c r="J131" i="10"/>
  <c r="J129" i="10"/>
  <c r="J242" i="10"/>
  <c r="J149" i="10"/>
  <c r="M92" i="1" l="1"/>
  <c r="CF31" i="11"/>
  <c r="CF15" i="11"/>
  <c r="CM92" i="11"/>
  <c r="M11" i="1"/>
  <c r="G27" i="1"/>
  <c r="P27" i="1" s="1"/>
  <c r="G94" i="1"/>
  <c r="P94" i="1" s="1"/>
  <c r="M43" i="1"/>
  <c r="CM43" i="11"/>
  <c r="BC55" i="11"/>
  <c r="BA79" i="11"/>
  <c r="BA71" i="11"/>
  <c r="CF14" i="11"/>
  <c r="CM91" i="11"/>
  <c r="CF95" i="11"/>
  <c r="CF86" i="11"/>
  <c r="CF78" i="11"/>
  <c r="CF70" i="11"/>
  <c r="CF54" i="11"/>
  <c r="CF46" i="11"/>
  <c r="CF62" i="11"/>
  <c r="CF85" i="11"/>
  <c r="CF61" i="11"/>
  <c r="CF53" i="11"/>
  <c r="CF37" i="11"/>
  <c r="CF23" i="11"/>
  <c r="CF101" i="11"/>
  <c r="CF93" i="11"/>
  <c r="CG93" i="11" s="1"/>
  <c r="CI93" i="11" s="1"/>
  <c r="CF84" i="11"/>
  <c r="CF76" i="11"/>
  <c r="CF68" i="11"/>
  <c r="CF60" i="11"/>
  <c r="CF52" i="11"/>
  <c r="CF44" i="11"/>
  <c r="CG44" i="11" s="1"/>
  <c r="CI44" i="11" s="1"/>
  <c r="CF10" i="11"/>
  <c r="CF30" i="11"/>
  <c r="CG30" i="11" s="1"/>
  <c r="CF22" i="11"/>
  <c r="CF100" i="11"/>
  <c r="CF92" i="11"/>
  <c r="CF83" i="11"/>
  <c r="CF75" i="11"/>
  <c r="CF67" i="11"/>
  <c r="CG67" i="11" s="1"/>
  <c r="CF59" i="11"/>
  <c r="CF51" i="11"/>
  <c r="CG51" i="11" s="1"/>
  <c r="CI51" i="11" s="1"/>
  <c r="CN51" i="11" s="1"/>
  <c r="CF43" i="11"/>
  <c r="CF9" i="11"/>
  <c r="CF29" i="11"/>
  <c r="CF21" i="11"/>
  <c r="CF13" i="11"/>
  <c r="CF99" i="11"/>
  <c r="CF91" i="11"/>
  <c r="CF82" i="11"/>
  <c r="CG82" i="11" s="1"/>
  <c r="CI82" i="11" s="1"/>
  <c r="CF74" i="11"/>
  <c r="CF66" i="11"/>
  <c r="CF58" i="11"/>
  <c r="CF50" i="11"/>
  <c r="CF42" i="11"/>
  <c r="CF8" i="11"/>
  <c r="CF36" i="11"/>
  <c r="CF28" i="11"/>
  <c r="CG28" i="11" s="1"/>
  <c r="CI28" i="11" s="1"/>
  <c r="CN28" i="11" s="1"/>
  <c r="CF20" i="11"/>
  <c r="CF12" i="11"/>
  <c r="CF38" i="11"/>
  <c r="CM66" i="11"/>
  <c r="CF98" i="11"/>
  <c r="CF90" i="11"/>
  <c r="CG90" i="11" s="1"/>
  <c r="CF81" i="11"/>
  <c r="CG81" i="11" s="1"/>
  <c r="CF73" i="11"/>
  <c r="CG73" i="11" s="1"/>
  <c r="CF65" i="11"/>
  <c r="CF57" i="11"/>
  <c r="CF49" i="11"/>
  <c r="CF41" i="11"/>
  <c r="CF7" i="11"/>
  <c r="CF35" i="11"/>
  <c r="CF27" i="11"/>
  <c r="CF19" i="11"/>
  <c r="CG19" i="11" s="1"/>
  <c r="CF11" i="11"/>
  <c r="CF97" i="11"/>
  <c r="CF88" i="11"/>
  <c r="CF80" i="11"/>
  <c r="CF72" i="11"/>
  <c r="CF64" i="11"/>
  <c r="CG64" i="11" s="1"/>
  <c r="CF56" i="11"/>
  <c r="CF48" i="11"/>
  <c r="CG48" i="11" s="1"/>
  <c r="CI48" i="11" s="1"/>
  <c r="CN48" i="11" s="1"/>
  <c r="CF40" i="11"/>
  <c r="CF6" i="11"/>
  <c r="CF34" i="11"/>
  <c r="CF26" i="11"/>
  <c r="CF18" i="11"/>
  <c r="CF96" i="11"/>
  <c r="CF87" i="11"/>
  <c r="CF79" i="11"/>
  <c r="CG79" i="11" s="1"/>
  <c r="CI79" i="11" s="1"/>
  <c r="CN79" i="11" s="1"/>
  <c r="CF71" i="11"/>
  <c r="CF63" i="11"/>
  <c r="CF55" i="11"/>
  <c r="CG55" i="11" s="1"/>
  <c r="CI55" i="11" s="1"/>
  <c r="CN55" i="11" s="1"/>
  <c r="CF47" i="11"/>
  <c r="CF39" i="11"/>
  <c r="CF33" i="11"/>
  <c r="CF25" i="11"/>
  <c r="CF17" i="11"/>
  <c r="CG17" i="11" s="1"/>
  <c r="CF32" i="11"/>
  <c r="CG32" i="11" s="1"/>
  <c r="CI32" i="11" s="1"/>
  <c r="CN32" i="11" s="1"/>
  <c r="CF24" i="11"/>
  <c r="CF16" i="11"/>
  <c r="CG16" i="11" s="1"/>
  <c r="CI16" i="11" s="1"/>
  <c r="CN16" i="11" s="1"/>
  <c r="CF89" i="11"/>
  <c r="CM78" i="11"/>
  <c r="CM70" i="11"/>
  <c r="CM54" i="11"/>
  <c r="BC31" i="11"/>
  <c r="BA47" i="11"/>
  <c r="BA39" i="11"/>
  <c r="BC91" i="11"/>
  <c r="BA67" i="11"/>
  <c r="BA99" i="11"/>
  <c r="BC59" i="11"/>
  <c r="BC83" i="11"/>
  <c r="BC51" i="11"/>
  <c r="BC43" i="11"/>
  <c r="BC75" i="11"/>
  <c r="BE57" i="11"/>
  <c r="M80" i="1"/>
  <c r="G89" i="1"/>
  <c r="P89" i="1" s="1"/>
  <c r="BA35" i="11"/>
  <c r="G64" i="1"/>
  <c r="P64" i="1" s="1"/>
  <c r="M89" i="1"/>
  <c r="G86" i="1"/>
  <c r="P86" i="1" s="1"/>
  <c r="M95" i="1"/>
  <c r="F114" i="10"/>
  <c r="C57" i="10"/>
  <c r="F66" i="10"/>
  <c r="C49" i="10"/>
  <c r="F58" i="10"/>
  <c r="F50" i="10"/>
  <c r="G47" i="1"/>
  <c r="P47" i="1" s="1"/>
  <c r="M91" i="1"/>
  <c r="C103" i="10"/>
  <c r="C9" i="10"/>
  <c r="C97" i="10"/>
  <c r="C23" i="10"/>
  <c r="C95" i="10"/>
  <c r="BE67" i="11"/>
  <c r="C65" i="10"/>
  <c r="M50" i="1"/>
  <c r="M31" i="1"/>
  <c r="G39" i="1"/>
  <c r="P39" i="1" s="1"/>
  <c r="G69" i="1"/>
  <c r="P69" i="1" s="1"/>
  <c r="M87" i="1"/>
  <c r="G92" i="1"/>
  <c r="P92" i="1" s="1"/>
  <c r="M94" i="1"/>
  <c r="F106" i="10"/>
  <c r="F42" i="10"/>
  <c r="C89" i="10"/>
  <c r="C41" i="10"/>
  <c r="BE79" i="11"/>
  <c r="BE49" i="11"/>
  <c r="M47" i="1"/>
  <c r="M29" i="1"/>
  <c r="M68" i="1"/>
  <c r="M86" i="1"/>
  <c r="G91" i="1"/>
  <c r="P91" i="1" s="1"/>
  <c r="M93" i="1"/>
  <c r="F98" i="10"/>
  <c r="F34" i="10"/>
  <c r="C87" i="10"/>
  <c r="C33" i="10"/>
  <c r="G46" i="1"/>
  <c r="P46" i="1" s="1"/>
  <c r="M46" i="1"/>
  <c r="M66" i="1"/>
  <c r="M85" i="1"/>
  <c r="F90" i="10"/>
  <c r="F26" i="10"/>
  <c r="C81" i="10"/>
  <c r="C19" i="10"/>
  <c r="BE41" i="11"/>
  <c r="BC11" i="11"/>
  <c r="M45" i="1"/>
  <c r="M22" i="1"/>
  <c r="G23" i="1"/>
  <c r="P23" i="1" s="1"/>
  <c r="F82" i="10"/>
  <c r="C111" i="10"/>
  <c r="C79" i="10"/>
  <c r="CM39" i="11"/>
  <c r="G85" i="1"/>
  <c r="P85" i="1" s="1"/>
  <c r="M53" i="1"/>
  <c r="M21" i="1"/>
  <c r="F74" i="10"/>
  <c r="C105" i="10"/>
  <c r="C73" i="10"/>
  <c r="F12" i="10"/>
  <c r="BE63" i="11"/>
  <c r="F112" i="10"/>
  <c r="F104" i="10"/>
  <c r="F96" i="10"/>
  <c r="F88" i="10"/>
  <c r="F80" i="10"/>
  <c r="F72" i="10"/>
  <c r="F64" i="10"/>
  <c r="F56" i="10"/>
  <c r="F48" i="10"/>
  <c r="F40" i="10"/>
  <c r="F32" i="10"/>
  <c r="F13" i="10"/>
  <c r="C71" i="10"/>
  <c r="C63" i="10"/>
  <c r="C55" i="10"/>
  <c r="C47" i="10"/>
  <c r="C39" i="10"/>
  <c r="C31" i="10"/>
  <c r="C8" i="10"/>
  <c r="F10" i="10"/>
  <c r="C17" i="10"/>
  <c r="F24" i="10"/>
  <c r="C21" i="10"/>
  <c r="CM58" i="11"/>
  <c r="BE42" i="11"/>
  <c r="D123" i="11"/>
  <c r="D115" i="11"/>
  <c r="D107" i="11"/>
  <c r="D99" i="11"/>
  <c r="D91" i="11"/>
  <c r="D83" i="11"/>
  <c r="D75" i="11"/>
  <c r="D67" i="11"/>
  <c r="D59" i="11"/>
  <c r="D51" i="11"/>
  <c r="D43" i="11"/>
  <c r="D35" i="11"/>
  <c r="D27" i="11"/>
  <c r="D19" i="11"/>
  <c r="D11" i="11"/>
  <c r="C113" i="10"/>
  <c r="M26" i="1"/>
  <c r="M10" i="1"/>
  <c r="G18" i="1"/>
  <c r="P18" i="1" s="1"/>
  <c r="M65" i="1"/>
  <c r="G66" i="1"/>
  <c r="P66" i="1" s="1"/>
  <c r="F111" i="10"/>
  <c r="F103" i="10"/>
  <c r="F95" i="10"/>
  <c r="F87" i="10"/>
  <c r="F79" i="10"/>
  <c r="F71" i="10"/>
  <c r="F63" i="10"/>
  <c r="F55" i="10"/>
  <c r="F47" i="10"/>
  <c r="F39" i="10"/>
  <c r="F31" i="10"/>
  <c r="F8" i="10"/>
  <c r="C110" i="10"/>
  <c r="C102" i="10"/>
  <c r="C94" i="10"/>
  <c r="C86" i="10"/>
  <c r="C78" i="10"/>
  <c r="C70" i="10"/>
  <c r="C62" i="10"/>
  <c r="C54" i="10"/>
  <c r="C46" i="10"/>
  <c r="C38" i="10"/>
  <c r="C30" i="10"/>
  <c r="F6" i="10"/>
  <c r="C10" i="10"/>
  <c r="F15" i="10"/>
  <c r="C24" i="10"/>
  <c r="CM82" i="11"/>
  <c r="CM8" i="11"/>
  <c r="BC46" i="11"/>
  <c r="D122" i="11"/>
  <c r="D114" i="11"/>
  <c r="D106" i="11"/>
  <c r="D98" i="11"/>
  <c r="D90" i="11"/>
  <c r="D82" i="11"/>
  <c r="D74" i="11"/>
  <c r="D66" i="11"/>
  <c r="D58" i="11"/>
  <c r="D50" i="11"/>
  <c r="D42" i="11"/>
  <c r="D34" i="11"/>
  <c r="D26" i="11"/>
  <c r="D18" i="11"/>
  <c r="D10" i="11"/>
  <c r="M90" i="1"/>
  <c r="F110" i="10"/>
  <c r="F102" i="10"/>
  <c r="F94" i="10"/>
  <c r="F86" i="10"/>
  <c r="F78" i="10"/>
  <c r="F70" i="10"/>
  <c r="F62" i="10"/>
  <c r="F54" i="10"/>
  <c r="F46" i="10"/>
  <c r="F38" i="10"/>
  <c r="F30" i="10"/>
  <c r="C117" i="10"/>
  <c r="C109" i="10"/>
  <c r="C101" i="10"/>
  <c r="C93" i="10"/>
  <c r="C85" i="10"/>
  <c r="C77" i="10"/>
  <c r="C69" i="10"/>
  <c r="C61" i="10"/>
  <c r="C53" i="10"/>
  <c r="C45" i="10"/>
  <c r="C37" i="10"/>
  <c r="C29" i="10"/>
  <c r="C6" i="10"/>
  <c r="F18" i="10"/>
  <c r="C15" i="10"/>
  <c r="F22" i="10"/>
  <c r="CM50" i="11"/>
  <c r="BE29" i="11"/>
  <c r="D121" i="11"/>
  <c r="D113" i="11"/>
  <c r="D105" i="11"/>
  <c r="D97" i="11"/>
  <c r="D81" i="11"/>
  <c r="D73" i="11"/>
  <c r="D65" i="11"/>
  <c r="D57" i="11"/>
  <c r="D49" i="11"/>
  <c r="D41" i="11"/>
  <c r="D33" i="11"/>
  <c r="D25" i="11"/>
  <c r="D17" i="11"/>
  <c r="D9" i="11"/>
  <c r="F14" i="10"/>
  <c r="M58" i="1"/>
  <c r="M42" i="1"/>
  <c r="F117" i="10"/>
  <c r="F109" i="10"/>
  <c r="F101" i="10"/>
  <c r="F93" i="10"/>
  <c r="F85" i="10"/>
  <c r="F77" i="10"/>
  <c r="F69" i="10"/>
  <c r="F61" i="10"/>
  <c r="F53" i="10"/>
  <c r="F45" i="10"/>
  <c r="F37" i="10"/>
  <c r="F29" i="10"/>
  <c r="C116" i="10"/>
  <c r="C108" i="10"/>
  <c r="C100" i="10"/>
  <c r="C92" i="10"/>
  <c r="C84" i="10"/>
  <c r="C76" i="10"/>
  <c r="C68" i="10"/>
  <c r="C60" i="10"/>
  <c r="C52" i="10"/>
  <c r="C44" i="10"/>
  <c r="C36" i="10"/>
  <c r="C28" i="10"/>
  <c r="F11" i="10"/>
  <c r="C18" i="10"/>
  <c r="F25" i="10"/>
  <c r="C22" i="10"/>
  <c r="CM99" i="11"/>
  <c r="BE28" i="11"/>
  <c r="D120" i="11"/>
  <c r="D112" i="11"/>
  <c r="D104" i="11"/>
  <c r="D96" i="11"/>
  <c r="D88" i="11"/>
  <c r="D80" i="11"/>
  <c r="D72" i="11"/>
  <c r="D64" i="11"/>
  <c r="D56" i="11"/>
  <c r="D48" i="11"/>
  <c r="D40" i="11"/>
  <c r="D32" i="11"/>
  <c r="D24" i="11"/>
  <c r="D16" i="11"/>
  <c r="D8" i="11"/>
  <c r="G10" i="1"/>
  <c r="P10" i="1" s="1"/>
  <c r="M88" i="1"/>
  <c r="F5" i="10"/>
  <c r="F116" i="10"/>
  <c r="F108" i="10"/>
  <c r="F100" i="10"/>
  <c r="F92" i="10"/>
  <c r="F84" i="10"/>
  <c r="F76" i="10"/>
  <c r="F68" i="10"/>
  <c r="F60" i="10"/>
  <c r="F52" i="10"/>
  <c r="F44" i="10"/>
  <c r="F36" i="10"/>
  <c r="F28" i="10"/>
  <c r="C115" i="10"/>
  <c r="C99" i="10"/>
  <c r="C91" i="10"/>
  <c r="C83" i="10"/>
  <c r="C75" i="10"/>
  <c r="C67" i="10"/>
  <c r="C59" i="10"/>
  <c r="C51" i="10"/>
  <c r="C43" i="10"/>
  <c r="C35" i="10"/>
  <c r="C27" i="10"/>
  <c r="F7" i="10"/>
  <c r="C11" i="10"/>
  <c r="F16" i="10"/>
  <c r="C25" i="10"/>
  <c r="F20" i="10"/>
  <c r="CM74" i="11"/>
  <c r="CG54" i="11"/>
  <c r="CI54" i="11" s="1"/>
  <c r="CN54" i="11" s="1"/>
  <c r="BC94" i="11"/>
  <c r="D127" i="11"/>
  <c r="D119" i="11"/>
  <c r="D111" i="11"/>
  <c r="D103" i="11"/>
  <c r="D79" i="11"/>
  <c r="D71" i="11"/>
  <c r="D55" i="11"/>
  <c r="D31" i="11"/>
  <c r="D7" i="11"/>
  <c r="M18" i="1"/>
  <c r="X18" i="1" s="1"/>
  <c r="C5" i="10"/>
  <c r="F115" i="10"/>
  <c r="F107" i="10"/>
  <c r="F99" i="10"/>
  <c r="F91" i="10"/>
  <c r="F83" i="10"/>
  <c r="F75" i="10"/>
  <c r="F67" i="10"/>
  <c r="F59" i="10"/>
  <c r="F51" i="10"/>
  <c r="F43" i="10"/>
  <c r="F35" i="10"/>
  <c r="F27" i="10"/>
  <c r="C114" i="10"/>
  <c r="C106" i="10"/>
  <c r="C98" i="10"/>
  <c r="C90" i="10"/>
  <c r="C74" i="10"/>
  <c r="C66" i="10"/>
  <c r="C58" i="10"/>
  <c r="C42" i="10"/>
  <c r="C7" i="10"/>
  <c r="F9" i="10"/>
  <c r="C16" i="10"/>
  <c r="F23" i="10"/>
  <c r="C20" i="10"/>
  <c r="BA86" i="11"/>
  <c r="D126" i="11"/>
  <c r="D118" i="11"/>
  <c r="D110" i="11"/>
  <c r="D78" i="11"/>
  <c r="D70" i="11"/>
  <c r="D62" i="11"/>
  <c r="D54" i="11"/>
  <c r="D38" i="11"/>
  <c r="D30" i="11"/>
  <c r="D22" i="11"/>
  <c r="D14" i="11"/>
  <c r="D6" i="11"/>
  <c r="D125" i="11"/>
  <c r="D117" i="11"/>
  <c r="D109" i="11"/>
  <c r="D101" i="11"/>
  <c r="D77" i="11"/>
  <c r="D61" i="11"/>
  <c r="D45" i="11"/>
  <c r="D37" i="11"/>
  <c r="D29" i="11"/>
  <c r="D21" i="11"/>
  <c r="D5" i="11"/>
  <c r="CC85" i="11"/>
  <c r="F113" i="10"/>
  <c r="F105" i="10"/>
  <c r="F97" i="10"/>
  <c r="F89" i="10"/>
  <c r="F81" i="10"/>
  <c r="F73" i="10"/>
  <c r="F65" i="10"/>
  <c r="F57" i="10"/>
  <c r="F49" i="10"/>
  <c r="F41" i="10"/>
  <c r="F33" i="10"/>
  <c r="C112" i="10"/>
  <c r="C104" i="10"/>
  <c r="C96" i="10"/>
  <c r="C88" i="10"/>
  <c r="C72" i="10"/>
  <c r="C64" i="10"/>
  <c r="C56" i="10"/>
  <c r="C48" i="10"/>
  <c r="C40" i="10"/>
  <c r="C32" i="10"/>
  <c r="C13" i="10"/>
  <c r="C12" i="10"/>
  <c r="F17" i="10"/>
  <c r="C14" i="10"/>
  <c r="F21" i="10"/>
  <c r="D116" i="11"/>
  <c r="D108" i="11"/>
  <c r="D100" i="11"/>
  <c r="D84" i="11"/>
  <c r="D76" i="11"/>
  <c r="D68" i="11"/>
  <c r="D60" i="11"/>
  <c r="D52" i="11"/>
  <c r="D44" i="11"/>
  <c r="D36" i="11"/>
  <c r="D28" i="11"/>
  <c r="D20" i="11"/>
  <c r="D12" i="11"/>
  <c r="BA74" i="11"/>
  <c r="BC58" i="11"/>
  <c r="BC82" i="11"/>
  <c r="BC98" i="11"/>
  <c r="BA90" i="11"/>
  <c r="BA50" i="11"/>
  <c r="BA34" i="11"/>
  <c r="BA66" i="11"/>
  <c r="BA42" i="11"/>
  <c r="BC26" i="11"/>
  <c r="BC10" i="11"/>
  <c r="BC18" i="11"/>
  <c r="BA97" i="11"/>
  <c r="BC23" i="11"/>
  <c r="BC15" i="11"/>
  <c r="CC93" i="11"/>
  <c r="CC60" i="11"/>
  <c r="CC44" i="11"/>
  <c r="CC10" i="11"/>
  <c r="CM59" i="11"/>
  <c r="BE36" i="11"/>
  <c r="BA19" i="11"/>
  <c r="BE83" i="11"/>
  <c r="BE51" i="11"/>
  <c r="CM21" i="11"/>
  <c r="CM75" i="11"/>
  <c r="CM53" i="11"/>
  <c r="BE100" i="11"/>
  <c r="BE9" i="11"/>
  <c r="CM20" i="11"/>
  <c r="CM85" i="11"/>
  <c r="BE13" i="11"/>
  <c r="BC27" i="11"/>
  <c r="CG46" i="11"/>
  <c r="CI46" i="11" s="1"/>
  <c r="CN46" i="11" s="1"/>
  <c r="BE61" i="11"/>
  <c r="BA38" i="11"/>
  <c r="BE12" i="11"/>
  <c r="CC75" i="11"/>
  <c r="CC53" i="11"/>
  <c r="CC96" i="11"/>
  <c r="CC63" i="11"/>
  <c r="BE94" i="11"/>
  <c r="BC37" i="11"/>
  <c r="BC28" i="11"/>
  <c r="BA60" i="11"/>
  <c r="BC85" i="11"/>
  <c r="BC69" i="11"/>
  <c r="BC53" i="11"/>
  <c r="BA101" i="11"/>
  <c r="BC21" i="11"/>
  <c r="BC29" i="11"/>
  <c r="BC93" i="11"/>
  <c r="BC77" i="11"/>
  <c r="BC61" i="11"/>
  <c r="BC13" i="11"/>
  <c r="BC45" i="11"/>
  <c r="BC68" i="11"/>
  <c r="BC44" i="11"/>
  <c r="BA84" i="11"/>
  <c r="BC92" i="11"/>
  <c r="BC52" i="11"/>
  <c r="BC36" i="11"/>
  <c r="BC100" i="11"/>
  <c r="BC76" i="11"/>
  <c r="BC20" i="11"/>
  <c r="CG94" i="11"/>
  <c r="CI94" i="11" s="1"/>
  <c r="CN94" i="11" s="1"/>
  <c r="CG60" i="11"/>
  <c r="CG10" i="11"/>
  <c r="CI10" i="11" s="1"/>
  <c r="CN10" i="11" s="1"/>
  <c r="CG71" i="11"/>
  <c r="CI71" i="11" s="1"/>
  <c r="CN71" i="11" s="1"/>
  <c r="CG43" i="11"/>
  <c r="CI43" i="11" s="1"/>
  <c r="CN43" i="11" s="1"/>
  <c r="CG86" i="11"/>
  <c r="CG78" i="11"/>
  <c r="CI78" i="11" s="1"/>
  <c r="CN78" i="11" s="1"/>
  <c r="CG70" i="11"/>
  <c r="CI70" i="11" s="1"/>
  <c r="BC7" i="11"/>
  <c r="CG95" i="11"/>
  <c r="CI95" i="11" s="1"/>
  <c r="CN95" i="11" s="1"/>
  <c r="CG62" i="11"/>
  <c r="CI62" i="11" s="1"/>
  <c r="CN62" i="11" s="1"/>
  <c r="CG38" i="11"/>
  <c r="CC49" i="11"/>
  <c r="CC41" i="11"/>
  <c r="CC7" i="11"/>
  <c r="CC70" i="11"/>
  <c r="CG88" i="11"/>
  <c r="CI88" i="11" s="1"/>
  <c r="CC80" i="11"/>
  <c r="CC87" i="11"/>
  <c r="CC79" i="11"/>
  <c r="CC71" i="11"/>
  <c r="CC55" i="11"/>
  <c r="CC47" i="11"/>
  <c r="CC39" i="11"/>
  <c r="CC101" i="11"/>
  <c r="CC84" i="11"/>
  <c r="CC76" i="11"/>
  <c r="CC68" i="11"/>
  <c r="CC52" i="11"/>
  <c r="CC95" i="11"/>
  <c r="CC86" i="11"/>
  <c r="CC78" i="11"/>
  <c r="CC62" i="11"/>
  <c r="CC54" i="11"/>
  <c r="CC46" i="11"/>
  <c r="CC38" i="11"/>
  <c r="CC100" i="11"/>
  <c r="CC92" i="11"/>
  <c r="CC83" i="11"/>
  <c r="CC67" i="11"/>
  <c r="CC59" i="11"/>
  <c r="CC51" i="11"/>
  <c r="CC43" i="11"/>
  <c r="CC9" i="11"/>
  <c r="CC97" i="11"/>
  <c r="CC88" i="11"/>
  <c r="CG80" i="11"/>
  <c r="CI80" i="11" s="1"/>
  <c r="CG72" i="11"/>
  <c r="CI72" i="11" s="1"/>
  <c r="CC64" i="11"/>
  <c r="CC56" i="11"/>
  <c r="CC40" i="11"/>
  <c r="CC6" i="11"/>
  <c r="CC94" i="11"/>
  <c r="CG85" i="11"/>
  <c r="CI85" i="11" s="1"/>
  <c r="CC77" i="11"/>
  <c r="CC69" i="11"/>
  <c r="CG61" i="11"/>
  <c r="CI61" i="11" s="1"/>
  <c r="CN61" i="11" s="1"/>
  <c r="CG53" i="11"/>
  <c r="CI53" i="11" s="1"/>
  <c r="CC45" i="11"/>
  <c r="CC37" i="11"/>
  <c r="CG68" i="11"/>
  <c r="CI68" i="11" s="1"/>
  <c r="CM87" i="11"/>
  <c r="BE47" i="11"/>
  <c r="BC12" i="11"/>
  <c r="CG98" i="11"/>
  <c r="CI98" i="11" s="1"/>
  <c r="CN98" i="11" s="1"/>
  <c r="BE71" i="11"/>
  <c r="BA56" i="11"/>
  <c r="CG24" i="11"/>
  <c r="CG76" i="11"/>
  <c r="CI76" i="11" s="1"/>
  <c r="CN76" i="11" s="1"/>
  <c r="CM72" i="11"/>
  <c r="CG9" i="11"/>
  <c r="CI9" i="11" s="1"/>
  <c r="CN9" i="11" s="1"/>
  <c r="CG96" i="11"/>
  <c r="CI96" i="11" s="1"/>
  <c r="CG87" i="11"/>
  <c r="CI87" i="11" s="1"/>
  <c r="CG63" i="11"/>
  <c r="CI63" i="11" s="1"/>
  <c r="CN63" i="11" s="1"/>
  <c r="CG47" i="11"/>
  <c r="CI47" i="11" s="1"/>
  <c r="CN47" i="11" s="1"/>
  <c r="CG39" i="11"/>
  <c r="CI39" i="11" s="1"/>
  <c r="CN39" i="11" s="1"/>
  <c r="CC42" i="11"/>
  <c r="CC8" i="11"/>
  <c r="CG101" i="11"/>
  <c r="CG52" i="11"/>
  <c r="CI52" i="11" s="1"/>
  <c r="CN52" i="11" s="1"/>
  <c r="CM56" i="11"/>
  <c r="BE55" i="11"/>
  <c r="BC72" i="11"/>
  <c r="BC32" i="11"/>
  <c r="CG84" i="11"/>
  <c r="CM96" i="11"/>
  <c r="BC54" i="11"/>
  <c r="BC62" i="11"/>
  <c r="BA22" i="11"/>
  <c r="BC14" i="11"/>
  <c r="BC70" i="11"/>
  <c r="BC78" i="11"/>
  <c r="BA30" i="11"/>
  <c r="BC80" i="11"/>
  <c r="BC8" i="11"/>
  <c r="BA64" i="11"/>
  <c r="BA24" i="11"/>
  <c r="BC88" i="11"/>
  <c r="BC96" i="11"/>
  <c r="BC40" i="11"/>
  <c r="BC48" i="11"/>
  <c r="BC16" i="11"/>
  <c r="BA81" i="11"/>
  <c r="BA73" i="11"/>
  <c r="BA65" i="11"/>
  <c r="BA57" i="11"/>
  <c r="BA49" i="11"/>
  <c r="BA41" i="11"/>
  <c r="BC89" i="11"/>
  <c r="BA33" i="11"/>
  <c r="BA25" i="11"/>
  <c r="BA17" i="11"/>
  <c r="BC9" i="11"/>
  <c r="BC6" i="11"/>
  <c r="BE101" i="11"/>
  <c r="BE76" i="11"/>
  <c r="BE52" i="11"/>
  <c r="CM93" i="11"/>
  <c r="CM68" i="11"/>
  <c r="CM44" i="11"/>
  <c r="CM89" i="11"/>
  <c r="CM37" i="11"/>
  <c r="CG56" i="11"/>
  <c r="CG45" i="11"/>
  <c r="CI45" i="11" s="1"/>
  <c r="CG100" i="11"/>
  <c r="CI100" i="11" s="1"/>
  <c r="CN100" i="11" s="1"/>
  <c r="CG92" i="11"/>
  <c r="CI92" i="11" s="1"/>
  <c r="CN92" i="11" s="1"/>
  <c r="CG83" i="11"/>
  <c r="CI83" i="11" s="1"/>
  <c r="CN83" i="11" s="1"/>
  <c r="CG75" i="11"/>
  <c r="CI75" i="11" s="1"/>
  <c r="CG59" i="11"/>
  <c r="CI59" i="11" s="1"/>
  <c r="CN59" i="11" s="1"/>
  <c r="CC72" i="11"/>
  <c r="CC98" i="11"/>
  <c r="CM64" i="11"/>
  <c r="CM45" i="11"/>
  <c r="CG69" i="11"/>
  <c r="CI69" i="11" s="1"/>
  <c r="CN69" i="11" s="1"/>
  <c r="CG6" i="11"/>
  <c r="CI6" i="11" s="1"/>
  <c r="CN6" i="11" s="1"/>
  <c r="CC61" i="11"/>
  <c r="CC65" i="11"/>
  <c r="CC57" i="11"/>
  <c r="BE69" i="11"/>
  <c r="AW24" i="11"/>
  <c r="CG8" i="11"/>
  <c r="CI8" i="11" s="1"/>
  <c r="CG91" i="11"/>
  <c r="CI91" i="11" s="1"/>
  <c r="CN91" i="11" s="1"/>
  <c r="CG66" i="11"/>
  <c r="CM80" i="11"/>
  <c r="CG77" i="11"/>
  <c r="CI77" i="11" s="1"/>
  <c r="CN77" i="11" s="1"/>
  <c r="CG40" i="11"/>
  <c r="CI40" i="11" s="1"/>
  <c r="CN40" i="11" s="1"/>
  <c r="CC48" i="11"/>
  <c r="BE77" i="11"/>
  <c r="BE48" i="11"/>
  <c r="BE40" i="11"/>
  <c r="BE6" i="11"/>
  <c r="BE32" i="11"/>
  <c r="CG99" i="11"/>
  <c r="CG58" i="11"/>
  <c r="CI58" i="11" s="1"/>
  <c r="CM88" i="11"/>
  <c r="CG97" i="11"/>
  <c r="CC90" i="11"/>
  <c r="CC81" i="11"/>
  <c r="CC73" i="11"/>
  <c r="CG74" i="11"/>
  <c r="CM97" i="11"/>
  <c r="CM24" i="11"/>
  <c r="CG22" i="11"/>
  <c r="CG14" i="11"/>
  <c r="CI14" i="11" s="1"/>
  <c r="CN14" i="11" s="1"/>
  <c r="CG36" i="11"/>
  <c r="CI36" i="11" s="1"/>
  <c r="CN36" i="11" s="1"/>
  <c r="CG42" i="11"/>
  <c r="CG37" i="11"/>
  <c r="CI37" i="11" s="1"/>
  <c r="CG65" i="11"/>
  <c r="CG57" i="11"/>
  <c r="CG49" i="11"/>
  <c r="CG41" i="11"/>
  <c r="CG7" i="11"/>
  <c r="CI7" i="11" s="1"/>
  <c r="CN7" i="11" s="1"/>
  <c r="CG25" i="11"/>
  <c r="CG33" i="11"/>
  <c r="CC15" i="11"/>
  <c r="CC31" i="11"/>
  <c r="CC23" i="11"/>
  <c r="AW29" i="11"/>
  <c r="AW21" i="11"/>
  <c r="AW13" i="11"/>
  <c r="BE30" i="11"/>
  <c r="BE14" i="11"/>
  <c r="CC89" i="11"/>
  <c r="CC99" i="11"/>
  <c r="CC91" i="11"/>
  <c r="CC82" i="11"/>
  <c r="CC74" i="11"/>
  <c r="CC66" i="11"/>
  <c r="CC58" i="11"/>
  <c r="BE98" i="11"/>
  <c r="BE90" i="11"/>
  <c r="BE81" i="11"/>
  <c r="BE73" i="11"/>
  <c r="BE65" i="11"/>
  <c r="AW89" i="11"/>
  <c r="CM22" i="11"/>
  <c r="CG50" i="11"/>
  <c r="CG29" i="11"/>
  <c r="CI29" i="11" s="1"/>
  <c r="CN29" i="11" s="1"/>
  <c r="CG21" i="11"/>
  <c r="CI21" i="11" s="1"/>
  <c r="CN21" i="11" s="1"/>
  <c r="CG13" i="11"/>
  <c r="CI13" i="11" s="1"/>
  <c r="CN13" i="11" s="1"/>
  <c r="AW32" i="11"/>
  <c r="AW16" i="11"/>
  <c r="CC18" i="11"/>
  <c r="BE60" i="11"/>
  <c r="CM25" i="11"/>
  <c r="AW30" i="11"/>
  <c r="AW22" i="11"/>
  <c r="AW14" i="11"/>
  <c r="BE33" i="11"/>
  <c r="CG89" i="11"/>
  <c r="CI89" i="11" s="1"/>
  <c r="CC30" i="11"/>
  <c r="CC22" i="11"/>
  <c r="CC14" i="11"/>
  <c r="CC32" i="11"/>
  <c r="CC24" i="11"/>
  <c r="CC16" i="11"/>
  <c r="CG34" i="11"/>
  <c r="CG26" i="11"/>
  <c r="CI26" i="11" s="1"/>
  <c r="CG18" i="11"/>
  <c r="CI18" i="11" s="1"/>
  <c r="CC36" i="11"/>
  <c r="CC28" i="11"/>
  <c r="CC20" i="11"/>
  <c r="CC12" i="11"/>
  <c r="AW35" i="11"/>
  <c r="AW27" i="11"/>
  <c r="AW19" i="11"/>
  <c r="AW11" i="11"/>
  <c r="CC50" i="11"/>
  <c r="CC34" i="11"/>
  <c r="AW34" i="11"/>
  <c r="AW26" i="11"/>
  <c r="AW18" i="11"/>
  <c r="BE17" i="11"/>
  <c r="CG20" i="11"/>
  <c r="CI20" i="11" s="1"/>
  <c r="CG35" i="11"/>
  <c r="CG27" i="11"/>
  <c r="CI27" i="11" s="1"/>
  <c r="CN27" i="11" s="1"/>
  <c r="CG11" i="11"/>
  <c r="CI11" i="11" s="1"/>
  <c r="CN11" i="11" s="1"/>
  <c r="CC35" i="11"/>
  <c r="CC27" i="11"/>
  <c r="CC19" i="11"/>
  <c r="CC11" i="11"/>
  <c r="CC29" i="11"/>
  <c r="CC21" i="11"/>
  <c r="CC13" i="11"/>
  <c r="CG31" i="11"/>
  <c r="CI31" i="11" s="1"/>
  <c r="CN31" i="11" s="1"/>
  <c r="CG23" i="11"/>
  <c r="CI23" i="11" s="1"/>
  <c r="CN23" i="11" s="1"/>
  <c r="CG15" i="11"/>
  <c r="CI15" i="11" s="1"/>
  <c r="CN15" i="11" s="1"/>
  <c r="AW33" i="11"/>
  <c r="AW25" i="11"/>
  <c r="AW17" i="11"/>
  <c r="BE16" i="11"/>
  <c r="CC26" i="11"/>
  <c r="CG12" i="11"/>
  <c r="CI12" i="11" s="1"/>
  <c r="CN12" i="11" s="1"/>
  <c r="AW31" i="11"/>
  <c r="AW23" i="11"/>
  <c r="AW15" i="11"/>
  <c r="AW96" i="11"/>
  <c r="AW39" i="11"/>
  <c r="AW95" i="11"/>
  <c r="AW86" i="11"/>
  <c r="AW78" i="11"/>
  <c r="AW70" i="11"/>
  <c r="AW62" i="11"/>
  <c r="AW54" i="11"/>
  <c r="AW46" i="11"/>
  <c r="AW38" i="11"/>
  <c r="CC33" i="11"/>
  <c r="CC25" i="11"/>
  <c r="CC17" i="11"/>
  <c r="BE31" i="11"/>
  <c r="BE23" i="11"/>
  <c r="BE15" i="11"/>
  <c r="AW47" i="11"/>
  <c r="AW94" i="11"/>
  <c r="AW85" i="11"/>
  <c r="AW77" i="11"/>
  <c r="AW69" i="11"/>
  <c r="AW61" i="11"/>
  <c r="AW53" i="11"/>
  <c r="AW45" i="11"/>
  <c r="AW37" i="11"/>
  <c r="AW79" i="11"/>
  <c r="AW84" i="11"/>
  <c r="AW76" i="11"/>
  <c r="AW68" i="11"/>
  <c r="AW60" i="11"/>
  <c r="AW52" i="11"/>
  <c r="AW44" i="11"/>
  <c r="AW10" i="11"/>
  <c r="AW55" i="11"/>
  <c r="AW93" i="11"/>
  <c r="AW100" i="11"/>
  <c r="AW92" i="11"/>
  <c r="AW83" i="11"/>
  <c r="AW75" i="11"/>
  <c r="AW67" i="11"/>
  <c r="AW59" i="11"/>
  <c r="AW51" i="11"/>
  <c r="AW43" i="11"/>
  <c r="AW9" i="11"/>
  <c r="CM34" i="11"/>
  <c r="CM26" i="11"/>
  <c r="CM18" i="11"/>
  <c r="AW36" i="11"/>
  <c r="AW28" i="11"/>
  <c r="AW20" i="11"/>
  <c r="AW12" i="11"/>
  <c r="AW63" i="11"/>
  <c r="AW101" i="11"/>
  <c r="AW99" i="11"/>
  <c r="AW91" i="11"/>
  <c r="AW82" i="11"/>
  <c r="AW74" i="11"/>
  <c r="AW66" i="11"/>
  <c r="AW58" i="11"/>
  <c r="AW50" i="11"/>
  <c r="AW42" i="11"/>
  <c r="AW8" i="11"/>
  <c r="AW87" i="11"/>
  <c r="AW98" i="11"/>
  <c r="AW90" i="11"/>
  <c r="AW81" i="11"/>
  <c r="AW73" i="11"/>
  <c r="AW65" i="11"/>
  <c r="AW57" i="11"/>
  <c r="AW49" i="11"/>
  <c r="AW41" i="11"/>
  <c r="AW7" i="11"/>
  <c r="AW71" i="11"/>
  <c r="AW97" i="11"/>
  <c r="AW88" i="11"/>
  <c r="AW80" i="11"/>
  <c r="AW72" i="11"/>
  <c r="AW64" i="11"/>
  <c r="AW56" i="11"/>
  <c r="AW48" i="11"/>
  <c r="AW40" i="11"/>
  <c r="AW6" i="11"/>
  <c r="M36" i="1"/>
  <c r="G20" i="1"/>
  <c r="P20" i="1" s="1"/>
  <c r="M84" i="1"/>
  <c r="X84" i="1" s="1"/>
  <c r="M96" i="1"/>
  <c r="X96" i="1" s="1"/>
  <c r="G44" i="1"/>
  <c r="P44" i="1" s="1"/>
  <c r="X44" i="1" s="1"/>
  <c r="X89" i="1"/>
  <c r="M28" i="1"/>
  <c r="X28" i="1" s="1"/>
  <c r="G12" i="1"/>
  <c r="P12" i="1" s="1"/>
  <c r="X12" i="1" s="1"/>
  <c r="M60" i="1"/>
  <c r="X60" i="1" s="1"/>
  <c r="M52" i="1"/>
  <c r="X52" i="1" s="1"/>
  <c r="M81" i="1"/>
  <c r="X81" i="1" s="1"/>
  <c r="X93" i="1"/>
  <c r="G101" i="1"/>
  <c r="P101" i="1" s="1"/>
  <c r="X101" i="1" s="1"/>
  <c r="G98" i="1"/>
  <c r="P98" i="1" s="1"/>
  <c r="X98" i="1" s="1"/>
  <c r="M76" i="1"/>
  <c r="X76" i="1" s="1"/>
  <c r="X88" i="1"/>
  <c r="X87" i="1"/>
  <c r="M100" i="1"/>
  <c r="X100" i="1" s="1"/>
  <c r="X95" i="1"/>
  <c r="M99" i="1"/>
  <c r="X99" i="1" s="1"/>
  <c r="G59" i="1"/>
  <c r="P59" i="1" s="1"/>
  <c r="X59" i="1" s="1"/>
  <c r="X86" i="1"/>
  <c r="X90" i="1"/>
  <c r="M78" i="1"/>
  <c r="X78" i="1" s="1"/>
  <c r="G74" i="1"/>
  <c r="P74" i="1" s="1"/>
  <c r="X74" i="1" s="1"/>
  <c r="G73" i="1"/>
  <c r="P73" i="1" s="1"/>
  <c r="X73" i="1" s="1"/>
  <c r="X94" i="1"/>
  <c r="G82" i="1"/>
  <c r="P82" i="1" s="1"/>
  <c r="X82" i="1" s="1"/>
  <c r="M97" i="1"/>
  <c r="X97" i="1" s="1"/>
  <c r="X72" i="1"/>
  <c r="X85" i="1"/>
  <c r="X91" i="1"/>
  <c r="M70" i="1"/>
  <c r="X70" i="1" s="1"/>
  <c r="X61" i="1"/>
  <c r="X79" i="1"/>
  <c r="X71" i="1"/>
  <c r="X63" i="1"/>
  <c r="X77" i="1"/>
  <c r="G30" i="1"/>
  <c r="P30" i="1" s="1"/>
  <c r="X30" i="1" s="1"/>
  <c r="X68" i="1"/>
  <c r="X69" i="1"/>
  <c r="M54" i="1"/>
  <c r="X54" i="1" s="1"/>
  <c r="X65" i="1"/>
  <c r="X80" i="1"/>
  <c r="X64" i="1"/>
  <c r="M14" i="1"/>
  <c r="G38" i="1"/>
  <c r="P38" i="1" s="1"/>
  <c r="X38" i="1" s="1"/>
  <c r="X66" i="1"/>
  <c r="M62" i="1"/>
  <c r="X62" i="1" s="1"/>
  <c r="X92" i="1"/>
  <c r="M51" i="1"/>
  <c r="X51" i="1" s="1"/>
  <c r="M19" i="1"/>
  <c r="X19" i="1" s="1"/>
  <c r="G35" i="1"/>
  <c r="P35" i="1" s="1"/>
  <c r="X35" i="1" s="1"/>
  <c r="M83" i="1"/>
  <c r="X83" i="1" s="1"/>
  <c r="M75" i="1"/>
  <c r="X75" i="1" s="1"/>
  <c r="M67" i="1"/>
  <c r="X67" i="1" s="1"/>
  <c r="X53" i="1"/>
  <c r="X21" i="1"/>
  <c r="X34" i="1"/>
  <c r="X20" i="1"/>
  <c r="X43" i="1"/>
  <c r="X11" i="1"/>
  <c r="X29" i="1"/>
  <c r="X55" i="1"/>
  <c r="X47" i="1"/>
  <c r="X39" i="1"/>
  <c r="X31" i="1"/>
  <c r="X23" i="1"/>
  <c r="X15" i="1"/>
  <c r="X42" i="1"/>
  <c r="X10" i="1"/>
  <c r="X46" i="1"/>
  <c r="X22" i="1"/>
  <c r="X14" i="1"/>
  <c r="X50" i="1"/>
  <c r="X36" i="1"/>
  <c r="X27" i="1"/>
  <c r="X58" i="1"/>
  <c r="X26" i="1"/>
  <c r="X37" i="1"/>
  <c r="X45" i="1"/>
  <c r="X13"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CN82" i="11" l="1"/>
  <c r="CI86" i="11"/>
  <c r="CN86" i="11" s="1"/>
  <c r="CN70" i="11"/>
  <c r="CI67" i="11"/>
  <c r="CN67" i="11" s="1"/>
  <c r="CN89" i="11"/>
  <c r="CI97" i="11"/>
  <c r="CN8" i="11"/>
  <c r="CI99" i="11"/>
  <c r="CN99" i="11" s="1"/>
  <c r="CI35" i="11"/>
  <c r="CN35" i="11" s="1"/>
  <c r="CI81" i="11"/>
  <c r="CN81" i="11" s="1"/>
  <c r="CI74" i="11"/>
  <c r="CN74" i="11" s="1"/>
  <c r="CI42" i="11"/>
  <c r="CN42" i="11" s="1"/>
  <c r="CI66" i="11"/>
  <c r="CN66" i="11" s="1"/>
  <c r="CN87" i="11"/>
  <c r="CN75" i="11"/>
  <c r="CI24" i="11"/>
  <c r="CN24" i="11" s="1"/>
  <c r="CN53" i="11"/>
  <c r="CN45" i="11"/>
  <c r="CN44" i="11"/>
  <c r="CI19" i="11"/>
  <c r="CN19" i="11" s="1"/>
  <c r="CI50" i="11"/>
  <c r="CN50" i="11" s="1"/>
  <c r="CN58" i="11"/>
  <c r="CN68" i="11"/>
  <c r="CN20" i="11"/>
  <c r="CI49" i="11"/>
  <c r="CN49" i="11" s="1"/>
  <c r="CN96" i="11"/>
  <c r="CI34" i="11"/>
  <c r="CN34" i="11" s="1"/>
  <c r="CI30" i="11"/>
  <c r="CN30" i="11" s="1"/>
  <c r="CI90" i="11"/>
  <c r="CN90" i="11" s="1"/>
  <c r="CI38" i="11"/>
  <c r="CN38" i="11" s="1"/>
  <c r="CI17" i="11"/>
  <c r="CN17" i="11" s="1"/>
  <c r="CI56" i="11"/>
  <c r="CN56" i="11" s="1"/>
  <c r="CN85" i="11"/>
  <c r="CI60" i="11"/>
  <c r="CN60" i="11" s="1"/>
  <c r="CN72" i="11"/>
  <c r="CN93" i="11"/>
  <c r="CI33" i="11"/>
  <c r="CN33" i="11" s="1"/>
  <c r="CI101" i="11"/>
  <c r="CN101" i="11" s="1"/>
  <c r="CI22" i="11"/>
  <c r="CN22" i="11" s="1"/>
  <c r="CI84" i="11"/>
  <c r="CN84" i="11" s="1"/>
  <c r="CI57" i="11"/>
  <c r="CN57" i="11" s="1"/>
  <c r="CI65" i="11"/>
  <c r="CN65" i="11" s="1"/>
  <c r="CI73" i="11"/>
  <c r="CN73" i="11" s="1"/>
  <c r="CN37" i="11"/>
  <c r="CN88" i="11"/>
  <c r="CN97" i="11"/>
  <c r="CI25" i="11"/>
  <c r="CN25" i="11" s="1"/>
  <c r="CI64" i="11"/>
  <c r="CN64" i="11" s="1"/>
  <c r="CN26" i="11"/>
  <c r="CI41" i="11"/>
  <c r="CN41" i="11" s="1"/>
  <c r="CN18" i="11"/>
  <c r="CN80" i="11"/>
  <c r="B11" i="23"/>
  <c r="B12" i="23"/>
  <c r="B9" i="23"/>
  <c r="B2" i="23"/>
  <c r="B8" i="23"/>
  <c r="B7" i="23"/>
  <c r="B5" i="23"/>
  <c r="B3" i="23"/>
  <c r="B4" i="23"/>
  <c r="B6" i="23"/>
  <c r="G2" i="10" l="1"/>
  <c r="G3" i="10"/>
  <c r="G4" i="10"/>
  <c r="G270" i="10"/>
  <c r="G271" i="10"/>
  <c r="G252" i="10"/>
  <c r="G118" i="10"/>
  <c r="G199" i="10"/>
  <c r="G119" i="10"/>
  <c r="G144" i="10"/>
  <c r="G215" i="10"/>
  <c r="G195" i="10"/>
  <c r="G274" i="10"/>
  <c r="G275" i="10"/>
  <c r="G217" i="10"/>
  <c r="G164" i="10"/>
  <c r="G218" i="10"/>
  <c r="G156" i="10"/>
  <c r="G120" i="10"/>
  <c r="G123" i="10"/>
  <c r="G154" i="10"/>
  <c r="G205" i="10"/>
  <c r="G155" i="10"/>
  <c r="G142" i="10"/>
  <c r="G254" i="10"/>
  <c r="G178" i="10"/>
  <c r="G179" i="10"/>
  <c r="G282" i="10"/>
  <c r="G283" i="10"/>
  <c r="G235" i="10"/>
  <c r="G250" i="10"/>
  <c r="G236" i="10"/>
  <c r="G221" i="10"/>
  <c r="G233" i="10"/>
  <c r="G234" i="10"/>
  <c r="G188" i="10"/>
  <c r="G160" i="10"/>
  <c r="G272" i="10"/>
  <c r="G161" i="10"/>
  <c r="G186" i="10"/>
  <c r="G128" i="10"/>
  <c r="G187" i="10"/>
  <c r="G174" i="10"/>
  <c r="G278" i="10"/>
  <c r="G279" i="10"/>
  <c r="G175" i="10"/>
  <c r="G253" i="10"/>
  <c r="G229" i="10"/>
  <c r="G230" i="10"/>
  <c r="G261" i="10"/>
  <c r="G262" i="10"/>
  <c r="G243" i="10"/>
  <c r="G138" i="10"/>
  <c r="G269" i="10"/>
  <c r="G139" i="10"/>
  <c r="G239" i="10"/>
  <c r="G248" i="10"/>
  <c r="G240" i="10"/>
  <c r="G225" i="10"/>
  <c r="G226" i="10"/>
  <c r="G244" i="10"/>
  <c r="G227" i="10"/>
  <c r="G228" i="10"/>
  <c r="G166" i="10"/>
  <c r="G167" i="10"/>
  <c r="G136" i="10"/>
  <c r="G246" i="10"/>
  <c r="G137" i="10"/>
  <c r="G121" i="10"/>
  <c r="G122" i="10"/>
  <c r="G267" i="10"/>
  <c r="G158" i="10"/>
  <c r="G268" i="10"/>
  <c r="G150" i="10"/>
  <c r="G151" i="10"/>
  <c r="G180" i="10"/>
  <c r="G181" i="10"/>
  <c r="G241" i="10"/>
  <c r="G263" i="10"/>
  <c r="G264" i="10"/>
  <c r="G140" i="10"/>
  <c r="G280" i="10"/>
  <c r="G281" i="10"/>
  <c r="G191" i="10"/>
  <c r="G192" i="10"/>
  <c r="G189" i="10"/>
  <c r="G134" i="10"/>
  <c r="G211" i="10"/>
  <c r="G276" i="10"/>
  <c r="G141" i="10"/>
  <c r="G245" i="10"/>
  <c r="G157" i="10"/>
  <c r="G284" i="10"/>
  <c r="G145" i="10"/>
  <c r="G222" i="10"/>
  <c r="G143" i="10"/>
  <c r="G265" i="10"/>
  <c r="G266" i="10"/>
  <c r="G207" i="10"/>
  <c r="G208" i="10"/>
  <c r="G165" i="10"/>
  <c r="G170" i="10"/>
  <c r="G171" i="10"/>
  <c r="G216" i="10"/>
  <c r="G182" i="10"/>
  <c r="G209" i="10"/>
  <c r="G223" i="10"/>
  <c r="G183" i="10"/>
  <c r="G124" i="10"/>
  <c r="G125" i="10"/>
  <c r="G159" i="10"/>
  <c r="G213" i="10"/>
  <c r="G193" i="10"/>
  <c r="G231" i="10"/>
  <c r="G232" i="10"/>
  <c r="G214" i="10"/>
  <c r="G168" i="10"/>
  <c r="G256" i="10"/>
  <c r="G249" i="10"/>
  <c r="G197" i="10"/>
  <c r="G196" i="10"/>
  <c r="G219" i="10"/>
  <c r="G194" i="10"/>
  <c r="G146" i="10"/>
  <c r="G247" i="10"/>
  <c r="G147" i="10"/>
  <c r="G258" i="10"/>
  <c r="G190" i="10"/>
  <c r="G206" i="10"/>
  <c r="G132" i="10"/>
  <c r="G133" i="10"/>
  <c r="G169" i="10"/>
  <c r="G172" i="10"/>
  <c r="G251" i="10"/>
  <c r="G176" i="10"/>
  <c r="G177" i="10"/>
  <c r="G212" i="10"/>
  <c r="G203" i="10"/>
  <c r="G210" i="10"/>
  <c r="G184" i="10"/>
  <c r="G185" i="10"/>
  <c r="G273" i="10"/>
  <c r="G255" i="10"/>
  <c r="G257" i="10"/>
  <c r="G162" i="10"/>
  <c r="G163" i="10"/>
  <c r="G130" i="10"/>
  <c r="G152" i="10"/>
  <c r="G198" i="10"/>
  <c r="G285" i="10"/>
  <c r="G126" i="10"/>
  <c r="G127" i="10"/>
  <c r="G237" i="10"/>
  <c r="G238" i="10"/>
  <c r="G200" i="10"/>
  <c r="G201" i="10"/>
  <c r="G202" i="10"/>
  <c r="G153" i="10"/>
  <c r="G220" i="10"/>
  <c r="G148" i="10"/>
  <c r="G277" i="10"/>
  <c r="G259" i="10"/>
  <c r="G260" i="10"/>
  <c r="G204" i="10"/>
  <c r="G224" i="10"/>
  <c r="G135" i="10"/>
  <c r="G173" i="10"/>
  <c r="G131" i="10"/>
  <c r="G129" i="10"/>
  <c r="G242" i="10"/>
  <c r="G149" i="10"/>
  <c r="H20" i="10" l="1"/>
  <c r="H21" i="10"/>
  <c r="H22" i="10"/>
  <c r="H23" i="10"/>
  <c r="H24" i="10"/>
  <c r="H25" i="10"/>
  <c r="H14" i="10"/>
  <c r="H15" i="10"/>
  <c r="H16" i="10"/>
  <c r="H17" i="10"/>
  <c r="H18" i="10"/>
  <c r="H9" i="10"/>
  <c r="H10" i="10"/>
  <c r="H11" i="10"/>
  <c r="H12" i="10"/>
  <c r="H7" i="10"/>
  <c r="H6" i="10"/>
  <c r="H26" i="10"/>
  <c r="H34" i="10"/>
  <c r="H42" i="10"/>
  <c r="H50" i="10"/>
  <c r="H58" i="10"/>
  <c r="H66" i="10"/>
  <c r="H74" i="10"/>
  <c r="H82" i="10"/>
  <c r="H90" i="10"/>
  <c r="H98" i="10"/>
  <c r="H106" i="10"/>
  <c r="H114" i="10"/>
  <c r="H57" i="10"/>
  <c r="H27" i="10"/>
  <c r="H35" i="10"/>
  <c r="H43" i="10"/>
  <c r="H51" i="10"/>
  <c r="H59" i="10"/>
  <c r="H67" i="10"/>
  <c r="H75" i="10"/>
  <c r="H83" i="10"/>
  <c r="H91" i="10"/>
  <c r="H99" i="10"/>
  <c r="H107" i="10"/>
  <c r="H115" i="10"/>
  <c r="H65" i="10"/>
  <c r="H113" i="10"/>
  <c r="H28" i="10"/>
  <c r="H36" i="10"/>
  <c r="H44" i="10"/>
  <c r="H52" i="10"/>
  <c r="H60" i="10"/>
  <c r="H68" i="10"/>
  <c r="H76" i="10"/>
  <c r="H84" i="10"/>
  <c r="H92" i="10"/>
  <c r="H100" i="10"/>
  <c r="H108" i="10"/>
  <c r="H116" i="10"/>
  <c r="H19" i="10"/>
  <c r="H89" i="10"/>
  <c r="H29" i="10"/>
  <c r="H37" i="10"/>
  <c r="H45" i="10"/>
  <c r="H53" i="10"/>
  <c r="H61" i="10"/>
  <c r="H69" i="10"/>
  <c r="H77" i="10"/>
  <c r="H85" i="10"/>
  <c r="H93" i="10"/>
  <c r="H101" i="10"/>
  <c r="H109" i="10"/>
  <c r="H117" i="10"/>
  <c r="H33" i="10"/>
  <c r="H97" i="10"/>
  <c r="H30" i="10"/>
  <c r="H38" i="10"/>
  <c r="H46" i="10"/>
  <c r="H54" i="10"/>
  <c r="H62" i="10"/>
  <c r="H70" i="10"/>
  <c r="H78" i="10"/>
  <c r="H86" i="10"/>
  <c r="H94" i="10"/>
  <c r="H102" i="10"/>
  <c r="H110" i="10"/>
  <c r="H73" i="10"/>
  <c r="H8" i="10"/>
  <c r="H31" i="10"/>
  <c r="H39" i="10"/>
  <c r="H47" i="10"/>
  <c r="H55" i="10"/>
  <c r="H63" i="10"/>
  <c r="H71" i="10"/>
  <c r="H79" i="10"/>
  <c r="H87" i="10"/>
  <c r="H95" i="10"/>
  <c r="H103" i="10"/>
  <c r="H111" i="10"/>
  <c r="H49" i="10"/>
  <c r="H81" i="10"/>
  <c r="H41" i="10"/>
  <c r="H105" i="10"/>
  <c r="H104" i="10"/>
  <c r="H64" i="10"/>
  <c r="H80" i="10"/>
  <c r="H48" i="10"/>
  <c r="H32" i="10"/>
  <c r="H56" i="10"/>
  <c r="H96" i="10"/>
  <c r="H72" i="10"/>
  <c r="H13" i="10"/>
  <c r="H112" i="10"/>
  <c r="H88" i="10"/>
  <c r="H40" i="10"/>
  <c r="H5" i="10"/>
  <c r="H149" i="10"/>
  <c r="H200" i="10"/>
  <c r="H242" i="10"/>
  <c r="H224" i="10"/>
  <c r="H260" i="10"/>
  <c r="H130" i="10"/>
  <c r="H238" i="10"/>
  <c r="H259" i="10"/>
  <c r="H126" i="10"/>
  <c r="H258" i="10"/>
  <c r="H171" i="10"/>
  <c r="H263" i="10"/>
  <c r="H139" i="10"/>
  <c r="H250" i="10"/>
  <c r="H155" i="10"/>
  <c r="H217" i="10"/>
  <c r="H118" i="10"/>
  <c r="H173" i="10"/>
  <c r="H176" i="10"/>
  <c r="H159" i="10"/>
  <c r="H134" i="10"/>
  <c r="H228" i="10"/>
  <c r="H253" i="10"/>
  <c r="H121" i="10"/>
  <c r="H244" i="10"/>
  <c r="H138" i="10"/>
  <c r="H279" i="10"/>
  <c r="H160" i="10"/>
  <c r="H283" i="10"/>
  <c r="H154" i="10"/>
  <c r="H274" i="10"/>
  <c r="H271" i="10"/>
  <c r="H220" i="10"/>
  <c r="H255" i="10"/>
  <c r="H249" i="10"/>
  <c r="H222" i="10"/>
  <c r="H267" i="10"/>
  <c r="H161" i="10"/>
  <c r="H270" i="10"/>
  <c r="H210" i="10"/>
  <c r="H133" i="10"/>
  <c r="H194" i="10"/>
  <c r="H232" i="10"/>
  <c r="H223" i="10"/>
  <c r="H207" i="10"/>
  <c r="H245" i="10"/>
  <c r="H281" i="10"/>
  <c r="H151" i="10"/>
  <c r="H246" i="10"/>
  <c r="H225" i="10"/>
  <c r="H262" i="10"/>
  <c r="H174" i="10"/>
  <c r="H234" i="10"/>
  <c r="H179" i="10"/>
  <c r="H120" i="10"/>
  <c r="H215" i="10"/>
  <c r="H4" i="10"/>
  <c r="H203" i="10"/>
  <c r="H132" i="10"/>
  <c r="H219" i="10"/>
  <c r="H231" i="10"/>
  <c r="H209" i="10"/>
  <c r="H266" i="10"/>
  <c r="H141" i="10"/>
  <c r="H280" i="10"/>
  <c r="H150" i="10"/>
  <c r="H136" i="10"/>
  <c r="H240" i="10"/>
  <c r="H261" i="10"/>
  <c r="H187" i="10"/>
  <c r="H233" i="10"/>
  <c r="H178" i="10"/>
  <c r="H156" i="10"/>
  <c r="H144" i="10"/>
  <c r="H3" i="10"/>
  <c r="H163" i="10"/>
  <c r="H277" i="10"/>
  <c r="H162" i="10"/>
  <c r="H206" i="10"/>
  <c r="H193" i="10"/>
  <c r="H265" i="10"/>
  <c r="H140" i="10"/>
  <c r="H167" i="10"/>
  <c r="H248" i="10"/>
  <c r="H128" i="10"/>
  <c r="H221" i="10"/>
  <c r="H254" i="10"/>
  <c r="H218" i="10"/>
  <c r="H119" i="10"/>
  <c r="H2" i="10"/>
  <c r="H129" i="10"/>
  <c r="H237" i="10"/>
  <c r="H212" i="10"/>
  <c r="H196" i="10"/>
  <c r="H182" i="10"/>
  <c r="H276" i="10"/>
  <c r="H268" i="10"/>
  <c r="H230" i="10"/>
  <c r="H202" i="10"/>
  <c r="H247" i="10"/>
  <c r="H131" i="10"/>
  <c r="H127" i="10"/>
  <c r="H177" i="10"/>
  <c r="H190" i="10"/>
  <c r="H213" i="10"/>
  <c r="H216" i="10"/>
  <c r="H143" i="10"/>
  <c r="H264" i="10"/>
  <c r="H158" i="10"/>
  <c r="H166" i="10"/>
  <c r="H239" i="10"/>
  <c r="H229" i="10"/>
  <c r="H186" i="10"/>
  <c r="H236" i="10"/>
  <c r="H142" i="10"/>
  <c r="H164" i="10"/>
  <c r="H199" i="10"/>
  <c r="H198" i="10"/>
  <c r="H284" i="10"/>
  <c r="H148" i="10"/>
  <c r="H257" i="10"/>
  <c r="H197" i="10"/>
  <c r="H211" i="10"/>
  <c r="H135" i="10"/>
  <c r="H153" i="10"/>
  <c r="H285" i="10"/>
  <c r="H273" i="10"/>
  <c r="H251" i="10"/>
  <c r="H147" i="10"/>
  <c r="H256" i="10"/>
  <c r="H125" i="10"/>
  <c r="H170" i="10"/>
  <c r="H145" i="10"/>
  <c r="H189" i="10"/>
  <c r="H241" i="10"/>
  <c r="H122" i="10"/>
  <c r="H227" i="10"/>
  <c r="H269" i="10"/>
  <c r="H175" i="10"/>
  <c r="H272" i="10"/>
  <c r="H235" i="10"/>
  <c r="H205" i="10"/>
  <c r="H275" i="10"/>
  <c r="H252" i="10"/>
  <c r="H185" i="10"/>
  <c r="H124" i="10"/>
  <c r="H181" i="10"/>
  <c r="H204" i="10"/>
  <c r="H152" i="10"/>
  <c r="H184" i="10"/>
  <c r="H146" i="10"/>
  <c r="H183" i="10"/>
  <c r="H208" i="10"/>
  <c r="H191" i="10"/>
  <c r="H180" i="10"/>
  <c r="H137" i="10"/>
  <c r="H226" i="10"/>
  <c r="H243" i="10"/>
  <c r="H278" i="10"/>
  <c r="H188" i="10"/>
  <c r="H282" i="10"/>
  <c r="H123" i="10"/>
  <c r="H195" i="10"/>
  <c r="H172" i="10"/>
  <c r="H165" i="10"/>
  <c r="H192" i="10"/>
  <c r="H201" i="10"/>
  <c r="H169" i="10"/>
  <c r="H214" i="10"/>
  <c r="H157" i="10"/>
  <c r="H168" i="10"/>
  <c r="AV4" i="11"/>
  <c r="AV5" i="11"/>
  <c r="AV102" i="11"/>
  <c r="AV103" i="11"/>
  <c r="AV104" i="11"/>
  <c r="AV105" i="11"/>
  <c r="AV106" i="11"/>
  <c r="AV107" i="11"/>
  <c r="AV108" i="11"/>
  <c r="AV109" i="11"/>
  <c r="AV110" i="11"/>
  <c r="AV111" i="11"/>
  <c r="AV112" i="11"/>
  <c r="AV113" i="11"/>
  <c r="AV114" i="11"/>
  <c r="AV115" i="11"/>
  <c r="AV116" i="11"/>
  <c r="AV117" i="11"/>
  <c r="AV118" i="11"/>
  <c r="AV119" i="11"/>
  <c r="AV120" i="11"/>
  <c r="AV121" i="11"/>
  <c r="AV122" i="11"/>
  <c r="AV123" i="11"/>
  <c r="AV124" i="11"/>
  <c r="AV125" i="11"/>
  <c r="AV126" i="11"/>
  <c r="AV127" i="11"/>
  <c r="AU4" i="11"/>
  <c r="AU5" i="11"/>
  <c r="AU102" i="11"/>
  <c r="AU103" i="11"/>
  <c r="AU104" i="11"/>
  <c r="AU105" i="11"/>
  <c r="AU106" i="11"/>
  <c r="AU107" i="11"/>
  <c r="AU108" i="11"/>
  <c r="AU109" i="11"/>
  <c r="AU110" i="11"/>
  <c r="AU111" i="11"/>
  <c r="AU112" i="11"/>
  <c r="AU113" i="11"/>
  <c r="AU114" i="11"/>
  <c r="AU115" i="11"/>
  <c r="AU116" i="11"/>
  <c r="AU117" i="11"/>
  <c r="AU118" i="11"/>
  <c r="AU119" i="11"/>
  <c r="AU120" i="11"/>
  <c r="AU121" i="11"/>
  <c r="AU122" i="11"/>
  <c r="AU123" i="11"/>
  <c r="AU124" i="11"/>
  <c r="AU125" i="11"/>
  <c r="AU126" i="11"/>
  <c r="AU127" i="11"/>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T127"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S127" i="11"/>
  <c r="G4" i="11"/>
  <c r="CM4" i="11" s="1"/>
  <c r="G5" i="11"/>
  <c r="CM5" i="11" s="1"/>
  <c r="G102" i="11"/>
  <c r="CM102" i="11" s="1"/>
  <c r="G103" i="11"/>
  <c r="CM103" i="11" s="1"/>
  <c r="G104" i="11"/>
  <c r="CM104" i="11" s="1"/>
  <c r="G105" i="11"/>
  <c r="CM105" i="11" s="1"/>
  <c r="G106" i="11"/>
  <c r="CM106" i="11" s="1"/>
  <c r="G107" i="11"/>
  <c r="CM107" i="11" s="1"/>
  <c r="G108" i="11"/>
  <c r="CM108" i="11" s="1"/>
  <c r="G109" i="11"/>
  <c r="CM109" i="11" s="1"/>
  <c r="G110" i="11"/>
  <c r="CM110" i="11" s="1"/>
  <c r="G111" i="11"/>
  <c r="CM111" i="11" s="1"/>
  <c r="G112" i="11"/>
  <c r="CM112" i="11" s="1"/>
  <c r="G113" i="11"/>
  <c r="CM113" i="11" s="1"/>
  <c r="G114" i="11"/>
  <c r="CM114" i="11" s="1"/>
  <c r="G115" i="11"/>
  <c r="CM115" i="11" s="1"/>
  <c r="G116" i="11"/>
  <c r="CM116" i="11" s="1"/>
  <c r="G117" i="11"/>
  <c r="CM117" i="11" s="1"/>
  <c r="G118" i="11"/>
  <c r="CM118" i="11" s="1"/>
  <c r="G119" i="11"/>
  <c r="CM119" i="11" s="1"/>
  <c r="G120" i="11"/>
  <c r="CM120" i="11" s="1"/>
  <c r="G121" i="11"/>
  <c r="CM121" i="11" s="1"/>
  <c r="G122" i="11"/>
  <c r="CM122" i="11" s="1"/>
  <c r="G123" i="11"/>
  <c r="CM123" i="11" s="1"/>
  <c r="G124" i="11"/>
  <c r="CM124" i="11" s="1"/>
  <c r="G125" i="11"/>
  <c r="CM125" i="11" s="1"/>
  <c r="G126" i="11"/>
  <c r="CM126" i="11" s="1"/>
  <c r="G127" i="11"/>
  <c r="CM127" i="11" s="1"/>
  <c r="I4" i="11" l="1"/>
  <c r="CH4" i="11"/>
  <c r="CH5" i="11"/>
  <c r="CH102" i="11"/>
  <c r="CH103" i="11"/>
  <c r="CH104" i="11"/>
  <c r="CH105" i="11"/>
  <c r="CH106" i="11"/>
  <c r="CH107" i="11"/>
  <c r="CH108" i="11"/>
  <c r="CH109" i="11"/>
  <c r="CH110" i="11"/>
  <c r="CH111" i="11"/>
  <c r="CH112" i="11"/>
  <c r="CH113" i="11"/>
  <c r="CH114" i="11"/>
  <c r="CH115" i="11"/>
  <c r="CH116" i="11"/>
  <c r="CH117" i="11"/>
  <c r="CH118" i="11"/>
  <c r="CH119" i="11"/>
  <c r="CH120" i="11"/>
  <c r="CH121" i="11"/>
  <c r="CH122" i="11"/>
  <c r="CH123" i="11"/>
  <c r="CH124" i="11"/>
  <c r="CH125" i="11"/>
  <c r="CH126" i="11"/>
  <c r="CH127" i="11"/>
  <c r="BY4" i="11" l="1"/>
  <c r="BY5"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BX4" i="11"/>
  <c r="BX5" i="11"/>
  <c r="BX102" i="11"/>
  <c r="BX103" i="11"/>
  <c r="BX104" i="11"/>
  <c r="BX105" i="11"/>
  <c r="BX106" i="11"/>
  <c r="BX107" i="11"/>
  <c r="BX108" i="11"/>
  <c r="BX109" i="11"/>
  <c r="BX110" i="11"/>
  <c r="BX111" i="11"/>
  <c r="BX112" i="11"/>
  <c r="BX113" i="11"/>
  <c r="BX114" i="11"/>
  <c r="BX115" i="11"/>
  <c r="BX116" i="11"/>
  <c r="BX117" i="11"/>
  <c r="BX118" i="11"/>
  <c r="BX119" i="11"/>
  <c r="BX120" i="11"/>
  <c r="BX121" i="11"/>
  <c r="BX122" i="11"/>
  <c r="BX123" i="11"/>
  <c r="BX124" i="11"/>
  <c r="BX125" i="11"/>
  <c r="BX126" i="11"/>
  <c r="BX127" i="11"/>
  <c r="BJ4" i="11"/>
  <c r="BJ5" i="11"/>
  <c r="BJ102" i="11"/>
  <c r="BJ103" i="11"/>
  <c r="BJ104" i="11"/>
  <c r="BJ105" i="11"/>
  <c r="BJ106" i="11"/>
  <c r="BJ107" i="11"/>
  <c r="BJ108" i="11"/>
  <c r="BJ109" i="11"/>
  <c r="BJ110" i="11"/>
  <c r="BJ111" i="11"/>
  <c r="BJ112" i="11"/>
  <c r="BJ113" i="11"/>
  <c r="BJ114" i="11"/>
  <c r="BJ115" i="11"/>
  <c r="BJ116" i="11"/>
  <c r="BJ117" i="11"/>
  <c r="BJ118" i="11"/>
  <c r="BJ119" i="11"/>
  <c r="BJ120" i="11"/>
  <c r="BJ121" i="11"/>
  <c r="BJ122" i="11"/>
  <c r="BJ123" i="11"/>
  <c r="BJ124" i="11"/>
  <c r="BJ125" i="11"/>
  <c r="BJ126" i="11"/>
  <c r="BJ127" i="11"/>
  <c r="BU4" i="11"/>
  <c r="BU5"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BU127" i="11"/>
  <c r="BQ4" i="11"/>
  <c r="BQ5" i="11"/>
  <c r="BQ102" i="11"/>
  <c r="BQ103" i="11"/>
  <c r="BQ104" i="11"/>
  <c r="BQ105" i="11"/>
  <c r="BQ106" i="11"/>
  <c r="BQ107" i="11"/>
  <c r="BQ108" i="11"/>
  <c r="BQ109" i="11"/>
  <c r="BQ110" i="11"/>
  <c r="BQ111" i="11"/>
  <c r="BQ112" i="11"/>
  <c r="BQ113" i="11"/>
  <c r="BQ114" i="11"/>
  <c r="BQ115" i="11"/>
  <c r="BQ116" i="11"/>
  <c r="BQ117" i="11"/>
  <c r="BQ118" i="11"/>
  <c r="BQ119" i="11"/>
  <c r="BQ120" i="11"/>
  <c r="BQ121" i="11"/>
  <c r="BQ122" i="11"/>
  <c r="BQ123" i="11"/>
  <c r="BQ124" i="11"/>
  <c r="BQ125" i="11"/>
  <c r="BQ126" i="11"/>
  <c r="BQ127" i="11"/>
  <c r="BP4" i="11"/>
  <c r="BP5" i="11"/>
  <c r="BP102" i="11"/>
  <c r="BP103" i="11"/>
  <c r="BP104" i="11"/>
  <c r="BP105" i="11"/>
  <c r="BP106" i="11"/>
  <c r="BP107" i="11"/>
  <c r="BP108" i="11"/>
  <c r="BP109" i="11"/>
  <c r="BP110" i="11"/>
  <c r="BP111" i="11"/>
  <c r="BP112" i="11"/>
  <c r="BP113" i="11"/>
  <c r="BP114" i="11"/>
  <c r="BP115" i="11"/>
  <c r="BP116" i="11"/>
  <c r="BP117" i="11"/>
  <c r="BP118" i="11"/>
  <c r="BP119" i="11"/>
  <c r="BP120" i="11"/>
  <c r="BP121" i="11"/>
  <c r="BP122" i="11"/>
  <c r="BP123" i="11"/>
  <c r="BP124" i="11"/>
  <c r="BP125" i="11"/>
  <c r="BP126" i="11"/>
  <c r="BP127" i="11"/>
  <c r="F2" i="22" l="1"/>
  <c r="F3" i="22"/>
  <c r="F4" i="22"/>
  <c r="F5" i="22"/>
  <c r="F6" i="22"/>
  <c r="F7" i="22"/>
  <c r="F8" i="22"/>
  <c r="BB4" i="11" l="1"/>
  <c r="BB5" i="11"/>
  <c r="BB102" i="11"/>
  <c r="BB103" i="11"/>
  <c r="BB104" i="11"/>
  <c r="BB105" i="11"/>
  <c r="BB106" i="11"/>
  <c r="BB107" i="11"/>
  <c r="BB108" i="11"/>
  <c r="BB109" i="11"/>
  <c r="BB110" i="11"/>
  <c r="BB111" i="11"/>
  <c r="BB112" i="11"/>
  <c r="BB113" i="11"/>
  <c r="BB114" i="11"/>
  <c r="BB115" i="11"/>
  <c r="BB116" i="11"/>
  <c r="BB117" i="11"/>
  <c r="BB118" i="11"/>
  <c r="BB119" i="11"/>
  <c r="BB120" i="11"/>
  <c r="BB121" i="11"/>
  <c r="BB122" i="11"/>
  <c r="BB123" i="11"/>
  <c r="BB124" i="11"/>
  <c r="BB125" i="11"/>
  <c r="BB126" i="11"/>
  <c r="BB127"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BA127" i="11"/>
  <c r="CD127" i="11"/>
  <c r="CD126" i="11"/>
  <c r="CD125" i="11"/>
  <c r="CD124" i="11"/>
  <c r="CD123" i="11"/>
  <c r="CD122" i="11"/>
  <c r="CD121" i="11"/>
  <c r="CD120" i="11"/>
  <c r="CD119" i="11"/>
  <c r="CD118" i="11"/>
  <c r="CD117" i="11"/>
  <c r="CD116" i="11"/>
  <c r="CD115" i="11"/>
  <c r="CD114" i="11"/>
  <c r="CD113" i="11"/>
  <c r="CD112" i="11"/>
  <c r="CD111" i="11"/>
  <c r="CD110" i="11"/>
  <c r="CD109" i="11"/>
  <c r="CD108" i="11"/>
  <c r="CD107" i="11"/>
  <c r="CD106" i="11"/>
  <c r="CD105" i="11"/>
  <c r="CD104" i="11"/>
  <c r="CD103" i="11"/>
  <c r="CD102" i="11"/>
  <c r="CD5" i="11"/>
  <c r="CD4" i="11"/>
  <c r="BD4" i="11"/>
  <c r="BD5" i="11"/>
  <c r="BD102" i="11"/>
  <c r="BD103" i="11"/>
  <c r="BD104" i="11"/>
  <c r="BD105" i="11"/>
  <c r="BD106" i="11"/>
  <c r="BD107" i="11"/>
  <c r="BD108" i="11"/>
  <c r="BD109" i="11"/>
  <c r="BD110" i="11"/>
  <c r="BD111" i="11"/>
  <c r="BD112" i="11"/>
  <c r="BD113" i="11"/>
  <c r="BD114" i="11"/>
  <c r="BD115" i="11"/>
  <c r="BD116" i="11"/>
  <c r="BD117" i="11"/>
  <c r="BD118" i="11"/>
  <c r="BD119" i="11"/>
  <c r="BD120" i="11"/>
  <c r="BD121" i="11"/>
  <c r="BD122" i="11"/>
  <c r="BD123" i="11"/>
  <c r="BD124" i="11"/>
  <c r="BD125" i="11"/>
  <c r="BD126" i="11"/>
  <c r="BD127" i="11"/>
  <c r="BC4" i="11"/>
  <c r="BC5" i="11"/>
  <c r="BC102" i="11"/>
  <c r="BC103" i="11"/>
  <c r="BC104" i="11"/>
  <c r="BC105" i="11"/>
  <c r="BC106" i="11"/>
  <c r="BC107" i="11"/>
  <c r="BC108" i="11"/>
  <c r="BC109" i="11"/>
  <c r="BC110" i="11"/>
  <c r="BC111" i="11"/>
  <c r="BC112" i="11"/>
  <c r="BC113" i="11"/>
  <c r="BC114" i="11"/>
  <c r="BC115" i="11"/>
  <c r="BC116" i="11"/>
  <c r="BC117" i="11"/>
  <c r="BC118" i="11"/>
  <c r="BC119" i="11"/>
  <c r="BC120" i="11"/>
  <c r="BC121" i="11"/>
  <c r="BC122" i="11"/>
  <c r="BC123" i="11"/>
  <c r="BC124" i="11"/>
  <c r="BC125" i="11"/>
  <c r="BC126" i="11"/>
  <c r="BC127" i="11"/>
  <c r="BE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L102" i="11"/>
  <c r="CK102" i="11"/>
  <c r="CJ102" i="11"/>
  <c r="CB102" i="11"/>
  <c r="CA102" i="11"/>
  <c r="BZ102" i="11"/>
  <c r="BW102" i="11"/>
  <c r="BV102" i="11"/>
  <c r="BT102" i="11"/>
  <c r="BS102" i="11"/>
  <c r="BR102" i="11"/>
  <c r="BO102" i="11"/>
  <c r="BN102" i="11"/>
  <c r="BL102" i="11"/>
  <c r="BK102" i="11"/>
  <c r="BI102" i="11"/>
  <c r="BH102" i="11"/>
  <c r="BG102" i="11"/>
  <c r="BF102" i="11"/>
  <c r="AZ102" i="11"/>
  <c r="AY102" i="11"/>
  <c r="AX102" i="11"/>
  <c r="CL5" i="11"/>
  <c r="CK5" i="11"/>
  <c r="CJ5" i="11"/>
  <c r="CB5" i="11"/>
  <c r="CA5" i="11"/>
  <c r="BZ5" i="11"/>
  <c r="BW5" i="11"/>
  <c r="BV5" i="11"/>
  <c r="BT5" i="11"/>
  <c r="BS5" i="11"/>
  <c r="BR5" i="11"/>
  <c r="BO5" i="11"/>
  <c r="BN5" i="11"/>
  <c r="BL5" i="11"/>
  <c r="BK5" i="11"/>
  <c r="BI5" i="11"/>
  <c r="BH5" i="11"/>
  <c r="BG5" i="11"/>
  <c r="BF5" i="11"/>
  <c r="AZ5" i="11"/>
  <c r="AY5" i="11"/>
  <c r="AX5" i="11"/>
  <c r="CL4" i="11"/>
  <c r="CK4" i="11"/>
  <c r="CJ4" i="11"/>
  <c r="CB4" i="11"/>
  <c r="CA4" i="11"/>
  <c r="BZ4" i="11"/>
  <c r="BW4" i="11"/>
  <c r="BV4" i="11"/>
  <c r="BT4" i="11"/>
  <c r="BS4" i="11"/>
  <c r="BR4" i="11"/>
  <c r="BO4" i="11"/>
  <c r="BN4" i="11"/>
  <c r="BL4" i="11"/>
  <c r="BK4" i="11"/>
  <c r="BI4" i="11"/>
  <c r="BH4" i="11"/>
  <c r="BG4" i="11"/>
  <c r="BF4" i="11"/>
  <c r="AZ4" i="11"/>
  <c r="AY4" i="11"/>
  <c r="AX4" i="11"/>
  <c r="K2" i="10"/>
  <c r="K3" i="10"/>
  <c r="K4" i="10"/>
  <c r="L5" i="1"/>
  <c r="N5" i="1"/>
  <c r="O5" i="1"/>
  <c r="Q5" i="1"/>
  <c r="W5" i="1"/>
  <c r="L4" i="1"/>
  <c r="N4" i="1"/>
  <c r="O4" i="1"/>
  <c r="Q4" i="1"/>
  <c r="W4" i="1"/>
  <c r="L3" i="1"/>
  <c r="N3" i="1"/>
  <c r="O3" i="1"/>
  <c r="Q3" i="1"/>
  <c r="W3" i="1"/>
  <c r="CF102" i="11" l="1"/>
  <c r="CF5" i="11"/>
  <c r="CF4" i="11"/>
  <c r="AW5" i="11"/>
  <c r="AW4" i="11"/>
  <c r="AW102" i="11"/>
  <c r="CC102" i="11"/>
  <c r="CC5" i="11"/>
  <c r="CC4" i="11"/>
  <c r="M3" i="1"/>
  <c r="X3" i="1" s="1"/>
  <c r="M4" i="1"/>
  <c r="X4" i="1" s="1"/>
  <c r="C2" i="10"/>
  <c r="C3" i="10"/>
  <c r="G5" i="1"/>
  <c r="P5" i="1" s="1"/>
  <c r="M5" i="1"/>
  <c r="BE102" i="11"/>
  <c r="BE4" i="11"/>
  <c r="CG4" i="11" l="1"/>
  <c r="CI4" i="11" s="1"/>
  <c r="CG5" i="11"/>
  <c r="CG102" i="11"/>
  <c r="X5" i="1"/>
  <c r="AX118" i="11"/>
  <c r="AY118" i="11"/>
  <c r="AZ118" i="11"/>
  <c r="BE118" i="11"/>
  <c r="BF118" i="11"/>
  <c r="BG118" i="11"/>
  <c r="BH118" i="11"/>
  <c r="BI118" i="11"/>
  <c r="BK118" i="11"/>
  <c r="BL118" i="11"/>
  <c r="BN118" i="11"/>
  <c r="BO118" i="11"/>
  <c r="BR118" i="11"/>
  <c r="BS118" i="11"/>
  <c r="BT118" i="11"/>
  <c r="BV118" i="11"/>
  <c r="BW118" i="11"/>
  <c r="BZ118" i="11"/>
  <c r="CA118" i="11"/>
  <c r="CB118" i="11"/>
  <c r="CJ118" i="11"/>
  <c r="CK118" i="11"/>
  <c r="CL118" i="11"/>
  <c r="AX117" i="11"/>
  <c r="AY117" i="11"/>
  <c r="AZ117" i="11"/>
  <c r="BF117" i="11"/>
  <c r="BG117" i="11"/>
  <c r="BH117" i="11"/>
  <c r="BI117" i="11"/>
  <c r="BK117" i="11"/>
  <c r="BL117" i="11"/>
  <c r="BN117" i="11"/>
  <c r="BO117" i="11"/>
  <c r="BR117" i="11"/>
  <c r="BS117" i="11"/>
  <c r="BT117" i="11"/>
  <c r="BV117" i="11"/>
  <c r="BW117" i="11"/>
  <c r="BZ117" i="11"/>
  <c r="CA117" i="11"/>
  <c r="CB117" i="11"/>
  <c r="CJ117" i="11"/>
  <c r="CK117" i="11"/>
  <c r="CL117" i="11"/>
  <c r="AX107" i="11"/>
  <c r="AY107" i="11"/>
  <c r="AZ107" i="11"/>
  <c r="BF107" i="11"/>
  <c r="BG107" i="11"/>
  <c r="BH107" i="11"/>
  <c r="BI107" i="11"/>
  <c r="BK107" i="11"/>
  <c r="BL107" i="11"/>
  <c r="BN107" i="11"/>
  <c r="BO107" i="11"/>
  <c r="BR107" i="11"/>
  <c r="BS107" i="11"/>
  <c r="BT107" i="11"/>
  <c r="BV107" i="11"/>
  <c r="BW107" i="11"/>
  <c r="BZ107" i="11"/>
  <c r="CA107" i="11"/>
  <c r="CB107" i="11"/>
  <c r="CJ107" i="11"/>
  <c r="CK107" i="11"/>
  <c r="CL107" i="11"/>
  <c r="AX127" i="11"/>
  <c r="AY127" i="11"/>
  <c r="AZ127" i="11"/>
  <c r="BF127" i="11"/>
  <c r="BG127" i="11"/>
  <c r="BH127" i="11"/>
  <c r="BI127" i="11"/>
  <c r="BK127" i="11"/>
  <c r="BL127" i="11"/>
  <c r="BN127" i="11"/>
  <c r="BO127" i="11"/>
  <c r="BR127" i="11"/>
  <c r="BS127" i="11"/>
  <c r="BT127" i="11"/>
  <c r="BV127" i="11"/>
  <c r="BW127" i="11"/>
  <c r="BZ127" i="11"/>
  <c r="CA127" i="11"/>
  <c r="CB127" i="11"/>
  <c r="CJ127" i="11"/>
  <c r="CK127" i="11"/>
  <c r="CL127" i="11"/>
  <c r="AX119" i="11"/>
  <c r="AY119" i="11"/>
  <c r="AZ119" i="11"/>
  <c r="BF119" i="11"/>
  <c r="BG119" i="11"/>
  <c r="BH119" i="11"/>
  <c r="BI119" i="11"/>
  <c r="BK119" i="11"/>
  <c r="BL119" i="11"/>
  <c r="BN119" i="11"/>
  <c r="BO119" i="11"/>
  <c r="BR119" i="11"/>
  <c r="BS119" i="11"/>
  <c r="BT119" i="11"/>
  <c r="BV119" i="11"/>
  <c r="BW119" i="11"/>
  <c r="BZ119" i="11"/>
  <c r="CA119" i="11"/>
  <c r="CB119" i="11"/>
  <c r="CJ119" i="11"/>
  <c r="CK119" i="11"/>
  <c r="CL119" i="11"/>
  <c r="AX120" i="11"/>
  <c r="AY120" i="11"/>
  <c r="AZ120" i="11"/>
  <c r="BF120" i="11"/>
  <c r="BG120" i="11"/>
  <c r="BH120" i="11"/>
  <c r="BI120" i="11"/>
  <c r="BK120" i="11"/>
  <c r="BL120" i="11"/>
  <c r="BN120" i="11"/>
  <c r="BO120" i="11"/>
  <c r="BR120" i="11"/>
  <c r="BS120" i="11"/>
  <c r="BT120" i="11"/>
  <c r="BV120" i="11"/>
  <c r="BW120" i="11"/>
  <c r="BZ120" i="11"/>
  <c r="CA120" i="11"/>
  <c r="CB120" i="11"/>
  <c r="CJ120" i="11"/>
  <c r="CK120" i="11"/>
  <c r="CL120" i="11"/>
  <c r="AX113" i="11"/>
  <c r="AY113" i="11"/>
  <c r="AZ113" i="11"/>
  <c r="BF113" i="11"/>
  <c r="BG113" i="11"/>
  <c r="BH113" i="11"/>
  <c r="BI113" i="11"/>
  <c r="BK113" i="11"/>
  <c r="BL113" i="11"/>
  <c r="BN113" i="11"/>
  <c r="BO113" i="11"/>
  <c r="BR113" i="11"/>
  <c r="BS113" i="11"/>
  <c r="BT113" i="11"/>
  <c r="BV113" i="11"/>
  <c r="BW113" i="11"/>
  <c r="BZ113" i="11"/>
  <c r="CA113" i="11"/>
  <c r="CB113" i="11"/>
  <c r="CJ113" i="11"/>
  <c r="CK113" i="11"/>
  <c r="CL113" i="11"/>
  <c r="AX111" i="11"/>
  <c r="AY111" i="11"/>
  <c r="AZ111" i="11"/>
  <c r="BF111" i="11"/>
  <c r="BG111" i="11"/>
  <c r="BH111" i="11"/>
  <c r="BI111" i="11"/>
  <c r="BK111" i="11"/>
  <c r="BL111" i="11"/>
  <c r="BN111" i="11"/>
  <c r="BO111" i="11"/>
  <c r="BR111" i="11"/>
  <c r="BS111" i="11"/>
  <c r="BT111" i="11"/>
  <c r="BV111" i="11"/>
  <c r="BW111" i="11"/>
  <c r="BZ111" i="11"/>
  <c r="CA111" i="11"/>
  <c r="CB111" i="11"/>
  <c r="CJ111" i="11"/>
  <c r="CK111" i="11"/>
  <c r="CL111" i="11"/>
  <c r="AX125" i="11"/>
  <c r="AY125" i="11"/>
  <c r="AZ125" i="11"/>
  <c r="BF125" i="11"/>
  <c r="BG125" i="11"/>
  <c r="BH125" i="11"/>
  <c r="BI125" i="11"/>
  <c r="BK125" i="11"/>
  <c r="BL125" i="11"/>
  <c r="BN125" i="11"/>
  <c r="BO125" i="11"/>
  <c r="BR125" i="11"/>
  <c r="BS125" i="11"/>
  <c r="BT125" i="11"/>
  <c r="BV125" i="11"/>
  <c r="BW125" i="11"/>
  <c r="BZ125" i="11"/>
  <c r="CA125" i="11"/>
  <c r="CB125" i="11"/>
  <c r="CJ125" i="11"/>
  <c r="CK125" i="11"/>
  <c r="CL125" i="11"/>
  <c r="AX112" i="11"/>
  <c r="AY112" i="11"/>
  <c r="AZ112" i="11"/>
  <c r="BF112" i="11"/>
  <c r="BG112" i="11"/>
  <c r="BH112" i="11"/>
  <c r="BI112" i="11"/>
  <c r="BK112" i="11"/>
  <c r="BL112" i="11"/>
  <c r="BN112" i="11"/>
  <c r="BO112" i="11"/>
  <c r="BR112" i="11"/>
  <c r="BS112" i="11"/>
  <c r="BT112" i="11"/>
  <c r="BV112" i="11"/>
  <c r="BW112" i="11"/>
  <c r="BZ112" i="11"/>
  <c r="CA112" i="11"/>
  <c r="CB112" i="11"/>
  <c r="CJ112" i="11"/>
  <c r="CK112" i="11"/>
  <c r="CL112" i="11"/>
  <c r="AX104" i="11"/>
  <c r="AY104" i="11"/>
  <c r="AZ104" i="11"/>
  <c r="BF104" i="11"/>
  <c r="BG104" i="11"/>
  <c r="BH104" i="11"/>
  <c r="BI104" i="11"/>
  <c r="BK104" i="11"/>
  <c r="BL104" i="11"/>
  <c r="BN104" i="11"/>
  <c r="BO104" i="11"/>
  <c r="BR104" i="11"/>
  <c r="BS104" i="11"/>
  <c r="BT104" i="11"/>
  <c r="BV104" i="11"/>
  <c r="BW104" i="11"/>
  <c r="BZ104" i="11"/>
  <c r="CA104" i="11"/>
  <c r="CB104" i="11"/>
  <c r="CJ104" i="11"/>
  <c r="CK104" i="11"/>
  <c r="CL104" i="11"/>
  <c r="BE103" i="11"/>
  <c r="AX103" i="11"/>
  <c r="AY103" i="11"/>
  <c r="AZ103" i="11"/>
  <c r="BF103" i="11"/>
  <c r="BG103" i="11"/>
  <c r="BH103" i="11"/>
  <c r="BI103" i="11"/>
  <c r="BK103" i="11"/>
  <c r="BL103" i="11"/>
  <c r="BN103" i="11"/>
  <c r="BO103" i="11"/>
  <c r="BR103" i="11"/>
  <c r="BS103" i="11"/>
  <c r="BT103" i="11"/>
  <c r="BV103" i="11"/>
  <c r="BW103" i="11"/>
  <c r="BZ103" i="11"/>
  <c r="CA103" i="11"/>
  <c r="CB103" i="11"/>
  <c r="CJ103" i="11"/>
  <c r="CK103" i="11"/>
  <c r="CL103" i="11"/>
  <c r="CB115" i="11"/>
  <c r="CB122" i="11"/>
  <c r="CB110" i="11"/>
  <c r="CB126" i="11"/>
  <c r="CB123" i="11"/>
  <c r="CB121" i="11"/>
  <c r="CB124" i="11"/>
  <c r="CB105" i="11"/>
  <c r="CB109" i="11"/>
  <c r="CB106" i="11"/>
  <c r="CB116" i="11"/>
  <c r="CB108" i="11"/>
  <c r="CB114" i="11"/>
  <c r="BH115" i="11"/>
  <c r="BH110" i="11"/>
  <c r="BH123" i="11"/>
  <c r="BH121" i="11"/>
  <c r="BH105" i="11"/>
  <c r="BH106" i="11"/>
  <c r="BH108" i="11"/>
  <c r="BG115" i="11"/>
  <c r="BF115" i="11"/>
  <c r="BF122" i="11"/>
  <c r="BF110" i="11"/>
  <c r="BF126" i="11"/>
  <c r="BF123" i="11"/>
  <c r="BF121" i="11"/>
  <c r="BF124" i="11"/>
  <c r="BF105" i="11"/>
  <c r="BF109" i="11"/>
  <c r="BF106" i="11"/>
  <c r="BF116" i="11"/>
  <c r="BF108" i="11"/>
  <c r="BF114" i="11"/>
  <c r="CA115" i="11"/>
  <c r="CA122" i="11"/>
  <c r="CA110" i="11"/>
  <c r="CA126" i="11"/>
  <c r="CA123" i="11"/>
  <c r="CA121" i="11"/>
  <c r="CA124" i="11"/>
  <c r="CA105" i="11"/>
  <c r="CA109" i="11"/>
  <c r="CA106" i="11"/>
  <c r="CA116" i="11"/>
  <c r="CA108" i="11"/>
  <c r="CA114" i="11"/>
  <c r="BZ115" i="11"/>
  <c r="BZ122" i="11"/>
  <c r="BZ110" i="11"/>
  <c r="BZ126" i="11"/>
  <c r="BZ123" i="11"/>
  <c r="BZ121" i="11"/>
  <c r="BZ124" i="11"/>
  <c r="BZ105" i="11"/>
  <c r="BZ109" i="11"/>
  <c r="BZ106" i="11"/>
  <c r="BZ116" i="11"/>
  <c r="BZ108" i="11"/>
  <c r="BZ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R115" i="11"/>
  <c r="BR122" i="11"/>
  <c r="BR110" i="11"/>
  <c r="BR126" i="11"/>
  <c r="BR123" i="11"/>
  <c r="BR121" i="11"/>
  <c r="BR124" i="11"/>
  <c r="BR105" i="11"/>
  <c r="BR109" i="11"/>
  <c r="BR106" i="11"/>
  <c r="BR116" i="11"/>
  <c r="BR108" i="11"/>
  <c r="BR114" i="11"/>
  <c r="BO115" i="11"/>
  <c r="BO122" i="11"/>
  <c r="BO110" i="11"/>
  <c r="BO126" i="11"/>
  <c r="BO123" i="11"/>
  <c r="BO121" i="11"/>
  <c r="BO124" i="11"/>
  <c r="BO105" i="11"/>
  <c r="BO109" i="11"/>
  <c r="BO106" i="11"/>
  <c r="BO116" i="11"/>
  <c r="BO108" i="11"/>
  <c r="BO114" i="11"/>
  <c r="BN115" i="11"/>
  <c r="BN122" i="11"/>
  <c r="BN110" i="11"/>
  <c r="BN126" i="11"/>
  <c r="BN123" i="11"/>
  <c r="BN121" i="11"/>
  <c r="BN124" i="11"/>
  <c r="BN105" i="11"/>
  <c r="BN109" i="11"/>
  <c r="BN106" i="11"/>
  <c r="BN116" i="11"/>
  <c r="BN108" i="11"/>
  <c r="BN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CF120" i="11" l="1"/>
  <c r="CF104" i="11"/>
  <c r="CF113" i="11"/>
  <c r="CF107" i="11"/>
  <c r="CF112" i="11"/>
  <c r="CF117" i="11"/>
  <c r="CF103" i="11"/>
  <c r="CF111" i="11"/>
  <c r="CG111" i="11" s="1"/>
  <c r="CI111" i="11" s="1"/>
  <c r="CF127" i="11"/>
  <c r="CG127" i="11" s="1"/>
  <c r="CI127" i="11" s="1"/>
  <c r="CF115" i="11"/>
  <c r="CG115" i="11" s="1"/>
  <c r="CF125" i="11"/>
  <c r="CG125" i="11" s="1"/>
  <c r="CI125" i="11" s="1"/>
  <c r="CF119" i="11"/>
  <c r="CF118" i="11"/>
  <c r="CG118" i="11" s="1"/>
  <c r="CI102" i="11"/>
  <c r="CN102" i="11" s="1"/>
  <c r="CI5" i="11"/>
  <c r="CN5" i="11" s="1"/>
  <c r="CN4" i="11"/>
  <c r="AW103" i="11"/>
  <c r="AW127" i="11"/>
  <c r="AW115" i="11"/>
  <c r="AW119" i="11"/>
  <c r="AW118" i="11"/>
  <c r="AW125" i="11"/>
  <c r="AW111" i="11"/>
  <c r="AW112" i="11"/>
  <c r="AW120" i="11"/>
  <c r="AW117" i="11"/>
  <c r="AW104" i="11"/>
  <c r="CG104" i="11" s="1"/>
  <c r="CI104" i="11" s="1"/>
  <c r="AW113" i="11"/>
  <c r="AW107" i="11"/>
  <c r="CC103" i="11"/>
  <c r="CG103" i="11" s="1"/>
  <c r="CI103" i="11" s="1"/>
  <c r="CC112" i="11"/>
  <c r="CC120" i="11"/>
  <c r="CC117" i="11"/>
  <c r="CC104" i="11"/>
  <c r="CC113" i="11"/>
  <c r="CC107" i="11"/>
  <c r="CC111" i="11"/>
  <c r="CC127" i="11"/>
  <c r="CC115" i="11"/>
  <c r="CC125" i="11"/>
  <c r="CC119" i="11"/>
  <c r="CC118" i="11"/>
  <c r="CG113" i="11"/>
  <c r="CI113" i="11" s="1"/>
  <c r="CG107" i="11"/>
  <c r="CI107" i="11" s="1"/>
  <c r="CG120" i="11"/>
  <c r="CI120" i="11" s="1"/>
  <c r="CG117" i="11"/>
  <c r="CI117" i="11" s="1"/>
  <c r="CG112" i="11"/>
  <c r="CI112" i="11" s="1"/>
  <c r="CG119" i="11"/>
  <c r="CI119" i="11" s="1"/>
  <c r="BE107" i="11"/>
  <c r="BE117" i="11"/>
  <c r="BE127" i="11"/>
  <c r="BE111" i="11"/>
  <c r="BE120" i="11"/>
  <c r="BE113" i="11"/>
  <c r="BE119" i="11"/>
  <c r="BE112" i="11"/>
  <c r="BE125" i="11"/>
  <c r="BE104" i="11"/>
  <c r="AX115" i="11"/>
  <c r="AX122" i="11"/>
  <c r="AX110" i="11"/>
  <c r="AX126" i="11"/>
  <c r="AX123" i="11"/>
  <c r="AX121" i="11"/>
  <c r="AX124" i="11"/>
  <c r="AX105" i="11"/>
  <c r="AX109" i="11"/>
  <c r="AX106" i="11"/>
  <c r="AX116" i="11"/>
  <c r="AX108" i="11"/>
  <c r="AX114" i="11"/>
  <c r="CJ115" i="11"/>
  <c r="CJ122" i="11"/>
  <c r="CJ110" i="11"/>
  <c r="CJ126" i="11"/>
  <c r="CJ123" i="11"/>
  <c r="CJ121" i="11"/>
  <c r="CJ124" i="11"/>
  <c r="CJ105" i="11"/>
  <c r="CJ109" i="11"/>
  <c r="CJ106" i="11"/>
  <c r="CJ116" i="11"/>
  <c r="CJ108" i="11"/>
  <c r="CJ114" i="11"/>
  <c r="CI115" i="11" l="1"/>
  <c r="CI118" i="11"/>
  <c r="CN118" i="11" s="1"/>
  <c r="CN117" i="11"/>
  <c r="CN112" i="11"/>
  <c r="CN107" i="11"/>
  <c r="CN127" i="11"/>
  <c r="CN120" i="11"/>
  <c r="CN125" i="11"/>
  <c r="CN111" i="11"/>
  <c r="CN119" i="11"/>
  <c r="CN113" i="11"/>
  <c r="CN104" i="11"/>
  <c r="BG122" i="11"/>
  <c r="BG110" i="11"/>
  <c r="BG126" i="11"/>
  <c r="BG123" i="11"/>
  <c r="BG121" i="11"/>
  <c r="BG124" i="11"/>
  <c r="BG105" i="11"/>
  <c r="BG109" i="11"/>
  <c r="BG106" i="11"/>
  <c r="BG116" i="11"/>
  <c r="BG108" i="11"/>
  <c r="BG114" i="11"/>
  <c r="AZ115" i="11"/>
  <c r="AZ122" i="11"/>
  <c r="AZ110" i="11"/>
  <c r="AZ126" i="11"/>
  <c r="AZ123" i="11"/>
  <c r="AZ121" i="11"/>
  <c r="AZ124" i="11"/>
  <c r="AZ105" i="11"/>
  <c r="AZ109" i="11"/>
  <c r="AZ106" i="11"/>
  <c r="AZ116" i="11"/>
  <c r="AZ108" i="11"/>
  <c r="AZ114" i="11"/>
  <c r="AY115" i="11"/>
  <c r="AY122" i="11"/>
  <c r="AY110" i="11"/>
  <c r="AY126" i="11"/>
  <c r="AY123" i="11"/>
  <c r="AY121" i="11"/>
  <c r="AY124" i="11"/>
  <c r="AY105" i="11"/>
  <c r="AY109" i="11"/>
  <c r="AY106" i="11"/>
  <c r="AY116" i="11"/>
  <c r="AY108" i="11"/>
  <c r="AY114" i="11"/>
  <c r="CL115" i="11"/>
  <c r="CL122" i="11"/>
  <c r="CL110" i="11"/>
  <c r="CL126" i="11"/>
  <c r="CL123" i="11"/>
  <c r="CL121" i="11"/>
  <c r="CL124" i="11"/>
  <c r="CL105" i="11"/>
  <c r="CL109" i="11"/>
  <c r="CL106" i="11"/>
  <c r="CL116" i="11"/>
  <c r="CL108" i="11"/>
  <c r="CL114" i="11"/>
  <c r="CK115" i="11"/>
  <c r="CK122" i="11"/>
  <c r="CK110" i="11"/>
  <c r="CK126" i="11"/>
  <c r="CK123" i="11"/>
  <c r="CK121" i="11"/>
  <c r="CK124" i="11"/>
  <c r="CK105" i="11"/>
  <c r="CK109" i="11"/>
  <c r="CK106" i="11"/>
  <c r="CK116" i="11"/>
  <c r="CK108" i="11"/>
  <c r="CK114" i="11"/>
  <c r="K125" i="10"/>
  <c r="K139" i="10"/>
  <c r="K243" i="10"/>
  <c r="K157" i="10"/>
  <c r="K156" i="10"/>
  <c r="K124" i="10"/>
  <c r="K245" i="10"/>
  <c r="K190" i="10"/>
  <c r="K258" i="10"/>
  <c r="K138" i="10"/>
  <c r="K120" i="10"/>
  <c r="K269" i="10"/>
  <c r="K123" i="10"/>
  <c r="K246" i="10"/>
  <c r="K140" i="10"/>
  <c r="K176" i="10"/>
  <c r="K191" i="10"/>
  <c r="K265" i="10"/>
  <c r="K284" i="10"/>
  <c r="K270" i="10"/>
  <c r="K118" i="10"/>
  <c r="K209" i="10"/>
  <c r="K272" i="10"/>
  <c r="K152" i="10"/>
  <c r="K160" i="10"/>
  <c r="K201" i="10"/>
  <c r="K142" i="10"/>
  <c r="K282" i="10"/>
  <c r="K121" i="10"/>
  <c r="K128" i="10"/>
  <c r="K146" i="10"/>
  <c r="K219" i="10"/>
  <c r="K195" i="10"/>
  <c r="K237" i="10"/>
  <c r="K166" i="10"/>
  <c r="K252" i="10"/>
  <c r="K193" i="10"/>
  <c r="K263" i="10"/>
  <c r="K205" i="10"/>
  <c r="K267" i="10"/>
  <c r="K217" i="10"/>
  <c r="K164" i="10"/>
  <c r="K180" i="10"/>
  <c r="K233" i="10"/>
  <c r="K261" i="10"/>
  <c r="K254" i="10"/>
  <c r="K150" i="10"/>
  <c r="K207" i="10"/>
  <c r="K199" i="10"/>
  <c r="K154" i="10"/>
  <c r="K197" i="10"/>
  <c r="K162" i="10"/>
  <c r="K248" i="10"/>
  <c r="K223" i="10"/>
  <c r="K250" i="10"/>
  <c r="K178" i="10"/>
  <c r="K221" i="10"/>
  <c r="K278" i="10"/>
  <c r="K144" i="10"/>
  <c r="K188" i="10"/>
  <c r="K168" i="10"/>
  <c r="K239" i="10"/>
  <c r="K213" i="10"/>
  <c r="K203" i="10"/>
  <c r="K172" i="10"/>
  <c r="K182" i="10"/>
  <c r="K187" i="10"/>
  <c r="K185" i="10"/>
  <c r="K158" i="10"/>
  <c r="K211" i="10"/>
  <c r="K276" i="10"/>
  <c r="K235" i="10"/>
  <c r="K281" i="10"/>
  <c r="K134" i="10"/>
  <c r="K225" i="10"/>
  <c r="K148" i="10"/>
  <c r="K215" i="10"/>
  <c r="K170" i="10"/>
  <c r="K132" i="10"/>
  <c r="K260" i="10"/>
  <c r="K275" i="10"/>
  <c r="K229" i="10"/>
  <c r="K136" i="10"/>
  <c r="K256" i="10"/>
  <c r="K130" i="10"/>
  <c r="K241" i="10"/>
  <c r="K231" i="10"/>
  <c r="K174" i="10"/>
  <c r="K127" i="10"/>
  <c r="K227" i="10"/>
  <c r="K244" i="10"/>
  <c r="K247" i="10"/>
  <c r="K141" i="10"/>
  <c r="K177" i="10"/>
  <c r="K192" i="10"/>
  <c r="K266" i="10"/>
  <c r="K285" i="10"/>
  <c r="K271" i="10"/>
  <c r="K119" i="10"/>
  <c r="K210" i="10"/>
  <c r="K273" i="10"/>
  <c r="K153" i="10"/>
  <c r="K161" i="10"/>
  <c r="K202" i="10"/>
  <c r="K143" i="10"/>
  <c r="K283" i="10"/>
  <c r="K122" i="10"/>
  <c r="K129" i="10"/>
  <c r="K147" i="10"/>
  <c r="K220" i="10"/>
  <c r="K196" i="10"/>
  <c r="K238" i="10"/>
  <c r="K167" i="10"/>
  <c r="K253" i="10"/>
  <c r="K194" i="10"/>
  <c r="K264" i="10"/>
  <c r="K206" i="10"/>
  <c r="K268" i="10"/>
  <c r="K218" i="10"/>
  <c r="K165" i="10"/>
  <c r="K181" i="10"/>
  <c r="K234" i="10"/>
  <c r="K262" i="10"/>
  <c r="K255" i="10"/>
  <c r="K151" i="10"/>
  <c r="K208" i="10"/>
  <c r="K200" i="10"/>
  <c r="K155" i="10"/>
  <c r="K198" i="10"/>
  <c r="K163" i="10"/>
  <c r="K249" i="10"/>
  <c r="K224" i="10"/>
  <c r="K251" i="10"/>
  <c r="K179" i="10"/>
  <c r="K222" i="10"/>
  <c r="K279" i="10"/>
  <c r="K145" i="10"/>
  <c r="K189" i="10"/>
  <c r="K169" i="10"/>
  <c r="K240" i="10"/>
  <c r="K214" i="10"/>
  <c r="K204" i="10"/>
  <c r="K173" i="10"/>
  <c r="K183" i="10"/>
  <c r="K186" i="10"/>
  <c r="K184" i="10"/>
  <c r="K159" i="10"/>
  <c r="K212" i="10"/>
  <c r="K277" i="10"/>
  <c r="K236" i="10"/>
  <c r="K280" i="10"/>
  <c r="K135" i="10"/>
  <c r="K226" i="10"/>
  <c r="K149" i="10"/>
  <c r="K216" i="10"/>
  <c r="K171" i="10"/>
  <c r="K133" i="10"/>
  <c r="K259" i="10"/>
  <c r="K274" i="10"/>
  <c r="K230" i="10"/>
  <c r="K137" i="10"/>
  <c r="K257" i="10"/>
  <c r="K131" i="10"/>
  <c r="K242" i="10"/>
  <c r="K232" i="10"/>
  <c r="K175" i="10"/>
  <c r="K126" i="10"/>
  <c r="K228"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AW123" i="11" l="1"/>
  <c r="CF123" i="11"/>
  <c r="AW108" i="11"/>
  <c r="CF108" i="11"/>
  <c r="CG108" i="11" s="1"/>
  <c r="CI108" i="11" s="1"/>
  <c r="AW110" i="11"/>
  <c r="CF110" i="11"/>
  <c r="CG110" i="11" s="1"/>
  <c r="CI110" i="11" s="1"/>
  <c r="AW106" i="11"/>
  <c r="CF106" i="11"/>
  <c r="AW105" i="11"/>
  <c r="CF105" i="11"/>
  <c r="CG105" i="11" s="1"/>
  <c r="CI105" i="11" s="1"/>
  <c r="AW121" i="11"/>
  <c r="CF121" i="11"/>
  <c r="CG121" i="11" s="1"/>
  <c r="CI121" i="11" s="1"/>
  <c r="CC110" i="11"/>
  <c r="CC108" i="11"/>
  <c r="CC106" i="11"/>
  <c r="CC105" i="11"/>
  <c r="CC121" i="11"/>
  <c r="CC123" i="11"/>
  <c r="CN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G106" i="11" l="1"/>
  <c r="CI106" i="11" s="1"/>
  <c r="CG123" i="11"/>
  <c r="CI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H124" i="11" s="1"/>
  <c r="L114" i="11"/>
  <c r="BH114" i="11" s="1"/>
  <c r="L116" i="11"/>
  <c r="BH116" i="11" s="1"/>
  <c r="L109" i="11"/>
  <c r="BH109" i="11" s="1"/>
  <c r="L126" i="11"/>
  <c r="BH126" i="11" s="1"/>
  <c r="L122" i="11"/>
  <c r="BH122" i="11" s="1"/>
  <c r="AW116" i="11" l="1"/>
  <c r="CF116" i="11"/>
  <c r="AW126" i="11"/>
  <c r="CF126" i="11"/>
  <c r="CG126" i="11" s="1"/>
  <c r="CI126" i="11" s="1"/>
  <c r="AW122" i="11"/>
  <c r="CF122" i="11"/>
  <c r="CG122" i="11" s="1"/>
  <c r="CI122" i="11" s="1"/>
  <c r="AW114" i="11"/>
  <c r="CF114" i="11"/>
  <c r="CG114" i="11" s="1"/>
  <c r="CI114" i="11" s="1"/>
  <c r="AW109" i="11"/>
  <c r="CF109" i="11"/>
  <c r="CG109" i="11" s="1"/>
  <c r="CI109" i="11" s="1"/>
  <c r="AW124" i="11"/>
  <c r="CF124" i="11"/>
  <c r="CG124" i="11" s="1"/>
  <c r="CI124" i="11" s="1"/>
  <c r="CC122" i="11"/>
  <c r="CC126" i="11"/>
  <c r="CC109" i="11"/>
  <c r="CC116" i="11"/>
  <c r="CC114" i="11"/>
  <c r="CC124" i="11"/>
  <c r="BE123" i="11"/>
  <c r="BE110" i="11"/>
  <c r="BE114" i="11"/>
  <c r="BE122" i="11"/>
  <c r="BE115" i="11"/>
  <c r="BE124" i="11"/>
  <c r="BE116" i="11"/>
  <c r="BE109" i="11"/>
  <c r="BE108" i="11"/>
  <c r="BE126" i="11"/>
  <c r="BE121" i="11"/>
  <c r="BE106" i="11"/>
  <c r="BE105" i="11"/>
  <c r="CG116" i="11" l="1"/>
  <c r="CN114" i="11"/>
  <c r="CN122" i="11"/>
  <c r="CN126" i="11"/>
  <c r="CN109" i="11"/>
  <c r="CN124" i="11"/>
  <c r="CN121" i="11"/>
  <c r="CN110" i="11"/>
  <c r="CN106" i="11"/>
  <c r="CN105" i="11"/>
  <c r="CN108" i="11"/>
  <c r="CN115" i="11"/>
  <c r="CN123" i="11"/>
  <c r="CI116" i="11" l="1"/>
  <c r="CN116" i="11" s="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25" i="10"/>
  <c r="P183" i="1"/>
  <c r="X183" i="1" s="1"/>
  <c r="P192" i="1"/>
  <c r="X192" i="1" s="1"/>
  <c r="P184" i="1"/>
  <c r="X184" i="1" s="1"/>
  <c r="P191" i="1"/>
  <c r="X191" i="1" s="1"/>
  <c r="P185" i="1"/>
  <c r="X185" i="1" s="1"/>
  <c r="P190" i="1"/>
  <c r="X190" i="1" s="1"/>
  <c r="P197" i="1"/>
  <c r="X197" i="1" s="1"/>
  <c r="P187" i="1"/>
  <c r="X187" i="1" s="1"/>
  <c r="C139" i="10"/>
  <c r="F243" i="10"/>
  <c r="P186" i="1"/>
  <c r="X186" i="1" s="1"/>
  <c r="P198" i="1"/>
  <c r="X198" i="1" s="1"/>
  <c r="F157" i="10"/>
  <c r="F156" i="10"/>
  <c r="C157" i="10"/>
  <c r="C156" i="10"/>
  <c r="C124" i="10"/>
  <c r="F124" i="10"/>
  <c r="F245" i="10"/>
  <c r="F190" i="10"/>
  <c r="F258" i="10"/>
  <c r="F138" i="10"/>
  <c r="F120" i="10"/>
  <c r="F269" i="10"/>
  <c r="F123" i="10"/>
  <c r="C245" i="10"/>
  <c r="C190" i="10"/>
  <c r="C258" i="10"/>
  <c r="C138" i="10"/>
  <c r="C120" i="10"/>
  <c r="C269" i="10"/>
  <c r="C123"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13" i="10" l="1"/>
  <c r="P130" i="1"/>
  <c r="X130" i="1" s="1"/>
  <c r="C191" i="10"/>
  <c r="P179" i="1"/>
  <c r="X179" i="1" s="1"/>
  <c r="C211" i="10"/>
  <c r="P123" i="1"/>
  <c r="X123" i="1" s="1"/>
  <c r="C223" i="10"/>
  <c r="P139" i="1"/>
  <c r="X139" i="1" s="1"/>
  <c r="C254" i="10"/>
  <c r="P148" i="1"/>
  <c r="X148" i="1" s="1"/>
  <c r="C263" i="10"/>
  <c r="P156" i="1"/>
  <c r="X156" i="1" s="1"/>
  <c r="C219" i="10"/>
  <c r="P164" i="1"/>
  <c r="X164" i="1" s="1"/>
  <c r="C152" i="10"/>
  <c r="P172" i="1"/>
  <c r="X172" i="1" s="1"/>
  <c r="C176" i="10"/>
  <c r="P180" i="1"/>
  <c r="X180" i="1" s="1"/>
  <c r="C150" i="10"/>
  <c r="P147" i="1"/>
  <c r="X147" i="1" s="1"/>
  <c r="C170" i="10"/>
  <c r="P115" i="1"/>
  <c r="X115" i="1" s="1"/>
  <c r="C239" i="10"/>
  <c r="P131" i="1"/>
  <c r="X131" i="1" s="1"/>
  <c r="C154" i="10"/>
  <c r="P143" i="1"/>
  <c r="X143" i="1" s="1"/>
  <c r="C130" i="10"/>
  <c r="P108" i="1"/>
  <c r="X108" i="1" s="1"/>
  <c r="C215" i="10"/>
  <c r="P116" i="1"/>
  <c r="X116" i="1" s="1"/>
  <c r="C158" i="10"/>
  <c r="P124" i="1"/>
  <c r="X124" i="1" s="1"/>
  <c r="C168" i="10"/>
  <c r="P132" i="1"/>
  <c r="X132" i="1" s="1"/>
  <c r="C248" i="10"/>
  <c r="P140" i="1"/>
  <c r="X140" i="1" s="1"/>
  <c r="C261" i="10"/>
  <c r="P149" i="1"/>
  <c r="X149" i="1" s="1"/>
  <c r="C193" i="10"/>
  <c r="P157" i="1"/>
  <c r="X157" i="1" s="1"/>
  <c r="C146" i="10"/>
  <c r="P165" i="1"/>
  <c r="X165" i="1" s="1"/>
  <c r="C272" i="10"/>
  <c r="P173" i="1"/>
  <c r="X173" i="1" s="1"/>
  <c r="C140" i="10"/>
  <c r="P181" i="1"/>
  <c r="X181" i="1" s="1"/>
  <c r="C231" i="10"/>
  <c r="P106" i="1"/>
  <c r="X106" i="1" s="1"/>
  <c r="C205" i="10"/>
  <c r="P155" i="1"/>
  <c r="X155" i="1" s="1"/>
  <c r="C241" i="10"/>
  <c r="P107" i="1"/>
  <c r="X107" i="1" s="1"/>
  <c r="F139" i="10"/>
  <c r="F125" i="10"/>
  <c r="C256" i="10"/>
  <c r="P109" i="1"/>
  <c r="X109" i="1" s="1"/>
  <c r="C148" i="10"/>
  <c r="P117" i="1"/>
  <c r="X117" i="1" s="1"/>
  <c r="C185" i="10"/>
  <c r="P125" i="1"/>
  <c r="X125" i="1" s="1"/>
  <c r="C188" i="10"/>
  <c r="P133" i="1"/>
  <c r="X133" i="1" s="1"/>
  <c r="C162" i="10"/>
  <c r="P141" i="1"/>
  <c r="X141" i="1" s="1"/>
  <c r="C233" i="10"/>
  <c r="P150" i="1"/>
  <c r="X150" i="1" s="1"/>
  <c r="C252" i="10"/>
  <c r="P158" i="1"/>
  <c r="X158" i="1" s="1"/>
  <c r="C128" i="10"/>
  <c r="P166" i="1"/>
  <c r="X166" i="1" s="1"/>
  <c r="C209" i="10"/>
  <c r="P174" i="1"/>
  <c r="X174" i="1" s="1"/>
  <c r="C246" i="10"/>
  <c r="P182" i="1"/>
  <c r="X182" i="1" s="1"/>
  <c r="C195" i="10"/>
  <c r="P163" i="1"/>
  <c r="X163" i="1" s="1"/>
  <c r="C187" i="10"/>
  <c r="P126" i="1"/>
  <c r="X126" i="1" s="1"/>
  <c r="C166" i="10"/>
  <c r="P159" i="1"/>
  <c r="X159" i="1" s="1"/>
  <c r="C121" i="10"/>
  <c r="P167" i="1"/>
  <c r="X167" i="1" s="1"/>
  <c r="C118" i="10"/>
  <c r="P175" i="1"/>
  <c r="X175" i="1" s="1"/>
  <c r="C132" i="10"/>
  <c r="P114" i="1"/>
  <c r="X114" i="1" s="1"/>
  <c r="C244" i="10"/>
  <c r="P102" i="1"/>
  <c r="X102" i="1" s="1"/>
  <c r="C243" i="10"/>
  <c r="C144" i="10"/>
  <c r="P134" i="1"/>
  <c r="X134" i="1" s="1"/>
  <c r="C134" i="10"/>
  <c r="P119" i="1"/>
  <c r="X119" i="1" s="1"/>
  <c r="P144" i="1"/>
  <c r="X144" i="1" s="1"/>
  <c r="C237" i="10"/>
  <c r="P160" i="1"/>
  <c r="X160" i="1" s="1"/>
  <c r="C282" i="10"/>
  <c r="P168" i="1"/>
  <c r="X168" i="1" s="1"/>
  <c r="C270" i="10"/>
  <c r="P176" i="1"/>
  <c r="X176" i="1" s="1"/>
  <c r="C250" i="10"/>
  <c r="P138" i="1"/>
  <c r="X138" i="1" s="1"/>
  <c r="C136" i="10"/>
  <c r="P110" i="1"/>
  <c r="X110" i="1" s="1"/>
  <c r="C197" i="10"/>
  <c r="P142" i="1"/>
  <c r="X142" i="1" s="1"/>
  <c r="C229" i="10"/>
  <c r="P111" i="1"/>
  <c r="X111" i="1" s="1"/>
  <c r="C278" i="10"/>
  <c r="P135" i="1"/>
  <c r="X135" i="1" s="1"/>
  <c r="C127" i="10"/>
  <c r="P104" i="1"/>
  <c r="X104" i="1" s="1"/>
  <c r="C275" i="10"/>
  <c r="P112" i="1"/>
  <c r="X112" i="1" s="1"/>
  <c r="C281" i="10"/>
  <c r="P120" i="1"/>
  <c r="X120" i="1" s="1"/>
  <c r="C172" i="10"/>
  <c r="P128" i="1"/>
  <c r="X128" i="1" s="1"/>
  <c r="C221" i="10"/>
  <c r="P136" i="1"/>
  <c r="X136" i="1" s="1"/>
  <c r="C199" i="10"/>
  <c r="P145" i="1"/>
  <c r="X145" i="1" s="1"/>
  <c r="C217" i="10"/>
  <c r="P153" i="1"/>
  <c r="X153" i="1" s="1"/>
  <c r="P161" i="1"/>
  <c r="X161" i="1" s="1"/>
  <c r="C142" i="10"/>
  <c r="P169" i="1"/>
  <c r="X169" i="1" s="1"/>
  <c r="C284" i="10"/>
  <c r="P177" i="1"/>
  <c r="X177" i="1" s="1"/>
  <c r="C276" i="10"/>
  <c r="P122" i="1"/>
  <c r="X122" i="1" s="1"/>
  <c r="C160" i="10"/>
  <c r="P171" i="1"/>
  <c r="X171" i="1" s="1"/>
  <c r="C225" i="10"/>
  <c r="P118" i="1"/>
  <c r="X118" i="1" s="1"/>
  <c r="C180" i="10"/>
  <c r="P151" i="1"/>
  <c r="X151" i="1" s="1"/>
  <c r="C227" i="10"/>
  <c r="P103" i="1"/>
  <c r="X103" i="1" s="1"/>
  <c r="C182" i="10"/>
  <c r="P127" i="1"/>
  <c r="X127" i="1" s="1"/>
  <c r="C164" i="10"/>
  <c r="P152" i="1"/>
  <c r="X152" i="1" s="1"/>
  <c r="C174" i="10"/>
  <c r="P105" i="1"/>
  <c r="X105" i="1" s="1"/>
  <c r="C260" i="10"/>
  <c r="P113" i="1"/>
  <c r="X113" i="1" s="1"/>
  <c r="C235" i="10"/>
  <c r="P121" i="1"/>
  <c r="X121" i="1" s="1"/>
  <c r="C203" i="10"/>
  <c r="P129" i="1"/>
  <c r="X129" i="1" s="1"/>
  <c r="C178" i="10"/>
  <c r="P137" i="1"/>
  <c r="X137" i="1" s="1"/>
  <c r="C207" i="10"/>
  <c r="P146" i="1"/>
  <c r="X146" i="1" s="1"/>
  <c r="C267" i="10"/>
  <c r="P154" i="1"/>
  <c r="X154" i="1" s="1"/>
  <c r="P162" i="1"/>
  <c r="X162" i="1" s="1"/>
  <c r="C201" i="10"/>
  <c r="P170" i="1"/>
  <c r="X170" i="1" s="1"/>
  <c r="C265" i="10"/>
  <c r="P178" i="1"/>
  <c r="X178" i="1" s="1"/>
  <c r="F191" i="10"/>
  <c r="F160" i="10"/>
  <c r="F195" i="10"/>
  <c r="F205" i="10"/>
  <c r="F150" i="10"/>
  <c r="F223" i="10"/>
  <c r="F239" i="10"/>
  <c r="F211" i="10"/>
  <c r="F170" i="10"/>
  <c r="F241" i="10"/>
  <c r="F270" i="10"/>
  <c r="F282" i="10"/>
  <c r="F237" i="10"/>
  <c r="F164" i="10"/>
  <c r="F221" i="10"/>
  <c r="F172" i="10"/>
  <c r="F281" i="10"/>
  <c r="F275" i="10"/>
  <c r="F127" i="10"/>
  <c r="F199" i="10"/>
  <c r="F178" i="10"/>
  <c r="F128" i="10"/>
  <c r="F197" i="10"/>
  <c r="F144" i="10"/>
  <c r="F140" i="10"/>
  <c r="F272" i="10"/>
  <c r="F146" i="10"/>
  <c r="F193" i="10"/>
  <c r="F261" i="10"/>
  <c r="F162" i="10"/>
  <c r="F188" i="10"/>
  <c r="F185" i="10"/>
  <c r="F148" i="10"/>
  <c r="F256" i="10"/>
  <c r="F284" i="10"/>
  <c r="F235" i="10"/>
  <c r="F265" i="10"/>
  <c r="F201" i="10"/>
  <c r="F267" i="10"/>
  <c r="F207" i="10"/>
  <c r="F250" i="10"/>
  <c r="F213" i="10"/>
  <c r="F276" i="10"/>
  <c r="F132" i="10"/>
  <c r="F231" i="10"/>
  <c r="F217" i="10"/>
  <c r="F203" i="10"/>
  <c r="F174" i="10"/>
  <c r="F209" i="10"/>
  <c r="F252" i="10"/>
  <c r="F225" i="10"/>
  <c r="F136" i="10"/>
  <c r="F244" i="10"/>
  <c r="F118" i="10"/>
  <c r="F121" i="10"/>
  <c r="F166" i="10"/>
  <c r="F180" i="10"/>
  <c r="F154" i="10"/>
  <c r="F278" i="10"/>
  <c r="F182" i="10"/>
  <c r="F134" i="10"/>
  <c r="F229" i="10"/>
  <c r="F227" i="10"/>
  <c r="F142" i="10"/>
  <c r="F260" i="10"/>
  <c r="F246" i="10"/>
  <c r="F233" i="10"/>
  <c r="F187" i="10"/>
  <c r="F176" i="10"/>
  <c r="F152" i="10"/>
  <c r="F219" i="10"/>
  <c r="F263" i="10"/>
  <c r="F254" i="10"/>
  <c r="F248" i="10"/>
  <c r="F168" i="10"/>
  <c r="F158" i="10"/>
  <c r="F215" i="10"/>
  <c r="F130" i="10"/>
  <c r="F228" i="10"/>
  <c r="F230" i="10"/>
  <c r="F135" i="10"/>
  <c r="F183" i="10"/>
  <c r="F279" i="10"/>
  <c r="F155" i="10"/>
  <c r="F181" i="10"/>
  <c r="F167" i="10"/>
  <c r="F122" i="10"/>
  <c r="F119" i="10"/>
  <c r="F126" i="10"/>
  <c r="F274" i="10"/>
  <c r="F280" i="10"/>
  <c r="F173" i="10"/>
  <c r="F222" i="10"/>
  <c r="F165" i="10"/>
  <c r="F238" i="10"/>
  <c r="F283" i="10"/>
  <c r="F271" i="10"/>
  <c r="F145" i="10"/>
  <c r="F175" i="10"/>
  <c r="F259" i="10"/>
  <c r="F236" i="10"/>
  <c r="F204" i="10"/>
  <c r="F179" i="10"/>
  <c r="F200" i="10"/>
  <c r="F218" i="10"/>
  <c r="F143" i="10"/>
  <c r="F285" i="10"/>
  <c r="F226" i="10"/>
  <c r="F232" i="10"/>
  <c r="F133" i="10"/>
  <c r="F277" i="10"/>
  <c r="F214" i="10"/>
  <c r="F251" i="10"/>
  <c r="F208" i="10"/>
  <c r="F268" i="10"/>
  <c r="F202" i="10"/>
  <c r="F266" i="10"/>
  <c r="F198" i="10"/>
  <c r="F242" i="10"/>
  <c r="F171" i="10"/>
  <c r="F212" i="10"/>
  <c r="F240" i="10"/>
  <c r="F224" i="10"/>
  <c r="F151" i="10"/>
  <c r="F206" i="10"/>
  <c r="F196" i="10"/>
  <c r="F161" i="10"/>
  <c r="F192" i="10"/>
  <c r="F186" i="10"/>
  <c r="F131" i="10"/>
  <c r="F216" i="10"/>
  <c r="F159" i="10"/>
  <c r="F169" i="10"/>
  <c r="F249" i="10"/>
  <c r="F255" i="10"/>
  <c r="F264" i="10"/>
  <c r="F220" i="10"/>
  <c r="F153" i="10"/>
  <c r="F177" i="10"/>
  <c r="F234" i="10"/>
  <c r="F257" i="10"/>
  <c r="F149" i="10"/>
  <c r="F184" i="10"/>
  <c r="F189" i="10"/>
  <c r="F163" i="10"/>
  <c r="F262" i="10"/>
  <c r="F194" i="10"/>
  <c r="F147" i="10"/>
  <c r="F273" i="10"/>
  <c r="F141" i="10"/>
  <c r="F137" i="10"/>
  <c r="F253" i="10"/>
  <c r="F129" i="10"/>
  <c r="F210" i="10"/>
  <c r="F247" i="10"/>
  <c r="C259" i="10"/>
  <c r="C202" i="10"/>
  <c r="C232" i="10"/>
  <c r="C133" i="10"/>
  <c r="C277" i="10"/>
  <c r="C214" i="10"/>
  <c r="C251" i="10"/>
  <c r="C151" i="10"/>
  <c r="C206" i="10"/>
  <c r="C196" i="10"/>
  <c r="C161" i="10"/>
  <c r="C192" i="10"/>
  <c r="C204" i="10"/>
  <c r="C242" i="10"/>
  <c r="C171" i="10"/>
  <c r="C212" i="10"/>
  <c r="C240" i="10"/>
  <c r="C224" i="10"/>
  <c r="C255" i="10"/>
  <c r="C264" i="10"/>
  <c r="C220" i="10"/>
  <c r="C153" i="10"/>
  <c r="C177" i="10"/>
  <c r="C268" i="10"/>
  <c r="C216" i="10"/>
  <c r="C169" i="10"/>
  <c r="C249" i="10"/>
  <c r="C262" i="10"/>
  <c r="C194" i="10"/>
  <c r="C147" i="10"/>
  <c r="C273" i="10"/>
  <c r="C141" i="10"/>
  <c r="C208" i="10"/>
  <c r="C184" i="10"/>
  <c r="C234" i="10"/>
  <c r="C247" i="10"/>
  <c r="C236" i="10"/>
  <c r="C266" i="10"/>
  <c r="C131" i="10"/>
  <c r="C257" i="10"/>
  <c r="C189" i="10"/>
  <c r="C253" i="10"/>
  <c r="C210" i="10"/>
  <c r="C137" i="10"/>
  <c r="C226" i="10"/>
  <c r="C186" i="10"/>
  <c r="C145" i="10"/>
  <c r="C198" i="10"/>
  <c r="C181" i="10"/>
  <c r="C167" i="10"/>
  <c r="C122" i="10"/>
  <c r="C119" i="10"/>
  <c r="C179" i="10"/>
  <c r="C155" i="10"/>
  <c r="C159" i="10"/>
  <c r="C149" i="10"/>
  <c r="C163" i="10"/>
  <c r="C129" i="10"/>
  <c r="C228" i="10"/>
  <c r="C230" i="10"/>
  <c r="C135" i="10"/>
  <c r="C183" i="10"/>
  <c r="C279" i="10"/>
  <c r="C165" i="10"/>
  <c r="C238" i="10"/>
  <c r="C283" i="10"/>
  <c r="C271" i="10"/>
  <c r="C175" i="10"/>
  <c r="C126" i="10"/>
  <c r="C274" i="10"/>
  <c r="C280" i="10"/>
  <c r="C173" i="10"/>
  <c r="C222" i="10"/>
  <c r="C200" i="10"/>
  <c r="C218" i="10"/>
  <c r="C143" i="10"/>
  <c r="C285" i="10"/>
</calcChain>
</file>

<file path=xl/comments1.xml><?xml version="1.0" encoding="utf-8"?>
<comments xmlns="http://schemas.openxmlformats.org/spreadsheetml/2006/main">
  <authors>
    <author>Ed Eykholt</author>
  </authors>
  <commentList>
    <comment ref="AX3" authorId="0" shapeId="0">
      <text>
        <r>
          <rPr>
            <b/>
            <sz val="9"/>
            <color indexed="81"/>
            <rFont val="Tahoma"/>
            <family val="2"/>
          </rPr>
          <t>Needed due to a bug in json4s in GLoSEval</t>
        </r>
      </text>
    </comment>
    <comment ref="AY3" authorId="0" shapeId="0">
      <text>
        <r>
          <rPr>
            <b/>
            <sz val="9"/>
            <color indexed="81"/>
            <rFont val="Tahoma"/>
            <family val="2"/>
          </rPr>
          <t>Needed only by Splicious UI. Delete later</t>
        </r>
      </text>
    </comment>
    <comment ref="AZ3" authorId="0" shapeId="0">
      <text>
        <r>
          <rPr>
            <b/>
            <sz val="9"/>
            <color indexed="81"/>
            <rFont val="Tahoma"/>
            <family val="2"/>
          </rPr>
          <t>Needed for Splicious UI</t>
        </r>
      </text>
    </comment>
    <comment ref="BA3" authorId="0" shapeId="0">
      <text>
        <r>
          <rPr>
            <b/>
            <sz val="9"/>
            <color indexed="81"/>
            <rFont val="Tahoma"/>
            <family val="2"/>
          </rPr>
          <t>required by Splicious UI.  Delete later</t>
        </r>
      </text>
    </comment>
    <comment ref="BB3" authorId="0" shapeId="0">
      <text>
        <r>
          <rPr>
            <b/>
            <sz val="9"/>
            <color indexed="81"/>
            <rFont val="Tahoma"/>
            <family val="2"/>
          </rPr>
          <t>required by Splicious UI.  Delete later</t>
        </r>
      </text>
    </comment>
    <comment ref="BF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<sst xmlns="http://schemas.openxmlformats.org/spreadsheetml/2006/main" count="5465" uniqueCount="2646">
  <si>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</si>
  <si>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</si>
  <si>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</si>
  <si>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</si>
  <si>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</si>
  <si>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</si>
  <si>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</si>
  <si>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</si>
  <si>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</si>
  <si>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</si>
  <si>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</si>
  <si>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</si>
  <si>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</si>
  <si>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</si>
  <si>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</si>
  <si>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</si>
  <si>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</si>
  <si>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</si>
  <si>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</si>
  <si>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</si>
  <si>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</si>
  <si>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</si>
  <si>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</si>
  <si>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</si>
  <si>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</si>
  <si>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</si>
  <si>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</si>
  <si>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</si>
  <si>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</si>
  <si>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</si>
  <si>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</si>
  <si>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</si>
  <si>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</si>
  <si>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</si>
  <si>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</si>
  <si>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</si>
  <si>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</si>
  <si>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</si>
  <si>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</si>
  <si>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</si>
  <si>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</si>
  <si>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</si>
  <si>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</si>
  <si>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</si>
  <si>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</si>
  <si>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</si>
  <si>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</si>
  <si>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</si>
  <si>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</si>
  <si>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</si>
  <si>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</si>
  <si>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</si>
  <si>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</si>
  <si>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</si>
  <si>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</si>
  <si>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</si>
  <si>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</si>
  <si>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</si>
  <si>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</si>
  <si>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</si>
  <si>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</si>
  <si>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</si>
  <si>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</si>
  <si>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</si>
  <si>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</si>
  <si>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</si>
  <si>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</si>
  <si>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</si>
  <si>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</si>
  <si>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</si>
  <si>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</si>
  <si>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</si>
  <si>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</si>
  <si>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</si>
  <si>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</si>
  <si>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</si>
  <si>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</si>
  <si>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</si>
  <si>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</si>
  <si>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</si>
  <si>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</si>
  <si>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</si>
  <si>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</si>
  <si>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</si>
  <si>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</si>
  <si>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</si>
  <si>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</si>
  <si>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</si>
  <si>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</si>
  <si>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</si>
  <si>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</si>
  <si>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</si>
  <si>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</si>
  <si>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</si>
  <si>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</si>
  <si>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</si>
  <si>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</si>
  <si>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</si>
  <si>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</si>
  <si>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</si>
  <si>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</si>
  <si>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</si>
  <si>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</si>
  <si>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</si>
  <si>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</si>
  <si>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</si>
  <si>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</si>
  <si>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</si>
  <si>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</si>
  <si>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</si>
  <si>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</si>
  <si>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</si>
  <si>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</si>
  <si>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</si>
  <si>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</si>
  <si>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</si>
  <si>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</si>
  <si>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</si>
  <si>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</si>
  <si>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</si>
  <si>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</si>
  <si>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</si>
  <si>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</si>
  <si>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</si>
  <si>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</si>
  <si>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</si>
  <si>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</si>
  <si>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</si>
  <si>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</si>
  <si>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</si>
  <si>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</si>
  <si>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</si>
  <si>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</si>
  <si>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</si>
  <si>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</si>
  <si>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</si>
  <si>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</si>
  <si>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</si>
  <si>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</si>
  <si>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</si>
  <si>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</si>
  <si>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</si>
  <si>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</si>
  <si>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</si>
  <si>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</si>
  <si>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</si>
  <si>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</si>
  <si>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</si>
  <si>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</si>
  <si>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</si>
  <si>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</si>
  <si>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</si>
  <si>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</si>
  <si>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</si>
  <si>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</si>
  <si>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</si>
  <si>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</si>
  <si>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</si>
  <si>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</si>
  <si>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</si>
  <si>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</si>
  <si>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</si>
  <si>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</si>
  <si>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</si>
  <si>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</si>
  <si>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</si>
  <si>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</si>
  <si>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</si>
  <si>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</si>
  <si>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</si>
  <si>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</si>
  <si>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</si>
  <si>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</si>
  <si>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</si>
  <si>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</si>
  <si>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</si>
  <si>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</si>
  <si>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</si>
  <si>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</si>
  <si>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</si>
  <si>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</si>
  <si>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</si>
  <si>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</si>
  <si>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</si>
  <si>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</si>
  <si>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</si>
  <si>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</si>
  <si>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</si>
  <si>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</si>
  <si>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</si>
  <si>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</si>
  <si>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</si>
  <si>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</si>
  <si>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</si>
  <si>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</si>
  <si>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</si>
  <si>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</si>
  <si>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</si>
  <si>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</si>
  <si>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</si>
  <si>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</si>
  <si>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</si>
  <si>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</si>
  <si>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</si>
  <si>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</si>
  <si>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</si>
  <si>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</si>
  <si>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</si>
  <si>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</si>
  <si>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</si>
  <si>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</si>
  <si>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</si>
  <si>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</si>
  <si>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</si>
  <si>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</si>
  <si>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</si>
  <si>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</si>
  <si>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</si>
  <si>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</si>
  <si>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</si>
  <si>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</si>
  <si>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</si>
  <si>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</si>
  <si>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</si>
  <si>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</si>
  <si>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</si>
  <si>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</si>
  <si>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</si>
  <si>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</si>
  <si>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</si>
  <si>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</si>
  <si>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</si>
  <si>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</si>
  <si>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</si>
  <si>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</si>
  <si>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</si>
  <si>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</si>
  <si>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</si>
  <si>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</si>
  <si>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</si>
  <si>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</si>
  <si>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</si>
  <si>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</si>
  <si>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</si>
  <si>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</si>
  <si>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</si>
  <si>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</si>
  <si>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</si>
  <si>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</si>
  <si>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</si>
  <si>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</si>
  <si>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</si>
  <si>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</si>
  <si>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</si>
  <si>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</si>
  <si>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</si>
  <si>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</si>
  <si>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</si>
  <si>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</si>
  <si>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</si>
  <si>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</si>
  <si>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</si>
  <si>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</si>
  <si>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</si>
  <si>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</si>
  <si>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</si>
  <si>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</si>
  <si>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</si>
  <si>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</si>
  <si>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</si>
  <si>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</si>
  <si>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</si>
  <si>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</si>
  <si>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</si>
  <si>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</si>
  <si>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</si>
  <si>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</si>
  <si>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</si>
  <si>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</si>
  <si>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</si>
  <si>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</si>
  <si>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</si>
  <si>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</si>
  <si>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</si>
  <si>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</si>
  <si>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</si>
  <si>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</si>
  <si>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</si>
  <si>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</si>
  <si>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</si>
  <si>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</si>
  <si>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</si>
  <si>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</si>
  <si>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</si>
  <si>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</si>
  <si>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</si>
  <si>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</si>
  <si>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</si>
  <si>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</si>
  <si>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</si>
  <si>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</si>
  <si>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</si>
  <si>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</si>
  <si>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</si>
  <si>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</si>
  <si>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</si>
  <si>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</si>
  <si>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</si>
  <si>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</si>
  <si>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</si>
  <si>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</si>
  <si>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</si>
  <si>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</si>
  <si>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</si>
  <si>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</si>
  <si>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</si>
  <si>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</si>
  <si>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</si>
  <si>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</si>
  <si>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</si>
  <si>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</si>
  <si>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</si>
  <si>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</si>
  <si>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</si>
  <si>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</si>
  <si>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</si>
  <si>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</si>
  <si>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</si>
  <si>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</si>
  <si>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</si>
  <si>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</si>
  <si>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</si>
  <si>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</si>
  <si>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</si>
  <si>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</si>
  <si>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</si>
  <si>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</si>
  <si>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</si>
  <si>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</si>
  <si>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</si>
  <si>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</si>
  <si>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</si>
  <si>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</si>
  <si>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</si>
  <si>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</si>
  <si>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</si>
  <si>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</si>
  <si>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</si>
  <si>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</si>
  <si>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</si>
  <si>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</si>
  <si>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</si>
  <si>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</si>
  <si>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</si>
  <si>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</si>
  <si>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</si>
  <si>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</si>
  <si>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</si>
  <si>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</si>
  <si>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</si>
  <si>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</si>
  <si>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</si>
  <si>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</si>
  <si>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</si>
  <si>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</si>
  <si>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</si>
  <si>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</si>
  <si>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</si>
  <si>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</si>
  <si>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</si>
  <si>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</si>
  <si>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</si>
  <si>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</si>
  <si>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</si>
  <si>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</si>
  <si>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</si>
  <si>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</si>
  <si>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</si>
  <si>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</si>
  <si>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</si>
  <si>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</si>
  <si>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</si>
  <si>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</si>
  <si>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</si>
  <si>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</si>
  <si>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</si>
  <si>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</si>
  <si>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</si>
  <si>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</si>
  <si>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</si>
  <si>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</si>
  <si>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</si>
  <si>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</si>
  <si>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</si>
  <si>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</si>
  <si>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</si>
  <si>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</si>
  <si>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</si>
  <si>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</si>
  <si>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</si>
  <si>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</si>
  <si>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</si>
  <si>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</si>
  <si>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</si>
  <si>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</si>
  <si>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</si>
  <si>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</si>
  <si>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</si>
  <si>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</si>
  <si>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</si>
  <si>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</si>
  <si>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</si>
  <si>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</si>
  <si>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</si>
  <si>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</si>
  <si>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</si>
  <si>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</si>
  <si>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</si>
  <si>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</si>
  <si>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</si>
  <si>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</si>
  <si>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</si>
  <si>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</si>
  <si>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</si>
  <si>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</si>
  <si>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</si>
  <si>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</si>
  <si>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</si>
  <si>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</si>
  <si>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</si>
  <si>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</si>
  <si>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</si>
  <si>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</si>
  <si>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</si>
  <si>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</si>
  <si>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</si>
  <si>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</si>
  <si>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</si>
  <si>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</si>
  <si>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</si>
  <si>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</si>
  <si>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</si>
  <si>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</si>
  <si>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</si>
  <si>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</si>
  <si>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</si>
  <si>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</si>
  <si>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</si>
  <si>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</si>
  <si>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</si>
  <si>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</si>
  <si>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</si>
  <si>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</si>
  <si>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</si>
  <si>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</si>
  <si>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</si>
  <si>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</si>
  <si>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</si>
  <si>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</si>
  <si>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</si>
  <si>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</si>
  <si>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</si>
  <si>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</si>
  <si>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</si>
  <si>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</si>
  <si>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</si>
  <si>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</si>
  <si>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</si>
  <si>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</si>
  <si>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</si>
  <si>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</si>
  <si>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</si>
  <si>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</si>
  <si>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</si>
  <si>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</si>
  <si>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</si>
  <si>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</si>
  <si>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</si>
  <si>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</si>
  <si>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</si>
  <si>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</si>
  <si>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</si>
  <si>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</si>
  <si>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</si>
  <si>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</si>
  <si>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</si>
  <si>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</si>
  <si>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</si>
  <si>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</si>
  <si>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</si>
  <si>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</si>
  <si>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</si>
  <si>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</si>
  <si>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</si>
  <si>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</si>
  <si>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</si>
  <si>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</si>
  <si>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</si>
  <si>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</si>
  <si>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</si>
  <si>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</si>
  <si>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</si>
  <si>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</si>
  <si>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</si>
  <si>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</si>
  <si>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</si>
  <si>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</si>
  <si>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</si>
  <si>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</si>
  <si>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</si>
  <si>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</si>
  <si>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</si>
  <si>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</si>
  <si>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</si>
  <si>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</si>
  <si>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</si>
  <si>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</si>
  <si>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</si>
  <si>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</si>
  <si>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</si>
  <si>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</si>
  <si>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</si>
  <si>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</si>
  <si>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</si>
  <si>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</si>
  <si>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</si>
  <si>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</si>
  <si>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</si>
  <si>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</si>
  <si>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</si>
  <si>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</si>
  <si>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</si>
  <si>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</si>
  <si>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</si>
  <si>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</si>
  <si>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</si>
  <si>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</si>
  <si>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</si>
  <si>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</si>
  <si>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</si>
  <si>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</si>
  <si>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</si>
  <si>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</si>
  <si>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</si>
  <si>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</si>
  <si>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</si>
  <si>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</si>
  <si>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</si>
  <si>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</si>
  <si>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</si>
  <si>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</si>
  <si>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</si>
  <si>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</si>
  <si>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</si>
  <si>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</si>
  <si>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</si>
  <si>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</si>
  <si>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</si>
  <si>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</si>
  <si>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</si>
  <si>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</si>
  <si>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</si>
  <si>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</si>
  <si>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</si>
  <si>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</si>
  <si>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</si>
  <si>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</si>
  <si>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</si>
  <si>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</si>
  <si>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</si>
  <si>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</si>
  <si>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</si>
  <si>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</si>
  <si>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</si>
  <si>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</si>
  <si>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</si>
  <si>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</si>
  <si>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</si>
  <si>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</si>
  <si>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</si>
  <si>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</si>
  <si>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</si>
  <si>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</si>
  <si>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</si>
  <si>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</si>
  <si>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</si>
  <si>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</si>
  <si>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</si>
  <si>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</si>
  <si>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</si>
  <si>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</si>
  <si>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</si>
  <si>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</si>
  <si>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</si>
  <si>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</si>
  <si>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</si>
  <si>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</si>
  <si>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</si>
  <si>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</si>
  <si>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</si>
  <si>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</si>
  <si>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</si>
  <si>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</si>
  <si>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</si>
  <si>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</si>
  <si>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</si>
  <si>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</si>
  <si>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</si>
  <si>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</si>
  <si>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</si>
  <si>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</si>
  <si>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</si>
  <si>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</si>
  <si>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</si>
  <si>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</si>
  <si>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</si>
  <si>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</si>
  <si>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</si>
  <si>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</si>
  <si>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</si>
  <si>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</si>
  <si>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</si>
  <si>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</si>
  <si>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</si>
  <si>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</si>
  <si>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</si>
  <si>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</si>
  <si>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</si>
  <si>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</si>
  <si>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</si>
  <si>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</si>
  <si>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</si>
  <si>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</si>
  <si>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</si>
  <si>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</si>
  <si>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</si>
  <si>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</si>
  <si>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</si>
  <si>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</si>
  <si>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</si>
  <si>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</si>
  <si>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</si>
  <si>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</si>
  <si>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</si>
  <si>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</si>
  <si>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</si>
  <si>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</si>
  <si>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</si>
  <si>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</si>
  <si>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</si>
  <si>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</si>
  <si>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</si>
  <si>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</si>
  <si>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</si>
  <si>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</si>
  <si>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</si>
  <si>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</si>
  <si>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</si>
  <si>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</si>
  <si>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</si>
  <si>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</si>
  <si>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</si>
  <si>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</si>
  <si>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</si>
  <si>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</si>
  <si>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</si>
  <si>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</si>
  <si>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</si>
  <si>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</si>
  <si>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</si>
  <si>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</si>
  <si>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</si>
  <si>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</si>
  <si>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</si>
  <si>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</si>
  <si>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</si>
  <si>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</si>
  <si>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</si>
  <si>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</si>
  <si>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</si>
  <si>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</si>
  <si>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</si>
  <si>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</si>
  <si>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</si>
  <si>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</si>
  <si>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</si>
  <si>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</si>
  <si>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</si>
  <si>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</si>
  <si>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</si>
  <si>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</si>
  <si>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</si>
  <si>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</si>
  <si>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</si>
  <si>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</si>
  <si>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</si>
  <si>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</si>
  <si>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</si>
  <si>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</si>
  <si>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</si>
  <si>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</si>
  <si>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</si>
  <si>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</si>
  <si>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</si>
  <si>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</si>
  <si>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</si>
  <si>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</si>
  <si>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</si>
  <si>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</si>
  <si>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</si>
  <si>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</si>
  <si>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</si>
  <si>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</si>
  <si>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</si>
  <si>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</si>
  <si>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</si>
  <si>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</si>
  <si>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</si>
  <si>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</si>
  <si>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</si>
  <si>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</si>
  <si>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</si>
  <si>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</si>
  <si>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</si>
  <si>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</si>
  <si>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</si>
  <si>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</si>
  <si>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</si>
  <si>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</si>
  <si>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</si>
  <si>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</si>
  <si>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</si>
  <si>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</si>
  <si>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</si>
  <si>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</si>
  <si>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</si>
  <si>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</si>
  <si>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</si>
  <si>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</si>
  <si>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</si>
  <si>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</si>
  <si>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</si>
  <si>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</si>
  <si>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</si>
  <si>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</si>
  <si>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</si>
  <si>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</si>
  <si>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</si>
  <si>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</si>
  <si>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</si>
  <si>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</si>
  <si>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</si>
  <si>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</si>
  <si>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</si>
  <si>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</si>
  <si>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</si>
  <si>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</si>
  <si>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</si>
  <si>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</si>
  <si>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</si>
  <si>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</si>
  <si>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</si>
  <si>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</si>
  <si>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</si>
  <si>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</si>
  <si>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</si>
  <si>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</si>
  <si>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</si>
  <si>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</si>
  <si>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</si>
  <si>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</si>
  <si>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</si>
  <si>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</si>
  <si>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</si>
  <si>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</si>
  <si>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</si>
  <si>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</si>
  <si>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</si>
  <si>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</si>
  <si>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</si>
  <si>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</si>
  <si>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</si>
  <si>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</si>
  <si>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</si>
  <si>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</si>
  <si>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</si>
  <si>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</si>
  <si>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</si>
  <si>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</si>
  <si>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</si>
  <si>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</si>
  <si>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</si>
  <si>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</si>
  <si>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</si>
  <si>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</si>
  <si>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</si>
  <si>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</si>
  <si>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</si>
  <si>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</si>
  <si>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</si>
  <si>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</si>
  <si>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</si>
  <si>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</si>
  <si>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</si>
  <si>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</si>
  <si>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</si>
  <si>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</si>
  <si>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</si>
  <si>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</si>
  <si>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</si>
  <si>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</si>
  <si>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</si>
  <si>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</si>
  <si>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</si>
  <si>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</si>
  <si>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</si>
  <si>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</si>
  <si>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</si>
  <si>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</si>
  <si>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</si>
  <si>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</si>
  <si>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</si>
  <si>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</si>
  <si>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</si>
  <si>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</si>
  <si>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</si>
  <si>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</si>
  <si>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</si>
  <si>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</si>
  <si>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</si>
  <si>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</si>
  <si>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</si>
  <si>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</si>
  <si>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</si>
  <si>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</si>
  <si>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</si>
  <si>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</si>
  <si>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</si>
  <si>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</si>
  <si>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</si>
  <si>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</si>
  <si>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</si>
  <si>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</si>
  <si>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</si>
  <si>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</si>
  <si>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</si>
  <si>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</si>
  <si>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</si>
  <si>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</si>
  <si>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</si>
  <si>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</si>
  <si>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</si>
  <si>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</si>
  <si>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</si>
  <si>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</si>
  <si>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</si>
  <si>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</si>
  <si>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</si>
  <si>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</si>
  <si>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</si>
  <si>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</si>
  <si>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</si>
  <si>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</si>
  <si>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</si>
  <si>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</si>
  <si>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</si>
  <si>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</si>
  <si>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</si>
  <si>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</si>
  <si>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</si>
  <si>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</si>
  <si>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</si>
  <si>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</si>
  <si>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</si>
  <si>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</si>
  <si>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</si>
  <si>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</si>
  <si>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</si>
  <si>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</si>
  <si>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</si>
  <si>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</si>
  <si>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</si>
  <si>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</si>
  <si>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</si>
  <si>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</si>
  <si>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</si>
  <si>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</si>
  <si>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</si>
  <si>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</si>
  <si>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</si>
  <si>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</si>
  <si>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</si>
  <si>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</si>
  <si>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</si>
  <si>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</si>
  <si>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</si>
  <si>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</si>
  <si>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</si>
  <si>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</si>
  <si>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</si>
  <si>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</si>
  <si>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</si>
  <si>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</si>
  <si>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</si>
  <si>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</si>
  <si>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</si>
  <si>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</si>
  <si>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</si>
  <si>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</si>
  <si>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</si>
  <si>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</si>
  <si>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</si>
  <si>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</si>
  <si>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</si>
  <si>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</si>
  <si>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</si>
  <si>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</si>
  <si>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</si>
  <si>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</si>
  <si>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</si>
  <si>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</si>
  <si>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</si>
  <si>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</si>
  <si>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</si>
  <si>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</si>
  <si>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</si>
  <si>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</si>
  <si>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</si>
  <si>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</si>
  <si>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</si>
  <si>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</si>
  <si>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</si>
  <si>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</si>
  <si>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</si>
  <si>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</si>
  <si>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</si>
  <si>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</si>
  <si>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</si>
  <si>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</si>
  <si>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</si>
  <si>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</si>
  <si>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</si>
  <si>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</si>
  <si>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</si>
  <si>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</si>
  <si>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</si>
  <si>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</si>
  <si>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</si>
  <si>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</si>
  <si>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</si>
  <si>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</si>
  <si>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</si>
  <si>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</si>
  <si>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</si>
  <si>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</si>
  <si>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</si>
  <si>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</si>
  <si>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</si>
  <si>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</si>
  <si>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</si>
  <si>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</si>
  <si>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</si>
  <si>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</si>
  <si>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</si>
  <si>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</si>
  <si>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</si>
  <si>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</si>
  <si>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</si>
  <si>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</si>
  <si>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</si>
  <si>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</si>
  <si>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</si>
  <si>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</si>
  <si>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</si>
  <si>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</si>
  <si>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</si>
  <si>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</si>
  <si>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</si>
  <si>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</si>
  <si>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</si>
  <si>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</si>
  <si>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</si>
  <si>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</si>
  <si>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</si>
  <si>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</si>
  <si>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</si>
  <si>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</si>
  <si>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</si>
  <si>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</si>
  <si>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</si>
  <si>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</si>
  <si>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</si>
  <si>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</si>
  <si>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</si>
  <si>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</si>
  <si>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</si>
  <si>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</si>
  <si>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</si>
  <si>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</si>
  <si>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</si>
  <si>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</si>
  <si>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</si>
  <si>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</si>
  <si>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</si>
  <si>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</si>
  <si>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</si>
  <si>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</si>
  <si>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</si>
  <si>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</si>
  <si>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</si>
  <si>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</si>
  <si>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</si>
  <si>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</si>
  <si>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</si>
  <si>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</si>
  <si>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</si>
  <si>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</si>
  <si>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</si>
  <si>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</si>
  <si>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</si>
  <si>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</si>
  <si>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</si>
  <si>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</si>
  <si>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</si>
  <si>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</si>
  <si>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</si>
  <si>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</si>
  <si>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</si>
  <si>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</si>
  <si>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</si>
  <si>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</si>
  <si>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</si>
  <si>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</si>
  <si>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</si>
  <si>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</si>
  <si>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</si>
  <si>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</si>
  <si>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</si>
  <si>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</si>
  <si>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</si>
  <si>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</si>
  <si>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</si>
  <si>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</si>
  <si>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</si>
  <si>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</si>
  <si>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</si>
  <si>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</si>
  <si>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</si>
  <si>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</si>
  <si>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</si>
  <si>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</si>
  <si>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</si>
  <si>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</si>
  <si>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</si>
  <si>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</si>
  <si>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</si>
  <si>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</si>
  <si>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</si>
  <si>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</si>
  <si>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</si>
  <si>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</si>
  <si>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</si>
  <si>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</si>
  <si>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</si>
  <si>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</si>
  <si>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</si>
  <si>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</si>
  <si>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</si>
  <si>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</si>
  <si>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</si>
  <si>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</si>
  <si>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</si>
  <si>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</si>
  <si>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</si>
  <si>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</si>
  <si>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</si>
  <si>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</si>
  <si>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</si>
  <si>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</si>
  <si>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</si>
  <si>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</si>
  <si>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</si>
  <si>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</si>
  <si>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</si>
  <si>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</si>
  <si>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</si>
  <si>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</si>
  <si>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</si>
  <si>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</si>
  <si>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</si>
  <si>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</si>
  <si>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</si>
  <si>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</si>
  <si>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</si>
  <si>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</si>
  <si>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</si>
  <si>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</si>
  <si>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</si>
  <si>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</si>
  <si>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</si>
  <si>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</si>
  <si>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</si>
  <si>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</si>
  <si>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</si>
  <si>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</si>
  <si>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</si>
  <si>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</si>
  <si>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</si>
  <si>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</si>
  <si>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</si>
  <si>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</si>
  <si>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</si>
  <si>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</si>
  <si>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</si>
  <si>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</si>
  <si>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</si>
  <si>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</si>
  <si>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</si>
  <si>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</si>
  <si>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</si>
  <si>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</si>
  <si>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</si>
  <si>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</si>
  <si>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</si>
  <si>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</si>
  <si>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</si>
  <si>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</si>
  <si>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</si>
  <si>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</si>
  <si>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</si>
  <si>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</si>
  <si>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</si>
  <si>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</si>
  <si>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</si>
  <si>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</si>
  <si>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</si>
  <si>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</si>
  <si>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</si>
  <si>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</si>
  <si>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</si>
  <si>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</si>
  <si>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</si>
  <si>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</si>
  <si>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</si>
  <si>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</si>
  <si>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</si>
  <si>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</si>
  <si>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</si>
  <si>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</si>
  <si>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</si>
  <si>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</si>
  <si>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</si>
  <si>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</si>
  <si>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</si>
  <si>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</si>
  <si>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</si>
  <si>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</si>
  <si>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</si>
  <si>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</si>
  <si>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</si>
  <si>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</si>
  <si>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</si>
  <si>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</si>
  <si>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</si>
  <si>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</si>
  <si>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</si>
  <si>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</si>
  <si>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</si>
  <si>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</si>
  <si>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</si>
  <si>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</si>
  <si>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</si>
  <si>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</si>
  <si>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</si>
  <si>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</si>
  <si>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</si>
  <si>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</si>
  <si>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</si>
  <si>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</si>
  <si>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</si>
  <si>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</si>
  <si>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</si>
  <si>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</si>
  <si>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</si>
  <si>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</si>
  <si>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</si>
  <si>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</si>
  <si>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</si>
  <si>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</si>
  <si>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</si>
  <si>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</si>
  <si>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</si>
  <si>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</si>
  <si>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</si>
  <si>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</si>
  <si>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</si>
  <si>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</si>
  <si>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</si>
  <si>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</si>
  <si>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</si>
  <si>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</si>
  <si>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</si>
  <si>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</si>
  <si>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</si>
  <si>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</si>
  <si>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</si>
  <si>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</si>
  <si>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</si>
  <si>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</si>
  <si>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</si>
  <si>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</si>
  <si>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</si>
  <si>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</si>
  <si>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</si>
  <si>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</si>
  <si>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</si>
  <si>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</si>
  <si>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</si>
  <si>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</si>
  <si>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</si>
  <si>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</si>
  <si>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</si>
  <si>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</si>
  <si>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</si>
  <si>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</si>
  <si>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</si>
  <si>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</si>
  <si>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</si>
  <si>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</si>
  <si>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</si>
  <si>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</si>
  <si>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</si>
  <si>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</si>
  <si>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</si>
  <si>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</si>
  <si>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</si>
  <si>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</si>
  <si>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</si>
  <si>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</si>
  <si>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</si>
  <si>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</si>
  <si>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</si>
  <si>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</si>
  <si>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</si>
  <si>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</si>
  <si>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</si>
  <si>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</si>
  <si>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</si>
  <si>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</si>
  <si>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</si>
  <si>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</si>
  <si>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</si>
  <si>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</si>
  <si>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</si>
  <si>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</si>
  <si>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</si>
  <si>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</si>
  <si>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</si>
  <si>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</si>
  <si>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</si>
  <si>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</si>
  <si>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</si>
  <si>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</si>
  <si>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</si>
  <si>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</si>
  <si>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</si>
  <si>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</si>
  <si>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</si>
  <si>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</si>
  <si>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</si>
  <si>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</si>
  <si>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</si>
  <si>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</si>
  <si>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</si>
  <si>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</si>
  <si>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</si>
  <si>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</si>
  <si>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</si>
  <si>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</si>
  <si>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</si>
  <si>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</si>
  <si>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</si>
  <si>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</si>
  <si>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</si>
  <si>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</si>
  <si>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</si>
  <si>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</si>
  <si>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</si>
  <si>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</si>
  <si>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</si>
  <si>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</si>
  <si>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</si>
  <si>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</si>
  <si>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</si>
  <si>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</si>
  <si>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</si>
  <si>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</si>
  <si>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</si>
  <si>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</si>
  <si>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</si>
  <si>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</si>
  <si>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</si>
  <si>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</si>
  <si>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</si>
  <si>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</si>
  <si>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</si>
  <si>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</si>
  <si>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</si>
  <si>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</si>
  <si>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</si>
  <si>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</si>
  <si>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</si>
  <si>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</si>
  <si>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</si>
  <si>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</si>
  <si>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</si>
  <si>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</si>
  <si>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</si>
  <si>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</si>
  <si>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</si>
  <si>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</si>
  <si>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</si>
  <si>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</si>
  <si>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</si>
  <si>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</si>
  <si>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</si>
  <si>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</si>
  <si>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</si>
  <si>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</si>
  <si>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</si>
  <si>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</si>
  <si>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</si>
  <si>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</si>
  <si>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</si>
  <si>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</si>
  <si>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</si>
  <si>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</si>
  <si>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</si>
  <si>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</si>
  <si>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</si>
  <si>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</si>
  <si>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</si>
  <si>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</si>
  <si>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</si>
  <si>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</si>
  <si>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</si>
  <si>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</si>
  <si>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</si>
  <si>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</si>
  <si>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</si>
  <si>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</si>
  <si>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</si>
  <si>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</si>
  <si>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</si>
  <si>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</si>
  <si>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</si>
  <si>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</si>
  <si>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</si>
  <si>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</si>
  <si>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</si>
  <si>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</si>
  <si>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</si>
  <si>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</si>
  <si>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</si>
  <si>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</si>
  <si>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</si>
  <si>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</si>
  <si>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</si>
  <si>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</si>
  <si>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</si>
  <si>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</si>
  <si>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</si>
  <si>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</si>
  <si>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</si>
  <si>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</si>
  <si>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</si>
  <si>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</si>
  <si>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</si>
  <si>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</si>
  <si>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</si>
  <si>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</si>
  <si>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</si>
  <si>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</si>
  <si>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</si>
  <si>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</si>
  <si>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</si>
  <si>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</si>
  <si>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</si>
  <si>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</si>
  <si>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</si>
  <si>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</si>
  <si>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</si>
  <si>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</si>
  <si>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</si>
  <si>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</si>
  <si>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</si>
  <si>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</si>
  <si>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</si>
  <si>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</si>
  <si>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</si>
  <si>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</si>
  <si>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</si>
  <si>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</si>
  <si>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</si>
  <si>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</si>
  <si>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</si>
  <si>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</si>
  <si>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</si>
  <si>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</si>
  <si>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</si>
  <si>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</si>
  <si>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</si>
  <si>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</si>
  <si>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</si>
  <si>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</si>
  <si>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</si>
  <si>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</si>
  <si>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</si>
  <si>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</si>
  <si>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</si>
  <si>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</si>
  <si>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</si>
  <si>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</si>
  <si>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</si>
  <si>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</si>
  <si>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</si>
  <si>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</si>
  <si>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</si>
  <si>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</si>
  <si>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</si>
  <si>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</si>
  <si>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</si>
  <si>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</si>
  <si>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</si>
  <si>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</si>
  <si>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</si>
  <si>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</si>
  <si>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</si>
  <si>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</si>
  <si>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</si>
  <si>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</si>
  <si>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</si>
  <si>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</si>
  <si>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</si>
  <si>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</si>
  <si>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</si>
  <si>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</si>
  <si>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</si>
  <si>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</si>
  <si>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</si>
  <si>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</si>
  <si>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</si>
  <si>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</si>
  <si>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</si>
  <si>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</si>
  <si>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</si>
  <si>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</si>
  <si>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</si>
  <si>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</si>
  <si>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</si>
  <si>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</si>
  <si>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</si>
  <si>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</si>
  <si>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</si>
  <si>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</si>
  <si>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</si>
  <si>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</si>
  <si>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</si>
  <si>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</si>
  <si>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</si>
  <si>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</si>
  <si>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</si>
  <si>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</si>
  <si>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</si>
  <si>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</si>
  <si>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</si>
  <si>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</si>
  <si>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</si>
  <si>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</si>
  <si>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</si>
  <si>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</si>
  <si>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</si>
  <si>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</si>
  <si>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</si>
  <si>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</si>
  <si>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</si>
  <si>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</si>
  <si>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</si>
  <si>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</si>
  <si>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</si>
  <si>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</si>
  <si>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</si>
  <si>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</si>
  <si>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</si>
  <si>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</si>
  <si>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</si>
  <si>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</si>
  <si>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</si>
  <si>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</si>
  <si>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</si>
  <si>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</si>
  <si>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</si>
  <si>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</si>
  <si>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</si>
  <si>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</si>
  <si>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</si>
  <si>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</si>
  <si>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</si>
  <si>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</si>
  <si>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</si>
  <si>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</si>
  <si>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</si>
  <si>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</si>
  <si>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</si>
  <si>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</si>
  <si>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</si>
  <si>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</si>
  <si>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</si>
  <si>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</si>
  <si>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</si>
  <si>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</si>
  <si>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</si>
  <si>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</si>
  <si>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</si>
  <si>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</si>
  <si>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</si>
  <si>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</si>
  <si>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</si>
  <si>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</si>
  <si>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</si>
  <si>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</si>
  <si>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</si>
  <si>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</si>
  <si>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</si>
  <si>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</si>
  <si>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</si>
  <si>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</si>
  <si>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</si>
  <si>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</si>
  <si>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</si>
  <si>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</si>
  <si>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</si>
  <si>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</si>
  <si>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</si>
  <si>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</si>
  <si>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</si>
  <si>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</si>
  <si>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</si>
  <si>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</si>
  <si>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</si>
  <si>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</si>
  <si>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</si>
  <si>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</si>
  <si>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</si>
  <si>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</si>
  <si>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</si>
  <si>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</si>
  <si>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</si>
  <si>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</si>
  <si>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</si>
  <si>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</si>
  <si>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</si>
  <si>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</si>
  <si>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</si>
  <si>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</si>
  <si>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</si>
  <si>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</si>
  <si>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</si>
  <si>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</si>
  <si>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</si>
  <si>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</si>
  <si>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</si>
  <si>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</si>
  <si>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</si>
  <si>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</si>
  <si>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</si>
  <si>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</si>
  <si>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</si>
  <si>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</si>
  <si>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</si>
  <si>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</si>
  <si>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</si>
  <si>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</si>
  <si>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</si>
  <si>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</si>
  <si>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</si>
  <si>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</si>
  <si>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</si>
  <si>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</si>
  <si>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</si>
  <si>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</si>
  <si>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</si>
  <si>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</si>
  <si>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</si>
  <si>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</si>
  <si>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</si>
  <si>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</si>
  <si>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</si>
  <si>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</si>
  <si>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</si>
  <si>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</si>
  <si>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</si>
  <si>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</si>
  <si>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</si>
  <si>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</si>
  <si>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</si>
  <si>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</si>
  <si>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</si>
  <si>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</si>
  <si>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</si>
  <si>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</si>
  <si>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</si>
  <si>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</si>
  <si>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</si>
  <si>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</si>
  <si>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</si>
  <si>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</si>
  <si>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</si>
  <si>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</si>
  <si>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</si>
  <si>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</si>
  <si>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</si>
  <si>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</si>
  <si>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</si>
  <si>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</si>
  <si>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</si>
  <si>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</si>
  <si>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</si>
  <si>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</si>
  <si>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</si>
  <si>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</si>
  <si>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</si>
  <si>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</si>
  <si>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</si>
  <si>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</si>
  <si>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</si>
  <si>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</si>
  <si>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</si>
  <si>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</si>
  <si>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</si>
  <si>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</si>
  <si>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</si>
  <si>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</si>
  <si>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</si>
  <si>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</si>
  <si>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</si>
  <si>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</si>
  <si>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</si>
  <si>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</si>
  <si>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</si>
  <si>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</si>
  <si>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</si>
  <si>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</si>
  <si>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</si>
  <si>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</si>
  <si>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</si>
  <si>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</si>
  <si>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</si>
  <si>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</si>
  <si>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</si>
  <si>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</si>
  <si>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</si>
  <si>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</si>
  <si>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</si>
  <si>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</si>
  <si>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</si>
  <si>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</si>
  <si>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</si>
  <si>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</si>
  <si>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</si>
  <si>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</si>
  <si>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</si>
  <si>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</si>
  <si>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</si>
  <si>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</si>
  <si>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</si>
  <si>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</si>
  <si>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</si>
  <si>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</si>
  <si>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</si>
  <si>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</si>
  <si>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</si>
  <si>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</si>
  <si>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</si>
  <si>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</si>
  <si>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</si>
  <si>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</si>
  <si>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</si>
  <si>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</si>
  <si>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</si>
  <si>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</si>
  <si>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</si>
  <si>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</si>
  <si>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</si>
  <si>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</si>
  <si>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</si>
  <si>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</si>
  <si>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</si>
  <si>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</si>
  <si>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</si>
  <si>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</si>
  <si>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</si>
  <si>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</si>
  <si>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</si>
  <si>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</si>
  <si>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</si>
  <si>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</si>
  <si>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</si>
  <si>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</si>
  <si>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</si>
  <si>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</si>
  <si>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</si>
  <si>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</si>
  <si>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</si>
  <si>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</si>
  <si>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</si>
  <si>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</si>
  <si>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</si>
  <si>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</si>
  <si>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</si>
  <si>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</si>
  <si>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</si>
  <si>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</si>
  <si>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</si>
  <si>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</si>
  <si>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</si>
  <si>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</si>
  <si>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</si>
  <si>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</si>
  <si>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</si>
  <si>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</si>
  <si>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</si>
  <si>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</si>
  <si>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</si>
  <si>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</si>
  <si>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</si>
  <si>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</si>
  <si>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</si>
  <si>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</si>
  <si>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</si>
  <si>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</si>
  <si>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</si>
  <si>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</si>
  <si>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</si>
  <si>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</si>
  <si>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</si>
  <si>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</si>
  <si>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</si>
  <si>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</si>
  <si>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</si>
  <si>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</si>
  <si>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</si>
  <si>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</si>
  <si>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</si>
  <si>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</si>
  <si>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</si>
  <si>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</si>
  <si>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</si>
  <si>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</si>
  <si>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</si>
  <si>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</si>
  <si>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</si>
  <si>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</si>
  <si>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</si>
  <si>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</si>
  <si>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</si>
  <si>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</si>
  <si>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</si>
  <si>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</si>
  <si>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</si>
  <si>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</si>
  <si>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</si>
  <si>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</si>
  <si>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</si>
  <si>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</si>
  <si>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</si>
  <si>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</si>
  <si>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</si>
  <si>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</si>
  <si>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</si>
  <si>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</si>
  <si>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</si>
  <si>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</si>
  <si>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</si>
  <si>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</si>
  <si>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</si>
  <si>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</si>
  <si>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</si>
  <si>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</si>
  <si>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</si>
  <si>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</si>
  <si>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</si>
  <si>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</si>
  <si>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</si>
  <si>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</si>
  <si>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</si>
  <si>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</si>
  <si>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</si>
  <si>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</si>
  <si>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</si>
  <si>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</si>
  <si>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</si>
  <si>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</si>
  <si>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</si>
  <si>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</si>
  <si>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</si>
  <si>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</si>
  <si>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</si>
  <si>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</si>
  <si>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</si>
  <si>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</si>
  <si>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</si>
  <si>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</si>
  <si>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</si>
  <si>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</si>
  <si>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</si>
  <si>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</si>
  <si>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</si>
  <si>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</si>
  <si>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</si>
  <si>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</si>
  <si>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</si>
  <si>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</si>
  <si>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</si>
  <si>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</si>
  <si>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</si>
  <si>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</si>
  <si>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</si>
  <si>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</si>
  <si>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</si>
  <si>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</si>
  <si>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</si>
  <si>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</si>
  <si>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</si>
  <si>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</si>
  <si>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</si>
  <si>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</si>
  <si>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</si>
  <si>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</si>
  <si>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</si>
  <si>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</si>
  <si>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</si>
  <si>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</si>
  <si>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</si>
  <si>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</si>
  <si>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</si>
  <si>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</si>
  <si>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</si>
  <si>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</si>
  <si>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</si>
  <si>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</si>
  <si>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</si>
  <si>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</si>
  <si>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</si>
  <si>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</si>
  <si>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</si>
  <si>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</si>
  <si>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</si>
  <si>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</si>
  <si>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</si>
  <si>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</si>
  <si>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</si>
  <si>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</si>
  <si>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</si>
  <si>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</si>
  <si>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</si>
  <si>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</si>
  <si>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</si>
  <si>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</si>
  <si>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</si>
  <si>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</si>
  <si>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</si>
  <si>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</si>
  <si>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</si>
  <si>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</si>
  <si>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</si>
  <si>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</si>
  <si>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</si>
  <si>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</si>
  <si>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</si>
  <si>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</si>
  <si>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</si>
  <si>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</si>
  <si>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</si>
  <si>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</si>
  <si>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</si>
  <si>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</si>
  <si>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</si>
  <si>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</si>
  <si>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</si>
  <si>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</si>
  <si>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</si>
  <si>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</si>
  <si>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</si>
  <si>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</si>
  <si>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</si>
  <si>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</si>
  <si>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</si>
  <si>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</si>
  <si>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</si>
  <si>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</si>
  <si>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</si>
  <si>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</si>
  <si>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</si>
  <si>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</si>
  <si>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</si>
  <si>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</si>
  <si>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</si>
  <si>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</si>
  <si>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</si>
  <si>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</si>
  <si>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</si>
  <si>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</si>
  <si>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</si>
  <si>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</si>
  <si>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</si>
  <si>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</si>
  <si>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</si>
  <si>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</si>
  <si>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</si>
  <si>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</si>
  <si>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</si>
  <si>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</si>
  <si>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</si>
  <si>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</si>
  <si>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</si>
  <si>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</si>
  <si>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</si>
  <si>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</si>
  <si>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</si>
  <si>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</si>
  <si>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</si>
  <si>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</si>
  <si>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</si>
  <si>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</si>
  <si>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</si>
  <si>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</si>
  <si>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</si>
  <si>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</si>
  <si>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</si>
  <si>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</si>
  <si>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</si>
  <si>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</si>
  <si>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</si>
  <si>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</si>
  <si>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</si>
  <si>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</si>
  <si>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</si>
  <si>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</si>
  <si>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</si>
  <si>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</si>
  <si>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</si>
  <si>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</si>
  <si>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</si>
  <si>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</si>
  <si>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</si>
  <si>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</si>
  <si>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</si>
  <si>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</si>
  <si>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</si>
  <si>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</si>
  <si>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</si>
  <si>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</si>
  <si>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</si>
  <si>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</si>
  <si>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</si>
  <si>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</si>
  <si>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</si>
  <si>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</si>
  <si>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</si>
  <si>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</si>
  <si>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</si>
  <si>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</si>
  <si>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</si>
  <si>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</si>
  <si>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</si>
  <si>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</si>
  <si>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</si>
  <si>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</si>
  <si>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</si>
  <si>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</si>
  <si>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</si>
  <si>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</si>
  <si>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</si>
  <si>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</si>
  <si>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</si>
  <si>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</si>
  <si>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</si>
  <si>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</si>
  <si>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</si>
  <si>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</si>
  <si>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</si>
  <si>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</si>
  <si>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</si>
  <si>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</si>
  <si>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</si>
  <si>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</si>
  <si>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</si>
  <si>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</si>
  <si>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</si>
  <si>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</si>
  <si>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</si>
  <si>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</si>
  <si>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</si>
  <si>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</si>
  <si>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</si>
  <si>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</si>
  <si>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</si>
  <si>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</si>
  <si>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</si>
  <si>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</si>
  <si>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</si>
  <si>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</si>
  <si>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</si>
  <si>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</si>
  <si>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</si>
  <si>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</si>
  <si>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</si>
  <si>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</si>
  <si>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</si>
  <si>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</si>
  <si>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</si>
  <si>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</si>
  <si>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</si>
  <si>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</si>
  <si>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</si>
  <si>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</si>
  <si>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</si>
  <si>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</si>
  <si>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</si>
  <si>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</si>
  <si>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</si>
  <si>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</si>
  <si>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</si>
  <si>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</si>
  <si>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</si>
  <si>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</si>
  <si>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</si>
  <si>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</si>
  <si>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</si>
  <si>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</si>
  <si>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</si>
  <si>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</si>
  <si>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</si>
  <si>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</si>
  <si>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</si>
  <si>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</si>
  <si>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</si>
  <si>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</si>
  <si>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</si>
  <si>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</si>
  <si>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</si>
  <si>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</si>
  <si>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</si>
  <si>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</si>
  <si>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</si>
  <si>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</si>
  <si>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</si>
  <si>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</si>
  <si>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</si>
  <si>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</si>
  <si>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</si>
  <si>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</si>
  <si>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</si>
  <si>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</si>
  <si>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</si>
  <si>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</si>
  <si>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</si>
  <si>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</si>
  <si>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</si>
  <si>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</si>
  <si>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</si>
  <si>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</si>
  <si>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</si>
  <si>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</si>
  <si>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</si>
  <si>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</si>
  <si>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</si>
  <si>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</si>
  <si>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</si>
  <si>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</si>
  <si>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</si>
  <si>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</si>
  <si>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</si>
  <si>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</si>
  <si>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</si>
  <si>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</si>
  <si>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</si>
  <si>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</si>
  <si>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</si>
  <si>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</si>
  <si>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</si>
  <si>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</si>
  <si>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</si>
  <si>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</si>
  <si>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</si>
  <si>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</si>
  <si>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</si>
  <si>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</si>
  <si>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</si>
  <si>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</si>
  <si>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</si>
  <si>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</si>
  <si>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</si>
  <si>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</si>
  <si>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</si>
  <si>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</si>
  <si>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</si>
  <si>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</si>
  <si>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</si>
  <si>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</si>
  <si>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</si>
  <si>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</si>
  <si>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</si>
  <si>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</si>
  <si>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</si>
  <si>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</si>
  <si>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</si>
  <si>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</si>
  <si>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</si>
  <si>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</si>
  <si>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</si>
  <si>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</si>
  <si>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</si>
  <si>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</si>
  <si>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</si>
  <si>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</si>
  <si>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</si>
  <si>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</si>
  <si>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</si>
  <si>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</si>
  <si>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</si>
  <si>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</si>
  <si>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</si>
  <si>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</si>
  <si>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</si>
  <si>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</si>
  <si>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</si>
  <si>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</si>
  <si>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</si>
  <si>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</si>
  <si>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</si>
  <si>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</si>
  <si>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</si>
  <si>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</si>
  <si>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</si>
  <si>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</si>
  <si>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</si>
  <si>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</si>
  <si>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</si>
  <si>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</si>
  <si>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</si>
  <si>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</si>
  <si>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</si>
  <si>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</si>
  <si>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</si>
  <si>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</si>
  <si>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</si>
  <si>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</si>
  <si>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</si>
  <si>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</si>
  <si>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</si>
  <si>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</si>
  <si>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</si>
  <si>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</si>
  <si>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</si>
  <si>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</si>
  <si>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</si>
  <si>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</si>
  <si>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</si>
  <si>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</si>
  <si>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</si>
  <si>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</si>
  <si>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</si>
  <si>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</si>
  <si>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</si>
  <si>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</si>
  <si>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</si>
  <si>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</si>
  <si>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</si>
  <si>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</si>
  <si>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</si>
  <si>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</si>
  <si>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</si>
  <si>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</si>
  <si>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</si>
  <si>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</si>
  <si>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</si>
  <si>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</si>
  <si>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</si>
  <si>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</si>
  <si>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</si>
  <si>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</si>
  <si>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</si>
  <si>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</si>
  <si>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</si>
  <si>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</si>
  <si>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</si>
  <si>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</si>
  <si>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</si>
  <si>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</si>
  <si>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</si>
  <si>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</si>
  <si>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</si>
  <si>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</si>
  <si>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</si>
  <si>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</si>
  <si>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</si>
  <si>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</si>
  <si>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</si>
  <si>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</si>
  <si>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</si>
  <si>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</si>
  <si>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</si>
  <si>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</si>
  <si>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</si>
  <si>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</si>
  <si>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</si>
  <si>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</si>
  <si>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</si>
  <si>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</si>
  <si>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</si>
  <si>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</si>
  <si>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</si>
  <si>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</si>
  <si>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</si>
  <si>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</si>
  <si>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</si>
  <si>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</si>
  <si>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</si>
  <si>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</si>
  <si>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</si>
  <si>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</si>
  <si>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</si>
  <si>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</si>
  <si>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</si>
  <si>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</si>
  <si>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</si>
  <si>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</si>
  <si>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</si>
  <si>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</si>
  <si>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</si>
  <si>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</si>
  <si>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</si>
  <si>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</si>
  <si>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</si>
  <si>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</si>
  <si>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</si>
  <si>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</si>
  <si>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</si>
  <si>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</si>
  <si>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</si>
  <si>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</si>
  <si>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</si>
  <si>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</si>
  <si>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</si>
  <si>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</si>
  <si>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</si>
  <si>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</si>
  <si>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</si>
  <si>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</si>
  <si>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</si>
  <si>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</si>
  <si>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</si>
  <si>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</si>
  <si>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</si>
  <si>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</si>
  <si>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</si>
  <si>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</si>
  <si>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</si>
  <si>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</si>
  <si>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</si>
  <si>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</si>
  <si>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</si>
  <si>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</si>
  <si>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</si>
  <si>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</si>
  <si>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</si>
  <si>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</si>
  <si>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</si>
  <si>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</si>
  <si>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</si>
  <si>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</si>
  <si>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</si>
  <si>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</si>
  <si>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</si>
  <si>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</si>
  <si>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</si>
  <si>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</si>
  <si>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</si>
  <si>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</si>
  <si>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</si>
  <si>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</si>
  <si>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</si>
  <si>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</si>
  <si>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</si>
  <si>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</si>
  <si>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</si>
  <si>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</si>
  <si>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</si>
  <si>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</si>
  <si>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</si>
  <si>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</si>
  <si>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</si>
  <si>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</si>
  <si>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</si>
  <si>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</si>
  <si>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</si>
  <si>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</si>
  <si>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</si>
  <si>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</si>
  <si>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</si>
  <si>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</si>
  <si>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</si>
  <si>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</si>
  <si>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</si>
  <si>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</si>
  <si>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</si>
  <si>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</si>
  <si>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</si>
  <si>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</si>
  <si>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</si>
  <si>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</si>
  <si>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</si>
  <si>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</si>
  <si>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</si>
  <si>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</si>
  <si>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</si>
  <si>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</si>
  <si>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</si>
  <si>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</si>
  <si>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</si>
  <si>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</si>
  <si>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</si>
  <si>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</si>
  <si>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</si>
  <si>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</si>
  <si>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</si>
  <si>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</si>
  <si>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</si>
  <si>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</si>
  <si>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</si>
  <si>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</si>
  <si>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</si>
  <si>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</si>
  <si>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</si>
  <si>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</si>
  <si>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</si>
  <si>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</si>
  <si>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</si>
  <si>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</si>
  <si>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</si>
  <si>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</si>
  <si>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</si>
  <si>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</si>
  <si>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</si>
  <si>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</si>
  <si>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</si>
  <si>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</si>
  <si>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</si>
  <si>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</si>
  <si>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</si>
  <si>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</si>
  <si>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</si>
  <si>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</si>
  <si>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</si>
  <si>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</si>
  <si>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</si>
  <si>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</si>
  <si>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</si>
  <si>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</si>
  <si>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</si>
  <si>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</si>
  <si>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</si>
  <si>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</si>
  <si>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</si>
  <si>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</si>
  <si>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</si>
  <si>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</si>
  <si>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</si>
  <si>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</si>
  <si>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</si>
  <si>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</si>
  <si>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</si>
  <si>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</si>
  <si>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</si>
  <si>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</si>
  <si>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</si>
  <si>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</si>
  <si>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</si>
  <si>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</si>
  <si>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</si>
  <si>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</si>
  <si>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</si>
  <si>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</si>
  <si>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</si>
  <si>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</si>
  <si>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</si>
  <si>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</si>
  <si>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</si>
  <si>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</si>
  <si>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</si>
  <si>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</si>
  <si>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</si>
  <si>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</si>
  <si>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</si>
  <si>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</si>
  <si>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</si>
  <si>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</si>
  <si>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</si>
  <si>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</si>
  <si>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</si>
  <si>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</si>
  <si>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</si>
  <si>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</si>
  <si>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</si>
  <si>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</si>
  <si>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</si>
  <si>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</si>
  <si>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</si>
  <si>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</si>
  <si>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</si>
  <si>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</si>
  <si>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</si>
  <si>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</si>
  <si>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</si>
  <si>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</si>
  <si>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</si>
  <si>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</si>
  <si>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</si>
  <si>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</si>
  <si>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</si>
  <si>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</si>
  <si>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</si>
  <si>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</si>
  <si>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</si>
  <si>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</si>
  <si>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</si>
  <si>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</si>
  <si>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</si>
  <si>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</si>
  <si>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</si>
  <si>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</si>
  <si>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</si>
  <si>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</si>
  <si>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https://www.youtube.com/watch?v=DIZY0wUaNm0</t>
  </si>
  <si>
    <t>talentProfile.nameInnerJson</t>
  </si>
  <si>
    <t>talentProfile.titleInnerJson</t>
  </si>
  <si>
    <t>talentProfile.capabilitiesInnerJson</t>
  </si>
  <si>
    <t>talentProfile.videoInnerJson</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</si>
  <si>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</si>
  <si>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</si>
  <si>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</si>
  <si>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</si>
  <si>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</si>
  <si>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</si>
  <si>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</si>
  <si>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</si>
  <si>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</si>
  <si>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</si>
  <si>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</si>
  <si>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</si>
  <si>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</si>
  <si>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</si>
  <si>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</si>
  <si>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</si>
  <si>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</si>
  <si>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</si>
  <si>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</si>
  <si>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</si>
  <si>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</si>
  <si>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</si>
  <si>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</si>
  <si>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</si>
  <si>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</si>
  <si>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</si>
  <si>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</si>
  <si>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</si>
  <si>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</si>
  <si>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</si>
  <si>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</si>
  <si>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</si>
  <si>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</si>
  <si>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</si>
  <si>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</si>
  <si>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</si>
  <si>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</si>
  <si>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</si>
  <si>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</si>
  <si>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</si>
  <si>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</si>
  <si>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</si>
  <si>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</si>
  <si>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</si>
  <si>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</si>
  <si>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</si>
  <si>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</si>
  <si>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</si>
  <si>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</si>
  <si>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</si>
  <si>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</si>
  <si>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</si>
  <si>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</si>
  <si>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</si>
  <si>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</si>
  <si>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</si>
  <si>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</si>
  <si>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</si>
  <si>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</si>
  <si>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</si>
  <si>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</si>
  <si>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</si>
  <si>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</si>
  <si>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</si>
  <si>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</si>
  <si>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</si>
  <si>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</si>
  <si>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</si>
  <si>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</si>
  <si>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</si>
  <si>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</si>
  <si>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</si>
  <si>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</si>
  <si>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</si>
  <si>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</si>
  <si>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</si>
  <si>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</si>
  <si>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</si>
  <si>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</si>
  <si>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</si>
  <si>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</si>
  <si>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</si>
  <si>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</si>
  <si>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</si>
  <si>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</si>
  <si>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</si>
  <si>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</si>
  <si>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</si>
  <si>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</si>
  <si>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</si>
  <si>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</si>
  <si>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</si>
  <si>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</si>
  <si>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</si>
  <si>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</si>
  <si>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</si>
  <si>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</si>
  <si>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</si>
  <si>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</si>
  <si>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</si>
  <si>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</si>
  <si>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</si>
  <si>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</si>
  <si>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</si>
  <si>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</si>
  <si>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</si>
  <si>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</si>
  <si>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</si>
  <si>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</si>
  <si>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</si>
  <si>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</si>
  <si>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</si>
  <si>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</si>
  <si>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</si>
  <si>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</si>
  <si>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</si>
  <si>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</si>
  <si>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</si>
  <si>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</si>
  <si>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</si>
  <si>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</si>
  <si>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</si>
  <si>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</si>
  <si>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</si>
  <si>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</si>
  <si>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</si>
  <si>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</si>
  <si>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</si>
  <si>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</si>
  <si>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</si>
  <si>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</si>
  <si>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</si>
  <si>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</si>
  <si>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</si>
  <si>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</si>
  <si>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</si>
  <si>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</si>
  <si>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</si>
  <si>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</si>
  <si>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</si>
  <si>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</si>
  <si>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</si>
  <si>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</si>
  <si>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</si>
  <si>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</si>
  <si>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</si>
  <si>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</si>
  <si>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</si>
  <si>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</si>
  <si>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</si>
  <si>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</si>
  <si>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</si>
  <si>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</si>
  <si>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</si>
  <si>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</si>
  <si>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</si>
  <si>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</si>
  <si>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</si>
  <si>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</si>
  <si>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</si>
  <si>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</si>
  <si>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</si>
  <si>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</si>
  <si>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</si>
  <si>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</si>
  <si>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</si>
  <si>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</si>
  <si>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</si>
  <si>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</si>
  <si>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</si>
  <si>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</si>
  <si>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</si>
  <si>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</si>
  <si>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</si>
  <si>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</si>
  <si>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</si>
  <si>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</si>
  <si>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</si>
  <si>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</si>
  <si>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</si>
  <si>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</si>
  <si>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</si>
  <si>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</si>
  <si>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</si>
  <si>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</si>
  <si>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</si>
  <si>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</si>
  <si>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</si>
  <si>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</si>
  <si>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</si>
  <si>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</si>
  <si>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</si>
  <si>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Column1</t>
  </si>
  <si>
    <t>imgSrc</t>
  </si>
  <si>
    <t>imgSrcJson</t>
  </si>
  <si>
    <t>imgSrcNum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</si>
</sst>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5" tint="0.59999389629810485"/>
        <bgColor theme="4" tint="0.79998168889431442"/>
      </patternFill>
    </fill>
    <fill>
      <patternFill patternType="solid">
        <fgColor theme="7" tint="0.39997558519241921"/>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4">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0" borderId="4" xfId="0" applyFill="1" applyBorder="1"/>
    <xf numFmtId="0" fontId="0" fillId="0" borderId="4" xfId="0" applyNumberFormat="1" applyBorder="1"/>
    <xf numFmtId="0" fontId="0" fillId="0" borderId="0" xfId="0" applyNumberFormat="1"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11" fontId="0" fillId="0" borderId="0" xfId="0" applyNumberFormat="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0" fillId="16" borderId="0" xfId="0" applyNumberFormat="1" applyFill="1"/>
    <xf numFmtId="0" fontId="0" fillId="16" borderId="0" xfId="0" applyFill="1" applyAlignment="1"/>
    <xf numFmtId="11" fontId="0" fillId="16" borderId="0" xfId="0" applyNumberFormat="1" applyFill="1" applyAlignment="1"/>
    <xf numFmtId="0" fontId="0" fillId="16" borderId="2" xfId="0" applyNumberFormat="1" applyFont="1" applyFill="1" applyBorder="1" applyAlignment="1"/>
    <xf numFmtId="0" fontId="0" fillId="16" borderId="1" xfId="0" applyNumberFormat="1" applyFont="1" applyFill="1" applyBorder="1" applyAlignment="1"/>
    <xf numFmtId="0" fontId="0" fillId="16" borderId="2" xfId="0" quotePrefix="1" applyNumberFormat="1" applyFont="1" applyFill="1" applyBorder="1" applyAlignment="1"/>
    <xf numFmtId="0" fontId="0" fillId="16" borderId="4" xfId="0" applyNumberFormat="1" applyFont="1" applyFill="1" applyBorder="1" applyAlignment="1"/>
    <xf numFmtId="0" fontId="0" fillId="17" borderId="0" xfId="0" applyNumberFormat="1" applyFont="1" applyFill="1" applyBorder="1" applyAlignment="1"/>
    <xf numFmtId="0" fontId="0" fillId="17" borderId="0" xfId="0" quotePrefix="1" applyNumberFormat="1" applyFont="1" applyFill="1" applyBorder="1" applyAlignment="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0" fillId="6" borderId="0" xfId="0" applyNumberFormat="1" applyFill="1"/>
    <xf numFmtId="0" fontId="0" fillId="6" borderId="0" xfId="0" applyFill="1" applyAlignment="1"/>
    <xf numFmtId="11" fontId="0" fillId="6" borderId="0" xfId="0" applyNumberFormat="1" applyFill="1" applyAlignment="1"/>
    <xf numFmtId="0" fontId="0" fillId="6" borderId="2" xfId="0" applyNumberFormat="1" applyFont="1" applyFill="1" applyBorder="1" applyAlignment="1"/>
    <xf numFmtId="0" fontId="0" fillId="6" borderId="1" xfId="0" applyNumberFormat="1" applyFont="1" applyFill="1" applyBorder="1" applyAlignment="1"/>
    <xf numFmtId="0" fontId="0" fillId="6" borderId="2" xfId="0" quotePrefix="1" applyNumberFormat="1" applyFont="1" applyFill="1" applyBorder="1" applyAlignment="1"/>
    <xf numFmtId="0" fontId="0" fillId="6" borderId="4" xfId="0" applyNumberFormat="1" applyFont="1" applyFill="1" applyBorder="1" applyAlignment="1"/>
    <xf numFmtId="0" fontId="0" fillId="18" borderId="0" xfId="0" applyNumberFormat="1" applyFont="1" applyFill="1" applyBorder="1" applyAlignment="1"/>
    <xf numFmtId="0" fontId="0" fillId="18" borderId="0" xfId="0" quotePrefix="1" applyNumberFormat="1" applyFont="1" applyFill="1" applyBorder="1" applyAlignment="1"/>
    <xf numFmtId="0" fontId="1" fillId="6" borderId="0" xfId="0" applyFont="1" applyFill="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3">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font>
        <b val="0"/>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52" tableBorderDxfId="151">
  <autoFilter ref="A1:F8"/>
  <sortState ref="A2:Q106">
    <sortCondition ref="A1:A106"/>
  </sortState>
  <tableColumns count="6">
    <tableColumn id="1" name="id" dataDxfId="150"/>
    <tableColumn id="2" name="UID" dataDxfId="149"/>
    <tableColumn id="9" name="text"/>
    <tableColumn id="10" name="display.color"/>
    <tableColumn id="3" name="label - as will be produced by importer" dataDxfId="148">
      <calculatedColumnFormula>LOWER(LEFT(#REF!,1)&amp;#REF!)&amp;"@livelygig.com"</calculatedColumnFormula>
    </tableColumn>
    <tableColumn id="13" name="json" dataDxfId="147">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6" tableBorderDxfId="145">
  <autoFilter ref="A1:X198"/>
  <sortState ref="A2:X198">
    <sortCondition ref="A1:A198"/>
  </sortState>
  <tableColumns count="24">
    <tableColumn id="1" name="id" dataDxfId="144"/>
    <tableColumn id="2" name="UUID" dataDxfId="143"/>
    <tableColumn id="3" name="email" dataDxfId="142">
      <calculatedColumnFormula>LOWER(LEFT(Table1[[#This Row],[firstName]],1)&amp;Table1[[#This Row],[lastName]])&amp;"@localhost"</calculatedColumnFormula>
    </tableColumn>
    <tableColumn id="4" name="firstName" dataDxfId="141"/>
    <tableColumn id="5" name="lastName" dataDxfId="140"/>
    <tableColumn id="6" name="pwd" dataDxfId="139">
      <calculatedColumnFormula>"a"</calculatedColumnFormula>
    </tableColumn>
    <tableColumn id="31" name="contact1" dataDxfId="138">
      <calculatedColumnFormula>"mailto:"&amp;Table1[[#This Row],[email]]</calculatedColumnFormula>
    </tableColumn>
    <tableColumn id="34" name="contact1 type" dataDxfId="137"/>
    <tableColumn id="16" name="profilePic#" dataDxfId="136"/>
    <tableColumn id="17" name="profilePicName" dataDxfId="135">
      <calculatedColumnFormula>VLOOKUP(Table1[[#This Row],[profilePic'#]],Images[],3,FALSE)</calculatedColumnFormula>
    </tableColumn>
    <tableColumn id="15" name="profilePic" dataDxfId="134">
      <calculatedColumnFormula>VLOOKUP(Table1[[#This Row],[profilePic'#]],Images[],4,FALSE)</calculatedColumnFormula>
    </tableColumn>
    <tableColumn id="27" name="id data" dataDxfId="133">
      <calculatedColumnFormula>"""id"" : """&amp;Table1[[#This Row],[UUID]]&amp;""", "</calculatedColumnFormula>
    </tableColumn>
    <tableColumn id="26" name="loginId data" dataDxfId="132">
      <calculatedColumnFormula>"""email"" : """&amp;Table1[[#This Row],[email]]&amp;""", "</calculatedColumnFormula>
    </tableColumn>
    <tableColumn id="25" name="pwd data" dataDxfId="131">
      <calculatedColumnFormula>"""pwd"" : """&amp;Table1[[#This Row],[pwd]]&amp;""", "</calculatedColumnFormula>
    </tableColumn>
    <tableColumn id="8" name="jsonBlob" dataDxfId="130">
      <calculatedColumnFormula>"""jsonBlob"" : ""{\""name\"" : \"""&amp;Table1[[#This Row],[firstName]]&amp;" "&amp;Table1[[#This Row],[lastName]]&amp;"\"", "&amp;"\""imgSrc\"" : \"""&amp;Table1[[#This Row],[profilePic]]&amp;"\""}"","</calculatedColumnFormula>
    </tableColumn>
    <tableColumn id="30" name="contacts" dataDxfId="129">
      <calculatedColumnFormula>"""contacts"" : { ""channels"": [ {""url"" : """&amp;Table1[[#This Row],[contact1]]&amp;""", ""channelType"" : """&amp;Table1[[#This Row],[contact1 type]]&amp;""" } ] },"</calculatedColumnFormula>
    </tableColumn>
    <tableColumn id="7" name="bindings" dataDxfId="128">
      <calculatedColumnFormula>""</calculatedColumnFormula>
    </tableColumn>
    <tableColumn id="14" name="label1" dataDxfId="127"/>
    <tableColumn id="12" name="label2" dataDxfId="126"/>
    <tableColumn id="11" name="label3" dataDxfId="125"/>
    <tableColumn id="10" name="label4" dataDxfId="124"/>
    <tableColumn id="9" name="Labels" dataDxfId="123">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22">
      <calculatedColumnFormula>"""initialPosts"" : [  ]"</calculatedColumnFormula>
    </tableColumn>
    <tableColumn id="13" name="data" dataDxfId="121">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85" totalsRowShown="0" headerRowDxfId="120" dataDxfId="119" tableBorderDxfId="118">
  <autoFilter ref="A1:K285"/>
  <sortState ref="A2:K268">
    <sortCondition ref="A1:A268"/>
  </sortState>
  <tableColumns count="11">
    <tableColumn id="1" name="Sort" dataDxfId="117"/>
    <tableColumn id="2" name="src" dataDxfId="116"/>
    <tableColumn id="4" name="src lookup" dataDxfId="115">
      <calculatedColumnFormula>VLOOKUP(Table134[[#This Row],[src]],Table1[[UUID]:[email]],2,FALSE)</calculatedColumnFormula>
    </tableColumn>
    <tableColumn id="5" name="Data Set" dataDxfId="114"/>
    <tableColumn id="3" name="trgt" dataDxfId="113"/>
    <tableColumn id="8" name="target lookup" dataDxfId="112">
      <calculatedColumnFormula>VLOOKUP(Table134[[#This Row],[trgt]],Table1[[UUID]:[email]],2,FALSE)</calculatedColumnFormula>
    </tableColumn>
    <tableColumn id="7" name="DuplicateCheckId" dataDxfId="111">
      <calculatedColumnFormula>IF(Table134[[#This Row],[src]]&lt;Table134[[#This Row],[trgt]],Table134[[#This Row],[src]]&amp;Table134[[#This Row],[trgt]],Table134[[#This Row],[trgt]]&amp;Table134[[#This Row],[src]])</calculatedColumnFormula>
    </tableColumn>
    <tableColumn id="10" name="Duplicate Check" dataDxfId="110">
      <calculatedColumnFormula>COUNTIF(Table134[DuplicateCheckId],Table134[[#This Row],[DuplicateCheckId]])-1</calculatedColumnFormula>
    </tableColumn>
    <tableColumn id="6" name="Label" dataDxfId="109"/>
    <tableColumn id="9" name="label2" dataDxfId="108">
      <calculatedColumnFormula>IF(LEN(Table134[[#This Row],[Label]])&gt;0,"""label"" : { ""id"" : ""a7311ed09ba64a6e8066caa2a2247991"" , ""functor"" : ""tag list"" , ""components"" : [ { value"" : """ &amp; Table134[[#This Row],[Label]] &amp; """, ""type"" : ""string"" } ] },","")</calculatedColumnFormula>
    </tableColumn>
    <tableColumn id="12" name="cnxn" dataDxfId="107">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N127" totalsRowShown="0">
  <autoFilter ref="B3:CN127">
    <filterColumn colId="0" hiddenButton="1"/>
    <filterColumn colId="1"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sortState ref="B4:BP31">
    <sortCondition ref="B3:B31"/>
  </sortState>
  <tableColumns count="91">
    <tableColumn id="12" name="uid" dataDxfId="106"/>
    <tableColumn id="1" name="Source"/>
    <tableColumn id="7" name="SourceWho" dataDxfId="105">
      <calculatedColumnFormula>VLOOKUP(demoPosts[[#This Row],[Source]],Table1[[UUID]:[email]],2,FALSE)</calculatedColumnFormula>
    </tableColumn>
    <tableColumn id="3" name="trgt1" dataDxfId="104"/>
    <tableColumn id="5" name="postType" dataDxfId="103"/>
    <tableColumn id="6" name="postTypeGuidLabel" dataDxfId="102">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contractType" dataDxfId="101"/>
    <tableColumn id="20" name="created" dataDxfId="100"/>
    <tableColumn id="29" name="modified" dataDxfId="99"/>
    <tableColumn id="8" name="versionedPost.id" dataDxfId="98"/>
    <tableColumn id="9" name="versionedPost.predecessorID" dataDxfId="97"/>
    <tableColumn id="77" name="messageSubject" dataDxfId="96"/>
    <tableColumn id="76" name="messageText" dataDxfId="95"/>
    <tableColumn id="92" name="imgSrcNum" dataDxfId="94"/>
    <tableColumn id="79" name="imgSrc" dataDxfId="93"/>
    <tableColumn id="91" name="Column1" dataDxfId="92"/>
    <tableColumn id="31" name="jobPostType" dataDxfId="91"/>
    <tableColumn id="32" name="summary" dataDxfId="90"/>
    <tableColumn id="33" name="description" dataDxfId="89"/>
    <tableColumn id="51" name="message" dataDxfId="88"/>
    <tableColumn id="34" name="postedDate" dataDxfId="87"/>
    <tableColumn id="35" name="broadcastDate" dataDxfId="86"/>
    <tableColumn id="36" name="startDate" dataDxfId="85"/>
    <tableColumn id="37" name="endDate" dataDxfId="84"/>
    <tableColumn id="38" name="currency" dataDxfId="83"/>
    <tableColumn id="39" name="workLocation" dataDxfId="82"/>
    <tableColumn id="40" name="isPayoutInPieces" dataDxfId="81"/>
    <tableColumn id="41" name="skills" dataDxfId="80"/>
    <tableColumn id="42" name="posterId" dataDxfId="79"/>
    <tableColumn id="50" name="versionNumber" dataDxfId="78"/>
    <tableColumn id="49" name="allowFormatting" dataDxfId="77"/>
    <tableColumn id="43" name="canForward" dataDxfId="76"/>
    <tableColumn id="44" name="referents" dataDxfId="75"/>
    <tableColumn id="45" name="contractType2" dataDxfId="74"/>
    <tableColumn id="46" name="budget" dataDxfId="73"/>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72">
      <calculatedColumnFormula>"\""name\"" : \"""&amp;demoPosts[[#This Row],[talentProfile.name]]&amp;"\"", "</calculatedColumnFormula>
    </tableColumn>
    <tableColumn id="87" name="talentProfile.titleInnerJson" dataDxfId="71">
      <calculatedColumnFormula>"\""title\"" : \"""&amp;demoPosts[[#This Row],[talentProfile.title]]&amp;"\"", "</calculatedColumnFormula>
    </tableColumn>
    <tableColumn id="86" name="talentProfile.capabilitiesInnerJson" dataDxfId="70">
      <calculatedColumnFormula>"\""capabilities\"" : \"""&amp;demoPosts[[#This Row],[talentProfile.capabilities]]&amp;"\"", "</calculatedColumnFormula>
    </tableColumn>
    <tableColumn id="85" name="talentProfile.videoInnerJson" dataDxfId="69">
      <calculatedColumnFormula>"\""video\"" : \"""&amp;demoPosts[[#This Row],[talentProfile.video]]&amp;"\"" "</calculatedColumnFormula>
    </tableColumn>
    <tableColumn id="89" name="profilePostJson" dataDxfId="68">
      <calculatedColumnFormula>"\""postContent\"":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calculatedColumnFormula>
    </tableColumn>
    <tableColumn id="25" name="uidInnerJson" dataDxfId="67">
      <calculatedColumnFormula>"\""uid\"" : \"""&amp;demoPosts[[#This Row],[uid]]&amp;"\"", "</calculatedColumnFormula>
    </tableColumn>
    <tableColumn id="19" name="textInnerJson" dataDxfId="66">
      <calculatedColumnFormula>"\""text\"" : \""" &amp;#REF! &amp; "\"",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53" name="summaryJson" dataDxfId="55">
      <calculatedColumnFormula>"\""name\"" : \""" &amp; demoPosts[[#This Row],[summary]] &amp; "\"", "</calculatedColumnFormula>
    </tableColumn>
    <tableColumn id="54" name="descriptionJson" dataDxfId="54">
      <calculatedColumnFormula>"\""description\"" : \""" &amp; demoPosts[[#This Row],[description]] &amp; "\"", "</calculatedColumnFormula>
    </tableColumn>
    <tableColumn id="55" name="messageJson" dataDxfId="53">
      <calculatedColumnFormula>"\""message\"" : \""" &amp; demoPosts[[#This Row],[message]]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Row],[message]] &amp; "\"", "</calculatedColumnFormula>
    </tableColumn>
    <tableColumn id="57" name="broadcastDateJson" dataDxfId="50">
      <calculatedColumnFormula>"\""broadcastDate\"" : \""" &amp; demoPosts[[#This Row],[broadcastDate]] &amp; "\"", "</calculatedColumnFormula>
    </tableColumn>
    <tableColumn id="58" name="endDateJson" dataDxfId="49">
      <calculatedColumnFormula>"\""startDate\"" : \""" &amp; demoPosts[[#This Row],[startDate]] &amp; "\"", "</calculatedColumnFormula>
    </tableColumn>
    <tableColumn id="59" name="endDateJson2" dataDxfId="48">
      <calculatedColumnFormula>"\""endDate\"" : \""" &amp; demoPosts[[#This Row],[endDate]] &amp; "\"", "</calculatedColumnFormula>
    </tableColumn>
    <tableColumn id="60" name="currencyJson" dataDxfId="47">
      <calculatedColumnFormula>"\""currency\"" : \""" &amp; demoPosts[[#This Row],[currency]] &amp; "\"", "</calculatedColumnFormula>
    </tableColumn>
    <tableColumn id="61" name="workLocationJson" dataDxfId="46">
      <calculatedColumnFormula>"\""workLocation\"" : \""" &amp; demoPosts[[#This Row],[workLocation]] &amp; "\"", "</calculatedColumnFormula>
    </tableColumn>
    <tableColumn id="62" name="isPayoutInPiecesJson" dataDxfId="45">
      <calculatedColumnFormula>"\""isPayoutInPieces\"" : \""" &amp; demoPosts[[#This Row],[isPayoutInPieces]] &amp; "\"", "</calculatedColumnFormula>
    </tableColumn>
    <tableColumn id="63" name="skillNeededJson" dataDxfId="44">
      <calculatedColumnFormula>"\""skillNeeded\"" : \""" &amp; ""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mattingJson" dataDxfId="41">
      <calculatedColumnFormula>"\""allowFormatting\"" : " &amp; demoPosts[[#This Row],[allowFormatting]] &amp; ", "</calculatedColumnFormula>
    </tableColumn>
    <tableColumn id="67" name="canForwardJson" dataDxfId="40">
      <calculatedColumnFormula>"\""canForward\"" : " &amp; demoPosts[[#This Row],[canForward]] &amp; ", "</calculatedColumnFormula>
    </tableColumn>
    <tableColumn id="68" name="referentsJson" dataDxfId="39">
      <calculatedColumnFormula>"\""referents\"" : \""" &amp; "" &amp; "\"", "</calculatedColumnFormula>
    </tableColumn>
    <tableColumn id="69" name="contractTypeJson" dataDxfId="38">
      <calculatedColumnFormula>"\""contractType\"" : \""" &amp; demoPosts[[#This Row],[contractType]] &amp; "\"", "</calculatedColumnFormula>
    </tableColumn>
    <tableColumn id="70" name="budgetjson" dataDxfId="37">
      <calculatedColumnFormula>"\""budget\"" : \""" &amp; demoPosts[[#This Row],[budget]] &amp; "\"""</calculatedColumnFormula>
    </tableColumn>
    <tableColumn id="71" name="projectPostContentJson" dataDxfId="36">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5">
      <calculatedColumnFormula>"\""text\"" : \""" &amp; demoPosts[[#This Row],[messageText]] &amp; "\"","</calculatedColumnFormula>
    </tableColumn>
    <tableColumn id="48" name="messageSubjectJson" dataDxfId="34">
      <calculatedColumnFormula>"\""subject\"" : \""" &amp; demoPosts[[#This Row],[messageSubject]] &amp; "\"","</calculatedColumnFormula>
    </tableColumn>
    <tableColumn id="30" name="messagePostContentJson" dataDxfId="33">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calculatedColumnFormula>
    </tableColumn>
    <tableColumn id="78" name="typeDependentContentJson" dataDxfId="32">
      <calculatedColumnFormula>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1">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30">
      <calculatedColumnFormula>"{\""$type\"":\"""&amp;demoPosts[[#This Row],[$type]]&amp;"\"","&amp;demoPosts[[#This Row],[uidInnerJson]]&amp;demoPosts[[#This Row],[createdInnerJson]]&amp;demoPosts[[#This Row],[modifiedInnerJson]]&amp;"\""connections\"":[{}],"&amp;demoPosts[[#This Row],[typeDependentContentJson]]&amp;"}"</calculatedColumnFormula>
    </tableColumn>
    <tableColumn id="13" name="uid2" dataDxfId="29">
      <calculatedColumnFormula>"""uid"" : """&amp;demoPosts[[#This Row],[uid]]&amp;""", "</calculatedColumnFormula>
    </tableColumn>
    <tableColumn id="15" name="src" dataDxfId="28">
      <calculatedColumnFormula>"""src"" : """&amp;demoPosts[[#This Row],[Source]]&amp;""", "</calculatedColumnFormula>
    </tableColumn>
    <tableColumn id="16" name="trgts" dataDxfId="27">
      <calculatedColumnFormula>"""trgts"" : ["""&amp;demoPosts[[#This Row],[trgt1]]&amp;"""], "</calculatedColumnFormula>
    </tableColumn>
    <tableColumn id="14" name="outterLabels" dataDxfId="26">
      <calculatedColumnFormula>"""label"" : ""each([Bitcoin],[Ethereum],[" &amp; demoPosts[[#This Row],[postTypeGuidLabel]]&amp;"])"", "</calculatedColumnFormula>
    </tableColumn>
    <tableColumn id="11" name="json" dataDxfId="25">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16" totalsRowShown="0">
  <autoFilter ref="A1:D16"/>
  <sortState ref="A2:D15">
    <sortCondition ref="A1:A15"/>
  </sortState>
  <tableColumns count="4">
    <tableColumn id="1" name="ID"/>
    <tableColumn id="3" name="Length" dataDxfId="24">
      <calculatedColumnFormula>LEN(Images[[#This Row],[Image]])</calculatedColumnFormula>
    </tableColumn>
    <tableColumn id="4" name="Description" dataDxfId="23"/>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17" sqref="F17"/>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1104</v>
      </c>
      <c r="C1" s="10" t="s">
        <v>847</v>
      </c>
      <c r="D1" s="10" t="s">
        <v>1106</v>
      </c>
      <c r="E1" s="10" t="s">
        <v>2419</v>
      </c>
      <c r="F1" s="10" t="s">
        <v>866</v>
      </c>
    </row>
    <row r="2" spans="1:6" ht="30" x14ac:dyDescent="0.25">
      <c r="A2" s="146">
        <v>1</v>
      </c>
      <c r="B2" t="s">
        <v>1097</v>
      </c>
      <c r="C2" t="s">
        <v>637</v>
      </c>
      <c r="D2" t="s">
        <v>1107</v>
      </c>
      <c r="E2" s="124" t="str">
        <f>"""leaf(text(\"""&amp;Table18[[#This Row],[text]]&amp;"\""),display(color(\"""&amp;"#5C9BCC"&amp;"\""),image(\""\"")))"","</f>
        <v>"leaf(text(\"LivelyGig\"),display(color(\"#5C9BCC\"),image(\"\")))",</v>
      </c>
      <c r="F2" s="128"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46">
        <v>2</v>
      </c>
      <c r="B3" t="s">
        <v>1098</v>
      </c>
      <c r="C3" t="s">
        <v>1118</v>
      </c>
      <c r="D3" t="s">
        <v>1108</v>
      </c>
      <c r="E3" s="124" t="str">
        <f>"""leaf(text(\"""&amp;Table18[[#This Row],[text]]&amp;"\""),display(color(\"""&amp;"#5C9BCC"&amp;"\""),image(\""\"")))"","</f>
        <v>"leaf(text(\"Hot\"),display(color(\"#5C9BCC\"),image(\"\")))",</v>
      </c>
      <c r="F3" s="129"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47">
        <v>3</v>
      </c>
      <c r="B4" t="s">
        <v>1099</v>
      </c>
      <c r="C4" t="s">
        <v>1114</v>
      </c>
      <c r="D4" t="s">
        <v>1109</v>
      </c>
      <c r="E4" s="124" t="str">
        <f>"""leaf(text(\"""&amp;Table18[[#This Row],[text]]&amp;"\""),display(color(\"""&amp;"#5C9BCC"&amp;"\""),image(\""\"")))"","</f>
        <v>"leaf(text(\"Bitcoin\"),display(color(\"#5C9BCC\"),image(\"\")))",</v>
      </c>
      <c r="F4" s="129"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48">
        <v>4</v>
      </c>
      <c r="B5" t="s">
        <v>1100</v>
      </c>
      <c r="C5" t="s">
        <v>1115</v>
      </c>
      <c r="D5" t="s">
        <v>1110</v>
      </c>
      <c r="E5" s="124" t="str">
        <f>"""leaf(text(\"""&amp;Table18[[#This Row],[text]]&amp;"\""),display(color(\"""&amp;"#5C9BCC"&amp;"\""),image(\""\"")))"","</f>
        <v>"leaf(text(\"Ethereum\"),display(color(\"#5C9BCC\"),image(\"\")))",</v>
      </c>
      <c r="F5" s="130"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46">
        <v>5</v>
      </c>
      <c r="B6" t="s">
        <v>1101</v>
      </c>
      <c r="C6" t="s">
        <v>1116</v>
      </c>
      <c r="D6" t="s">
        <v>1111</v>
      </c>
      <c r="E6" s="124" t="str">
        <f>"""leaf(text(\"""&amp;Table18[[#This Row],[text]]&amp;"\""),display(color(\"""&amp;"#5C9BCC"&amp;"\""),image(\""\"")))"","</f>
        <v>"leaf(text(\"CasperL\"),display(color(\"#5C9BCC\"),image(\"\")))",</v>
      </c>
      <c r="F6" s="130"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46">
        <v>6</v>
      </c>
      <c r="B7" t="s">
        <v>1102</v>
      </c>
      <c r="C7" t="s">
        <v>1117</v>
      </c>
      <c r="D7" t="s">
        <v>1112</v>
      </c>
      <c r="E7" s="124" t="str">
        <f>"""leaf(text(\"""&amp;Table18[[#This Row],[text]]&amp;"\""),display(color(\"""&amp;"#5C9BCC"&amp;"\""),image(\""\"")))"","</f>
        <v>"leaf(text(\"Blockchain\"),display(color(\"#5C9BCC\"),image(\"\")))",</v>
      </c>
      <c r="F7" s="130"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51">
        <v>7</v>
      </c>
      <c r="B8" t="s">
        <v>1103</v>
      </c>
      <c r="C8" t="s">
        <v>1105</v>
      </c>
      <c r="D8" t="s">
        <v>1113</v>
      </c>
      <c r="E8" s="124" t="str">
        <f>"""leaf(text(\"""&amp;Table18[[#This Row],[text]]&amp;"\""),display(color(\"""&amp;"#5C9BCC"&amp;"\""),image(\""\"")))"","</f>
        <v>"leaf(text(\"Synereo\"),display(color(\"#5C9BCC\"),image(\"\")))",</v>
      </c>
      <c r="F8" s="130"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25"/>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913</v>
      </c>
    </row>
    <row r="4" spans="2:16" s="82" customFormat="1" ht="22.5" customHeight="1" x14ac:dyDescent="0.25">
      <c r="B4" s="80" t="s">
        <v>914</v>
      </c>
      <c r="C4" s="81"/>
      <c r="D4" s="81"/>
      <c r="E4" s="81"/>
      <c r="F4" s="81"/>
      <c r="G4" s="81"/>
    </row>
    <row r="5" spans="2:16" ht="22.5" customHeight="1" x14ac:dyDescent="0.25">
      <c r="B5" s="75" t="s">
        <v>915</v>
      </c>
    </row>
    <row r="6" spans="2:16" s="82" customFormat="1" ht="22.5" customHeight="1" x14ac:dyDescent="0.25">
      <c r="B6" s="80" t="s">
        <v>916</v>
      </c>
      <c r="C6" s="81"/>
      <c r="D6" s="81"/>
      <c r="E6" s="81"/>
      <c r="F6" s="81"/>
      <c r="G6" s="81"/>
    </row>
    <row r="7" spans="2:16" ht="22.5" customHeight="1" x14ac:dyDescent="0.25">
      <c r="B7" s="75" t="s">
        <v>917</v>
      </c>
    </row>
    <row r="8" spans="2:16" s="82" customFormat="1" ht="33.75" customHeight="1" x14ac:dyDescent="0.25">
      <c r="B8" s="80" t="s">
        <v>918</v>
      </c>
      <c r="C8" s="81"/>
      <c r="D8" s="81"/>
      <c r="E8" s="81"/>
      <c r="F8" s="81"/>
      <c r="G8" s="81"/>
    </row>
    <row r="9" spans="2:16" ht="22.5" customHeight="1" x14ac:dyDescent="0.25">
      <c r="B9" s="75" t="s">
        <v>919</v>
      </c>
    </row>
    <row r="10" spans="2:16" s="82" customFormat="1" ht="22.5" customHeight="1" x14ac:dyDescent="0.25">
      <c r="B10" s="80"/>
      <c r="C10" s="90" t="s">
        <v>934</v>
      </c>
      <c r="D10" s="241" t="s">
        <v>921</v>
      </c>
      <c r="E10" s="242"/>
      <c r="F10" s="242"/>
      <c r="G10" s="242"/>
      <c r="H10" s="243"/>
    </row>
    <row r="11" spans="2:16" s="82" customFormat="1" ht="49.5" customHeight="1" x14ac:dyDescent="0.25">
      <c r="B11" s="83" t="s">
        <v>920</v>
      </c>
      <c r="C11" s="91"/>
      <c r="D11" s="86" t="s">
        <v>936</v>
      </c>
      <c r="E11" s="86" t="s">
        <v>928</v>
      </c>
      <c r="F11" s="86" t="s">
        <v>929</v>
      </c>
      <c r="G11" s="86" t="s">
        <v>930</v>
      </c>
      <c r="H11" s="86" t="s">
        <v>931</v>
      </c>
    </row>
    <row r="12" spans="2:16" ht="22.5" customHeight="1" x14ac:dyDescent="0.25">
      <c r="B12" s="76" t="s">
        <v>923</v>
      </c>
      <c r="C12" s="88" t="s">
        <v>935</v>
      </c>
      <c r="D12" s="79" t="s">
        <v>922</v>
      </c>
      <c r="E12" s="79" t="s">
        <v>922</v>
      </c>
      <c r="F12" s="79" t="s">
        <v>922</v>
      </c>
      <c r="G12" s="79" t="s">
        <v>922</v>
      </c>
      <c r="H12" s="79" t="s">
        <v>922</v>
      </c>
    </row>
    <row r="13" spans="2:16" s="82" customFormat="1" ht="22.5" customHeight="1" x14ac:dyDescent="0.25">
      <c r="B13" s="84" t="s">
        <v>924</v>
      </c>
      <c r="C13" s="89" t="s">
        <v>935</v>
      </c>
      <c r="D13" s="85" t="s">
        <v>922</v>
      </c>
      <c r="E13" s="85" t="s">
        <v>922</v>
      </c>
      <c r="F13" s="85" t="s">
        <v>922</v>
      </c>
      <c r="G13" s="85" t="s">
        <v>922</v>
      </c>
      <c r="H13" s="85" t="s">
        <v>922</v>
      </c>
      <c r="P13" s="82" t="s">
        <v>933</v>
      </c>
    </row>
    <row r="14" spans="2:16" ht="22.5" customHeight="1" x14ac:dyDescent="0.25">
      <c r="B14" s="77" t="s">
        <v>925</v>
      </c>
      <c r="C14" s="88" t="s">
        <v>935</v>
      </c>
      <c r="D14" s="79" t="s">
        <v>922</v>
      </c>
      <c r="E14" s="79" t="s">
        <v>922</v>
      </c>
      <c r="F14" s="79" t="s">
        <v>922</v>
      </c>
      <c r="G14" s="79" t="s">
        <v>922</v>
      </c>
      <c r="H14" s="79" t="s">
        <v>922</v>
      </c>
    </row>
    <row r="15" spans="2:16" s="82" customFormat="1" ht="22.5" customHeight="1" x14ac:dyDescent="0.25">
      <c r="B15" s="84" t="s">
        <v>926</v>
      </c>
      <c r="C15" s="89" t="s">
        <v>935</v>
      </c>
      <c r="D15" s="85" t="s">
        <v>922</v>
      </c>
      <c r="E15" s="85" t="s">
        <v>922</v>
      </c>
      <c r="F15" s="85" t="s">
        <v>922</v>
      </c>
      <c r="G15" s="85" t="s">
        <v>922</v>
      </c>
      <c r="H15" s="85" t="s">
        <v>922</v>
      </c>
    </row>
    <row r="16" spans="2:16" ht="22.5" customHeight="1" x14ac:dyDescent="0.25">
      <c r="B16" s="77" t="s">
        <v>927</v>
      </c>
      <c r="C16" s="88" t="s">
        <v>935</v>
      </c>
      <c r="D16" s="79" t="s">
        <v>922</v>
      </c>
      <c r="E16" s="79" t="s">
        <v>922</v>
      </c>
      <c r="F16" s="79" t="s">
        <v>922</v>
      </c>
      <c r="G16" s="79" t="s">
        <v>922</v>
      </c>
      <c r="H16" s="79" t="s">
        <v>922</v>
      </c>
    </row>
    <row r="17" spans="2:7" s="82" customFormat="1" ht="78.75" customHeight="1" x14ac:dyDescent="0.25">
      <c r="B17" s="87" t="s">
        <v>932</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42578125" customWidth="1"/>
  </cols>
  <sheetData>
    <row r="100" spans="1:1" x14ac:dyDescent="0.25">
      <c r="A100" t="s">
        <v>1311</v>
      </c>
    </row>
    <row r="101" spans="1:1" x14ac:dyDescent="0.25">
      <c r="A101" t="s">
        <v>1312</v>
      </c>
    </row>
    <row r="102" spans="1:1" x14ac:dyDescent="0.25">
      <c r="A102" t="s">
        <v>1313</v>
      </c>
    </row>
    <row r="103" spans="1:1" x14ac:dyDescent="0.25">
      <c r="A103" t="s">
        <v>1314</v>
      </c>
    </row>
    <row r="104" spans="1:1" x14ac:dyDescent="0.25">
      <c r="A104" t="s">
        <v>1315</v>
      </c>
    </row>
    <row r="105" spans="1:1" x14ac:dyDescent="0.25">
      <c r="A105" t="s">
        <v>1316</v>
      </c>
    </row>
    <row r="106" spans="1:1" x14ac:dyDescent="0.25">
      <c r="A106" t="s">
        <v>1317</v>
      </c>
    </row>
    <row r="107" spans="1:1" x14ac:dyDescent="0.25">
      <c r="A107" t="s">
        <v>1318</v>
      </c>
    </row>
    <row r="108" spans="1:1" x14ac:dyDescent="0.25">
      <c r="A108" t="s">
        <v>1319</v>
      </c>
    </row>
    <row r="109" spans="1:1" x14ac:dyDescent="0.25">
      <c r="A109" s="8" t="s">
        <v>1320</v>
      </c>
    </row>
    <row r="110" spans="1:1" x14ac:dyDescent="0.25">
      <c r="A110" t="s">
        <v>1321</v>
      </c>
    </row>
    <row r="111" spans="1:1" x14ac:dyDescent="0.25">
      <c r="A111" t="s">
        <v>1322</v>
      </c>
    </row>
    <row r="112" spans="1:1" x14ac:dyDescent="0.25">
      <c r="A112" t="s">
        <v>1323</v>
      </c>
    </row>
    <row r="113" spans="1:1" x14ac:dyDescent="0.25">
      <c r="A113" t="s">
        <v>1324</v>
      </c>
    </row>
    <row r="114" spans="1:1" x14ac:dyDescent="0.25">
      <c r="A114" t="s">
        <v>1325</v>
      </c>
    </row>
    <row r="115" spans="1:1" x14ac:dyDescent="0.25">
      <c r="A115" t="s">
        <v>1326</v>
      </c>
    </row>
    <row r="116" spans="1:1" x14ac:dyDescent="0.25">
      <c r="A116" t="s">
        <v>1327</v>
      </c>
    </row>
    <row r="117" spans="1:1" x14ac:dyDescent="0.25">
      <c r="A117" t="s">
        <v>1328</v>
      </c>
    </row>
    <row r="118" spans="1:1" x14ac:dyDescent="0.25">
      <c r="A118" t="s">
        <v>1329</v>
      </c>
    </row>
    <row r="119" spans="1:1" x14ac:dyDescent="0.25">
      <c r="A119" t="s">
        <v>1330</v>
      </c>
    </row>
    <row r="120" spans="1:1" x14ac:dyDescent="0.25">
      <c r="A120" t="s">
        <v>1331</v>
      </c>
    </row>
    <row r="121" spans="1:1" x14ac:dyDescent="0.25">
      <c r="A121" t="s">
        <v>1332</v>
      </c>
    </row>
    <row r="122" spans="1:1" x14ac:dyDescent="0.25">
      <c r="A122" t="s">
        <v>1333</v>
      </c>
    </row>
    <row r="123" spans="1:1" x14ac:dyDescent="0.25">
      <c r="A123" t="s">
        <v>1334</v>
      </c>
    </row>
    <row r="124" spans="1:1" x14ac:dyDescent="0.25">
      <c r="A124" t="s">
        <v>1335</v>
      </c>
    </row>
    <row r="125" spans="1:1" x14ac:dyDescent="0.25">
      <c r="A125" t="s">
        <v>1336</v>
      </c>
    </row>
    <row r="126" spans="1:1" x14ac:dyDescent="0.25">
      <c r="A126" t="s">
        <v>1337</v>
      </c>
    </row>
    <row r="127" spans="1:1" x14ac:dyDescent="0.25">
      <c r="A127" t="s">
        <v>1338</v>
      </c>
    </row>
    <row r="128" spans="1:1" x14ac:dyDescent="0.25">
      <c r="A128" t="s">
        <v>1339</v>
      </c>
    </row>
    <row r="129" spans="1:1" x14ac:dyDescent="0.25">
      <c r="A129" t="s">
        <v>1340</v>
      </c>
    </row>
    <row r="130" spans="1:1" x14ac:dyDescent="0.25">
      <c r="A130" t="s">
        <v>1341</v>
      </c>
    </row>
    <row r="131" spans="1:1" x14ac:dyDescent="0.25">
      <c r="A131" t="s">
        <v>1342</v>
      </c>
    </row>
    <row r="132" spans="1:1" x14ac:dyDescent="0.25">
      <c r="A132" t="s">
        <v>1343</v>
      </c>
    </row>
    <row r="133" spans="1:1" x14ac:dyDescent="0.25">
      <c r="A133" t="s">
        <v>1344</v>
      </c>
    </row>
    <row r="134" spans="1:1" x14ac:dyDescent="0.25">
      <c r="A134" t="s">
        <v>1345</v>
      </c>
    </row>
    <row r="135" spans="1:1" x14ac:dyDescent="0.25">
      <c r="A135" t="s">
        <v>1346</v>
      </c>
    </row>
    <row r="136" spans="1:1" x14ac:dyDescent="0.25">
      <c r="A136" t="s">
        <v>1347</v>
      </c>
    </row>
    <row r="137" spans="1:1" x14ac:dyDescent="0.25">
      <c r="A137" t="s">
        <v>1348</v>
      </c>
    </row>
    <row r="138" spans="1:1" x14ac:dyDescent="0.25">
      <c r="A138" t="s">
        <v>1349</v>
      </c>
    </row>
    <row r="139" spans="1:1" x14ac:dyDescent="0.25">
      <c r="A139" t="s">
        <v>1350</v>
      </c>
    </row>
    <row r="140" spans="1:1" x14ac:dyDescent="0.25">
      <c r="A140" t="s">
        <v>1351</v>
      </c>
    </row>
    <row r="141" spans="1:1" x14ac:dyDescent="0.25">
      <c r="A141" t="s">
        <v>1352</v>
      </c>
    </row>
    <row r="142" spans="1:1" x14ac:dyDescent="0.25">
      <c r="A142" t="s">
        <v>1353</v>
      </c>
    </row>
    <row r="143" spans="1:1" x14ac:dyDescent="0.25">
      <c r="A143" t="s">
        <v>1354</v>
      </c>
    </row>
    <row r="144" spans="1:1" x14ac:dyDescent="0.25">
      <c r="A144" t="s">
        <v>1355</v>
      </c>
    </row>
    <row r="145" spans="1:1" x14ac:dyDescent="0.25">
      <c r="A145" t="s">
        <v>1356</v>
      </c>
    </row>
    <row r="146" spans="1:1" x14ac:dyDescent="0.25">
      <c r="A146" t="s">
        <v>1357</v>
      </c>
    </row>
    <row r="147" spans="1:1" x14ac:dyDescent="0.25">
      <c r="A147" t="s">
        <v>1358</v>
      </c>
    </row>
    <row r="148" spans="1:1" x14ac:dyDescent="0.25">
      <c r="A148" t="s">
        <v>1359</v>
      </c>
    </row>
    <row r="149" spans="1:1" x14ac:dyDescent="0.25">
      <c r="A149" t="s">
        <v>1360</v>
      </c>
    </row>
    <row r="150" spans="1:1" x14ac:dyDescent="0.25">
      <c r="A150" t="s">
        <v>1361</v>
      </c>
    </row>
    <row r="151" spans="1:1" x14ac:dyDescent="0.25">
      <c r="A151" t="s">
        <v>1362</v>
      </c>
    </row>
    <row r="152" spans="1:1" x14ac:dyDescent="0.25">
      <c r="A152" t="s">
        <v>1363</v>
      </c>
    </row>
    <row r="153" spans="1:1" x14ac:dyDescent="0.25">
      <c r="A153" t="s">
        <v>1364</v>
      </c>
    </row>
    <row r="154" spans="1:1" x14ac:dyDescent="0.25">
      <c r="A154" t="s">
        <v>1365</v>
      </c>
    </row>
    <row r="155" spans="1:1" x14ac:dyDescent="0.25">
      <c r="A155" t="s">
        <v>1366</v>
      </c>
    </row>
    <row r="156" spans="1:1" x14ac:dyDescent="0.25">
      <c r="A156" t="s">
        <v>1367</v>
      </c>
    </row>
    <row r="157" spans="1:1" x14ac:dyDescent="0.25">
      <c r="A157" t="s">
        <v>1368</v>
      </c>
    </row>
    <row r="158" spans="1:1" x14ac:dyDescent="0.25">
      <c r="A158" t="s">
        <v>1369</v>
      </c>
    </row>
    <row r="159" spans="1:1" x14ac:dyDescent="0.25">
      <c r="A159" t="s">
        <v>1370</v>
      </c>
    </row>
    <row r="160" spans="1:1" x14ac:dyDescent="0.25">
      <c r="A160" t="s">
        <v>1371</v>
      </c>
    </row>
    <row r="161" spans="1:1" x14ac:dyDescent="0.25">
      <c r="A161" t="s">
        <v>1372</v>
      </c>
    </row>
    <row r="162" spans="1:1" x14ac:dyDescent="0.25">
      <c r="A162" t="s">
        <v>1373</v>
      </c>
    </row>
    <row r="163" spans="1:1" x14ac:dyDescent="0.25">
      <c r="A163" t="s">
        <v>1374</v>
      </c>
    </row>
    <row r="164" spans="1:1" x14ac:dyDescent="0.25">
      <c r="A164" t="s">
        <v>1375</v>
      </c>
    </row>
    <row r="165" spans="1:1" x14ac:dyDescent="0.25">
      <c r="A165" t="s">
        <v>1376</v>
      </c>
    </row>
    <row r="166" spans="1:1" x14ac:dyDescent="0.25">
      <c r="A166" t="s">
        <v>1377</v>
      </c>
    </row>
    <row r="167" spans="1:1" x14ac:dyDescent="0.25">
      <c r="A167" t="s">
        <v>1378</v>
      </c>
    </row>
    <row r="168" spans="1:1" x14ac:dyDescent="0.25">
      <c r="A168" t="s">
        <v>1379</v>
      </c>
    </row>
    <row r="169" spans="1:1" x14ac:dyDescent="0.25">
      <c r="A169" t="s">
        <v>1380</v>
      </c>
    </row>
    <row r="170" spans="1:1" x14ac:dyDescent="0.25">
      <c r="A170" s="8" t="s">
        <v>1381</v>
      </c>
    </row>
    <row r="171" spans="1:1" x14ac:dyDescent="0.25">
      <c r="A171" t="s">
        <v>1382</v>
      </c>
    </row>
    <row r="172" spans="1:1" x14ac:dyDescent="0.25">
      <c r="A172" t="s">
        <v>1383</v>
      </c>
    </row>
    <row r="173" spans="1:1" x14ac:dyDescent="0.25">
      <c r="A173" t="s">
        <v>1384</v>
      </c>
    </row>
    <row r="174" spans="1:1" x14ac:dyDescent="0.25">
      <c r="A174" t="s">
        <v>1385</v>
      </c>
    </row>
    <row r="175" spans="1:1" x14ac:dyDescent="0.25">
      <c r="A175" t="s">
        <v>1386</v>
      </c>
    </row>
    <row r="176" spans="1:1" x14ac:dyDescent="0.25">
      <c r="A176" t="s">
        <v>1387</v>
      </c>
    </row>
    <row r="177" spans="1:1" x14ac:dyDescent="0.25">
      <c r="A177" t="s">
        <v>1388</v>
      </c>
    </row>
    <row r="178" spans="1:1" x14ac:dyDescent="0.25">
      <c r="A178" t="s">
        <v>1389</v>
      </c>
    </row>
    <row r="179" spans="1:1" x14ac:dyDescent="0.25">
      <c r="A179" t="s">
        <v>1390</v>
      </c>
    </row>
    <row r="180" spans="1:1" x14ac:dyDescent="0.25">
      <c r="A180" s="8" t="s">
        <v>1391</v>
      </c>
    </row>
    <row r="181" spans="1:1" x14ac:dyDescent="0.25">
      <c r="A181" t="s">
        <v>1392</v>
      </c>
    </row>
    <row r="182" spans="1:1" x14ac:dyDescent="0.25">
      <c r="A182" t="s">
        <v>1393</v>
      </c>
    </row>
    <row r="183" spans="1:1" x14ac:dyDescent="0.25">
      <c r="A183" t="s">
        <v>1394</v>
      </c>
    </row>
    <row r="184" spans="1:1" x14ac:dyDescent="0.25">
      <c r="A184" t="s">
        <v>1395</v>
      </c>
    </row>
    <row r="185" spans="1:1" x14ac:dyDescent="0.25">
      <c r="A185" t="s">
        <v>1396</v>
      </c>
    </row>
    <row r="186" spans="1:1" x14ac:dyDescent="0.25">
      <c r="A186" t="s">
        <v>1397</v>
      </c>
    </row>
    <row r="187" spans="1:1" x14ac:dyDescent="0.25">
      <c r="A187" t="s">
        <v>1398</v>
      </c>
    </row>
    <row r="188" spans="1:1" x14ac:dyDescent="0.25">
      <c r="A188" t="s">
        <v>1399</v>
      </c>
    </row>
    <row r="189" spans="1:1" x14ac:dyDescent="0.25">
      <c r="A189" t="s">
        <v>1400</v>
      </c>
    </row>
    <row r="190" spans="1:1" x14ac:dyDescent="0.25">
      <c r="A190" t="s">
        <v>1401</v>
      </c>
    </row>
    <row r="191" spans="1:1" x14ac:dyDescent="0.25">
      <c r="A191" t="s">
        <v>1402</v>
      </c>
    </row>
    <row r="192" spans="1:1" x14ac:dyDescent="0.25">
      <c r="A192" t="s">
        <v>1403</v>
      </c>
    </row>
    <row r="193" spans="1:1" x14ac:dyDescent="0.25">
      <c r="A193" t="s">
        <v>1404</v>
      </c>
    </row>
    <row r="194" spans="1:1" x14ac:dyDescent="0.25">
      <c r="A194" t="s">
        <v>1405</v>
      </c>
    </row>
    <row r="195" spans="1:1" x14ac:dyDescent="0.25">
      <c r="A195" t="s">
        <v>1406</v>
      </c>
    </row>
    <row r="196" spans="1:1" x14ac:dyDescent="0.25">
      <c r="A196" t="s">
        <v>1407</v>
      </c>
    </row>
    <row r="197" spans="1:1" x14ac:dyDescent="0.25">
      <c r="A197" t="s">
        <v>1408</v>
      </c>
    </row>
    <row r="198" spans="1:1" x14ac:dyDescent="0.25">
      <c r="A198" t="s">
        <v>1409</v>
      </c>
    </row>
    <row r="199" spans="1:1" x14ac:dyDescent="0.25">
      <c r="A199" t="s">
        <v>1410</v>
      </c>
    </row>
    <row r="200" spans="1:1" x14ac:dyDescent="0.25">
      <c r="A200" t="s">
        <v>1411</v>
      </c>
    </row>
    <row r="201" spans="1:1" x14ac:dyDescent="0.25">
      <c r="A201" t="s">
        <v>1412</v>
      </c>
    </row>
    <row r="202" spans="1:1" x14ac:dyDescent="0.25">
      <c r="A202" t="s">
        <v>1413</v>
      </c>
    </row>
    <row r="203" spans="1:1" x14ac:dyDescent="0.25">
      <c r="A203" t="s">
        <v>1414</v>
      </c>
    </row>
    <row r="204" spans="1:1" x14ac:dyDescent="0.25">
      <c r="A204" t="s">
        <v>1415</v>
      </c>
    </row>
    <row r="205" spans="1:1" x14ac:dyDescent="0.25">
      <c r="A205" t="s">
        <v>1416</v>
      </c>
    </row>
    <row r="206" spans="1:1" x14ac:dyDescent="0.25">
      <c r="A206" t="s">
        <v>1417</v>
      </c>
    </row>
    <row r="207" spans="1:1" x14ac:dyDescent="0.25">
      <c r="A207" t="s">
        <v>1418</v>
      </c>
    </row>
    <row r="208" spans="1:1" x14ac:dyDescent="0.25">
      <c r="A208" t="s">
        <v>1419</v>
      </c>
    </row>
    <row r="209" spans="1:1" x14ac:dyDescent="0.25">
      <c r="A209" t="s">
        <v>1420</v>
      </c>
    </row>
    <row r="210" spans="1:1" x14ac:dyDescent="0.25">
      <c r="A210" t="s">
        <v>1421</v>
      </c>
    </row>
    <row r="211" spans="1:1" x14ac:dyDescent="0.25">
      <c r="A211" t="s">
        <v>1422</v>
      </c>
    </row>
    <row r="212" spans="1:1" x14ac:dyDescent="0.25">
      <c r="A212" t="s">
        <v>1423</v>
      </c>
    </row>
    <row r="213" spans="1:1" x14ac:dyDescent="0.25">
      <c r="A213" t="s">
        <v>1424</v>
      </c>
    </row>
    <row r="214" spans="1:1" x14ac:dyDescent="0.25">
      <c r="A214" t="s">
        <v>1425</v>
      </c>
    </row>
    <row r="215" spans="1:1" x14ac:dyDescent="0.25">
      <c r="A215" t="s">
        <v>1426</v>
      </c>
    </row>
    <row r="216" spans="1:1" x14ac:dyDescent="0.25">
      <c r="A216" t="s">
        <v>1427</v>
      </c>
    </row>
    <row r="217" spans="1:1" x14ac:dyDescent="0.25">
      <c r="A217" t="s">
        <v>1428</v>
      </c>
    </row>
    <row r="218" spans="1:1" x14ac:dyDescent="0.25">
      <c r="A218" t="s">
        <v>1429</v>
      </c>
    </row>
    <row r="219" spans="1:1" x14ac:dyDescent="0.25">
      <c r="A219" t="s">
        <v>1430</v>
      </c>
    </row>
    <row r="220" spans="1:1" x14ac:dyDescent="0.25">
      <c r="A220" t="s">
        <v>1431</v>
      </c>
    </row>
    <row r="221" spans="1:1" x14ac:dyDescent="0.25">
      <c r="A221" t="s">
        <v>1432</v>
      </c>
    </row>
    <row r="222" spans="1:1" x14ac:dyDescent="0.25">
      <c r="A222" t="s">
        <v>1433</v>
      </c>
    </row>
    <row r="223" spans="1:1" x14ac:dyDescent="0.25">
      <c r="A223" t="s">
        <v>1434</v>
      </c>
    </row>
    <row r="224" spans="1:1" x14ac:dyDescent="0.25">
      <c r="A224" t="s">
        <v>1435</v>
      </c>
    </row>
    <row r="225" spans="1:1" x14ac:dyDescent="0.25">
      <c r="A225" s="8" t="s">
        <v>1436</v>
      </c>
    </row>
    <row r="226" spans="1:1" x14ac:dyDescent="0.25">
      <c r="A226" t="s">
        <v>1437</v>
      </c>
    </row>
    <row r="227" spans="1:1" x14ac:dyDescent="0.25">
      <c r="A227" t="s">
        <v>1438</v>
      </c>
    </row>
    <row r="228" spans="1:1" x14ac:dyDescent="0.25">
      <c r="A228" t="s">
        <v>1439</v>
      </c>
    </row>
    <row r="229" spans="1:1" x14ac:dyDescent="0.25">
      <c r="A229" t="s">
        <v>1440</v>
      </c>
    </row>
    <row r="230" spans="1:1" x14ac:dyDescent="0.25">
      <c r="A230" t="s">
        <v>1441</v>
      </c>
    </row>
    <row r="231" spans="1:1" x14ac:dyDescent="0.25">
      <c r="A231" t="s">
        <v>1442</v>
      </c>
    </row>
    <row r="232" spans="1:1" x14ac:dyDescent="0.25">
      <c r="A232" t="s">
        <v>1443</v>
      </c>
    </row>
    <row r="233" spans="1:1" x14ac:dyDescent="0.25">
      <c r="A233" t="s">
        <v>1444</v>
      </c>
    </row>
    <row r="234" spans="1:1" x14ac:dyDescent="0.25">
      <c r="A234" t="s">
        <v>1445</v>
      </c>
    </row>
    <row r="235" spans="1:1" x14ac:dyDescent="0.25">
      <c r="A235" t="s">
        <v>1446</v>
      </c>
    </row>
    <row r="236" spans="1:1" x14ac:dyDescent="0.25">
      <c r="A236" t="s">
        <v>1447</v>
      </c>
    </row>
    <row r="237" spans="1:1" x14ac:dyDescent="0.25">
      <c r="A237" s="8" t="s">
        <v>1448</v>
      </c>
    </row>
    <row r="238" spans="1:1" x14ac:dyDescent="0.25">
      <c r="A238" t="s">
        <v>1449</v>
      </c>
    </row>
    <row r="239" spans="1:1" x14ac:dyDescent="0.25">
      <c r="A239" s="8" t="s">
        <v>1450</v>
      </c>
    </row>
    <row r="240" spans="1:1" x14ac:dyDescent="0.25">
      <c r="A240" t="s">
        <v>1451</v>
      </c>
    </row>
    <row r="241" spans="1:1" x14ac:dyDescent="0.25">
      <c r="A241" t="s">
        <v>1452</v>
      </c>
    </row>
    <row r="242" spans="1:1" x14ac:dyDescent="0.25">
      <c r="A242" t="s">
        <v>1453</v>
      </c>
    </row>
    <row r="243" spans="1:1" x14ac:dyDescent="0.25">
      <c r="A243" t="s">
        <v>1454</v>
      </c>
    </row>
    <row r="244" spans="1:1" x14ac:dyDescent="0.25">
      <c r="A244" t="s">
        <v>1455</v>
      </c>
    </row>
    <row r="245" spans="1:1" x14ac:dyDescent="0.25">
      <c r="A245" t="s">
        <v>1456</v>
      </c>
    </row>
    <row r="246" spans="1:1" x14ac:dyDescent="0.25">
      <c r="A246" t="s">
        <v>1457</v>
      </c>
    </row>
    <row r="247" spans="1:1" x14ac:dyDescent="0.25">
      <c r="A247" t="s">
        <v>1458</v>
      </c>
    </row>
    <row r="248" spans="1:1" x14ac:dyDescent="0.25">
      <c r="A248" t="s">
        <v>1459</v>
      </c>
    </row>
    <row r="249" spans="1:1" x14ac:dyDescent="0.25">
      <c r="A249" t="s">
        <v>1460</v>
      </c>
    </row>
    <row r="250" spans="1:1" x14ac:dyDescent="0.25">
      <c r="A250" t="s">
        <v>1461</v>
      </c>
    </row>
    <row r="251" spans="1:1" x14ac:dyDescent="0.25">
      <c r="A251" t="s">
        <v>1462</v>
      </c>
    </row>
    <row r="252" spans="1:1" x14ac:dyDescent="0.25">
      <c r="A252" t="s">
        <v>1463</v>
      </c>
    </row>
    <row r="253" spans="1:1" x14ac:dyDescent="0.25">
      <c r="A253" t="s">
        <v>1464</v>
      </c>
    </row>
    <row r="254" spans="1:1" x14ac:dyDescent="0.25">
      <c r="A254" t="s">
        <v>1465</v>
      </c>
    </row>
    <row r="255" spans="1:1" x14ac:dyDescent="0.25">
      <c r="A255" t="s">
        <v>1466</v>
      </c>
    </row>
    <row r="256" spans="1:1" x14ac:dyDescent="0.25">
      <c r="A256" t="s">
        <v>1467</v>
      </c>
    </row>
    <row r="257" spans="1:1" x14ac:dyDescent="0.25">
      <c r="A257" t="s">
        <v>1468</v>
      </c>
    </row>
    <row r="258" spans="1:1" x14ac:dyDescent="0.25">
      <c r="A258" t="s">
        <v>1469</v>
      </c>
    </row>
    <row r="259" spans="1:1" x14ac:dyDescent="0.25">
      <c r="A259" t="s">
        <v>1470</v>
      </c>
    </row>
    <row r="260" spans="1:1" x14ac:dyDescent="0.25">
      <c r="A260" t="s">
        <v>1471</v>
      </c>
    </row>
    <row r="261" spans="1:1" x14ac:dyDescent="0.25">
      <c r="A261" t="s">
        <v>1472</v>
      </c>
    </row>
    <row r="262" spans="1:1" x14ac:dyDescent="0.25">
      <c r="A262" t="s">
        <v>1473</v>
      </c>
    </row>
    <row r="263" spans="1:1" x14ac:dyDescent="0.25">
      <c r="A263" t="s">
        <v>1474</v>
      </c>
    </row>
    <row r="264" spans="1:1" x14ac:dyDescent="0.25">
      <c r="A264" t="s">
        <v>1475</v>
      </c>
    </row>
    <row r="265" spans="1:1" x14ac:dyDescent="0.25">
      <c r="A265" t="s">
        <v>1476</v>
      </c>
    </row>
    <row r="266" spans="1:1" x14ac:dyDescent="0.25">
      <c r="A266" t="s">
        <v>1477</v>
      </c>
    </row>
    <row r="267" spans="1:1" x14ac:dyDescent="0.25">
      <c r="A267" t="s">
        <v>1478</v>
      </c>
    </row>
    <row r="268" spans="1:1" x14ac:dyDescent="0.25">
      <c r="A268" t="s">
        <v>1479</v>
      </c>
    </row>
    <row r="269" spans="1:1" x14ac:dyDescent="0.25">
      <c r="A269" t="s">
        <v>1480</v>
      </c>
    </row>
    <row r="270" spans="1:1" x14ac:dyDescent="0.25">
      <c r="A270" t="s">
        <v>1481</v>
      </c>
    </row>
    <row r="271" spans="1:1" x14ac:dyDescent="0.25">
      <c r="A271" t="s">
        <v>1482</v>
      </c>
    </row>
    <row r="272" spans="1:1" x14ac:dyDescent="0.25">
      <c r="A272" t="s">
        <v>1483</v>
      </c>
    </row>
    <row r="273" spans="1:1" x14ac:dyDescent="0.25">
      <c r="A273" t="s">
        <v>1484</v>
      </c>
    </row>
    <row r="274" spans="1:1" x14ac:dyDescent="0.25">
      <c r="A274" t="s">
        <v>1485</v>
      </c>
    </row>
    <row r="275" spans="1:1" x14ac:dyDescent="0.25">
      <c r="A275" t="s">
        <v>1486</v>
      </c>
    </row>
    <row r="276" spans="1:1" x14ac:dyDescent="0.25">
      <c r="A276" t="s">
        <v>1487</v>
      </c>
    </row>
    <row r="277" spans="1:1" x14ac:dyDescent="0.25">
      <c r="A277" t="s">
        <v>1488</v>
      </c>
    </row>
    <row r="278" spans="1:1" x14ac:dyDescent="0.25">
      <c r="A278" t="s">
        <v>1489</v>
      </c>
    </row>
    <row r="279" spans="1:1" x14ac:dyDescent="0.25">
      <c r="A279" t="s">
        <v>1490</v>
      </c>
    </row>
    <row r="280" spans="1:1" x14ac:dyDescent="0.25">
      <c r="A280" t="s">
        <v>1491</v>
      </c>
    </row>
    <row r="281" spans="1:1" x14ac:dyDescent="0.25">
      <c r="A281" t="s">
        <v>1492</v>
      </c>
    </row>
    <row r="282" spans="1:1" x14ac:dyDescent="0.25">
      <c r="A282" t="s">
        <v>1493</v>
      </c>
    </row>
    <row r="283" spans="1:1" x14ac:dyDescent="0.25">
      <c r="A283" t="s">
        <v>1494</v>
      </c>
    </row>
    <row r="284" spans="1:1" x14ac:dyDescent="0.25">
      <c r="A284" t="s">
        <v>1495</v>
      </c>
    </row>
    <row r="285" spans="1:1" x14ac:dyDescent="0.25">
      <c r="A285" s="8" t="s">
        <v>1496</v>
      </c>
    </row>
    <row r="286" spans="1:1" x14ac:dyDescent="0.25">
      <c r="A286" t="s">
        <v>1497</v>
      </c>
    </row>
    <row r="287" spans="1:1" x14ac:dyDescent="0.25">
      <c r="A287" t="s">
        <v>1498</v>
      </c>
    </row>
    <row r="288" spans="1:1" x14ac:dyDescent="0.25">
      <c r="A288" t="s">
        <v>1499</v>
      </c>
    </row>
    <row r="289" spans="1:1" x14ac:dyDescent="0.25">
      <c r="A289" t="s">
        <v>1500</v>
      </c>
    </row>
    <row r="290" spans="1:1" x14ac:dyDescent="0.25">
      <c r="A290" t="s">
        <v>1501</v>
      </c>
    </row>
    <row r="291" spans="1:1" x14ac:dyDescent="0.25">
      <c r="A291" t="s">
        <v>1502</v>
      </c>
    </row>
    <row r="292" spans="1:1" x14ac:dyDescent="0.25">
      <c r="A292" t="s">
        <v>1503</v>
      </c>
    </row>
    <row r="293" spans="1:1" x14ac:dyDescent="0.25">
      <c r="A293" t="s">
        <v>1504</v>
      </c>
    </row>
    <row r="294" spans="1:1" x14ac:dyDescent="0.25">
      <c r="A294" t="s">
        <v>1505</v>
      </c>
    </row>
    <row r="295" spans="1:1" x14ac:dyDescent="0.25">
      <c r="A295" t="s">
        <v>1506</v>
      </c>
    </row>
    <row r="296" spans="1:1" x14ac:dyDescent="0.25">
      <c r="A296" t="s">
        <v>1507</v>
      </c>
    </row>
    <row r="297" spans="1:1" x14ac:dyDescent="0.25">
      <c r="A297" t="s">
        <v>1508</v>
      </c>
    </row>
    <row r="298" spans="1:1" x14ac:dyDescent="0.25">
      <c r="A298" t="s">
        <v>1509</v>
      </c>
    </row>
    <row r="299" spans="1:1" x14ac:dyDescent="0.25">
      <c r="A299" t="s">
        <v>1510</v>
      </c>
    </row>
    <row r="300" spans="1:1" x14ac:dyDescent="0.25">
      <c r="A300" t="s">
        <v>1511</v>
      </c>
    </row>
    <row r="301" spans="1:1" x14ac:dyDescent="0.25">
      <c r="A301" t="s">
        <v>1512</v>
      </c>
    </row>
    <row r="302" spans="1:1" x14ac:dyDescent="0.25">
      <c r="A302" t="s">
        <v>1513</v>
      </c>
    </row>
    <row r="303" spans="1:1" x14ac:dyDescent="0.25">
      <c r="A303" t="s">
        <v>1514</v>
      </c>
    </row>
    <row r="304" spans="1:1" x14ac:dyDescent="0.25">
      <c r="A304" t="s">
        <v>1515</v>
      </c>
    </row>
    <row r="305" spans="1:1" x14ac:dyDescent="0.25">
      <c r="A305" t="s">
        <v>1516</v>
      </c>
    </row>
    <row r="306" spans="1:1" x14ac:dyDescent="0.25">
      <c r="A306" t="s">
        <v>1517</v>
      </c>
    </row>
    <row r="307" spans="1:1" x14ac:dyDescent="0.25">
      <c r="A307" t="s">
        <v>1518</v>
      </c>
    </row>
    <row r="308" spans="1:1" x14ac:dyDescent="0.25">
      <c r="A308" t="s">
        <v>1519</v>
      </c>
    </row>
    <row r="309" spans="1:1" x14ac:dyDescent="0.25">
      <c r="A309" t="s">
        <v>1520</v>
      </c>
    </row>
    <row r="310" spans="1:1" x14ac:dyDescent="0.25">
      <c r="A310" t="s">
        <v>1521</v>
      </c>
    </row>
    <row r="311" spans="1:1" x14ac:dyDescent="0.25">
      <c r="A311" t="s">
        <v>1522</v>
      </c>
    </row>
    <row r="312" spans="1:1" x14ac:dyDescent="0.25">
      <c r="A312" t="s">
        <v>1523</v>
      </c>
    </row>
    <row r="313" spans="1:1" x14ac:dyDescent="0.25">
      <c r="A313" t="s">
        <v>1524</v>
      </c>
    </row>
    <row r="314" spans="1:1" x14ac:dyDescent="0.25">
      <c r="A314" t="s">
        <v>1525</v>
      </c>
    </row>
    <row r="315" spans="1:1" x14ac:dyDescent="0.25">
      <c r="A315" t="s">
        <v>1526</v>
      </c>
    </row>
    <row r="316" spans="1:1" x14ac:dyDescent="0.25">
      <c r="A316" t="s">
        <v>1527</v>
      </c>
    </row>
    <row r="317" spans="1:1" x14ac:dyDescent="0.25">
      <c r="A317" t="s">
        <v>1528</v>
      </c>
    </row>
    <row r="318" spans="1:1" x14ac:dyDescent="0.25">
      <c r="A318" t="s">
        <v>1529</v>
      </c>
    </row>
    <row r="319" spans="1:1" x14ac:dyDescent="0.25">
      <c r="A319" t="s">
        <v>1530</v>
      </c>
    </row>
    <row r="320" spans="1:1" x14ac:dyDescent="0.25">
      <c r="A320" t="s">
        <v>1531</v>
      </c>
    </row>
    <row r="321" spans="1:1" x14ac:dyDescent="0.25">
      <c r="A321" t="s">
        <v>1532</v>
      </c>
    </row>
    <row r="322" spans="1:1" x14ac:dyDescent="0.25">
      <c r="A322" t="s">
        <v>1533</v>
      </c>
    </row>
    <row r="323" spans="1:1" x14ac:dyDescent="0.25">
      <c r="A323" t="s">
        <v>1534</v>
      </c>
    </row>
    <row r="324" spans="1:1" x14ac:dyDescent="0.25">
      <c r="A324" t="s">
        <v>1535</v>
      </c>
    </row>
    <row r="325" spans="1:1" x14ac:dyDescent="0.25">
      <c r="A325" t="s">
        <v>1536</v>
      </c>
    </row>
    <row r="326" spans="1:1" x14ac:dyDescent="0.25">
      <c r="A326" t="s">
        <v>1537</v>
      </c>
    </row>
    <row r="327" spans="1:1" x14ac:dyDescent="0.25">
      <c r="A327" t="s">
        <v>1538</v>
      </c>
    </row>
    <row r="328" spans="1:1" x14ac:dyDescent="0.25">
      <c r="A328" t="s">
        <v>1539</v>
      </c>
    </row>
    <row r="329" spans="1:1" x14ac:dyDescent="0.25">
      <c r="A329" t="s">
        <v>1540</v>
      </c>
    </row>
    <row r="330" spans="1:1" x14ac:dyDescent="0.25">
      <c r="A330" t="s">
        <v>1541</v>
      </c>
    </row>
    <row r="331" spans="1:1" x14ac:dyDescent="0.25">
      <c r="A331" t="s">
        <v>1542</v>
      </c>
    </row>
    <row r="332" spans="1:1" x14ac:dyDescent="0.25">
      <c r="A332" t="s">
        <v>1543</v>
      </c>
    </row>
    <row r="333" spans="1:1" x14ac:dyDescent="0.25">
      <c r="A333" t="s">
        <v>1544</v>
      </c>
    </row>
    <row r="334" spans="1:1" x14ac:dyDescent="0.25">
      <c r="A334" t="s">
        <v>1545</v>
      </c>
    </row>
    <row r="335" spans="1:1" x14ac:dyDescent="0.25">
      <c r="A335" t="s">
        <v>1546</v>
      </c>
    </row>
    <row r="336" spans="1:1" x14ac:dyDescent="0.25">
      <c r="A336" t="s">
        <v>1547</v>
      </c>
    </row>
    <row r="337" spans="1:1" x14ac:dyDescent="0.25">
      <c r="A337" t="s">
        <v>1548</v>
      </c>
    </row>
    <row r="338" spans="1:1" x14ac:dyDescent="0.25">
      <c r="A338" t="s">
        <v>1549</v>
      </c>
    </row>
    <row r="339" spans="1:1" x14ac:dyDescent="0.25">
      <c r="A339" t="s">
        <v>1550</v>
      </c>
    </row>
    <row r="340" spans="1:1" x14ac:dyDescent="0.25">
      <c r="A340" t="s">
        <v>1551</v>
      </c>
    </row>
    <row r="341" spans="1:1" x14ac:dyDescent="0.25">
      <c r="A341" t="s">
        <v>1552</v>
      </c>
    </row>
    <row r="342" spans="1:1" x14ac:dyDescent="0.25">
      <c r="A342" t="s">
        <v>1553</v>
      </c>
    </row>
    <row r="343" spans="1:1" x14ac:dyDescent="0.25">
      <c r="A343" t="s">
        <v>1554</v>
      </c>
    </row>
    <row r="344" spans="1:1" x14ac:dyDescent="0.25">
      <c r="A344" t="s">
        <v>1555</v>
      </c>
    </row>
    <row r="345" spans="1:1" x14ac:dyDescent="0.25">
      <c r="A345" t="s">
        <v>1556</v>
      </c>
    </row>
    <row r="346" spans="1:1" x14ac:dyDescent="0.25">
      <c r="A346" t="s">
        <v>1557</v>
      </c>
    </row>
    <row r="347" spans="1:1" x14ac:dyDescent="0.25">
      <c r="A347" t="s">
        <v>1558</v>
      </c>
    </row>
    <row r="348" spans="1:1" x14ac:dyDescent="0.25">
      <c r="A348" t="s">
        <v>1559</v>
      </c>
    </row>
    <row r="349" spans="1:1" x14ac:dyDescent="0.25">
      <c r="A349" t="s">
        <v>1560</v>
      </c>
    </row>
    <row r="350" spans="1:1" x14ac:dyDescent="0.25">
      <c r="A350" t="s">
        <v>1561</v>
      </c>
    </row>
    <row r="351" spans="1:1" x14ac:dyDescent="0.25">
      <c r="A351" t="s">
        <v>1562</v>
      </c>
    </row>
    <row r="352" spans="1:1" x14ac:dyDescent="0.25">
      <c r="A352" t="s">
        <v>1563</v>
      </c>
    </row>
    <row r="353" spans="1:1" x14ac:dyDescent="0.25">
      <c r="A353" t="s">
        <v>1564</v>
      </c>
    </row>
    <row r="354" spans="1:1" x14ac:dyDescent="0.25">
      <c r="A354" t="s">
        <v>1565</v>
      </c>
    </row>
    <row r="355" spans="1:1" x14ac:dyDescent="0.25">
      <c r="A355" t="s">
        <v>1566</v>
      </c>
    </row>
    <row r="356" spans="1:1" x14ac:dyDescent="0.25">
      <c r="A356" t="s">
        <v>1567</v>
      </c>
    </row>
    <row r="357" spans="1:1" x14ac:dyDescent="0.25">
      <c r="A357" t="s">
        <v>1568</v>
      </c>
    </row>
    <row r="358" spans="1:1" x14ac:dyDescent="0.25">
      <c r="A358" t="s">
        <v>1569</v>
      </c>
    </row>
    <row r="359" spans="1:1" x14ac:dyDescent="0.25">
      <c r="A359" t="s">
        <v>1570</v>
      </c>
    </row>
    <row r="360" spans="1:1" x14ac:dyDescent="0.25">
      <c r="A360" t="s">
        <v>1571</v>
      </c>
    </row>
    <row r="361" spans="1:1" x14ac:dyDescent="0.25">
      <c r="A361" t="s">
        <v>1572</v>
      </c>
    </row>
    <row r="362" spans="1:1" x14ac:dyDescent="0.25">
      <c r="A362" t="s">
        <v>1573</v>
      </c>
    </row>
    <row r="363" spans="1:1" x14ac:dyDescent="0.25">
      <c r="A363" t="s">
        <v>1574</v>
      </c>
    </row>
    <row r="364" spans="1:1" x14ac:dyDescent="0.25">
      <c r="A364" t="s">
        <v>1575</v>
      </c>
    </row>
    <row r="365" spans="1:1" x14ac:dyDescent="0.25">
      <c r="A365" t="s">
        <v>1576</v>
      </c>
    </row>
    <row r="366" spans="1:1" x14ac:dyDescent="0.25">
      <c r="A366" t="s">
        <v>1577</v>
      </c>
    </row>
    <row r="367" spans="1:1" x14ac:dyDescent="0.25">
      <c r="A367" t="s">
        <v>1578</v>
      </c>
    </row>
    <row r="368" spans="1:1" x14ac:dyDescent="0.25">
      <c r="A368" t="s">
        <v>1579</v>
      </c>
    </row>
    <row r="369" spans="1:1" x14ac:dyDescent="0.25">
      <c r="A369" t="s">
        <v>1580</v>
      </c>
    </row>
    <row r="370" spans="1:1" x14ac:dyDescent="0.25">
      <c r="A370" t="s">
        <v>1581</v>
      </c>
    </row>
    <row r="371" spans="1:1" x14ac:dyDescent="0.25">
      <c r="A371" t="s">
        <v>1582</v>
      </c>
    </row>
    <row r="372" spans="1:1" x14ac:dyDescent="0.25">
      <c r="A372" t="s">
        <v>1583</v>
      </c>
    </row>
    <row r="373" spans="1:1" x14ac:dyDescent="0.25">
      <c r="A373" s="8" t="s">
        <v>1584</v>
      </c>
    </row>
    <row r="374" spans="1:1" x14ac:dyDescent="0.25">
      <c r="A374" t="s">
        <v>1585</v>
      </c>
    </row>
    <row r="375" spans="1:1" x14ac:dyDescent="0.25">
      <c r="A375" s="8" t="s">
        <v>1586</v>
      </c>
    </row>
    <row r="376" spans="1:1" x14ac:dyDescent="0.25">
      <c r="A376" t="s">
        <v>1587</v>
      </c>
    </row>
    <row r="377" spans="1:1" x14ac:dyDescent="0.25">
      <c r="A377" t="s">
        <v>1588</v>
      </c>
    </row>
    <row r="378" spans="1:1" x14ac:dyDescent="0.25">
      <c r="A378" t="s">
        <v>1589</v>
      </c>
    </row>
    <row r="379" spans="1:1" x14ac:dyDescent="0.25">
      <c r="A379" t="s">
        <v>1590</v>
      </c>
    </row>
    <row r="380" spans="1:1" x14ac:dyDescent="0.25">
      <c r="A380" t="s">
        <v>1591</v>
      </c>
    </row>
    <row r="381" spans="1:1" x14ac:dyDescent="0.25">
      <c r="A381" t="s">
        <v>1592</v>
      </c>
    </row>
    <row r="382" spans="1:1" x14ac:dyDescent="0.25">
      <c r="A382" t="s">
        <v>1593</v>
      </c>
    </row>
    <row r="383" spans="1:1" x14ac:dyDescent="0.25">
      <c r="A383" t="s">
        <v>1594</v>
      </c>
    </row>
    <row r="384" spans="1:1" x14ac:dyDescent="0.25">
      <c r="A384" t="s">
        <v>1595</v>
      </c>
    </row>
    <row r="385" spans="1:1" x14ac:dyDescent="0.25">
      <c r="A385" t="s">
        <v>1596</v>
      </c>
    </row>
    <row r="386" spans="1:1" x14ac:dyDescent="0.25">
      <c r="A386" t="s">
        <v>1597</v>
      </c>
    </row>
    <row r="387" spans="1:1" x14ac:dyDescent="0.25">
      <c r="A387" t="s">
        <v>1598</v>
      </c>
    </row>
    <row r="388" spans="1:1" x14ac:dyDescent="0.25">
      <c r="A388" t="s">
        <v>1599</v>
      </c>
    </row>
    <row r="389" spans="1:1" x14ac:dyDescent="0.25">
      <c r="A389" t="s">
        <v>1600</v>
      </c>
    </row>
    <row r="390" spans="1:1" x14ac:dyDescent="0.25">
      <c r="A390" t="s">
        <v>1601</v>
      </c>
    </row>
    <row r="391" spans="1:1" x14ac:dyDescent="0.25">
      <c r="A391" t="s">
        <v>1602</v>
      </c>
    </row>
    <row r="392" spans="1:1" x14ac:dyDescent="0.25">
      <c r="A392" t="s">
        <v>1603</v>
      </c>
    </row>
    <row r="393" spans="1:1" x14ac:dyDescent="0.25">
      <c r="A393" t="s">
        <v>1604</v>
      </c>
    </row>
    <row r="394" spans="1:1" x14ac:dyDescent="0.25">
      <c r="A394" t="s">
        <v>1605</v>
      </c>
    </row>
    <row r="395" spans="1:1" x14ac:dyDescent="0.25">
      <c r="A395" t="s">
        <v>1606</v>
      </c>
    </row>
    <row r="396" spans="1:1" x14ac:dyDescent="0.25">
      <c r="A396" t="s">
        <v>1607</v>
      </c>
    </row>
    <row r="397" spans="1:1" x14ac:dyDescent="0.25">
      <c r="A397" t="s">
        <v>1608</v>
      </c>
    </row>
    <row r="398" spans="1:1" x14ac:dyDescent="0.25">
      <c r="A398" t="s">
        <v>1609</v>
      </c>
    </row>
    <row r="399" spans="1:1" x14ac:dyDescent="0.25">
      <c r="A399" t="s">
        <v>1610</v>
      </c>
    </row>
    <row r="400" spans="1:1" x14ac:dyDescent="0.25">
      <c r="A400" t="s">
        <v>1611</v>
      </c>
    </row>
    <row r="401" spans="1:1" x14ac:dyDescent="0.25">
      <c r="A401" t="s">
        <v>1612</v>
      </c>
    </row>
    <row r="402" spans="1:1" x14ac:dyDescent="0.25">
      <c r="A402" t="s">
        <v>1613</v>
      </c>
    </row>
    <row r="403" spans="1:1" x14ac:dyDescent="0.25">
      <c r="A403" t="s">
        <v>1614</v>
      </c>
    </row>
    <row r="404" spans="1:1" x14ac:dyDescent="0.25">
      <c r="A404" t="s">
        <v>1615</v>
      </c>
    </row>
    <row r="405" spans="1:1" x14ac:dyDescent="0.25">
      <c r="A405" t="s">
        <v>1616</v>
      </c>
    </row>
    <row r="406" spans="1:1" x14ac:dyDescent="0.25">
      <c r="A406" t="s">
        <v>1617</v>
      </c>
    </row>
    <row r="407" spans="1:1" x14ac:dyDescent="0.25">
      <c r="A407" t="s">
        <v>1618</v>
      </c>
    </row>
    <row r="408" spans="1:1" x14ac:dyDescent="0.25">
      <c r="A408" t="s">
        <v>1619</v>
      </c>
    </row>
    <row r="409" spans="1:1" x14ac:dyDescent="0.25">
      <c r="A409" t="s">
        <v>1620</v>
      </c>
    </row>
    <row r="410" spans="1:1" x14ac:dyDescent="0.25">
      <c r="A410" t="s">
        <v>1621</v>
      </c>
    </row>
    <row r="411" spans="1:1" x14ac:dyDescent="0.25">
      <c r="A411" t="s">
        <v>1622</v>
      </c>
    </row>
    <row r="412" spans="1:1" x14ac:dyDescent="0.25">
      <c r="A412" t="s">
        <v>1623</v>
      </c>
    </row>
    <row r="413" spans="1:1" x14ac:dyDescent="0.25">
      <c r="A413" t="s">
        <v>1624</v>
      </c>
    </row>
    <row r="414" spans="1:1" x14ac:dyDescent="0.25">
      <c r="A414" t="s">
        <v>1625</v>
      </c>
    </row>
    <row r="415" spans="1:1" x14ac:dyDescent="0.25">
      <c r="A415" t="s">
        <v>1626</v>
      </c>
    </row>
    <row r="416" spans="1:1" x14ac:dyDescent="0.25">
      <c r="A416" t="s">
        <v>1627</v>
      </c>
    </row>
    <row r="417" spans="1:1" x14ac:dyDescent="0.25">
      <c r="A417" t="s">
        <v>1628</v>
      </c>
    </row>
    <row r="418" spans="1:1" x14ac:dyDescent="0.25">
      <c r="A418" t="s">
        <v>1629</v>
      </c>
    </row>
    <row r="419" spans="1:1" x14ac:dyDescent="0.25">
      <c r="A419" t="s">
        <v>1630</v>
      </c>
    </row>
    <row r="420" spans="1:1" x14ac:dyDescent="0.25">
      <c r="A420" t="s">
        <v>1631</v>
      </c>
    </row>
    <row r="421" spans="1:1" x14ac:dyDescent="0.25">
      <c r="A421" t="s">
        <v>1632</v>
      </c>
    </row>
    <row r="422" spans="1:1" x14ac:dyDescent="0.25">
      <c r="A422" t="s">
        <v>1633</v>
      </c>
    </row>
    <row r="423" spans="1:1" x14ac:dyDescent="0.25">
      <c r="A423" t="s">
        <v>1634</v>
      </c>
    </row>
    <row r="424" spans="1:1" x14ac:dyDescent="0.25">
      <c r="A424" t="s">
        <v>1635</v>
      </c>
    </row>
    <row r="425" spans="1:1" x14ac:dyDescent="0.25">
      <c r="A425" t="s">
        <v>1636</v>
      </c>
    </row>
    <row r="426" spans="1:1" x14ac:dyDescent="0.25">
      <c r="A426" t="s">
        <v>1637</v>
      </c>
    </row>
    <row r="427" spans="1:1" x14ac:dyDescent="0.25">
      <c r="A427" t="s">
        <v>1638</v>
      </c>
    </row>
    <row r="428" spans="1:1" x14ac:dyDescent="0.25">
      <c r="A428" t="s">
        <v>1639</v>
      </c>
    </row>
    <row r="429" spans="1:1" x14ac:dyDescent="0.25">
      <c r="A429" t="s">
        <v>1640</v>
      </c>
    </row>
    <row r="430" spans="1:1" x14ac:dyDescent="0.25">
      <c r="A430" t="s">
        <v>1641</v>
      </c>
    </row>
    <row r="431" spans="1:1" x14ac:dyDescent="0.25">
      <c r="A431" t="s">
        <v>1642</v>
      </c>
    </row>
    <row r="432" spans="1:1" x14ac:dyDescent="0.25">
      <c r="A432" t="s">
        <v>1643</v>
      </c>
    </row>
    <row r="433" spans="1:1" x14ac:dyDescent="0.25">
      <c r="A433" t="s">
        <v>1644</v>
      </c>
    </row>
    <row r="434" spans="1:1" x14ac:dyDescent="0.25">
      <c r="A434" t="s">
        <v>1645</v>
      </c>
    </row>
    <row r="435" spans="1:1" x14ac:dyDescent="0.25">
      <c r="A435" t="s">
        <v>1646</v>
      </c>
    </row>
    <row r="436" spans="1:1" x14ac:dyDescent="0.25">
      <c r="A436" t="s">
        <v>1647</v>
      </c>
    </row>
    <row r="437" spans="1:1" x14ac:dyDescent="0.25">
      <c r="A437" t="s">
        <v>1648</v>
      </c>
    </row>
    <row r="438" spans="1:1" x14ac:dyDescent="0.25">
      <c r="A438" t="s">
        <v>1649</v>
      </c>
    </row>
    <row r="439" spans="1:1" x14ac:dyDescent="0.25">
      <c r="A439" t="s">
        <v>1650</v>
      </c>
    </row>
    <row r="440" spans="1:1" x14ac:dyDescent="0.25">
      <c r="A440" t="s">
        <v>1651</v>
      </c>
    </row>
    <row r="441" spans="1:1" x14ac:dyDescent="0.25">
      <c r="A441" t="s">
        <v>1652</v>
      </c>
    </row>
    <row r="442" spans="1:1" x14ac:dyDescent="0.25">
      <c r="A442" t="s">
        <v>1653</v>
      </c>
    </row>
    <row r="443" spans="1:1" x14ac:dyDescent="0.25">
      <c r="A443" t="s">
        <v>1654</v>
      </c>
    </row>
    <row r="444" spans="1:1" x14ac:dyDescent="0.25">
      <c r="A444" t="s">
        <v>1655</v>
      </c>
    </row>
    <row r="445" spans="1:1" x14ac:dyDescent="0.25">
      <c r="A445" t="s">
        <v>1656</v>
      </c>
    </row>
    <row r="446" spans="1:1" x14ac:dyDescent="0.25">
      <c r="A446" t="s">
        <v>1657</v>
      </c>
    </row>
    <row r="447" spans="1:1" x14ac:dyDescent="0.25">
      <c r="A447" t="s">
        <v>1658</v>
      </c>
    </row>
    <row r="448" spans="1:1" x14ac:dyDescent="0.25">
      <c r="A448" t="s">
        <v>1659</v>
      </c>
    </row>
    <row r="449" spans="1:1" x14ac:dyDescent="0.25">
      <c r="A449" t="s">
        <v>1660</v>
      </c>
    </row>
    <row r="450" spans="1:1" x14ac:dyDescent="0.25">
      <c r="A450" t="s">
        <v>1661</v>
      </c>
    </row>
    <row r="451" spans="1:1" x14ac:dyDescent="0.25">
      <c r="A451" t="s">
        <v>1662</v>
      </c>
    </row>
    <row r="452" spans="1:1" x14ac:dyDescent="0.25">
      <c r="A452" t="s">
        <v>1663</v>
      </c>
    </row>
    <row r="453" spans="1:1" x14ac:dyDescent="0.25">
      <c r="A453" t="s">
        <v>1664</v>
      </c>
    </row>
    <row r="454" spans="1:1" x14ac:dyDescent="0.25">
      <c r="A454" t="s">
        <v>1665</v>
      </c>
    </row>
    <row r="455" spans="1:1" x14ac:dyDescent="0.25">
      <c r="A455" t="s">
        <v>1666</v>
      </c>
    </row>
    <row r="456" spans="1:1" x14ac:dyDescent="0.25">
      <c r="A456" t="s">
        <v>1667</v>
      </c>
    </row>
    <row r="457" spans="1:1" x14ac:dyDescent="0.25">
      <c r="A457" t="s">
        <v>1668</v>
      </c>
    </row>
    <row r="458" spans="1:1" x14ac:dyDescent="0.25">
      <c r="A458" t="s">
        <v>1669</v>
      </c>
    </row>
    <row r="459" spans="1:1" x14ac:dyDescent="0.25">
      <c r="A459" t="s">
        <v>1670</v>
      </c>
    </row>
    <row r="460" spans="1:1" x14ac:dyDescent="0.25">
      <c r="A460" t="s">
        <v>1671</v>
      </c>
    </row>
    <row r="461" spans="1:1" x14ac:dyDescent="0.25">
      <c r="A461" t="s">
        <v>1672</v>
      </c>
    </row>
    <row r="462" spans="1:1" x14ac:dyDescent="0.25">
      <c r="A462" t="s">
        <v>1673</v>
      </c>
    </row>
    <row r="463" spans="1:1" x14ac:dyDescent="0.25">
      <c r="A463" t="s">
        <v>1674</v>
      </c>
    </row>
    <row r="464" spans="1:1" x14ac:dyDescent="0.25">
      <c r="A464" t="s">
        <v>1675</v>
      </c>
    </row>
    <row r="465" spans="1:1" x14ac:dyDescent="0.25">
      <c r="A465" t="s">
        <v>1676</v>
      </c>
    </row>
    <row r="466" spans="1:1" x14ac:dyDescent="0.25">
      <c r="A466" t="s">
        <v>1677</v>
      </c>
    </row>
    <row r="467" spans="1:1" x14ac:dyDescent="0.25">
      <c r="A467" t="s">
        <v>1678</v>
      </c>
    </row>
    <row r="468" spans="1:1" x14ac:dyDescent="0.25">
      <c r="A468" t="s">
        <v>1679</v>
      </c>
    </row>
    <row r="469" spans="1:1" x14ac:dyDescent="0.25">
      <c r="A469" t="s">
        <v>1680</v>
      </c>
    </row>
    <row r="470" spans="1:1" x14ac:dyDescent="0.25">
      <c r="A470" t="s">
        <v>1681</v>
      </c>
    </row>
    <row r="471" spans="1:1" x14ac:dyDescent="0.25">
      <c r="A471" t="s">
        <v>1682</v>
      </c>
    </row>
    <row r="472" spans="1:1" x14ac:dyDescent="0.25">
      <c r="A472" t="s">
        <v>1683</v>
      </c>
    </row>
    <row r="473" spans="1:1" x14ac:dyDescent="0.25">
      <c r="A473" t="s">
        <v>1684</v>
      </c>
    </row>
    <row r="474" spans="1:1" x14ac:dyDescent="0.25">
      <c r="A474" t="s">
        <v>1685</v>
      </c>
    </row>
    <row r="475" spans="1:1" x14ac:dyDescent="0.25">
      <c r="A475" t="s">
        <v>1686</v>
      </c>
    </row>
    <row r="476" spans="1:1" x14ac:dyDescent="0.25">
      <c r="A476" t="s">
        <v>1687</v>
      </c>
    </row>
    <row r="477" spans="1:1" x14ac:dyDescent="0.25">
      <c r="A477" t="s">
        <v>1688</v>
      </c>
    </row>
    <row r="478" spans="1:1" x14ac:dyDescent="0.25">
      <c r="A478" t="s">
        <v>1689</v>
      </c>
    </row>
    <row r="479" spans="1:1" x14ac:dyDescent="0.25">
      <c r="A479" t="s">
        <v>1690</v>
      </c>
    </row>
    <row r="480" spans="1:1" x14ac:dyDescent="0.25">
      <c r="A480" t="s">
        <v>1691</v>
      </c>
    </row>
    <row r="481" spans="1:1" x14ac:dyDescent="0.25">
      <c r="A481" t="s">
        <v>1692</v>
      </c>
    </row>
    <row r="482" spans="1:1" x14ac:dyDescent="0.25">
      <c r="A482" t="s">
        <v>1693</v>
      </c>
    </row>
    <row r="483" spans="1:1" x14ac:dyDescent="0.25">
      <c r="A483" t="s">
        <v>1694</v>
      </c>
    </row>
    <row r="484" spans="1:1" x14ac:dyDescent="0.25">
      <c r="A484" t="s">
        <v>1695</v>
      </c>
    </row>
    <row r="485" spans="1:1" x14ac:dyDescent="0.25">
      <c r="A485" t="s">
        <v>1696</v>
      </c>
    </row>
    <row r="486" spans="1:1" x14ac:dyDescent="0.25">
      <c r="A486" t="s">
        <v>1697</v>
      </c>
    </row>
    <row r="487" spans="1:1" x14ac:dyDescent="0.25">
      <c r="A487" t="s">
        <v>1698</v>
      </c>
    </row>
    <row r="488" spans="1:1" x14ac:dyDescent="0.25">
      <c r="A488" t="s">
        <v>1699</v>
      </c>
    </row>
    <row r="489" spans="1:1" x14ac:dyDescent="0.25">
      <c r="A489" t="s">
        <v>1700</v>
      </c>
    </row>
    <row r="490" spans="1:1" x14ac:dyDescent="0.25">
      <c r="A490" t="s">
        <v>1701</v>
      </c>
    </row>
    <row r="491" spans="1:1" x14ac:dyDescent="0.25">
      <c r="A491" t="s">
        <v>1702</v>
      </c>
    </row>
    <row r="492" spans="1:1" x14ac:dyDescent="0.25">
      <c r="A492" t="s">
        <v>1703</v>
      </c>
    </row>
    <row r="493" spans="1:1" x14ac:dyDescent="0.25">
      <c r="A493" t="s">
        <v>1704</v>
      </c>
    </row>
    <row r="494" spans="1:1" x14ac:dyDescent="0.25">
      <c r="A494" t="s">
        <v>1705</v>
      </c>
    </row>
    <row r="495" spans="1:1" x14ac:dyDescent="0.25">
      <c r="A495" t="s">
        <v>1706</v>
      </c>
    </row>
    <row r="496" spans="1:1" x14ac:dyDescent="0.25">
      <c r="A496" t="s">
        <v>1707</v>
      </c>
    </row>
    <row r="497" spans="1:1" x14ac:dyDescent="0.25">
      <c r="A497" t="s">
        <v>1708</v>
      </c>
    </row>
    <row r="498" spans="1:1" x14ac:dyDescent="0.25">
      <c r="A498" t="s">
        <v>1709</v>
      </c>
    </row>
    <row r="499" spans="1:1" x14ac:dyDescent="0.25">
      <c r="A499" t="s">
        <v>1710</v>
      </c>
    </row>
    <row r="500" spans="1:1" x14ac:dyDescent="0.25">
      <c r="A500" t="s">
        <v>1711</v>
      </c>
    </row>
    <row r="501" spans="1:1" x14ac:dyDescent="0.25">
      <c r="A501" t="s">
        <v>1712</v>
      </c>
    </row>
    <row r="502" spans="1:1" x14ac:dyDescent="0.25">
      <c r="A502" t="s">
        <v>1713</v>
      </c>
    </row>
    <row r="503" spans="1:1" x14ac:dyDescent="0.25">
      <c r="A503" t="s">
        <v>1714</v>
      </c>
    </row>
    <row r="504" spans="1:1" x14ac:dyDescent="0.25">
      <c r="A504" t="s">
        <v>1715</v>
      </c>
    </row>
    <row r="505" spans="1:1" x14ac:dyDescent="0.25">
      <c r="A505" t="s">
        <v>1716</v>
      </c>
    </row>
    <row r="506" spans="1:1" x14ac:dyDescent="0.25">
      <c r="A506" t="s">
        <v>1717</v>
      </c>
    </row>
    <row r="507" spans="1:1" x14ac:dyDescent="0.25">
      <c r="A507" t="s">
        <v>1718</v>
      </c>
    </row>
    <row r="508" spans="1:1" x14ac:dyDescent="0.25">
      <c r="A508" t="s">
        <v>1719</v>
      </c>
    </row>
    <row r="509" spans="1:1" x14ac:dyDescent="0.25">
      <c r="A509" t="s">
        <v>1720</v>
      </c>
    </row>
    <row r="510" spans="1:1" x14ac:dyDescent="0.25">
      <c r="A510" t="s">
        <v>1721</v>
      </c>
    </row>
    <row r="511" spans="1:1" x14ac:dyDescent="0.25">
      <c r="A511" t="s">
        <v>1722</v>
      </c>
    </row>
    <row r="512" spans="1:1" x14ac:dyDescent="0.25">
      <c r="A512" t="s">
        <v>1723</v>
      </c>
    </row>
    <row r="513" spans="1:1" x14ac:dyDescent="0.25">
      <c r="A513" t="s">
        <v>1724</v>
      </c>
    </row>
    <row r="514" spans="1:1" x14ac:dyDescent="0.25">
      <c r="A514" t="s">
        <v>1725</v>
      </c>
    </row>
    <row r="515" spans="1:1" x14ac:dyDescent="0.25">
      <c r="A515" t="s">
        <v>1726</v>
      </c>
    </row>
    <row r="516" spans="1:1" x14ac:dyDescent="0.25">
      <c r="A516" t="s">
        <v>1727</v>
      </c>
    </row>
    <row r="517" spans="1:1" x14ac:dyDescent="0.25">
      <c r="A517" t="s">
        <v>1728</v>
      </c>
    </row>
    <row r="518" spans="1:1" x14ac:dyDescent="0.25">
      <c r="A518" t="s">
        <v>1729</v>
      </c>
    </row>
    <row r="519" spans="1:1" x14ac:dyDescent="0.25">
      <c r="A519" t="s">
        <v>1730</v>
      </c>
    </row>
    <row r="520" spans="1:1" x14ac:dyDescent="0.25">
      <c r="A520" t="s">
        <v>1731</v>
      </c>
    </row>
    <row r="521" spans="1:1" x14ac:dyDescent="0.25">
      <c r="A521" t="s">
        <v>1732</v>
      </c>
    </row>
    <row r="522" spans="1:1" x14ac:dyDescent="0.25">
      <c r="A522" t="s">
        <v>1733</v>
      </c>
    </row>
    <row r="523" spans="1:1" x14ac:dyDescent="0.25">
      <c r="A523" t="s">
        <v>1734</v>
      </c>
    </row>
    <row r="524" spans="1:1" x14ac:dyDescent="0.25">
      <c r="A524" t="s">
        <v>1735</v>
      </c>
    </row>
    <row r="525" spans="1:1" x14ac:dyDescent="0.25">
      <c r="A525" t="s">
        <v>1736</v>
      </c>
    </row>
    <row r="526" spans="1:1" x14ac:dyDescent="0.25">
      <c r="A526" t="s">
        <v>1737</v>
      </c>
    </row>
    <row r="527" spans="1:1" x14ac:dyDescent="0.25">
      <c r="A527" t="s">
        <v>1738</v>
      </c>
    </row>
    <row r="528" spans="1:1" x14ac:dyDescent="0.25">
      <c r="A528" t="s">
        <v>1739</v>
      </c>
    </row>
    <row r="529" spans="1:1" x14ac:dyDescent="0.25">
      <c r="A529" t="s">
        <v>1740</v>
      </c>
    </row>
    <row r="530" spans="1:1" x14ac:dyDescent="0.25">
      <c r="A530" t="s">
        <v>1741</v>
      </c>
    </row>
    <row r="531" spans="1:1" x14ac:dyDescent="0.25">
      <c r="A531" t="s">
        <v>1742</v>
      </c>
    </row>
    <row r="532" spans="1:1" x14ac:dyDescent="0.25">
      <c r="A532" t="s">
        <v>1743</v>
      </c>
    </row>
    <row r="533" spans="1:1" x14ac:dyDescent="0.25">
      <c r="A533" t="s">
        <v>1744</v>
      </c>
    </row>
    <row r="534" spans="1:1" x14ac:dyDescent="0.25">
      <c r="A534" t="s">
        <v>1745</v>
      </c>
    </row>
    <row r="535" spans="1:1" x14ac:dyDescent="0.25">
      <c r="A535" t="s">
        <v>1746</v>
      </c>
    </row>
    <row r="536" spans="1:1" x14ac:dyDescent="0.25">
      <c r="A536" t="s">
        <v>1747</v>
      </c>
    </row>
    <row r="537" spans="1:1" x14ac:dyDescent="0.25">
      <c r="A537" t="s">
        <v>1748</v>
      </c>
    </row>
    <row r="538" spans="1:1" x14ac:dyDescent="0.25">
      <c r="A538" t="s">
        <v>1749</v>
      </c>
    </row>
    <row r="539" spans="1:1" x14ac:dyDescent="0.25">
      <c r="A539" t="s">
        <v>1750</v>
      </c>
    </row>
    <row r="540" spans="1:1" x14ac:dyDescent="0.25">
      <c r="A540" t="s">
        <v>1751</v>
      </c>
    </row>
    <row r="541" spans="1:1" x14ac:dyDescent="0.25">
      <c r="A541" t="s">
        <v>1752</v>
      </c>
    </row>
    <row r="542" spans="1:1" x14ac:dyDescent="0.25">
      <c r="A542" t="s">
        <v>1753</v>
      </c>
    </row>
    <row r="543" spans="1:1" x14ac:dyDescent="0.25">
      <c r="A543" t="s">
        <v>1754</v>
      </c>
    </row>
    <row r="544" spans="1:1" x14ac:dyDescent="0.25">
      <c r="A544" t="s">
        <v>1755</v>
      </c>
    </row>
    <row r="545" spans="1:1" x14ac:dyDescent="0.25">
      <c r="A545" t="s">
        <v>1756</v>
      </c>
    </row>
    <row r="546" spans="1:1" x14ac:dyDescent="0.25">
      <c r="A546" t="s">
        <v>1757</v>
      </c>
    </row>
    <row r="547" spans="1:1" x14ac:dyDescent="0.25">
      <c r="A547" t="s">
        <v>1758</v>
      </c>
    </row>
    <row r="548" spans="1:1" x14ac:dyDescent="0.25">
      <c r="A548" t="s">
        <v>1759</v>
      </c>
    </row>
    <row r="549" spans="1:1" x14ac:dyDescent="0.25">
      <c r="A549" t="s">
        <v>1760</v>
      </c>
    </row>
    <row r="550" spans="1:1" x14ac:dyDescent="0.25">
      <c r="A550" t="s">
        <v>1761</v>
      </c>
    </row>
    <row r="551" spans="1:1" x14ac:dyDescent="0.25">
      <c r="A551" t="s">
        <v>1762</v>
      </c>
    </row>
    <row r="552" spans="1:1" x14ac:dyDescent="0.25">
      <c r="A552" t="s">
        <v>1763</v>
      </c>
    </row>
    <row r="553" spans="1:1" x14ac:dyDescent="0.25">
      <c r="A553" t="s">
        <v>1764</v>
      </c>
    </row>
    <row r="554" spans="1:1" x14ac:dyDescent="0.25">
      <c r="A554" t="s">
        <v>1765</v>
      </c>
    </row>
    <row r="555" spans="1:1" x14ac:dyDescent="0.25">
      <c r="A555" t="s">
        <v>1766</v>
      </c>
    </row>
    <row r="556" spans="1:1" x14ac:dyDescent="0.25">
      <c r="A556" t="s">
        <v>1767</v>
      </c>
    </row>
    <row r="557" spans="1:1" x14ac:dyDescent="0.25">
      <c r="A557" t="s">
        <v>1768</v>
      </c>
    </row>
    <row r="558" spans="1:1" x14ac:dyDescent="0.25">
      <c r="A558" t="s">
        <v>1769</v>
      </c>
    </row>
    <row r="559" spans="1:1" x14ac:dyDescent="0.25">
      <c r="A559" t="s">
        <v>1770</v>
      </c>
    </row>
    <row r="560" spans="1:1" x14ac:dyDescent="0.25">
      <c r="A560" t="s">
        <v>1771</v>
      </c>
    </row>
    <row r="561" spans="1:1" x14ac:dyDescent="0.25">
      <c r="A561" t="s">
        <v>1772</v>
      </c>
    </row>
    <row r="562" spans="1:1" x14ac:dyDescent="0.25">
      <c r="A562" t="s">
        <v>1773</v>
      </c>
    </row>
    <row r="563" spans="1:1" x14ac:dyDescent="0.25">
      <c r="A563" t="s">
        <v>1774</v>
      </c>
    </row>
    <row r="564" spans="1:1" x14ac:dyDescent="0.25">
      <c r="A564" t="s">
        <v>1775</v>
      </c>
    </row>
    <row r="565" spans="1:1" x14ac:dyDescent="0.25">
      <c r="A565" t="s">
        <v>1776</v>
      </c>
    </row>
    <row r="566" spans="1:1" x14ac:dyDescent="0.25">
      <c r="A566" t="s">
        <v>1777</v>
      </c>
    </row>
    <row r="567" spans="1:1" x14ac:dyDescent="0.25">
      <c r="A567" t="s">
        <v>1778</v>
      </c>
    </row>
    <row r="568" spans="1:1" x14ac:dyDescent="0.25">
      <c r="A568" t="s">
        <v>1779</v>
      </c>
    </row>
    <row r="569" spans="1:1" x14ac:dyDescent="0.25">
      <c r="A569" t="s">
        <v>1780</v>
      </c>
    </row>
    <row r="570" spans="1:1" x14ac:dyDescent="0.25">
      <c r="A570" t="s">
        <v>1781</v>
      </c>
    </row>
    <row r="571" spans="1:1" x14ac:dyDescent="0.25">
      <c r="A571" t="s">
        <v>1782</v>
      </c>
    </row>
    <row r="572" spans="1:1" x14ac:dyDescent="0.25">
      <c r="A572" t="s">
        <v>1783</v>
      </c>
    </row>
    <row r="573" spans="1:1" x14ac:dyDescent="0.25">
      <c r="A573" t="s">
        <v>1784</v>
      </c>
    </row>
    <row r="574" spans="1:1" x14ac:dyDescent="0.25">
      <c r="A574" t="s">
        <v>1785</v>
      </c>
    </row>
    <row r="575" spans="1:1" x14ac:dyDescent="0.25">
      <c r="A575" t="s">
        <v>1786</v>
      </c>
    </row>
    <row r="576" spans="1:1" x14ac:dyDescent="0.25">
      <c r="A576" t="s">
        <v>1787</v>
      </c>
    </row>
    <row r="577" spans="1:1" x14ac:dyDescent="0.25">
      <c r="A577" t="s">
        <v>1788</v>
      </c>
    </row>
    <row r="578" spans="1:1" x14ac:dyDescent="0.25">
      <c r="A578" t="s">
        <v>1789</v>
      </c>
    </row>
    <row r="579" spans="1:1" x14ac:dyDescent="0.25">
      <c r="A579" t="s">
        <v>1790</v>
      </c>
    </row>
    <row r="580" spans="1:1" x14ac:dyDescent="0.25">
      <c r="A580" t="s">
        <v>1791</v>
      </c>
    </row>
    <row r="581" spans="1:1" x14ac:dyDescent="0.25">
      <c r="A581" t="s">
        <v>1792</v>
      </c>
    </row>
    <row r="582" spans="1:1" x14ac:dyDescent="0.25">
      <c r="A582" t="s">
        <v>1793</v>
      </c>
    </row>
    <row r="583" spans="1:1" x14ac:dyDescent="0.25">
      <c r="A583" t="s">
        <v>1794</v>
      </c>
    </row>
    <row r="584" spans="1:1" x14ac:dyDescent="0.25">
      <c r="A584" t="s">
        <v>1795</v>
      </c>
    </row>
    <row r="585" spans="1:1" x14ac:dyDescent="0.25">
      <c r="A585" t="s">
        <v>1796</v>
      </c>
    </row>
    <row r="586" spans="1:1" x14ac:dyDescent="0.25">
      <c r="A586" t="s">
        <v>1797</v>
      </c>
    </row>
    <row r="587" spans="1:1" x14ac:dyDescent="0.25">
      <c r="A587" t="s">
        <v>1798</v>
      </c>
    </row>
    <row r="588" spans="1:1" x14ac:dyDescent="0.25">
      <c r="A588" t="s">
        <v>1799</v>
      </c>
    </row>
    <row r="589" spans="1:1" x14ac:dyDescent="0.25">
      <c r="A589" t="s">
        <v>1800</v>
      </c>
    </row>
    <row r="590" spans="1:1" x14ac:dyDescent="0.25">
      <c r="A590" t="s">
        <v>1801</v>
      </c>
    </row>
    <row r="591" spans="1:1" x14ac:dyDescent="0.25">
      <c r="A591" t="s">
        <v>1802</v>
      </c>
    </row>
    <row r="592" spans="1:1" x14ac:dyDescent="0.25">
      <c r="A592" t="s">
        <v>1803</v>
      </c>
    </row>
    <row r="593" spans="1:1" x14ac:dyDescent="0.25">
      <c r="A593" t="s">
        <v>1804</v>
      </c>
    </row>
    <row r="594" spans="1:1" x14ac:dyDescent="0.25">
      <c r="A594" t="s">
        <v>1805</v>
      </c>
    </row>
    <row r="595" spans="1:1" x14ac:dyDescent="0.25">
      <c r="A595" t="s">
        <v>1806</v>
      </c>
    </row>
    <row r="596" spans="1:1" x14ac:dyDescent="0.25">
      <c r="A596" t="s">
        <v>1807</v>
      </c>
    </row>
    <row r="597" spans="1:1" x14ac:dyDescent="0.25">
      <c r="A597" t="s">
        <v>1808</v>
      </c>
    </row>
    <row r="598" spans="1:1" x14ac:dyDescent="0.25">
      <c r="A598" t="s">
        <v>1809</v>
      </c>
    </row>
    <row r="599" spans="1:1" x14ac:dyDescent="0.25">
      <c r="A599" t="s">
        <v>1810</v>
      </c>
    </row>
    <row r="600" spans="1:1" x14ac:dyDescent="0.25">
      <c r="A600" t="s">
        <v>1811</v>
      </c>
    </row>
    <row r="601" spans="1:1" x14ac:dyDescent="0.25">
      <c r="A601" t="s">
        <v>1812</v>
      </c>
    </row>
    <row r="602" spans="1:1" x14ac:dyDescent="0.25">
      <c r="A602" t="s">
        <v>1813</v>
      </c>
    </row>
    <row r="603" spans="1:1" x14ac:dyDescent="0.25">
      <c r="A603" t="s">
        <v>1814</v>
      </c>
    </row>
    <row r="604" spans="1:1" x14ac:dyDescent="0.25">
      <c r="A604" t="s">
        <v>1815</v>
      </c>
    </row>
    <row r="605" spans="1:1" x14ac:dyDescent="0.25">
      <c r="A605" t="s">
        <v>1816</v>
      </c>
    </row>
    <row r="606" spans="1:1" x14ac:dyDescent="0.25">
      <c r="A606" t="s">
        <v>1817</v>
      </c>
    </row>
    <row r="607" spans="1:1" x14ac:dyDescent="0.25">
      <c r="A607" t="s">
        <v>1818</v>
      </c>
    </row>
    <row r="608" spans="1:1" x14ac:dyDescent="0.25">
      <c r="A608" t="s">
        <v>1819</v>
      </c>
    </row>
    <row r="609" spans="1:1" x14ac:dyDescent="0.25">
      <c r="A609" t="s">
        <v>1820</v>
      </c>
    </row>
    <row r="610" spans="1:1" x14ac:dyDescent="0.25">
      <c r="A610" t="s">
        <v>1821</v>
      </c>
    </row>
    <row r="611" spans="1:1" x14ac:dyDescent="0.25">
      <c r="A611" t="s">
        <v>1822</v>
      </c>
    </row>
    <row r="612" spans="1:1" x14ac:dyDescent="0.25">
      <c r="A612" t="s">
        <v>1823</v>
      </c>
    </row>
    <row r="613" spans="1:1" x14ac:dyDescent="0.25">
      <c r="A613" t="s">
        <v>1824</v>
      </c>
    </row>
    <row r="614" spans="1:1" x14ac:dyDescent="0.25">
      <c r="A614" t="s">
        <v>1825</v>
      </c>
    </row>
    <row r="615" spans="1:1" x14ac:dyDescent="0.25">
      <c r="A615" t="s">
        <v>1826</v>
      </c>
    </row>
    <row r="616" spans="1:1" x14ac:dyDescent="0.25">
      <c r="A616" t="s">
        <v>1827</v>
      </c>
    </row>
    <row r="617" spans="1:1" x14ac:dyDescent="0.25">
      <c r="A617" t="s">
        <v>1828</v>
      </c>
    </row>
    <row r="618" spans="1:1" x14ac:dyDescent="0.25">
      <c r="A618" t="s">
        <v>1829</v>
      </c>
    </row>
    <row r="619" spans="1:1" x14ac:dyDescent="0.25">
      <c r="A619" t="s">
        <v>1830</v>
      </c>
    </row>
    <row r="620" spans="1:1" x14ac:dyDescent="0.25">
      <c r="A620" t="s">
        <v>1831</v>
      </c>
    </row>
    <row r="621" spans="1:1" x14ac:dyDescent="0.25">
      <c r="A621" t="s">
        <v>1832</v>
      </c>
    </row>
    <row r="622" spans="1:1" x14ac:dyDescent="0.25">
      <c r="A622" t="s">
        <v>1833</v>
      </c>
    </row>
    <row r="623" spans="1:1" x14ac:dyDescent="0.25">
      <c r="A623" t="s">
        <v>1834</v>
      </c>
    </row>
    <row r="624" spans="1:1" x14ac:dyDescent="0.25">
      <c r="A624" t="s">
        <v>1835</v>
      </c>
    </row>
    <row r="625" spans="1:1" x14ac:dyDescent="0.25">
      <c r="A625" t="s">
        <v>1836</v>
      </c>
    </row>
    <row r="626" spans="1:1" x14ac:dyDescent="0.25">
      <c r="A626" t="s">
        <v>1837</v>
      </c>
    </row>
    <row r="627" spans="1:1" x14ac:dyDescent="0.25">
      <c r="A627" t="s">
        <v>1838</v>
      </c>
    </row>
    <row r="628" spans="1:1" x14ac:dyDescent="0.25">
      <c r="A628" t="s">
        <v>1839</v>
      </c>
    </row>
    <row r="629" spans="1:1" x14ac:dyDescent="0.25">
      <c r="A629" t="s">
        <v>1840</v>
      </c>
    </row>
    <row r="630" spans="1:1" x14ac:dyDescent="0.25">
      <c r="A630" t="s">
        <v>1841</v>
      </c>
    </row>
    <row r="631" spans="1:1" x14ac:dyDescent="0.25">
      <c r="A631" t="s">
        <v>1842</v>
      </c>
    </row>
    <row r="632" spans="1:1" x14ac:dyDescent="0.25">
      <c r="A632" t="s">
        <v>1843</v>
      </c>
    </row>
    <row r="633" spans="1:1" x14ac:dyDescent="0.25">
      <c r="A633" t="s">
        <v>1844</v>
      </c>
    </row>
    <row r="634" spans="1:1" x14ac:dyDescent="0.25">
      <c r="A634" t="s">
        <v>1845</v>
      </c>
    </row>
    <row r="635" spans="1:1" x14ac:dyDescent="0.25">
      <c r="A635" t="s">
        <v>1846</v>
      </c>
    </row>
    <row r="636" spans="1:1" x14ac:dyDescent="0.25">
      <c r="A636" t="s">
        <v>1847</v>
      </c>
    </row>
    <row r="637" spans="1:1" x14ac:dyDescent="0.25">
      <c r="A637" t="s">
        <v>1848</v>
      </c>
    </row>
    <row r="638" spans="1:1" x14ac:dyDescent="0.25">
      <c r="A638" t="s">
        <v>1849</v>
      </c>
    </row>
    <row r="639" spans="1:1" x14ac:dyDescent="0.25">
      <c r="A639" t="s">
        <v>1850</v>
      </c>
    </row>
    <row r="640" spans="1:1" x14ac:dyDescent="0.25">
      <c r="A640" t="s">
        <v>1851</v>
      </c>
    </row>
    <row r="641" spans="1:1" x14ac:dyDescent="0.25">
      <c r="A641" t="s">
        <v>1852</v>
      </c>
    </row>
    <row r="642" spans="1:1" x14ac:dyDescent="0.25">
      <c r="A642" t="s">
        <v>1853</v>
      </c>
    </row>
    <row r="643" spans="1:1" x14ac:dyDescent="0.25">
      <c r="A643" t="s">
        <v>1854</v>
      </c>
    </row>
    <row r="644" spans="1:1" x14ac:dyDescent="0.25">
      <c r="A644" t="s">
        <v>1855</v>
      </c>
    </row>
    <row r="645" spans="1:1" x14ac:dyDescent="0.25">
      <c r="A645" t="s">
        <v>1856</v>
      </c>
    </row>
    <row r="646" spans="1:1" x14ac:dyDescent="0.25">
      <c r="A646" t="s">
        <v>1857</v>
      </c>
    </row>
    <row r="647" spans="1:1" x14ac:dyDescent="0.25">
      <c r="A647" t="s">
        <v>1858</v>
      </c>
    </row>
    <row r="648" spans="1:1" x14ac:dyDescent="0.25">
      <c r="A648" t="s">
        <v>1859</v>
      </c>
    </row>
    <row r="649" spans="1:1" x14ac:dyDescent="0.25">
      <c r="A649" t="s">
        <v>1860</v>
      </c>
    </row>
    <row r="650" spans="1:1" x14ac:dyDescent="0.25">
      <c r="A650" t="s">
        <v>1861</v>
      </c>
    </row>
    <row r="651" spans="1:1" x14ac:dyDescent="0.25">
      <c r="A651" t="s">
        <v>1862</v>
      </c>
    </row>
    <row r="652" spans="1:1" x14ac:dyDescent="0.25">
      <c r="A652" t="s">
        <v>1863</v>
      </c>
    </row>
    <row r="653" spans="1:1" x14ac:dyDescent="0.25">
      <c r="A653" t="s">
        <v>1864</v>
      </c>
    </row>
    <row r="654" spans="1:1" x14ac:dyDescent="0.25">
      <c r="A654" t="s">
        <v>1865</v>
      </c>
    </row>
    <row r="655" spans="1:1" x14ac:dyDescent="0.25">
      <c r="A655" t="s">
        <v>1866</v>
      </c>
    </row>
    <row r="656" spans="1:1" x14ac:dyDescent="0.25">
      <c r="A656" t="s">
        <v>1867</v>
      </c>
    </row>
    <row r="657" spans="1:1" x14ac:dyDescent="0.25">
      <c r="A657" t="s">
        <v>1868</v>
      </c>
    </row>
    <row r="658" spans="1:1" x14ac:dyDescent="0.25">
      <c r="A658" t="s">
        <v>1869</v>
      </c>
    </row>
    <row r="659" spans="1:1" x14ac:dyDescent="0.25">
      <c r="A659" t="s">
        <v>1870</v>
      </c>
    </row>
    <row r="660" spans="1:1" x14ac:dyDescent="0.25">
      <c r="A660" t="s">
        <v>1871</v>
      </c>
    </row>
    <row r="661" spans="1:1" x14ac:dyDescent="0.25">
      <c r="A661" t="s">
        <v>1872</v>
      </c>
    </row>
    <row r="662" spans="1:1" x14ac:dyDescent="0.25">
      <c r="A662" t="s">
        <v>1873</v>
      </c>
    </row>
    <row r="663" spans="1:1" x14ac:dyDescent="0.25">
      <c r="A663" t="s">
        <v>1874</v>
      </c>
    </row>
    <row r="664" spans="1:1" x14ac:dyDescent="0.25">
      <c r="A664" t="s">
        <v>1875</v>
      </c>
    </row>
    <row r="665" spans="1:1" x14ac:dyDescent="0.25">
      <c r="A665" t="s">
        <v>1876</v>
      </c>
    </row>
    <row r="666" spans="1:1" x14ac:dyDescent="0.25">
      <c r="A666" t="s">
        <v>1877</v>
      </c>
    </row>
    <row r="667" spans="1:1" x14ac:dyDescent="0.25">
      <c r="A667" t="s">
        <v>1878</v>
      </c>
    </row>
    <row r="668" spans="1:1" x14ac:dyDescent="0.25">
      <c r="A668" t="s">
        <v>1879</v>
      </c>
    </row>
    <row r="669" spans="1:1" x14ac:dyDescent="0.25">
      <c r="A669" t="s">
        <v>1880</v>
      </c>
    </row>
    <row r="670" spans="1:1" x14ac:dyDescent="0.25">
      <c r="A670" t="s">
        <v>1881</v>
      </c>
    </row>
    <row r="671" spans="1:1" x14ac:dyDescent="0.25">
      <c r="A671" t="s">
        <v>1882</v>
      </c>
    </row>
    <row r="672" spans="1:1" x14ac:dyDescent="0.25">
      <c r="A672" t="s">
        <v>1883</v>
      </c>
    </row>
    <row r="673" spans="1:1" x14ac:dyDescent="0.25">
      <c r="A673" t="s">
        <v>1884</v>
      </c>
    </row>
    <row r="674" spans="1:1" x14ac:dyDescent="0.25">
      <c r="A674" s="8" t="s">
        <v>1885</v>
      </c>
    </row>
    <row r="675" spans="1:1" x14ac:dyDescent="0.25">
      <c r="A675" t="s">
        <v>1886</v>
      </c>
    </row>
    <row r="676" spans="1:1" x14ac:dyDescent="0.25">
      <c r="A676" t="s">
        <v>1887</v>
      </c>
    </row>
    <row r="677" spans="1:1" x14ac:dyDescent="0.25">
      <c r="A677" t="s">
        <v>1888</v>
      </c>
    </row>
    <row r="678" spans="1:1" x14ac:dyDescent="0.25">
      <c r="A678" t="s">
        <v>1889</v>
      </c>
    </row>
    <row r="679" spans="1:1" x14ac:dyDescent="0.25">
      <c r="A679" t="s">
        <v>1890</v>
      </c>
    </row>
    <row r="680" spans="1:1" x14ac:dyDescent="0.25">
      <c r="A680" t="s">
        <v>1891</v>
      </c>
    </row>
    <row r="681" spans="1:1" x14ac:dyDescent="0.25">
      <c r="A681" t="s">
        <v>1892</v>
      </c>
    </row>
    <row r="682" spans="1:1" x14ac:dyDescent="0.25">
      <c r="A682" t="s">
        <v>1893</v>
      </c>
    </row>
    <row r="683" spans="1:1" x14ac:dyDescent="0.25">
      <c r="A683" t="s">
        <v>1894</v>
      </c>
    </row>
    <row r="684" spans="1:1" x14ac:dyDescent="0.25">
      <c r="A684" t="s">
        <v>1895</v>
      </c>
    </row>
    <row r="685" spans="1:1" x14ac:dyDescent="0.25">
      <c r="A685" t="s">
        <v>1896</v>
      </c>
    </row>
    <row r="686" spans="1:1" x14ac:dyDescent="0.25">
      <c r="A686" t="s">
        <v>1897</v>
      </c>
    </row>
    <row r="687" spans="1:1" x14ac:dyDescent="0.25">
      <c r="A687" t="s">
        <v>1898</v>
      </c>
    </row>
    <row r="688" spans="1:1" x14ac:dyDescent="0.25">
      <c r="A688" t="s">
        <v>1899</v>
      </c>
    </row>
    <row r="689" spans="1:1" x14ac:dyDescent="0.25">
      <c r="A689" t="s">
        <v>1900</v>
      </c>
    </row>
    <row r="690" spans="1:1" x14ac:dyDescent="0.25">
      <c r="A690" t="s">
        <v>1901</v>
      </c>
    </row>
    <row r="691" spans="1:1" x14ac:dyDescent="0.25">
      <c r="A691" s="8" t="s">
        <v>1902</v>
      </c>
    </row>
    <row r="692" spans="1:1" x14ac:dyDescent="0.25">
      <c r="A692" t="s">
        <v>1903</v>
      </c>
    </row>
    <row r="693" spans="1:1" x14ac:dyDescent="0.25">
      <c r="A693" t="s">
        <v>1904</v>
      </c>
    </row>
    <row r="694" spans="1:1" x14ac:dyDescent="0.25">
      <c r="A694" t="s">
        <v>1905</v>
      </c>
    </row>
    <row r="695" spans="1:1" x14ac:dyDescent="0.25">
      <c r="A695" t="s">
        <v>1906</v>
      </c>
    </row>
    <row r="696" spans="1:1" x14ac:dyDescent="0.25">
      <c r="A696" t="s">
        <v>1907</v>
      </c>
    </row>
    <row r="697" spans="1:1" x14ac:dyDescent="0.25">
      <c r="A697" t="s">
        <v>1908</v>
      </c>
    </row>
    <row r="698" spans="1:1" x14ac:dyDescent="0.25">
      <c r="A698" t="s">
        <v>1909</v>
      </c>
    </row>
    <row r="699" spans="1:1" x14ac:dyDescent="0.25">
      <c r="A699" t="s">
        <v>1910</v>
      </c>
    </row>
    <row r="700" spans="1:1" x14ac:dyDescent="0.25">
      <c r="A700" t="s">
        <v>1911</v>
      </c>
    </row>
    <row r="701" spans="1:1" x14ac:dyDescent="0.25">
      <c r="A701" t="s">
        <v>1912</v>
      </c>
    </row>
    <row r="702" spans="1:1" x14ac:dyDescent="0.25">
      <c r="A702" t="s">
        <v>1913</v>
      </c>
    </row>
    <row r="703" spans="1:1" x14ac:dyDescent="0.25">
      <c r="A703" t="s">
        <v>1914</v>
      </c>
    </row>
    <row r="704" spans="1:1" x14ac:dyDescent="0.25">
      <c r="A704" s="8" t="s">
        <v>1915</v>
      </c>
    </row>
    <row r="705" spans="1:1" x14ac:dyDescent="0.25">
      <c r="A705" t="s">
        <v>1916</v>
      </c>
    </row>
    <row r="706" spans="1:1" x14ac:dyDescent="0.25">
      <c r="A706" t="s">
        <v>1917</v>
      </c>
    </row>
    <row r="707" spans="1:1" x14ac:dyDescent="0.25">
      <c r="A707" t="s">
        <v>1918</v>
      </c>
    </row>
    <row r="708" spans="1:1" x14ac:dyDescent="0.25">
      <c r="A708" t="s">
        <v>1919</v>
      </c>
    </row>
    <row r="709" spans="1:1" x14ac:dyDescent="0.25">
      <c r="A709" t="s">
        <v>1920</v>
      </c>
    </row>
    <row r="710" spans="1:1" x14ac:dyDescent="0.25">
      <c r="A710" t="s">
        <v>1921</v>
      </c>
    </row>
    <row r="711" spans="1:1" x14ac:dyDescent="0.25">
      <c r="A711" t="s">
        <v>1922</v>
      </c>
    </row>
    <row r="712" spans="1:1" x14ac:dyDescent="0.25">
      <c r="A712" t="s">
        <v>1923</v>
      </c>
    </row>
    <row r="713" spans="1:1" x14ac:dyDescent="0.25">
      <c r="A713" t="s">
        <v>1924</v>
      </c>
    </row>
    <row r="714" spans="1:1" x14ac:dyDescent="0.25">
      <c r="A714" t="s">
        <v>1925</v>
      </c>
    </row>
    <row r="715" spans="1:1" x14ac:dyDescent="0.25">
      <c r="A715" t="s">
        <v>1926</v>
      </c>
    </row>
    <row r="716" spans="1:1" x14ac:dyDescent="0.25">
      <c r="A716" t="s">
        <v>1927</v>
      </c>
    </row>
    <row r="717" spans="1:1" x14ac:dyDescent="0.25">
      <c r="A717" s="8" t="s">
        <v>1928</v>
      </c>
    </row>
    <row r="718" spans="1:1" x14ac:dyDescent="0.25">
      <c r="A718" t="s">
        <v>1929</v>
      </c>
    </row>
    <row r="719" spans="1:1" x14ac:dyDescent="0.25">
      <c r="A719" t="s">
        <v>1930</v>
      </c>
    </row>
    <row r="720" spans="1:1" x14ac:dyDescent="0.25">
      <c r="A720" t="s">
        <v>1931</v>
      </c>
    </row>
    <row r="721" spans="1:1" x14ac:dyDescent="0.25">
      <c r="A721" t="s">
        <v>1932</v>
      </c>
    </row>
    <row r="722" spans="1:1" x14ac:dyDescent="0.25">
      <c r="A722" t="s">
        <v>1933</v>
      </c>
    </row>
    <row r="723" spans="1:1" x14ac:dyDescent="0.25">
      <c r="A723" t="s">
        <v>1934</v>
      </c>
    </row>
    <row r="724" spans="1:1" x14ac:dyDescent="0.25">
      <c r="A724" t="s">
        <v>1935</v>
      </c>
    </row>
    <row r="725" spans="1:1" x14ac:dyDescent="0.25">
      <c r="A725" t="s">
        <v>1936</v>
      </c>
    </row>
    <row r="726" spans="1:1" x14ac:dyDescent="0.25">
      <c r="A726" t="s">
        <v>1937</v>
      </c>
    </row>
    <row r="727" spans="1:1" x14ac:dyDescent="0.25">
      <c r="A727" t="s">
        <v>1938</v>
      </c>
    </row>
    <row r="728" spans="1:1" x14ac:dyDescent="0.25">
      <c r="A728" t="s">
        <v>1939</v>
      </c>
    </row>
    <row r="729" spans="1:1" x14ac:dyDescent="0.25">
      <c r="A729" t="s">
        <v>1940</v>
      </c>
    </row>
    <row r="730" spans="1:1" x14ac:dyDescent="0.25">
      <c r="A730" t="s">
        <v>1941</v>
      </c>
    </row>
    <row r="731" spans="1:1" x14ac:dyDescent="0.25">
      <c r="A731" t="s">
        <v>1942</v>
      </c>
    </row>
    <row r="732" spans="1:1" x14ac:dyDescent="0.25">
      <c r="A732" t="s">
        <v>1943</v>
      </c>
    </row>
    <row r="733" spans="1:1" x14ac:dyDescent="0.25">
      <c r="A733" t="s">
        <v>1944</v>
      </c>
    </row>
    <row r="734" spans="1:1" x14ac:dyDescent="0.25">
      <c r="A734" t="s">
        <v>1945</v>
      </c>
    </row>
    <row r="735" spans="1:1" x14ac:dyDescent="0.25">
      <c r="A735" t="s">
        <v>1946</v>
      </c>
    </row>
    <row r="736" spans="1:1" x14ac:dyDescent="0.25">
      <c r="A736" t="s">
        <v>1947</v>
      </c>
    </row>
    <row r="737" spans="1:1" x14ac:dyDescent="0.25">
      <c r="A737" t="s">
        <v>1948</v>
      </c>
    </row>
    <row r="738" spans="1:1" x14ac:dyDescent="0.25">
      <c r="A738" t="s">
        <v>1949</v>
      </c>
    </row>
    <row r="739" spans="1:1" x14ac:dyDescent="0.25">
      <c r="A739" t="s">
        <v>1950</v>
      </c>
    </row>
    <row r="740" spans="1:1" x14ac:dyDescent="0.25">
      <c r="A740" t="s">
        <v>1951</v>
      </c>
    </row>
    <row r="741" spans="1:1" x14ac:dyDescent="0.25">
      <c r="A741" t="s">
        <v>1952</v>
      </c>
    </row>
    <row r="742" spans="1:1" x14ac:dyDescent="0.25">
      <c r="A742" t="s">
        <v>1953</v>
      </c>
    </row>
    <row r="743" spans="1:1" x14ac:dyDescent="0.25">
      <c r="A743" t="s">
        <v>1954</v>
      </c>
    </row>
    <row r="744" spans="1:1" x14ac:dyDescent="0.25">
      <c r="A744" s="8" t="s">
        <v>1955</v>
      </c>
    </row>
    <row r="745" spans="1:1" x14ac:dyDescent="0.25">
      <c r="A745" t="s">
        <v>1956</v>
      </c>
    </row>
    <row r="746" spans="1:1" x14ac:dyDescent="0.25">
      <c r="A746" t="s">
        <v>1957</v>
      </c>
    </row>
    <row r="747" spans="1:1" x14ac:dyDescent="0.25">
      <c r="A747" t="s">
        <v>1958</v>
      </c>
    </row>
    <row r="748" spans="1:1" x14ac:dyDescent="0.25">
      <c r="A748" t="s">
        <v>1959</v>
      </c>
    </row>
    <row r="749" spans="1:1" x14ac:dyDescent="0.25">
      <c r="A749" t="s">
        <v>1960</v>
      </c>
    </row>
    <row r="750" spans="1:1" x14ac:dyDescent="0.25">
      <c r="A750" t="s">
        <v>1961</v>
      </c>
    </row>
    <row r="751" spans="1:1" x14ac:dyDescent="0.25">
      <c r="A751" t="s">
        <v>1962</v>
      </c>
    </row>
    <row r="752" spans="1:1" x14ac:dyDescent="0.25">
      <c r="A752" t="s">
        <v>1963</v>
      </c>
    </row>
    <row r="753" spans="1:1" x14ac:dyDescent="0.25">
      <c r="A753" t="s">
        <v>1964</v>
      </c>
    </row>
    <row r="754" spans="1:1" x14ac:dyDescent="0.25">
      <c r="A754" t="s">
        <v>1965</v>
      </c>
    </row>
    <row r="755" spans="1:1" x14ac:dyDescent="0.25">
      <c r="A755" t="s">
        <v>1966</v>
      </c>
    </row>
    <row r="756" spans="1:1" x14ac:dyDescent="0.25">
      <c r="A756" t="s">
        <v>1967</v>
      </c>
    </row>
    <row r="757" spans="1:1" x14ac:dyDescent="0.25">
      <c r="A757" t="s">
        <v>1968</v>
      </c>
    </row>
    <row r="758" spans="1:1" x14ac:dyDescent="0.25">
      <c r="A758" t="s">
        <v>1969</v>
      </c>
    </row>
    <row r="759" spans="1:1" x14ac:dyDescent="0.25">
      <c r="A759" t="s">
        <v>1970</v>
      </c>
    </row>
    <row r="760" spans="1:1" x14ac:dyDescent="0.25">
      <c r="A760" t="s">
        <v>1971</v>
      </c>
    </row>
    <row r="761" spans="1:1" x14ac:dyDescent="0.25">
      <c r="A761" t="s">
        <v>1972</v>
      </c>
    </row>
    <row r="762" spans="1:1" x14ac:dyDescent="0.25">
      <c r="A762" t="s">
        <v>1973</v>
      </c>
    </row>
    <row r="763" spans="1:1" x14ac:dyDescent="0.25">
      <c r="A763" t="s">
        <v>1974</v>
      </c>
    </row>
    <row r="764" spans="1:1" x14ac:dyDescent="0.25">
      <c r="A764" t="s">
        <v>1975</v>
      </c>
    </row>
    <row r="765" spans="1:1" x14ac:dyDescent="0.25">
      <c r="A765" t="s">
        <v>1976</v>
      </c>
    </row>
    <row r="766" spans="1:1" x14ac:dyDescent="0.25">
      <c r="A766" t="s">
        <v>1977</v>
      </c>
    </row>
    <row r="767" spans="1:1" x14ac:dyDescent="0.25">
      <c r="A767" t="s">
        <v>1978</v>
      </c>
    </row>
    <row r="768" spans="1:1" x14ac:dyDescent="0.25">
      <c r="A768" t="s">
        <v>1979</v>
      </c>
    </row>
    <row r="769" spans="1:1" x14ac:dyDescent="0.25">
      <c r="A769" t="s">
        <v>1980</v>
      </c>
    </row>
    <row r="770" spans="1:1" x14ac:dyDescent="0.25">
      <c r="A770" t="s">
        <v>1981</v>
      </c>
    </row>
    <row r="771" spans="1:1" x14ac:dyDescent="0.25">
      <c r="A771" t="s">
        <v>1982</v>
      </c>
    </row>
    <row r="772" spans="1:1" x14ac:dyDescent="0.25">
      <c r="A772" t="s">
        <v>1983</v>
      </c>
    </row>
    <row r="773" spans="1:1" x14ac:dyDescent="0.25">
      <c r="A773" t="s">
        <v>1984</v>
      </c>
    </row>
    <row r="774" spans="1:1" x14ac:dyDescent="0.25">
      <c r="A774" t="s">
        <v>1985</v>
      </c>
    </row>
    <row r="775" spans="1:1" x14ac:dyDescent="0.25">
      <c r="A775" t="s">
        <v>1986</v>
      </c>
    </row>
    <row r="776" spans="1:1" x14ac:dyDescent="0.25">
      <c r="A776" t="s">
        <v>1987</v>
      </c>
    </row>
    <row r="777" spans="1:1" x14ac:dyDescent="0.25">
      <c r="A777" t="s">
        <v>1988</v>
      </c>
    </row>
    <row r="778" spans="1:1" x14ac:dyDescent="0.25">
      <c r="A778" t="s">
        <v>1989</v>
      </c>
    </row>
    <row r="779" spans="1:1" x14ac:dyDescent="0.25">
      <c r="A779" t="s">
        <v>1990</v>
      </c>
    </row>
    <row r="780" spans="1:1" x14ac:dyDescent="0.25">
      <c r="A780" t="s">
        <v>1991</v>
      </c>
    </row>
    <row r="781" spans="1:1" x14ac:dyDescent="0.25">
      <c r="A781" t="s">
        <v>1992</v>
      </c>
    </row>
    <row r="782" spans="1:1" x14ac:dyDescent="0.25">
      <c r="A782" t="s">
        <v>1993</v>
      </c>
    </row>
    <row r="783" spans="1:1" x14ac:dyDescent="0.25">
      <c r="A783" t="s">
        <v>1994</v>
      </c>
    </row>
    <row r="784" spans="1:1" x14ac:dyDescent="0.25">
      <c r="A784" t="s">
        <v>1995</v>
      </c>
    </row>
    <row r="785" spans="1:1" x14ac:dyDescent="0.25">
      <c r="A785" t="s">
        <v>1996</v>
      </c>
    </row>
    <row r="786" spans="1:1" x14ac:dyDescent="0.25">
      <c r="A786" t="s">
        <v>1997</v>
      </c>
    </row>
    <row r="787" spans="1:1" x14ac:dyDescent="0.25">
      <c r="A787" t="s">
        <v>1998</v>
      </c>
    </row>
    <row r="788" spans="1:1" x14ac:dyDescent="0.25">
      <c r="A788" t="s">
        <v>1999</v>
      </c>
    </row>
    <row r="789" spans="1:1" x14ac:dyDescent="0.25">
      <c r="A789" t="s">
        <v>2000</v>
      </c>
    </row>
    <row r="790" spans="1:1" x14ac:dyDescent="0.25">
      <c r="A790" t="s">
        <v>2001</v>
      </c>
    </row>
    <row r="791" spans="1:1" x14ac:dyDescent="0.25">
      <c r="A791" t="s">
        <v>2002</v>
      </c>
    </row>
    <row r="792" spans="1:1" x14ac:dyDescent="0.25">
      <c r="A792" t="s">
        <v>2003</v>
      </c>
    </row>
    <row r="793" spans="1:1" x14ac:dyDescent="0.25">
      <c r="A793" t="s">
        <v>2004</v>
      </c>
    </row>
    <row r="794" spans="1:1" x14ac:dyDescent="0.25">
      <c r="A794" t="s">
        <v>2005</v>
      </c>
    </row>
    <row r="795" spans="1:1" x14ac:dyDescent="0.25">
      <c r="A795" t="s">
        <v>2006</v>
      </c>
    </row>
    <row r="796" spans="1:1" x14ac:dyDescent="0.25">
      <c r="A796" s="8" t="s">
        <v>2007</v>
      </c>
    </row>
    <row r="797" spans="1:1" x14ac:dyDescent="0.25">
      <c r="A797" t="s">
        <v>2008</v>
      </c>
    </row>
    <row r="798" spans="1:1" x14ac:dyDescent="0.25">
      <c r="A798" t="s">
        <v>2009</v>
      </c>
    </row>
    <row r="799" spans="1:1" x14ac:dyDescent="0.25">
      <c r="A799" t="s">
        <v>2010</v>
      </c>
    </row>
    <row r="800" spans="1:1" x14ac:dyDescent="0.25">
      <c r="A800" t="s">
        <v>2011</v>
      </c>
    </row>
    <row r="801" spans="1:1" x14ac:dyDescent="0.25">
      <c r="A801" t="s">
        <v>2012</v>
      </c>
    </row>
    <row r="802" spans="1:1" x14ac:dyDescent="0.25">
      <c r="A802" t="s">
        <v>2013</v>
      </c>
    </row>
    <row r="803" spans="1:1" x14ac:dyDescent="0.25">
      <c r="A803" t="s">
        <v>2014</v>
      </c>
    </row>
    <row r="804" spans="1:1" x14ac:dyDescent="0.25">
      <c r="A804" t="s">
        <v>2015</v>
      </c>
    </row>
    <row r="805" spans="1:1" x14ac:dyDescent="0.25">
      <c r="A805" t="s">
        <v>2016</v>
      </c>
    </row>
    <row r="806" spans="1:1" x14ac:dyDescent="0.25">
      <c r="A806" t="s">
        <v>2017</v>
      </c>
    </row>
    <row r="807" spans="1:1" x14ac:dyDescent="0.25">
      <c r="A807" t="s">
        <v>2018</v>
      </c>
    </row>
    <row r="808" spans="1:1" x14ac:dyDescent="0.25">
      <c r="A808" t="s">
        <v>2019</v>
      </c>
    </row>
    <row r="809" spans="1:1" x14ac:dyDescent="0.25">
      <c r="A809" t="s">
        <v>2020</v>
      </c>
    </row>
    <row r="810" spans="1:1" x14ac:dyDescent="0.25">
      <c r="A810" t="s">
        <v>2021</v>
      </c>
    </row>
    <row r="811" spans="1:1" x14ac:dyDescent="0.25">
      <c r="A811" t="s">
        <v>2022</v>
      </c>
    </row>
    <row r="812" spans="1:1" x14ac:dyDescent="0.25">
      <c r="A812" t="s">
        <v>2023</v>
      </c>
    </row>
    <row r="813" spans="1:1" x14ac:dyDescent="0.25">
      <c r="A813" t="s">
        <v>2024</v>
      </c>
    </row>
    <row r="814" spans="1:1" x14ac:dyDescent="0.25">
      <c r="A814" t="s">
        <v>2025</v>
      </c>
    </row>
    <row r="815" spans="1:1" x14ac:dyDescent="0.25">
      <c r="A815" t="s">
        <v>2026</v>
      </c>
    </row>
    <row r="816" spans="1:1" x14ac:dyDescent="0.25">
      <c r="A816" t="s">
        <v>2027</v>
      </c>
    </row>
    <row r="817" spans="1:1" x14ac:dyDescent="0.25">
      <c r="A817" t="s">
        <v>2028</v>
      </c>
    </row>
    <row r="818" spans="1:1" x14ac:dyDescent="0.25">
      <c r="A818" t="s">
        <v>2029</v>
      </c>
    </row>
    <row r="819" spans="1:1" x14ac:dyDescent="0.25">
      <c r="A819" t="s">
        <v>2030</v>
      </c>
    </row>
    <row r="820" spans="1:1" x14ac:dyDescent="0.25">
      <c r="A820" t="s">
        <v>2031</v>
      </c>
    </row>
    <row r="821" spans="1:1" x14ac:dyDescent="0.25">
      <c r="A821" t="s">
        <v>2032</v>
      </c>
    </row>
    <row r="822" spans="1:1" x14ac:dyDescent="0.25">
      <c r="A822" t="s">
        <v>2033</v>
      </c>
    </row>
    <row r="823" spans="1:1" x14ac:dyDescent="0.25">
      <c r="A823" t="s">
        <v>2034</v>
      </c>
    </row>
    <row r="824" spans="1:1" x14ac:dyDescent="0.25">
      <c r="A824" t="s">
        <v>2035</v>
      </c>
    </row>
    <row r="825" spans="1:1" x14ac:dyDescent="0.25">
      <c r="A825" t="s">
        <v>2036</v>
      </c>
    </row>
    <row r="826" spans="1:1" x14ac:dyDescent="0.25">
      <c r="A826" t="s">
        <v>2037</v>
      </c>
    </row>
    <row r="827" spans="1:1" x14ac:dyDescent="0.25">
      <c r="A827" t="s">
        <v>2038</v>
      </c>
    </row>
    <row r="828" spans="1:1" x14ac:dyDescent="0.25">
      <c r="A828" t="s">
        <v>2039</v>
      </c>
    </row>
    <row r="829" spans="1:1" x14ac:dyDescent="0.25">
      <c r="A829" t="s">
        <v>2040</v>
      </c>
    </row>
    <row r="830" spans="1:1" x14ac:dyDescent="0.25">
      <c r="A830" t="s">
        <v>2041</v>
      </c>
    </row>
    <row r="831" spans="1:1" x14ac:dyDescent="0.25">
      <c r="A831" t="s">
        <v>2042</v>
      </c>
    </row>
    <row r="832" spans="1:1" x14ac:dyDescent="0.25">
      <c r="A832" t="s">
        <v>2043</v>
      </c>
    </row>
    <row r="833" spans="1:1" x14ac:dyDescent="0.25">
      <c r="A833" t="s">
        <v>2044</v>
      </c>
    </row>
    <row r="834" spans="1:1" x14ac:dyDescent="0.25">
      <c r="A834" t="s">
        <v>2045</v>
      </c>
    </row>
    <row r="835" spans="1:1" x14ac:dyDescent="0.25">
      <c r="A835" t="s">
        <v>2046</v>
      </c>
    </row>
    <row r="836" spans="1:1" x14ac:dyDescent="0.25">
      <c r="A836" t="s">
        <v>2047</v>
      </c>
    </row>
    <row r="837" spans="1:1" x14ac:dyDescent="0.25">
      <c r="A837" t="s">
        <v>2048</v>
      </c>
    </row>
    <row r="838" spans="1:1" x14ac:dyDescent="0.25">
      <c r="A838" t="s">
        <v>2049</v>
      </c>
    </row>
    <row r="839" spans="1:1" x14ac:dyDescent="0.25">
      <c r="A839" t="s">
        <v>2050</v>
      </c>
    </row>
    <row r="840" spans="1:1" x14ac:dyDescent="0.25">
      <c r="A840" t="s">
        <v>2051</v>
      </c>
    </row>
    <row r="841" spans="1:1" x14ac:dyDescent="0.25">
      <c r="A841" t="s">
        <v>2052</v>
      </c>
    </row>
    <row r="842" spans="1:1" x14ac:dyDescent="0.25">
      <c r="A842" t="s">
        <v>2053</v>
      </c>
    </row>
    <row r="843" spans="1:1" x14ac:dyDescent="0.25">
      <c r="A843" t="s">
        <v>2054</v>
      </c>
    </row>
    <row r="844" spans="1:1" x14ac:dyDescent="0.25">
      <c r="A844" t="s">
        <v>2055</v>
      </c>
    </row>
    <row r="845" spans="1:1" x14ac:dyDescent="0.25">
      <c r="A845" t="s">
        <v>2056</v>
      </c>
    </row>
    <row r="846" spans="1:1" x14ac:dyDescent="0.25">
      <c r="A846" t="s">
        <v>2057</v>
      </c>
    </row>
    <row r="847" spans="1:1" x14ac:dyDescent="0.25">
      <c r="A847" t="s">
        <v>2058</v>
      </c>
    </row>
    <row r="848" spans="1:1" x14ac:dyDescent="0.25">
      <c r="A848" t="s">
        <v>2059</v>
      </c>
    </row>
    <row r="849" spans="1:1" x14ac:dyDescent="0.25">
      <c r="A849" t="s">
        <v>2060</v>
      </c>
    </row>
    <row r="850" spans="1:1" x14ac:dyDescent="0.25">
      <c r="A850" t="s">
        <v>2061</v>
      </c>
    </row>
    <row r="851" spans="1:1" x14ac:dyDescent="0.25">
      <c r="A851" t="s">
        <v>2062</v>
      </c>
    </row>
    <row r="852" spans="1:1" x14ac:dyDescent="0.25">
      <c r="A852" t="s">
        <v>2063</v>
      </c>
    </row>
    <row r="853" spans="1:1" x14ac:dyDescent="0.25">
      <c r="A853" t="s">
        <v>2064</v>
      </c>
    </row>
    <row r="854" spans="1:1" x14ac:dyDescent="0.25">
      <c r="A854" t="s">
        <v>2065</v>
      </c>
    </row>
    <row r="855" spans="1:1" x14ac:dyDescent="0.25">
      <c r="A855" t="s">
        <v>2066</v>
      </c>
    </row>
    <row r="856" spans="1:1" x14ac:dyDescent="0.25">
      <c r="A856" t="s">
        <v>2067</v>
      </c>
    </row>
    <row r="857" spans="1:1" x14ac:dyDescent="0.25">
      <c r="A857" t="s">
        <v>2068</v>
      </c>
    </row>
    <row r="858" spans="1:1" x14ac:dyDescent="0.25">
      <c r="A858" t="s">
        <v>2069</v>
      </c>
    </row>
    <row r="859" spans="1:1" x14ac:dyDescent="0.25">
      <c r="A859" t="s">
        <v>2070</v>
      </c>
    </row>
    <row r="860" spans="1:1" x14ac:dyDescent="0.25">
      <c r="A860" t="s">
        <v>2071</v>
      </c>
    </row>
    <row r="861" spans="1:1" x14ac:dyDescent="0.25">
      <c r="A861" t="s">
        <v>2072</v>
      </c>
    </row>
    <row r="862" spans="1:1" x14ac:dyDescent="0.25">
      <c r="A862" t="s">
        <v>2073</v>
      </c>
    </row>
    <row r="863" spans="1:1" x14ac:dyDescent="0.25">
      <c r="A863" t="s">
        <v>2074</v>
      </c>
    </row>
    <row r="864" spans="1:1" x14ac:dyDescent="0.25">
      <c r="A864" s="8" t="s">
        <v>2075</v>
      </c>
    </row>
    <row r="865" spans="1:1" x14ac:dyDescent="0.25">
      <c r="A865" t="s">
        <v>2076</v>
      </c>
    </row>
    <row r="866" spans="1:1" x14ac:dyDescent="0.25">
      <c r="A866" t="s">
        <v>2077</v>
      </c>
    </row>
    <row r="867" spans="1:1" x14ac:dyDescent="0.25">
      <c r="A867" t="s">
        <v>2078</v>
      </c>
    </row>
    <row r="868" spans="1:1" x14ac:dyDescent="0.25">
      <c r="A868" t="s">
        <v>2079</v>
      </c>
    </row>
    <row r="869" spans="1:1" x14ac:dyDescent="0.25">
      <c r="A869" t="s">
        <v>2080</v>
      </c>
    </row>
    <row r="870" spans="1:1" x14ac:dyDescent="0.25">
      <c r="A870" t="s">
        <v>2081</v>
      </c>
    </row>
    <row r="871" spans="1:1" x14ac:dyDescent="0.25">
      <c r="A871" t="s">
        <v>2082</v>
      </c>
    </row>
    <row r="872" spans="1:1" x14ac:dyDescent="0.25">
      <c r="A872" t="s">
        <v>2083</v>
      </c>
    </row>
    <row r="873" spans="1:1" x14ac:dyDescent="0.25">
      <c r="A873" t="s">
        <v>2084</v>
      </c>
    </row>
    <row r="874" spans="1:1" x14ac:dyDescent="0.25">
      <c r="A874" t="s">
        <v>2085</v>
      </c>
    </row>
    <row r="875" spans="1:1" x14ac:dyDescent="0.25">
      <c r="A875" t="s">
        <v>2086</v>
      </c>
    </row>
    <row r="876" spans="1:1" x14ac:dyDescent="0.25">
      <c r="A876" t="s">
        <v>2087</v>
      </c>
    </row>
    <row r="877" spans="1:1" x14ac:dyDescent="0.25">
      <c r="A877" t="s">
        <v>2088</v>
      </c>
    </row>
    <row r="878" spans="1:1" x14ac:dyDescent="0.25">
      <c r="A878" t="s">
        <v>2089</v>
      </c>
    </row>
    <row r="879" spans="1:1" x14ac:dyDescent="0.25">
      <c r="A879" t="s">
        <v>2090</v>
      </c>
    </row>
    <row r="880" spans="1:1" x14ac:dyDescent="0.25">
      <c r="A880" t="s">
        <v>2091</v>
      </c>
    </row>
    <row r="881" spans="1:1" x14ac:dyDescent="0.25">
      <c r="A881" t="s">
        <v>2092</v>
      </c>
    </row>
    <row r="882" spans="1:1" x14ac:dyDescent="0.25">
      <c r="A882" t="s">
        <v>2093</v>
      </c>
    </row>
    <row r="883" spans="1:1" x14ac:dyDescent="0.25">
      <c r="A883" t="s">
        <v>2094</v>
      </c>
    </row>
    <row r="884" spans="1:1" x14ac:dyDescent="0.25">
      <c r="A884" t="s">
        <v>2095</v>
      </c>
    </row>
    <row r="885" spans="1:1" x14ac:dyDescent="0.25">
      <c r="A885" t="s">
        <v>2096</v>
      </c>
    </row>
    <row r="886" spans="1:1" x14ac:dyDescent="0.25">
      <c r="A886" t="s">
        <v>2097</v>
      </c>
    </row>
    <row r="887" spans="1:1" x14ac:dyDescent="0.25">
      <c r="A887" t="s">
        <v>2098</v>
      </c>
    </row>
    <row r="888" spans="1:1" x14ac:dyDescent="0.25">
      <c r="A888" t="s">
        <v>2099</v>
      </c>
    </row>
    <row r="889" spans="1:1" x14ac:dyDescent="0.25">
      <c r="A889" t="s">
        <v>2100</v>
      </c>
    </row>
    <row r="890" spans="1:1" x14ac:dyDescent="0.25">
      <c r="A890" t="s">
        <v>2101</v>
      </c>
    </row>
    <row r="891" spans="1:1" x14ac:dyDescent="0.25">
      <c r="A891" t="s">
        <v>2102</v>
      </c>
    </row>
    <row r="892" spans="1:1" x14ac:dyDescent="0.25">
      <c r="A892" t="s">
        <v>2103</v>
      </c>
    </row>
    <row r="893" spans="1:1" x14ac:dyDescent="0.25">
      <c r="A893" t="s">
        <v>2104</v>
      </c>
    </row>
    <row r="894" spans="1:1" x14ac:dyDescent="0.25">
      <c r="A894" t="s">
        <v>2105</v>
      </c>
    </row>
    <row r="895" spans="1:1" x14ac:dyDescent="0.25">
      <c r="A895" t="s">
        <v>2106</v>
      </c>
    </row>
    <row r="896" spans="1:1" x14ac:dyDescent="0.25">
      <c r="A896" t="s">
        <v>2107</v>
      </c>
    </row>
    <row r="897" spans="1:1" x14ac:dyDescent="0.25">
      <c r="A897" t="s">
        <v>2108</v>
      </c>
    </row>
    <row r="898" spans="1:1" x14ac:dyDescent="0.25">
      <c r="A898" t="s">
        <v>2109</v>
      </c>
    </row>
    <row r="899" spans="1:1" x14ac:dyDescent="0.25">
      <c r="A899" t="s">
        <v>2110</v>
      </c>
    </row>
    <row r="900" spans="1:1" x14ac:dyDescent="0.25">
      <c r="A900" t="s">
        <v>2111</v>
      </c>
    </row>
    <row r="901" spans="1:1" x14ac:dyDescent="0.25">
      <c r="A901" t="s">
        <v>2112</v>
      </c>
    </row>
    <row r="902" spans="1:1" x14ac:dyDescent="0.25">
      <c r="A902" t="s">
        <v>2113</v>
      </c>
    </row>
    <row r="903" spans="1:1" x14ac:dyDescent="0.25">
      <c r="A903" t="s">
        <v>2114</v>
      </c>
    </row>
    <row r="904" spans="1:1" x14ac:dyDescent="0.25">
      <c r="A904" t="s">
        <v>2115</v>
      </c>
    </row>
    <row r="905" spans="1:1" x14ac:dyDescent="0.25">
      <c r="A905" t="s">
        <v>2116</v>
      </c>
    </row>
    <row r="906" spans="1:1" x14ac:dyDescent="0.25">
      <c r="A906" t="s">
        <v>2117</v>
      </c>
    </row>
    <row r="907" spans="1:1" x14ac:dyDescent="0.25">
      <c r="A907" t="s">
        <v>2118</v>
      </c>
    </row>
    <row r="908" spans="1:1" x14ac:dyDescent="0.25">
      <c r="A908" t="s">
        <v>2119</v>
      </c>
    </row>
    <row r="909" spans="1:1" x14ac:dyDescent="0.25">
      <c r="A909" t="s">
        <v>2120</v>
      </c>
    </row>
    <row r="910" spans="1:1" x14ac:dyDescent="0.25">
      <c r="A910" t="s">
        <v>2121</v>
      </c>
    </row>
    <row r="911" spans="1:1" x14ac:dyDescent="0.25">
      <c r="A911" t="s">
        <v>2122</v>
      </c>
    </row>
    <row r="912" spans="1:1" x14ac:dyDescent="0.25">
      <c r="A912" t="s">
        <v>2123</v>
      </c>
    </row>
    <row r="913" spans="1:1" x14ac:dyDescent="0.25">
      <c r="A913" t="s">
        <v>2124</v>
      </c>
    </row>
    <row r="914" spans="1:1" x14ac:dyDescent="0.25">
      <c r="A914" t="s">
        <v>2125</v>
      </c>
    </row>
    <row r="915" spans="1:1" x14ac:dyDescent="0.25">
      <c r="A915" t="s">
        <v>2126</v>
      </c>
    </row>
    <row r="916" spans="1:1" x14ac:dyDescent="0.25">
      <c r="A916" t="s">
        <v>2127</v>
      </c>
    </row>
    <row r="917" spans="1:1" x14ac:dyDescent="0.25">
      <c r="A917" t="s">
        <v>2128</v>
      </c>
    </row>
    <row r="918" spans="1:1" x14ac:dyDescent="0.25">
      <c r="A918" t="s">
        <v>2129</v>
      </c>
    </row>
    <row r="919" spans="1:1" x14ac:dyDescent="0.25">
      <c r="A919" t="s">
        <v>2130</v>
      </c>
    </row>
    <row r="920" spans="1:1" x14ac:dyDescent="0.25">
      <c r="A920" t="s">
        <v>2131</v>
      </c>
    </row>
    <row r="921" spans="1:1" x14ac:dyDescent="0.25">
      <c r="A921" t="s">
        <v>2132</v>
      </c>
    </row>
    <row r="922" spans="1:1" x14ac:dyDescent="0.25">
      <c r="A922" t="s">
        <v>2133</v>
      </c>
    </row>
    <row r="923" spans="1:1" x14ac:dyDescent="0.25">
      <c r="A923" t="s">
        <v>2134</v>
      </c>
    </row>
    <row r="924" spans="1:1" x14ac:dyDescent="0.25">
      <c r="A924" t="s">
        <v>2135</v>
      </c>
    </row>
    <row r="925" spans="1:1" x14ac:dyDescent="0.25">
      <c r="A925" t="s">
        <v>2136</v>
      </c>
    </row>
    <row r="926" spans="1:1" x14ac:dyDescent="0.25">
      <c r="A926" t="s">
        <v>2137</v>
      </c>
    </row>
    <row r="927" spans="1:1" x14ac:dyDescent="0.25">
      <c r="A927" t="s">
        <v>2138</v>
      </c>
    </row>
    <row r="928" spans="1:1" x14ac:dyDescent="0.25">
      <c r="A928" t="s">
        <v>2139</v>
      </c>
    </row>
    <row r="929" spans="1:1" x14ac:dyDescent="0.25">
      <c r="A929" t="s">
        <v>2140</v>
      </c>
    </row>
    <row r="930" spans="1:1" x14ac:dyDescent="0.25">
      <c r="A930" t="s">
        <v>2141</v>
      </c>
    </row>
    <row r="931" spans="1:1" x14ac:dyDescent="0.25">
      <c r="A931" t="s">
        <v>2142</v>
      </c>
    </row>
    <row r="932" spans="1:1" x14ac:dyDescent="0.25">
      <c r="A932" t="s">
        <v>2143</v>
      </c>
    </row>
    <row r="933" spans="1:1" x14ac:dyDescent="0.25">
      <c r="A933" t="s">
        <v>2144</v>
      </c>
    </row>
    <row r="934" spans="1:1" x14ac:dyDescent="0.25">
      <c r="A934" t="s">
        <v>2145</v>
      </c>
    </row>
    <row r="935" spans="1:1" x14ac:dyDescent="0.25">
      <c r="A935" t="s">
        <v>2146</v>
      </c>
    </row>
    <row r="936" spans="1:1" x14ac:dyDescent="0.25">
      <c r="A936" t="s">
        <v>2147</v>
      </c>
    </row>
    <row r="937" spans="1:1" x14ac:dyDescent="0.25">
      <c r="A937" t="s">
        <v>2148</v>
      </c>
    </row>
    <row r="938" spans="1:1" x14ac:dyDescent="0.25">
      <c r="A938" t="s">
        <v>2149</v>
      </c>
    </row>
    <row r="939" spans="1:1" x14ac:dyDescent="0.25">
      <c r="A939" t="s">
        <v>2150</v>
      </c>
    </row>
    <row r="940" spans="1:1" x14ac:dyDescent="0.25">
      <c r="A940" t="s">
        <v>2151</v>
      </c>
    </row>
    <row r="941" spans="1:1" x14ac:dyDescent="0.25">
      <c r="A941" t="s">
        <v>2152</v>
      </c>
    </row>
    <row r="942" spans="1:1" x14ac:dyDescent="0.25">
      <c r="A942" t="s">
        <v>2153</v>
      </c>
    </row>
    <row r="943" spans="1:1" x14ac:dyDescent="0.25">
      <c r="A943" t="s">
        <v>2154</v>
      </c>
    </row>
    <row r="944" spans="1:1" x14ac:dyDescent="0.25">
      <c r="A944" t="s">
        <v>2155</v>
      </c>
    </row>
    <row r="945" spans="1:1" x14ac:dyDescent="0.25">
      <c r="A945" t="s">
        <v>2156</v>
      </c>
    </row>
    <row r="946" spans="1:1" x14ac:dyDescent="0.25">
      <c r="A946" t="s">
        <v>2157</v>
      </c>
    </row>
    <row r="947" spans="1:1" x14ac:dyDescent="0.25">
      <c r="A947" t="s">
        <v>2158</v>
      </c>
    </row>
    <row r="948" spans="1:1" x14ac:dyDescent="0.25">
      <c r="A948" t="s">
        <v>2159</v>
      </c>
    </row>
    <row r="949" spans="1:1" x14ac:dyDescent="0.25">
      <c r="A949" t="s">
        <v>2160</v>
      </c>
    </row>
    <row r="950" spans="1:1" x14ac:dyDescent="0.25">
      <c r="A950" t="s">
        <v>2161</v>
      </c>
    </row>
    <row r="951" spans="1:1" x14ac:dyDescent="0.25">
      <c r="A951" t="s">
        <v>2162</v>
      </c>
    </row>
    <row r="952" spans="1:1" x14ac:dyDescent="0.25">
      <c r="A952" t="s">
        <v>2163</v>
      </c>
    </row>
    <row r="953" spans="1:1" x14ac:dyDescent="0.25">
      <c r="A953" t="s">
        <v>2164</v>
      </c>
    </row>
    <row r="954" spans="1:1" x14ac:dyDescent="0.25">
      <c r="A954" t="s">
        <v>2165</v>
      </c>
    </row>
    <row r="955" spans="1:1" x14ac:dyDescent="0.25">
      <c r="A955" t="s">
        <v>2166</v>
      </c>
    </row>
    <row r="956" spans="1:1" x14ac:dyDescent="0.25">
      <c r="A956" t="s">
        <v>2167</v>
      </c>
    </row>
    <row r="957" spans="1:1" x14ac:dyDescent="0.25">
      <c r="A957" t="s">
        <v>2168</v>
      </c>
    </row>
    <row r="958" spans="1:1" x14ac:dyDescent="0.25">
      <c r="A958" t="s">
        <v>2169</v>
      </c>
    </row>
    <row r="959" spans="1:1" x14ac:dyDescent="0.25">
      <c r="A959" t="s">
        <v>2170</v>
      </c>
    </row>
    <row r="960" spans="1:1" x14ac:dyDescent="0.25">
      <c r="A960" t="s">
        <v>2171</v>
      </c>
    </row>
    <row r="961" spans="1:1" x14ac:dyDescent="0.25">
      <c r="A961" t="s">
        <v>2172</v>
      </c>
    </row>
    <row r="962" spans="1:1" x14ac:dyDescent="0.25">
      <c r="A962" t="s">
        <v>2173</v>
      </c>
    </row>
    <row r="963" spans="1:1" x14ac:dyDescent="0.25">
      <c r="A963" t="s">
        <v>2174</v>
      </c>
    </row>
    <row r="964" spans="1:1" x14ac:dyDescent="0.25">
      <c r="A964" t="s">
        <v>2175</v>
      </c>
    </row>
    <row r="965" spans="1:1" x14ac:dyDescent="0.25">
      <c r="A965" t="s">
        <v>2176</v>
      </c>
    </row>
    <row r="966" spans="1:1" x14ac:dyDescent="0.25">
      <c r="A966" t="s">
        <v>2177</v>
      </c>
    </row>
    <row r="967" spans="1:1" x14ac:dyDescent="0.25">
      <c r="A967" t="s">
        <v>2178</v>
      </c>
    </row>
    <row r="968" spans="1:1" x14ac:dyDescent="0.25">
      <c r="A968" t="s">
        <v>2179</v>
      </c>
    </row>
    <row r="969" spans="1:1" x14ac:dyDescent="0.25">
      <c r="A969" t="s">
        <v>2180</v>
      </c>
    </row>
    <row r="970" spans="1:1" x14ac:dyDescent="0.25">
      <c r="A970" t="s">
        <v>2181</v>
      </c>
    </row>
    <row r="971" spans="1:1" x14ac:dyDescent="0.25">
      <c r="A971" t="s">
        <v>2182</v>
      </c>
    </row>
    <row r="972" spans="1:1" x14ac:dyDescent="0.25">
      <c r="A972" t="s">
        <v>2183</v>
      </c>
    </row>
    <row r="973" spans="1:1" x14ac:dyDescent="0.25">
      <c r="A973" t="s">
        <v>2184</v>
      </c>
    </row>
    <row r="974" spans="1:1" x14ac:dyDescent="0.25">
      <c r="A974" t="s">
        <v>2185</v>
      </c>
    </row>
    <row r="975" spans="1:1" x14ac:dyDescent="0.25">
      <c r="A975" t="s">
        <v>2186</v>
      </c>
    </row>
    <row r="976" spans="1:1" x14ac:dyDescent="0.25">
      <c r="A976" t="s">
        <v>2187</v>
      </c>
    </row>
    <row r="977" spans="1:1" x14ac:dyDescent="0.25">
      <c r="A977" t="s">
        <v>2188</v>
      </c>
    </row>
    <row r="978" spans="1:1" x14ac:dyDescent="0.25">
      <c r="A978" t="s">
        <v>2189</v>
      </c>
    </row>
    <row r="979" spans="1:1" x14ac:dyDescent="0.25">
      <c r="A979" t="s">
        <v>2190</v>
      </c>
    </row>
    <row r="980" spans="1:1" x14ac:dyDescent="0.25">
      <c r="A980" t="s">
        <v>2191</v>
      </c>
    </row>
    <row r="981" spans="1:1" x14ac:dyDescent="0.25">
      <c r="A981" t="s">
        <v>2192</v>
      </c>
    </row>
    <row r="982" spans="1:1" x14ac:dyDescent="0.25">
      <c r="A982" t="s">
        <v>2193</v>
      </c>
    </row>
    <row r="983" spans="1:1" x14ac:dyDescent="0.25">
      <c r="A983" t="s">
        <v>2194</v>
      </c>
    </row>
    <row r="984" spans="1:1" x14ac:dyDescent="0.25">
      <c r="A984" t="s">
        <v>2195</v>
      </c>
    </row>
    <row r="985" spans="1:1" x14ac:dyDescent="0.25">
      <c r="A985" t="s">
        <v>2196</v>
      </c>
    </row>
    <row r="986" spans="1:1" x14ac:dyDescent="0.25">
      <c r="A986" t="s">
        <v>2197</v>
      </c>
    </row>
    <row r="987" spans="1:1" x14ac:dyDescent="0.25">
      <c r="A987" t="s">
        <v>2198</v>
      </c>
    </row>
    <row r="988" spans="1:1" x14ac:dyDescent="0.25">
      <c r="A988" t="s">
        <v>2199</v>
      </c>
    </row>
    <row r="989" spans="1:1" x14ac:dyDescent="0.25">
      <c r="A989" t="s">
        <v>2200</v>
      </c>
    </row>
    <row r="990" spans="1:1" x14ac:dyDescent="0.25">
      <c r="A990" t="s">
        <v>2201</v>
      </c>
    </row>
    <row r="991" spans="1:1" x14ac:dyDescent="0.25">
      <c r="A991" t="s">
        <v>2202</v>
      </c>
    </row>
    <row r="992" spans="1:1" x14ac:dyDescent="0.25">
      <c r="A992" t="s">
        <v>2203</v>
      </c>
    </row>
    <row r="993" spans="1:1" x14ac:dyDescent="0.25">
      <c r="A993" t="s">
        <v>2204</v>
      </c>
    </row>
    <row r="994" spans="1:1" x14ac:dyDescent="0.25">
      <c r="A994" t="s">
        <v>2205</v>
      </c>
    </row>
    <row r="995" spans="1:1" x14ac:dyDescent="0.25">
      <c r="A995" t="s">
        <v>2206</v>
      </c>
    </row>
    <row r="996" spans="1:1" x14ac:dyDescent="0.25">
      <c r="A996" t="s">
        <v>2207</v>
      </c>
    </row>
    <row r="997" spans="1:1" x14ac:dyDescent="0.25">
      <c r="A997" t="s">
        <v>2208</v>
      </c>
    </row>
    <row r="998" spans="1:1" x14ac:dyDescent="0.25">
      <c r="A998" t="s">
        <v>2209</v>
      </c>
    </row>
    <row r="999" spans="1:1" x14ac:dyDescent="0.25">
      <c r="A999" t="s">
        <v>2210</v>
      </c>
    </row>
    <row r="1000" spans="1:1" x14ac:dyDescent="0.25">
      <c r="A1000" t="s">
        <v>2211</v>
      </c>
    </row>
    <row r="1001" spans="1:1" x14ac:dyDescent="0.25">
      <c r="A1001" t="s">
        <v>2212</v>
      </c>
    </row>
    <row r="1002" spans="1:1" x14ac:dyDescent="0.25">
      <c r="A1002" t="s">
        <v>2213</v>
      </c>
    </row>
    <row r="1003" spans="1:1" x14ac:dyDescent="0.25">
      <c r="A1003" t="s">
        <v>2214</v>
      </c>
    </row>
    <row r="1004" spans="1:1" x14ac:dyDescent="0.25">
      <c r="A1004" t="s">
        <v>2215</v>
      </c>
    </row>
    <row r="1005" spans="1:1" x14ac:dyDescent="0.25">
      <c r="A1005" t="s">
        <v>2216</v>
      </c>
    </row>
    <row r="1006" spans="1:1" x14ac:dyDescent="0.25">
      <c r="A1006" t="s">
        <v>2217</v>
      </c>
    </row>
    <row r="1007" spans="1:1" x14ac:dyDescent="0.25">
      <c r="A1007" t="s">
        <v>2218</v>
      </c>
    </row>
    <row r="1008" spans="1:1" x14ac:dyDescent="0.25">
      <c r="A1008" t="s">
        <v>2219</v>
      </c>
    </row>
    <row r="1009" spans="1:1" x14ac:dyDescent="0.25">
      <c r="A1009" t="s">
        <v>2220</v>
      </c>
    </row>
    <row r="1010" spans="1:1" x14ac:dyDescent="0.25">
      <c r="A1010" t="s">
        <v>2221</v>
      </c>
    </row>
    <row r="1011" spans="1:1" x14ac:dyDescent="0.25">
      <c r="A1011" s="8" t="s">
        <v>2222</v>
      </c>
    </row>
    <row r="1012" spans="1:1" x14ac:dyDescent="0.25">
      <c r="A1012" t="s">
        <v>2223</v>
      </c>
    </row>
    <row r="1013" spans="1:1" x14ac:dyDescent="0.25">
      <c r="A1013" t="s">
        <v>2224</v>
      </c>
    </row>
    <row r="1014" spans="1:1" x14ac:dyDescent="0.25">
      <c r="A1014" t="s">
        <v>2225</v>
      </c>
    </row>
    <row r="1015" spans="1:1" x14ac:dyDescent="0.25">
      <c r="A1015" t="s">
        <v>2226</v>
      </c>
    </row>
    <row r="1016" spans="1:1" x14ac:dyDescent="0.25">
      <c r="A1016" t="s">
        <v>2227</v>
      </c>
    </row>
    <row r="1017" spans="1:1" x14ac:dyDescent="0.25">
      <c r="A1017" t="s">
        <v>2228</v>
      </c>
    </row>
    <row r="1018" spans="1:1" x14ac:dyDescent="0.25">
      <c r="A1018" t="s">
        <v>2229</v>
      </c>
    </row>
    <row r="1019" spans="1:1" x14ac:dyDescent="0.25">
      <c r="A1019" t="s">
        <v>2230</v>
      </c>
    </row>
    <row r="1020" spans="1:1" x14ac:dyDescent="0.25">
      <c r="A1020" t="s">
        <v>2231</v>
      </c>
    </row>
    <row r="1021" spans="1:1" x14ac:dyDescent="0.25">
      <c r="A1021" t="s">
        <v>2232</v>
      </c>
    </row>
    <row r="1022" spans="1:1" x14ac:dyDescent="0.25">
      <c r="A1022" t="s">
        <v>2233</v>
      </c>
    </row>
    <row r="1023" spans="1:1" x14ac:dyDescent="0.25">
      <c r="A1023" t="s">
        <v>2234</v>
      </c>
    </row>
    <row r="1024" spans="1:1" x14ac:dyDescent="0.25">
      <c r="A1024" t="s">
        <v>2235</v>
      </c>
    </row>
    <row r="1025" spans="1:1" x14ac:dyDescent="0.25">
      <c r="A1025" t="s">
        <v>2236</v>
      </c>
    </row>
    <row r="1026" spans="1:1" x14ac:dyDescent="0.25">
      <c r="A1026" t="s">
        <v>2237</v>
      </c>
    </row>
    <row r="1027" spans="1:1" x14ac:dyDescent="0.25">
      <c r="A1027" t="s">
        <v>2238</v>
      </c>
    </row>
    <row r="1028" spans="1:1" x14ac:dyDescent="0.25">
      <c r="A1028" t="s">
        <v>2239</v>
      </c>
    </row>
    <row r="1029" spans="1:1" x14ac:dyDescent="0.25">
      <c r="A1029" t="s">
        <v>2240</v>
      </c>
    </row>
    <row r="1030" spans="1:1" x14ac:dyDescent="0.25">
      <c r="A1030" t="s">
        <v>2241</v>
      </c>
    </row>
    <row r="1031" spans="1:1" x14ac:dyDescent="0.25">
      <c r="A1031" t="s">
        <v>2242</v>
      </c>
    </row>
    <row r="1032" spans="1:1" x14ac:dyDescent="0.25">
      <c r="A1032" t="s">
        <v>2243</v>
      </c>
    </row>
    <row r="1033" spans="1:1" x14ac:dyDescent="0.25">
      <c r="A1033" t="s">
        <v>2244</v>
      </c>
    </row>
    <row r="1034" spans="1:1" x14ac:dyDescent="0.25">
      <c r="A1034" t="s">
        <v>2245</v>
      </c>
    </row>
    <row r="1035" spans="1:1" x14ac:dyDescent="0.25">
      <c r="A1035" t="s">
        <v>2246</v>
      </c>
    </row>
    <row r="1036" spans="1:1" x14ac:dyDescent="0.25">
      <c r="A1036" t="s">
        <v>2247</v>
      </c>
    </row>
    <row r="1037" spans="1:1" x14ac:dyDescent="0.25">
      <c r="A1037" t="s">
        <v>2248</v>
      </c>
    </row>
    <row r="1038" spans="1:1" x14ac:dyDescent="0.25">
      <c r="A1038" t="s">
        <v>2249</v>
      </c>
    </row>
    <row r="1039" spans="1:1" x14ac:dyDescent="0.25">
      <c r="A1039" t="s">
        <v>2250</v>
      </c>
    </row>
    <row r="1040" spans="1:1" x14ac:dyDescent="0.25">
      <c r="A1040" t="s">
        <v>2251</v>
      </c>
    </row>
    <row r="1041" spans="1:1" x14ac:dyDescent="0.25">
      <c r="A1041" t="s">
        <v>2252</v>
      </c>
    </row>
    <row r="1042" spans="1:1" x14ac:dyDescent="0.25">
      <c r="A1042" t="s">
        <v>2253</v>
      </c>
    </row>
    <row r="1043" spans="1:1" x14ac:dyDescent="0.25">
      <c r="A1043" t="s">
        <v>2254</v>
      </c>
    </row>
    <row r="1044" spans="1:1" x14ac:dyDescent="0.25">
      <c r="A1044" t="s">
        <v>2255</v>
      </c>
    </row>
    <row r="1045" spans="1:1" x14ac:dyDescent="0.25">
      <c r="A1045" t="s">
        <v>2256</v>
      </c>
    </row>
    <row r="1046" spans="1:1" x14ac:dyDescent="0.25">
      <c r="A1046" t="s">
        <v>2257</v>
      </c>
    </row>
    <row r="1047" spans="1:1" x14ac:dyDescent="0.25">
      <c r="A1047" t="s">
        <v>2258</v>
      </c>
    </row>
    <row r="1048" spans="1:1" x14ac:dyDescent="0.25">
      <c r="A1048" t="s">
        <v>2259</v>
      </c>
    </row>
    <row r="1049" spans="1:1" x14ac:dyDescent="0.25">
      <c r="A1049" t="s">
        <v>2260</v>
      </c>
    </row>
    <row r="1050" spans="1:1" x14ac:dyDescent="0.25">
      <c r="A1050" t="s">
        <v>2261</v>
      </c>
    </row>
    <row r="1051" spans="1:1" x14ac:dyDescent="0.25">
      <c r="A1051" t="s">
        <v>2262</v>
      </c>
    </row>
    <row r="1052" spans="1:1" x14ac:dyDescent="0.25">
      <c r="A1052" t="s">
        <v>2263</v>
      </c>
    </row>
    <row r="1053" spans="1:1" x14ac:dyDescent="0.25">
      <c r="A1053" t="s">
        <v>2264</v>
      </c>
    </row>
    <row r="1054" spans="1:1" x14ac:dyDescent="0.25">
      <c r="A1054" t="s">
        <v>2265</v>
      </c>
    </row>
    <row r="1055" spans="1:1" x14ac:dyDescent="0.25">
      <c r="A1055" t="s">
        <v>2266</v>
      </c>
    </row>
    <row r="1056" spans="1:1" x14ac:dyDescent="0.25">
      <c r="A1056" t="s">
        <v>2267</v>
      </c>
    </row>
    <row r="1057" spans="1:1" x14ac:dyDescent="0.25">
      <c r="A1057" t="s">
        <v>2268</v>
      </c>
    </row>
    <row r="1058" spans="1:1" x14ac:dyDescent="0.25">
      <c r="A1058" t="s">
        <v>2269</v>
      </c>
    </row>
    <row r="1059" spans="1:1" x14ac:dyDescent="0.25">
      <c r="A1059" t="s">
        <v>2270</v>
      </c>
    </row>
    <row r="1060" spans="1:1" x14ac:dyDescent="0.25">
      <c r="A1060" t="s">
        <v>2271</v>
      </c>
    </row>
    <row r="1061" spans="1:1" x14ac:dyDescent="0.25">
      <c r="A1061" t="s">
        <v>2272</v>
      </c>
    </row>
    <row r="1062" spans="1:1" x14ac:dyDescent="0.25">
      <c r="A1062" t="s">
        <v>2273</v>
      </c>
    </row>
    <row r="1063" spans="1:1" x14ac:dyDescent="0.25">
      <c r="A1063" t="s">
        <v>2274</v>
      </c>
    </row>
    <row r="1064" spans="1:1" x14ac:dyDescent="0.25">
      <c r="A1064" t="s">
        <v>2275</v>
      </c>
    </row>
    <row r="1065" spans="1:1" x14ac:dyDescent="0.25">
      <c r="A1065" t="s">
        <v>2276</v>
      </c>
    </row>
    <row r="1066" spans="1:1" x14ac:dyDescent="0.25">
      <c r="A1066" t="s">
        <v>2277</v>
      </c>
    </row>
    <row r="1067" spans="1:1" x14ac:dyDescent="0.25">
      <c r="A1067" t="s">
        <v>2278</v>
      </c>
    </row>
    <row r="1068" spans="1:1" x14ac:dyDescent="0.25">
      <c r="A1068" t="s">
        <v>2279</v>
      </c>
    </row>
    <row r="1069" spans="1:1" x14ac:dyDescent="0.25">
      <c r="A1069" t="s">
        <v>2280</v>
      </c>
    </row>
    <row r="1070" spans="1:1" x14ac:dyDescent="0.25">
      <c r="A1070" t="s">
        <v>2281</v>
      </c>
    </row>
    <row r="1071" spans="1:1" x14ac:dyDescent="0.25">
      <c r="A1071" t="s">
        <v>2282</v>
      </c>
    </row>
    <row r="1072" spans="1:1" x14ac:dyDescent="0.25">
      <c r="A1072" t="s">
        <v>2283</v>
      </c>
    </row>
    <row r="1073" spans="1:1" x14ac:dyDescent="0.25">
      <c r="A1073" t="s">
        <v>2284</v>
      </c>
    </row>
    <row r="1074" spans="1:1" x14ac:dyDescent="0.25">
      <c r="A1074" t="s">
        <v>2285</v>
      </c>
    </row>
    <row r="1075" spans="1:1" x14ac:dyDescent="0.25">
      <c r="A1075" t="s">
        <v>2286</v>
      </c>
    </row>
    <row r="1076" spans="1:1" x14ac:dyDescent="0.25">
      <c r="A1076" t="s">
        <v>2287</v>
      </c>
    </row>
    <row r="1077" spans="1:1" x14ac:dyDescent="0.25">
      <c r="A1077" t="s">
        <v>2288</v>
      </c>
    </row>
    <row r="1078" spans="1:1" x14ac:dyDescent="0.25">
      <c r="A1078" t="s">
        <v>2289</v>
      </c>
    </row>
    <row r="1079" spans="1:1" x14ac:dyDescent="0.25">
      <c r="A1079" t="s">
        <v>2290</v>
      </c>
    </row>
    <row r="1080" spans="1:1" x14ac:dyDescent="0.25">
      <c r="A1080" t="s">
        <v>2291</v>
      </c>
    </row>
    <row r="1081" spans="1:1" x14ac:dyDescent="0.25">
      <c r="A1081" t="s">
        <v>2292</v>
      </c>
    </row>
    <row r="1082" spans="1:1" x14ac:dyDescent="0.25">
      <c r="A1082" s="8" t="s">
        <v>2293</v>
      </c>
    </row>
    <row r="1083" spans="1:1" x14ac:dyDescent="0.25">
      <c r="A1083" t="s">
        <v>2294</v>
      </c>
    </row>
    <row r="1084" spans="1:1" x14ac:dyDescent="0.25">
      <c r="A1084" t="s">
        <v>2295</v>
      </c>
    </row>
    <row r="1085" spans="1:1" x14ac:dyDescent="0.25">
      <c r="A1085" t="s">
        <v>2296</v>
      </c>
    </row>
    <row r="1086" spans="1:1" x14ac:dyDescent="0.25">
      <c r="A1086" t="s">
        <v>2297</v>
      </c>
    </row>
    <row r="1087" spans="1:1" x14ac:dyDescent="0.25">
      <c r="A1087" t="s">
        <v>2298</v>
      </c>
    </row>
    <row r="1088" spans="1:1" x14ac:dyDescent="0.25">
      <c r="A1088" t="s">
        <v>2299</v>
      </c>
    </row>
    <row r="1089" spans="1:1" x14ac:dyDescent="0.25">
      <c r="A1089" t="s">
        <v>2300</v>
      </c>
    </row>
    <row r="1090" spans="1:1" x14ac:dyDescent="0.25">
      <c r="A1090" t="s">
        <v>2301</v>
      </c>
    </row>
    <row r="1091" spans="1:1" x14ac:dyDescent="0.25">
      <c r="A1091" t="s">
        <v>2302</v>
      </c>
    </row>
    <row r="1092" spans="1:1" x14ac:dyDescent="0.25">
      <c r="A1092" t="s">
        <v>2303</v>
      </c>
    </row>
    <row r="1093" spans="1:1" x14ac:dyDescent="0.25">
      <c r="A1093" t="s">
        <v>2304</v>
      </c>
    </row>
    <row r="1094" spans="1:1" x14ac:dyDescent="0.25">
      <c r="A1094" t="s">
        <v>2305</v>
      </c>
    </row>
    <row r="1095" spans="1:1" x14ac:dyDescent="0.25">
      <c r="A1095" t="s">
        <v>2306</v>
      </c>
    </row>
    <row r="1096" spans="1:1" x14ac:dyDescent="0.25">
      <c r="A1096" t="s">
        <v>2307</v>
      </c>
    </row>
    <row r="1097" spans="1:1" x14ac:dyDescent="0.25">
      <c r="A1097" t="s">
        <v>2308</v>
      </c>
    </row>
    <row r="1098" spans="1:1" x14ac:dyDescent="0.25">
      <c r="A1098" t="s">
        <v>2309</v>
      </c>
    </row>
    <row r="1099" spans="1:1" x14ac:dyDescent="0.25">
      <c r="A1099" t="s">
        <v>2310</v>
      </c>
    </row>
    <row r="1100" spans="1:1" x14ac:dyDescent="0.25">
      <c r="A1100" t="s">
        <v>2311</v>
      </c>
    </row>
    <row r="1101" spans="1:1" x14ac:dyDescent="0.25">
      <c r="A1101" t="s">
        <v>2312</v>
      </c>
    </row>
    <row r="1102" spans="1:1" x14ac:dyDescent="0.25">
      <c r="A1102" t="s">
        <v>2313</v>
      </c>
    </row>
    <row r="1103" spans="1:1" x14ac:dyDescent="0.25">
      <c r="A1103" t="s">
        <v>2314</v>
      </c>
    </row>
    <row r="1104" spans="1:1" x14ac:dyDescent="0.25">
      <c r="A1104" t="s">
        <v>2315</v>
      </c>
    </row>
    <row r="1105" spans="1:1" x14ac:dyDescent="0.25">
      <c r="A1105" t="s">
        <v>2316</v>
      </c>
    </row>
    <row r="1106" spans="1:1" x14ac:dyDescent="0.25">
      <c r="A1106" t="s">
        <v>2317</v>
      </c>
    </row>
    <row r="1107" spans="1:1" x14ac:dyDescent="0.25">
      <c r="A1107" t="s">
        <v>2318</v>
      </c>
    </row>
    <row r="1108" spans="1:1" x14ac:dyDescent="0.25">
      <c r="A1108" t="s">
        <v>2319</v>
      </c>
    </row>
    <row r="1109" spans="1:1" x14ac:dyDescent="0.25">
      <c r="A1109" t="s">
        <v>2320</v>
      </c>
    </row>
    <row r="1110" spans="1:1" x14ac:dyDescent="0.25">
      <c r="A1110" t="s">
        <v>2321</v>
      </c>
    </row>
    <row r="1111" spans="1:1" x14ac:dyDescent="0.25">
      <c r="A1111" t="s">
        <v>2322</v>
      </c>
    </row>
    <row r="1112" spans="1:1" x14ac:dyDescent="0.25">
      <c r="A1112" t="s">
        <v>2323</v>
      </c>
    </row>
    <row r="1113" spans="1:1" x14ac:dyDescent="0.25">
      <c r="A1113" t="s">
        <v>2324</v>
      </c>
    </row>
    <row r="1114" spans="1:1" x14ac:dyDescent="0.25">
      <c r="A1114" t="s">
        <v>2325</v>
      </c>
    </row>
    <row r="1115" spans="1:1" x14ac:dyDescent="0.25">
      <c r="A1115" t="s">
        <v>2326</v>
      </c>
    </row>
    <row r="1116" spans="1:1" x14ac:dyDescent="0.25">
      <c r="A1116" t="s">
        <v>2327</v>
      </c>
    </row>
    <row r="1117" spans="1:1" x14ac:dyDescent="0.25">
      <c r="A1117" t="s">
        <v>2328</v>
      </c>
    </row>
    <row r="1118" spans="1:1" x14ac:dyDescent="0.25">
      <c r="A1118" t="s">
        <v>2329</v>
      </c>
    </row>
    <row r="1119" spans="1:1" x14ac:dyDescent="0.25">
      <c r="A1119" t="s">
        <v>2330</v>
      </c>
    </row>
    <row r="1120" spans="1:1" x14ac:dyDescent="0.25">
      <c r="A1120" t="s">
        <v>2331</v>
      </c>
    </row>
    <row r="1121" spans="1:1" x14ac:dyDescent="0.25">
      <c r="A1121" t="s">
        <v>2332</v>
      </c>
    </row>
    <row r="1122" spans="1:1" x14ac:dyDescent="0.25">
      <c r="A1122" t="s">
        <v>2333</v>
      </c>
    </row>
    <row r="1123" spans="1:1" x14ac:dyDescent="0.25">
      <c r="A1123" t="s">
        <v>2334</v>
      </c>
    </row>
    <row r="1124" spans="1:1" x14ac:dyDescent="0.25">
      <c r="A1124" t="s">
        <v>2335</v>
      </c>
    </row>
    <row r="1125" spans="1:1" x14ac:dyDescent="0.25">
      <c r="A1125" t="s">
        <v>2336</v>
      </c>
    </row>
    <row r="1126" spans="1:1" x14ac:dyDescent="0.25">
      <c r="A1126" t="s">
        <v>2337</v>
      </c>
    </row>
    <row r="1127" spans="1:1" x14ac:dyDescent="0.25">
      <c r="A1127" t="s">
        <v>2338</v>
      </c>
    </row>
    <row r="1128" spans="1:1" x14ac:dyDescent="0.25">
      <c r="A1128" t="s">
        <v>2339</v>
      </c>
    </row>
    <row r="1129" spans="1:1" x14ac:dyDescent="0.25">
      <c r="A1129" t="s">
        <v>2340</v>
      </c>
    </row>
    <row r="1130" spans="1:1" x14ac:dyDescent="0.25">
      <c r="A1130" t="s">
        <v>2341</v>
      </c>
    </row>
    <row r="1131" spans="1:1" x14ac:dyDescent="0.25">
      <c r="A1131" t="s">
        <v>2342</v>
      </c>
    </row>
    <row r="1132" spans="1:1" x14ac:dyDescent="0.25">
      <c r="A1132" t="s">
        <v>2343</v>
      </c>
    </row>
    <row r="1133" spans="1:1" x14ac:dyDescent="0.25">
      <c r="A1133" t="s">
        <v>2344</v>
      </c>
    </row>
    <row r="1134" spans="1:1" x14ac:dyDescent="0.25">
      <c r="A1134" t="s">
        <v>2345</v>
      </c>
    </row>
    <row r="1135" spans="1:1" x14ac:dyDescent="0.25">
      <c r="A1135" t="s">
        <v>2346</v>
      </c>
    </row>
    <row r="1136" spans="1:1" x14ac:dyDescent="0.25">
      <c r="A1136" t="s">
        <v>2347</v>
      </c>
    </row>
    <row r="1137" spans="1:1" x14ac:dyDescent="0.25">
      <c r="A1137" t="s">
        <v>2348</v>
      </c>
    </row>
    <row r="1138" spans="1:1" x14ac:dyDescent="0.25">
      <c r="A1138" t="s">
        <v>2349</v>
      </c>
    </row>
    <row r="1139" spans="1:1" x14ac:dyDescent="0.25">
      <c r="A1139" t="s">
        <v>2350</v>
      </c>
    </row>
    <row r="1140" spans="1:1" x14ac:dyDescent="0.25">
      <c r="A1140" t="s">
        <v>2351</v>
      </c>
    </row>
    <row r="1141" spans="1:1" x14ac:dyDescent="0.25">
      <c r="A1141" t="s">
        <v>2352</v>
      </c>
    </row>
    <row r="1142" spans="1:1" x14ac:dyDescent="0.25">
      <c r="A1142" t="s">
        <v>2353</v>
      </c>
    </row>
    <row r="1143" spans="1:1" x14ac:dyDescent="0.25">
      <c r="A1143" t="s">
        <v>2354</v>
      </c>
    </row>
    <row r="1144" spans="1:1" x14ac:dyDescent="0.25">
      <c r="A1144" t="s">
        <v>2355</v>
      </c>
    </row>
    <row r="1145" spans="1:1" x14ac:dyDescent="0.25">
      <c r="A1145" t="s">
        <v>2356</v>
      </c>
    </row>
    <row r="1146" spans="1:1" x14ac:dyDescent="0.25">
      <c r="A1146" t="s">
        <v>2357</v>
      </c>
    </row>
    <row r="1147" spans="1:1" x14ac:dyDescent="0.25">
      <c r="A1147" t="s">
        <v>2358</v>
      </c>
    </row>
    <row r="1148" spans="1:1" x14ac:dyDescent="0.25">
      <c r="A1148" t="s">
        <v>2359</v>
      </c>
    </row>
    <row r="1149" spans="1:1" x14ac:dyDescent="0.25">
      <c r="A1149" t="s">
        <v>2360</v>
      </c>
    </row>
    <row r="1150" spans="1:1" x14ac:dyDescent="0.25">
      <c r="A1150" t="s">
        <v>2361</v>
      </c>
    </row>
    <row r="1151" spans="1:1" x14ac:dyDescent="0.25">
      <c r="A1151" t="s">
        <v>2362</v>
      </c>
    </row>
    <row r="1152" spans="1:1" x14ac:dyDescent="0.25">
      <c r="A1152" t="s">
        <v>2363</v>
      </c>
    </row>
    <row r="1153" spans="1:1" x14ac:dyDescent="0.25">
      <c r="A1153" t="s">
        <v>2364</v>
      </c>
    </row>
    <row r="1154" spans="1:1" x14ac:dyDescent="0.25">
      <c r="A1154" t="s">
        <v>2365</v>
      </c>
    </row>
    <row r="1155" spans="1:1" x14ac:dyDescent="0.25">
      <c r="A1155" t="s">
        <v>2366</v>
      </c>
    </row>
    <row r="1156" spans="1:1" x14ac:dyDescent="0.25">
      <c r="A1156" t="s">
        <v>2367</v>
      </c>
    </row>
    <row r="1157" spans="1:1" x14ac:dyDescent="0.25">
      <c r="A1157" t="s">
        <v>2368</v>
      </c>
    </row>
    <row r="1158" spans="1:1" x14ac:dyDescent="0.25">
      <c r="A1158" t="s">
        <v>2369</v>
      </c>
    </row>
    <row r="1159" spans="1:1" x14ac:dyDescent="0.25">
      <c r="A1159" t="s">
        <v>2370</v>
      </c>
    </row>
    <row r="1160" spans="1:1" x14ac:dyDescent="0.25">
      <c r="A1160" t="s">
        <v>2371</v>
      </c>
    </row>
    <row r="1161" spans="1:1" x14ac:dyDescent="0.25">
      <c r="A1161" t="s">
        <v>2372</v>
      </c>
    </row>
    <row r="1162" spans="1:1" x14ac:dyDescent="0.25">
      <c r="A1162" t="s">
        <v>2373</v>
      </c>
    </row>
    <row r="1163" spans="1:1" x14ac:dyDescent="0.25">
      <c r="A1163" t="s">
        <v>2374</v>
      </c>
    </row>
    <row r="1164" spans="1:1" x14ac:dyDescent="0.25">
      <c r="A1164" t="s">
        <v>2375</v>
      </c>
    </row>
    <row r="1165" spans="1:1" x14ac:dyDescent="0.25">
      <c r="A1165" t="s">
        <v>2376</v>
      </c>
    </row>
    <row r="1166" spans="1:1" x14ac:dyDescent="0.25">
      <c r="A1166" t="s">
        <v>2377</v>
      </c>
    </row>
    <row r="1167" spans="1:1" x14ac:dyDescent="0.25">
      <c r="A1167" t="s">
        <v>2378</v>
      </c>
    </row>
    <row r="1168" spans="1:1" x14ac:dyDescent="0.25">
      <c r="A1168" t="s">
        <v>2379</v>
      </c>
    </row>
    <row r="1169" spans="1:1" x14ac:dyDescent="0.25">
      <c r="A1169" t="s">
        <v>2380</v>
      </c>
    </row>
    <row r="1170" spans="1:1" x14ac:dyDescent="0.25">
      <c r="A1170" t="s">
        <v>2381</v>
      </c>
    </row>
    <row r="1171" spans="1:1" x14ac:dyDescent="0.25">
      <c r="A1171" t="s">
        <v>2382</v>
      </c>
    </row>
    <row r="1172" spans="1:1" x14ac:dyDescent="0.25">
      <c r="A1172" t="s">
        <v>2383</v>
      </c>
    </row>
    <row r="1173" spans="1:1" x14ac:dyDescent="0.25">
      <c r="A1173" t="s">
        <v>2384</v>
      </c>
    </row>
    <row r="1174" spans="1:1" x14ac:dyDescent="0.25">
      <c r="A1174" t="s">
        <v>2385</v>
      </c>
    </row>
    <row r="1175" spans="1:1" x14ac:dyDescent="0.25">
      <c r="A1175" t="s">
        <v>2386</v>
      </c>
    </row>
    <row r="1176" spans="1:1" x14ac:dyDescent="0.25">
      <c r="A1176" t="s">
        <v>2387</v>
      </c>
    </row>
    <row r="1177" spans="1:1" x14ac:dyDescent="0.25">
      <c r="A1177" t="s">
        <v>2388</v>
      </c>
    </row>
    <row r="1178" spans="1:1" x14ac:dyDescent="0.25">
      <c r="A1178" t="s">
        <v>2389</v>
      </c>
    </row>
    <row r="1179" spans="1:1" x14ac:dyDescent="0.25">
      <c r="A1179" t="s">
        <v>2390</v>
      </c>
    </row>
    <row r="1180" spans="1:1" x14ac:dyDescent="0.25">
      <c r="A1180" t="s">
        <v>2391</v>
      </c>
    </row>
    <row r="1181" spans="1:1" x14ac:dyDescent="0.25">
      <c r="A1181" t="s">
        <v>2392</v>
      </c>
    </row>
    <row r="1182" spans="1:1" x14ac:dyDescent="0.25">
      <c r="A1182" t="s">
        <v>2393</v>
      </c>
    </row>
    <row r="1183" spans="1:1" x14ac:dyDescent="0.25">
      <c r="A1183" t="s">
        <v>2394</v>
      </c>
    </row>
    <row r="1184" spans="1:1" x14ac:dyDescent="0.25">
      <c r="A1184" t="s">
        <v>2395</v>
      </c>
    </row>
    <row r="1185" spans="1:1" x14ac:dyDescent="0.25">
      <c r="A1185" t="s">
        <v>2396</v>
      </c>
    </row>
    <row r="1186" spans="1:1" x14ac:dyDescent="0.25">
      <c r="A1186" t="s">
        <v>2397</v>
      </c>
    </row>
    <row r="1187" spans="1:1" x14ac:dyDescent="0.25">
      <c r="A1187" t="s">
        <v>2398</v>
      </c>
    </row>
    <row r="1188" spans="1:1" x14ac:dyDescent="0.25">
      <c r="A1188" t="s">
        <v>2399</v>
      </c>
    </row>
    <row r="1189" spans="1:1" x14ac:dyDescent="0.25">
      <c r="A1189" t="s">
        <v>2400</v>
      </c>
    </row>
    <row r="1190" spans="1:1" x14ac:dyDescent="0.25">
      <c r="A1190" t="s">
        <v>2401</v>
      </c>
    </row>
    <row r="1191" spans="1:1" x14ac:dyDescent="0.25">
      <c r="A1191" t="s">
        <v>2402</v>
      </c>
    </row>
    <row r="1192" spans="1:1" x14ac:dyDescent="0.25">
      <c r="A1192" t="s">
        <v>2403</v>
      </c>
    </row>
    <row r="1193" spans="1:1" x14ac:dyDescent="0.25">
      <c r="A1193" t="s">
        <v>2404</v>
      </c>
    </row>
    <row r="1194" spans="1:1" x14ac:dyDescent="0.25">
      <c r="A1194" t="s">
        <v>2405</v>
      </c>
    </row>
    <row r="1195" spans="1:1" x14ac:dyDescent="0.25">
      <c r="A1195" t="s">
        <v>2406</v>
      </c>
    </row>
    <row r="1196" spans="1:1" x14ac:dyDescent="0.25">
      <c r="A1196" t="s">
        <v>2407</v>
      </c>
    </row>
    <row r="1197" spans="1:1" x14ac:dyDescent="0.25">
      <c r="A1197" t="s">
        <v>2408</v>
      </c>
    </row>
    <row r="1198" spans="1:1" x14ac:dyDescent="0.25">
      <c r="A1198" t="s">
        <v>2409</v>
      </c>
    </row>
    <row r="1199" spans="1:1" x14ac:dyDescent="0.25">
      <c r="A1199" t="s">
        <v>2410</v>
      </c>
    </row>
    <row r="1200" spans="1:1" x14ac:dyDescent="0.25">
      <c r="A1200" t="s">
        <v>2411</v>
      </c>
    </row>
    <row r="1201" spans="1:1" x14ac:dyDescent="0.25">
      <c r="A1201" t="s">
        <v>2412</v>
      </c>
    </row>
    <row r="1202" spans="1:1" x14ac:dyDescent="0.25">
      <c r="A1202" t="s">
        <v>2413</v>
      </c>
    </row>
    <row r="1203" spans="1:1" x14ac:dyDescent="0.25">
      <c r="A1203" t="s">
        <v>2414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640</v>
      </c>
    </row>
    <row r="2" spans="1:1" x14ac:dyDescent="0.25">
      <c r="A2" s="38" t="s">
        <v>641</v>
      </c>
    </row>
    <row r="3" spans="1:1" ht="15.75" customHeight="1" x14ac:dyDescent="0.25"/>
    <row r="4" spans="1:1" x14ac:dyDescent="0.25">
      <c r="A4" s="71" t="s">
        <v>840</v>
      </c>
    </row>
    <row r="5" spans="1:1" x14ac:dyDescent="0.25">
      <c r="A5" t="s">
        <v>837</v>
      </c>
    </row>
    <row r="6" spans="1:1" x14ac:dyDescent="0.25">
      <c r="A6" s="11" t="s">
        <v>1028</v>
      </c>
    </row>
    <row r="7" spans="1:1" x14ac:dyDescent="0.25">
      <c r="A7" t="s">
        <v>835</v>
      </c>
    </row>
    <row r="9" spans="1:1" x14ac:dyDescent="0.25">
      <c r="A9" s="11" t="s">
        <v>836</v>
      </c>
    </row>
    <row r="10" spans="1:1" x14ac:dyDescent="0.25">
      <c r="A10" t="s">
        <v>813</v>
      </c>
    </row>
    <row r="11" spans="1:1" x14ac:dyDescent="0.25">
      <c r="A11" t="s">
        <v>815</v>
      </c>
    </row>
  </sheetData>
  <hyperlinks>
    <hyperlink ref="A2" r:id="rId1" location="heading=h.oc1ke1f0w7ih"/>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49" t="s">
        <v>653</v>
      </c>
    </row>
    <row r="2" spans="1:1" x14ac:dyDescent="0.25">
      <c r="A2" s="50" t="s">
        <v>164</v>
      </c>
    </row>
    <row r="3" spans="1:1" x14ac:dyDescent="0.25">
      <c r="A3" s="50" t="s">
        <v>730</v>
      </c>
    </row>
    <row r="4" spans="1:1" x14ac:dyDescent="0.25">
      <c r="A4" s="50" t="s">
        <v>729</v>
      </c>
    </row>
    <row r="5" spans="1:1" x14ac:dyDescent="0.25">
      <c r="A5" s="50" t="s">
        <v>728</v>
      </c>
    </row>
    <row r="6" spans="1:1" x14ac:dyDescent="0.25">
      <c r="A6" s="50" t="s">
        <v>259</v>
      </c>
    </row>
    <row r="7" spans="1:1" x14ac:dyDescent="0.25">
      <c r="A7" s="51" t="s">
        <v>165</v>
      </c>
    </row>
    <row r="8" spans="1:1" x14ac:dyDescent="0.25">
      <c r="A8" s="50" t="s">
        <v>684</v>
      </c>
    </row>
    <row r="9" spans="1:1" x14ac:dyDescent="0.25">
      <c r="A9" s="50" t="s">
        <v>656</v>
      </c>
    </row>
    <row r="10" spans="1:1" x14ac:dyDescent="0.25">
      <c r="A10" s="51" t="s">
        <v>642</v>
      </c>
    </row>
    <row r="11" spans="1:1" x14ac:dyDescent="0.25">
      <c r="A11" s="50" t="s">
        <v>728</v>
      </c>
    </row>
    <row r="12" spans="1:1" x14ac:dyDescent="0.25">
      <c r="A12" s="50" t="s">
        <v>1026</v>
      </c>
    </row>
    <row r="13" spans="1:1" x14ac:dyDescent="0.25">
      <c r="A13" s="50" t="s">
        <v>1027</v>
      </c>
    </row>
    <row r="14" spans="1:1" x14ac:dyDescent="0.25">
      <c r="A14" s="50" t="s">
        <v>654</v>
      </c>
    </row>
    <row r="15" spans="1:1" x14ac:dyDescent="0.25">
      <c r="A15" s="50" t="s">
        <v>655</v>
      </c>
    </row>
    <row r="16" spans="1:1" x14ac:dyDescent="0.25">
      <c r="A16"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841</v>
      </c>
      <c r="C3" s="7" t="s">
        <v>627</v>
      </c>
      <c r="E3" t="s">
        <v>842</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1029</v>
      </c>
      <c r="B4" s="57" t="s">
        <v>843</v>
      </c>
      <c r="C4" s="7" t="s">
        <v>176</v>
      </c>
      <c r="E4" t="s">
        <v>853</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844</v>
      </c>
      <c r="C5" s="7" t="s">
        <v>176</v>
      </c>
      <c r="D5" s="23" t="s">
        <v>849</v>
      </c>
      <c r="E5" t="s">
        <v>848</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852</v>
      </c>
      <c r="C6" s="7" t="s">
        <v>615</v>
      </c>
      <c r="D6" s="64" t="s">
        <v>850</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845</v>
      </c>
      <c r="C7" s="7" t="s">
        <v>615</v>
      </c>
      <c r="D7" s="64" t="s">
        <v>850</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846</v>
      </c>
      <c r="C8" s="7" t="s">
        <v>176</v>
      </c>
      <c r="D8" s="64" t="s">
        <v>851</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735</v>
      </c>
      <c r="C9" s="7" t="s">
        <v>176</v>
      </c>
      <c r="D9" s="64" t="s">
        <v>851</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847</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687</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1030</v>
      </c>
      <c r="B12" s="58" t="s">
        <v>770</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771</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825</v>
      </c>
      <c r="C14" s="7" t="s">
        <v>176</v>
      </c>
      <c r="D14" s="27"/>
      <c r="E14" t="s">
        <v>827</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826</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823</v>
      </c>
      <c r="C16" s="7" t="s">
        <v>176</v>
      </c>
      <c r="D16" s="27"/>
      <c r="E16" t="s">
        <v>824</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747</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748</v>
      </c>
      <c r="C18" s="7" t="s">
        <v>615</v>
      </c>
      <c r="D18" s="28" t="s">
        <v>805</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749</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769</v>
      </c>
      <c r="C20" s="7" t="s">
        <v>818</v>
      </c>
      <c r="D20" s="64" t="s">
        <v>819</v>
      </c>
      <c r="E20" t="s">
        <v>816</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687</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687</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772</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771</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809</v>
      </c>
      <c r="C28" s="7" t="s">
        <v>176</v>
      </c>
      <c r="D28" s="23" t="s">
        <v>632</v>
      </c>
      <c r="E28" s="62" t="s">
        <v>801</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731</v>
      </c>
      <c r="C29" s="7" t="s">
        <v>615</v>
      </c>
      <c r="D29" s="28" t="s">
        <v>805</v>
      </c>
      <c r="E29" s="62" t="s">
        <v>802</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810</v>
      </c>
      <c r="C30" s="7" t="s">
        <v>818</v>
      </c>
      <c r="D30" s="64" t="s">
        <v>819</v>
      </c>
      <c r="E30" s="62" t="s">
        <v>803</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687</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1096</v>
      </c>
      <c r="B32" s="55" t="s">
        <v>773</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771</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687</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1031</v>
      </c>
      <c r="B35" s="55" t="s">
        <v>1032</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771</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746</v>
      </c>
      <c r="C37" s="7" t="s">
        <v>615</v>
      </c>
      <c r="D37" s="28" t="s">
        <v>805</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828</v>
      </c>
      <c r="C38" s="7" t="s">
        <v>615</v>
      </c>
      <c r="D38" s="28" t="s">
        <v>805</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829</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1023</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779</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830</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745</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831</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832</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687</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1033</v>
      </c>
      <c r="B48" s="55" t="s">
        <v>774</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771</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744</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752</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753</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754</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755</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756</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757</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758</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834</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833</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759</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687</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1034</v>
      </c>
      <c r="B65" s="55" t="s">
        <v>775</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771</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687</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1035</v>
      </c>
      <c r="B68" s="56" t="s">
        <v>776</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771</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687</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1039</v>
      </c>
      <c r="B71" s="18" t="s">
        <v>1038</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771</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687</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1036</v>
      </c>
      <c r="B74" s="55" t="s">
        <v>777</v>
      </c>
      <c r="C74" s="7" t="s">
        <v>627</v>
      </c>
      <c r="E74" t="s">
        <v>817</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771</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760</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768</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765</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766</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767</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761</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762</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763</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764</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687</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1037</v>
      </c>
      <c r="B86" s="55" t="s">
        <v>778</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771</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687</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820</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838</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839</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821</v>
      </c>
      <c r="C92" s="7" t="s">
        <v>818</v>
      </c>
      <c r="D92" s="64" t="s">
        <v>819</v>
      </c>
      <c r="E92" t="s">
        <v>822</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687</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854</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855</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847</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856</v>
      </c>
      <c r="C97" s="7" t="s">
        <v>615</v>
      </c>
      <c r="D97" s="28" t="s">
        <v>805</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687</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690</v>
      </c>
      <c r="C99" s="7" t="s">
        <v>627</v>
      </c>
      <c r="E99" t="s">
        <v>800</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787</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780</v>
      </c>
      <c r="C101" s="7" t="s">
        <v>176</v>
      </c>
      <c r="D101" s="23" t="s">
        <v>703</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734</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789</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782</v>
      </c>
      <c r="C104" s="7" t="s">
        <v>176</v>
      </c>
      <c r="D104" s="23" t="s">
        <v>704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687</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789</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782</v>
      </c>
      <c r="C107" s="7" t="s">
        <v>176</v>
      </c>
      <c r="D107" s="23" t="s">
        <v>705</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687</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789</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782</v>
      </c>
      <c r="C110" s="7" t="s">
        <v>176</v>
      </c>
      <c r="D110" s="23" t="s">
        <v>706</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687</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789</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782</v>
      </c>
      <c r="C113" s="7" t="s">
        <v>176</v>
      </c>
      <c r="D113" s="23" t="s">
        <v>707</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687</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687</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687</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787</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780</v>
      </c>
      <c r="C118" s="7" t="s">
        <v>176</v>
      </c>
      <c r="D118" s="23" t="s">
        <v>708</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734</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789</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782</v>
      </c>
      <c r="C121" s="7" t="s">
        <v>176</v>
      </c>
      <c r="D121" s="23" t="s">
        <v>692</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687</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789</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782</v>
      </c>
      <c r="C124" s="7" t="s">
        <v>176</v>
      </c>
      <c r="D124" s="23" t="s">
        <v>704</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687</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789</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782</v>
      </c>
      <c r="C127" s="7" t="s">
        <v>176</v>
      </c>
      <c r="D127" s="23" t="s">
        <v>709</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687</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687</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687</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787</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780</v>
      </c>
      <c r="C132" s="7" t="s">
        <v>176</v>
      </c>
      <c r="D132" s="23" t="s">
        <v>710</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734</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789</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782</v>
      </c>
      <c r="C135" s="7" t="s">
        <v>176</v>
      </c>
      <c r="D135" s="23" t="s">
        <v>692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687</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789</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782</v>
      </c>
      <c r="C138" s="7" t="s">
        <v>176</v>
      </c>
      <c r="D138" s="23" t="s">
        <v>694</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687</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687</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687</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787</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780</v>
      </c>
      <c r="C143" s="7" t="s">
        <v>176</v>
      </c>
      <c r="D143" s="23" t="s">
        <v>691</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732</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788</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781</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750</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751</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687</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788</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781</v>
      </c>
      <c r="C151" s="7" t="s">
        <v>176</v>
      </c>
      <c r="D151" s="23" t="s">
        <v>695</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750</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751</v>
      </c>
      <c r="C153" s="7" t="s">
        <v>176</v>
      </c>
      <c r="D153" s="23" t="s">
        <v>696</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687</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788</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781</v>
      </c>
      <c r="C156" s="7" t="s">
        <v>176</v>
      </c>
      <c r="D156" s="23" t="s">
        <v>697</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750</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751</v>
      </c>
      <c r="C158" s="7" t="s">
        <v>176</v>
      </c>
      <c r="D158" s="23" t="s">
        <v>726</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687</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788</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781</v>
      </c>
      <c r="C161" s="7" t="s">
        <v>176</v>
      </c>
      <c r="D161" s="23" t="s">
        <v>698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750</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751</v>
      </c>
      <c r="C163" s="7" t="s">
        <v>176</v>
      </c>
      <c r="D163" s="23" t="s">
        <v>699</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687</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788</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781</v>
      </c>
      <c r="C166" s="7" t="s">
        <v>176</v>
      </c>
      <c r="D166" s="23" t="s">
        <v>724</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750</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751</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687</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788</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781</v>
      </c>
      <c r="C171" s="7" t="s">
        <v>176</v>
      </c>
      <c r="D171" s="23" t="s">
        <v>725</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750</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751</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687</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687</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734</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789</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782</v>
      </c>
      <c r="C178" s="7" t="s">
        <v>176</v>
      </c>
      <c r="D178" s="23" t="s">
        <v>783</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733</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790</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687</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687</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687</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789</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782</v>
      </c>
      <c r="C188" s="7" t="s">
        <v>176</v>
      </c>
      <c r="D188" s="23" t="s">
        <v>784</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687</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789</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782</v>
      </c>
      <c r="C191" s="7" t="s">
        <v>176</v>
      </c>
      <c r="D191" s="23" t="s">
        <v>693</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687</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789</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782</v>
      </c>
      <c r="C194" s="7" t="s">
        <v>176</v>
      </c>
      <c r="D194" s="23" t="s">
        <v>694</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687</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789</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782</v>
      </c>
      <c r="C197" s="7" t="s">
        <v>176</v>
      </c>
      <c r="D197" s="23" t="s">
        <v>702</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687</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687</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687</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787</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780</v>
      </c>
      <c r="C202" s="7" t="s">
        <v>176</v>
      </c>
      <c r="D202" s="23" t="s">
        <v>711</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734</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789</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782</v>
      </c>
      <c r="C205" s="7" t="s">
        <v>176</v>
      </c>
      <c r="D205" s="23" t="s">
        <v>712</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687</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789</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782</v>
      </c>
      <c r="C208" s="7" t="s">
        <v>176</v>
      </c>
      <c r="D208" s="23" t="s">
        <v>713</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687</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789</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782</v>
      </c>
      <c r="C211" s="7" t="s">
        <v>176</v>
      </c>
      <c r="D211" s="23" t="s">
        <v>714</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687</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789</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782</v>
      </c>
      <c r="C214" s="7" t="s">
        <v>176</v>
      </c>
      <c r="D214" s="23" t="s">
        <v>702</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687</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687</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687</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787</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780</v>
      </c>
      <c r="C219" s="7" t="s">
        <v>176</v>
      </c>
      <c r="D219" s="23" t="s">
        <v>785</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687</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787</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780</v>
      </c>
      <c r="C222" s="7" t="s">
        <v>176</v>
      </c>
      <c r="D222" s="23" t="s">
        <v>786</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734</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789</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782</v>
      </c>
      <c r="C225" s="7" t="s">
        <v>176</v>
      </c>
      <c r="D225" s="23" t="s">
        <v>712</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687</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789</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782</v>
      </c>
      <c r="C228" s="7" t="s">
        <v>176</v>
      </c>
      <c r="D228" s="23" t="s">
        <v>715</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687</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789</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782</v>
      </c>
      <c r="C231" s="7" t="s">
        <v>176</v>
      </c>
      <c r="D231" s="23" t="s">
        <v>716</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687</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789</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782</v>
      </c>
      <c r="C234" s="7" t="s">
        <v>176</v>
      </c>
      <c r="D234" s="23" t="s">
        <v>709</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687</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687</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687</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687</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687</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779</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700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701</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687</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736</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737</v>
      </c>
      <c r="C329" s="7" t="s">
        <v>627</v>
      </c>
      <c r="E329" t="s">
        <v>688</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687</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738</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687</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739</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687</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740</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687</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741</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687</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742</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791</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792</v>
      </c>
      <c r="C346" s="7" t="s">
        <v>176</v>
      </c>
      <c r="D346" s="23" t="s">
        <v>793</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735</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687</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687</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687</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687</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743</v>
      </c>
      <c r="C353" s="7" t="s">
        <v>627</v>
      </c>
      <c r="E353" t="s">
        <v>717</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794</v>
      </c>
      <c r="C354" s="7" t="s">
        <v>176</v>
      </c>
      <c r="D354" s="23" t="s">
        <v>718</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795</v>
      </c>
      <c r="C355" s="7" t="s">
        <v>176</v>
      </c>
      <c r="D355" s="23" t="s">
        <v>719</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796</v>
      </c>
      <c r="C356" s="7" t="s">
        <v>176</v>
      </c>
      <c r="D356" s="23" t="s">
        <v>720</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797</v>
      </c>
      <c r="C357" s="7" t="s">
        <v>176</v>
      </c>
      <c r="D357" s="23" t="s">
        <v>721</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798</v>
      </c>
      <c r="C358" s="7" t="s">
        <v>176</v>
      </c>
      <c r="D358" s="23" t="s">
        <v>722</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799</v>
      </c>
      <c r="C359" s="7" t="s">
        <v>176</v>
      </c>
      <c r="D359" s="23" t="s">
        <v>723</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687</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687</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175</v>
      </c>
      <c r="B1" t="s">
        <v>1040</v>
      </c>
      <c r="C1" t="s">
        <v>1041</v>
      </c>
      <c r="D1" t="s">
        <v>1042</v>
      </c>
      <c r="E1" t="s">
        <v>1054</v>
      </c>
      <c r="F1" t="s">
        <v>1047</v>
      </c>
    </row>
    <row r="2" spans="1:6" x14ac:dyDescent="0.25">
      <c r="A2" t="s">
        <v>1046</v>
      </c>
      <c r="B2" t="s">
        <v>843</v>
      </c>
      <c r="C2" t="s">
        <v>1052</v>
      </c>
      <c r="D2" t="s">
        <v>1052</v>
      </c>
      <c r="F2" t="s">
        <v>1048</v>
      </c>
    </row>
    <row r="3" spans="1:6" x14ac:dyDescent="0.25">
      <c r="A3" t="s">
        <v>1046</v>
      </c>
      <c r="B3" t="s">
        <v>844</v>
      </c>
      <c r="C3" t="s">
        <v>1053</v>
      </c>
      <c r="D3" t="s">
        <v>1052</v>
      </c>
      <c r="F3" t="s">
        <v>849</v>
      </c>
    </row>
    <row r="4" spans="1:6" x14ac:dyDescent="0.25">
      <c r="A4" t="s">
        <v>1046</v>
      </c>
      <c r="B4" t="s">
        <v>852</v>
      </c>
      <c r="C4" t="s">
        <v>1053</v>
      </c>
      <c r="D4" t="s">
        <v>1052</v>
      </c>
      <c r="F4" s="94" t="s">
        <v>1049</v>
      </c>
    </row>
    <row r="5" spans="1:6" x14ac:dyDescent="0.25">
      <c r="A5" t="s">
        <v>1046</v>
      </c>
      <c r="B5" t="s">
        <v>845</v>
      </c>
      <c r="C5" t="s">
        <v>1053</v>
      </c>
      <c r="D5" t="s">
        <v>1052</v>
      </c>
      <c r="F5" s="22" t="s">
        <v>1049</v>
      </c>
    </row>
    <row r="6" spans="1:6" x14ac:dyDescent="0.25">
      <c r="A6" t="s">
        <v>1046</v>
      </c>
      <c r="B6" t="s">
        <v>846</v>
      </c>
      <c r="C6" t="s">
        <v>1052</v>
      </c>
      <c r="D6" t="s">
        <v>1052</v>
      </c>
      <c r="E6" t="s">
        <v>1055</v>
      </c>
      <c r="F6" t="s">
        <v>851</v>
      </c>
    </row>
    <row r="7" spans="1:6" x14ac:dyDescent="0.25">
      <c r="A7" t="s">
        <v>1046</v>
      </c>
      <c r="B7" t="s">
        <v>735</v>
      </c>
      <c r="C7" t="s">
        <v>1052</v>
      </c>
      <c r="D7" t="s">
        <v>1052</v>
      </c>
      <c r="F7" t="s">
        <v>1050</v>
      </c>
    </row>
    <row r="8" spans="1:6" x14ac:dyDescent="0.25">
      <c r="A8" t="s">
        <v>1046</v>
      </c>
      <c r="B8" t="s">
        <v>847</v>
      </c>
      <c r="C8" t="s">
        <v>1053</v>
      </c>
      <c r="D8" t="s">
        <v>1052</v>
      </c>
      <c r="F8" t="s">
        <v>1051</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1057</v>
      </c>
    </row>
    <row r="2" spans="1:18" x14ac:dyDescent="0.25">
      <c r="A2" t="s">
        <v>4</v>
      </c>
      <c r="B2" t="s">
        <v>844</v>
      </c>
      <c r="C2" t="s">
        <v>857</v>
      </c>
      <c r="D2" t="s">
        <v>858</v>
      </c>
      <c r="E2" t="s">
        <v>859</v>
      </c>
      <c r="F2" t="s">
        <v>860</v>
      </c>
      <c r="G2" t="s">
        <v>746</v>
      </c>
      <c r="H2" t="s">
        <v>828</v>
      </c>
      <c r="I2" t="s">
        <v>861</v>
      </c>
      <c r="J2" t="s">
        <v>862</v>
      </c>
      <c r="K2" t="s">
        <v>863</v>
      </c>
      <c r="L2" t="s">
        <v>260</v>
      </c>
      <c r="M2" t="s">
        <v>629</v>
      </c>
      <c r="N2" t="s">
        <v>769</v>
      </c>
      <c r="O2" t="s">
        <v>943</v>
      </c>
      <c r="P2" t="s">
        <v>864</v>
      </c>
      <c r="Q2" t="s">
        <v>618</v>
      </c>
      <c r="R2" t="s">
        <v>866</v>
      </c>
    </row>
    <row r="3" spans="1:18" s="5" customFormat="1" x14ac:dyDescent="0.25">
      <c r="A3" s="5" t="s">
        <v>578</v>
      </c>
      <c r="B3" s="5" t="s">
        <v>947</v>
      </c>
      <c r="C3" s="5" t="s">
        <v>946</v>
      </c>
      <c r="D3" s="5" t="s">
        <v>948</v>
      </c>
      <c r="E3" s="73" t="s">
        <v>805</v>
      </c>
      <c r="F3" s="73" t="s">
        <v>805</v>
      </c>
      <c r="G3" s="73" t="s">
        <v>805</v>
      </c>
      <c r="H3" s="73" t="s">
        <v>805</v>
      </c>
      <c r="I3" s="5" t="s">
        <v>619</v>
      </c>
      <c r="J3" s="5" t="s">
        <v>865</v>
      </c>
      <c r="K3" s="49" t="s">
        <v>819</v>
      </c>
      <c r="L3" s="4" t="s">
        <v>939</v>
      </c>
      <c r="M3" s="49" t="s">
        <v>804</v>
      </c>
      <c r="N3" s="49" t="s">
        <v>869</v>
      </c>
      <c r="O3" s="6" t="s">
        <v>944</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951</v>
      </c>
      <c r="C4" s="5" t="s">
        <v>949</v>
      </c>
      <c r="D4" s="5" t="s">
        <v>950</v>
      </c>
      <c r="E4" s="73" t="s">
        <v>805</v>
      </c>
      <c r="F4" s="73" t="s">
        <v>805</v>
      </c>
      <c r="G4" s="73" t="s">
        <v>805</v>
      </c>
      <c r="H4" s="73" t="s">
        <v>805</v>
      </c>
      <c r="I4" s="5" t="s">
        <v>619</v>
      </c>
      <c r="J4" s="5" t="s">
        <v>865</v>
      </c>
      <c r="K4" s="49" t="s">
        <v>819</v>
      </c>
      <c r="L4" s="4" t="s">
        <v>939</v>
      </c>
      <c r="M4" s="49" t="s">
        <v>804</v>
      </c>
      <c r="N4" s="49" t="s">
        <v>869</v>
      </c>
      <c r="O4" s="6" t="s">
        <v>944</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953</v>
      </c>
      <c r="B5" s="5" t="s">
        <v>947</v>
      </c>
      <c r="C5" s="92" t="s">
        <v>952</v>
      </c>
      <c r="D5" s="92" t="s">
        <v>954</v>
      </c>
      <c r="E5" s="73" t="s">
        <v>805</v>
      </c>
      <c r="F5" s="73" t="s">
        <v>805</v>
      </c>
      <c r="G5" s="73" t="s">
        <v>805</v>
      </c>
      <c r="H5" s="73" t="s">
        <v>805</v>
      </c>
      <c r="I5" s="5" t="s">
        <v>619</v>
      </c>
      <c r="J5" s="5" t="s">
        <v>865</v>
      </c>
      <c r="K5" s="49" t="s">
        <v>819</v>
      </c>
      <c r="L5" s="4" t="s">
        <v>939</v>
      </c>
      <c r="M5" s="49" t="s">
        <v>804</v>
      </c>
      <c r="N5" s="49" t="s">
        <v>869</v>
      </c>
      <c r="O5" s="6" t="s">
        <v>944</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867</v>
      </c>
    </row>
    <row r="9" spans="1:18" x14ac:dyDescent="0.25">
      <c r="B9" t="s">
        <v>868</v>
      </c>
    </row>
    <row r="10" spans="1:18" x14ac:dyDescent="0.25">
      <c r="B10" t="s">
        <v>631</v>
      </c>
    </row>
    <row r="12" spans="1:18" x14ac:dyDescent="0.25">
      <c r="B12" t="s">
        <v>938</v>
      </c>
    </row>
    <row r="15" spans="1:18" x14ac:dyDescent="0.25">
      <c r="B15" t="s">
        <v>940</v>
      </c>
    </row>
    <row r="16" spans="1:18" x14ac:dyDescent="0.25">
      <c r="B16" t="s">
        <v>941</v>
      </c>
    </row>
    <row r="17" spans="2:2" x14ac:dyDescent="0.25">
      <c r="B17" s="38" t="s">
        <v>937</v>
      </c>
    </row>
    <row r="18" spans="2:2" x14ac:dyDescent="0.25">
      <c r="B18" t="s">
        <v>945</v>
      </c>
    </row>
    <row r="19" spans="2:2" x14ac:dyDescent="0.25">
      <c r="B19" t="s">
        <v>942</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W1" workbookViewId="0">
      <selection activeCell="X89" sqref="X2:X89"/>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11" width="13" customWidth="1"/>
    <col min="12" max="14" width="11.140625" customWidth="1"/>
    <col min="15" max="15" width="15" customWidth="1"/>
    <col min="16" max="21" width="11.140625" customWidth="1"/>
    <col min="22" max="22" width="89.5703125" customWidth="1"/>
    <col min="23" max="23" width="21.42578125" customWidth="1"/>
    <col min="24" max="24" width="11.140625" customWidth="1"/>
  </cols>
  <sheetData>
    <row r="1" spans="1:24" s="7" customFormat="1" x14ac:dyDescent="0.25">
      <c r="A1" s="9" t="s">
        <v>4</v>
      </c>
      <c r="B1" s="10" t="s">
        <v>160</v>
      </c>
      <c r="C1" s="10" t="s">
        <v>170</v>
      </c>
      <c r="D1" s="10" t="s">
        <v>0</v>
      </c>
      <c r="E1" s="10" t="s">
        <v>1</v>
      </c>
      <c r="F1" s="10" t="s">
        <v>161</v>
      </c>
      <c r="G1" s="10" t="s">
        <v>171</v>
      </c>
      <c r="H1" s="10" t="s">
        <v>172</v>
      </c>
      <c r="I1" s="10" t="s">
        <v>2486</v>
      </c>
      <c r="J1" s="10" t="s">
        <v>2485</v>
      </c>
      <c r="K1" s="10" t="s">
        <v>162</v>
      </c>
      <c r="L1" s="10" t="s">
        <v>166</v>
      </c>
      <c r="M1" s="10" t="s">
        <v>167</v>
      </c>
      <c r="N1" s="10" t="s">
        <v>168</v>
      </c>
      <c r="O1" s="10" t="s">
        <v>1043</v>
      </c>
      <c r="P1" s="10" t="s">
        <v>169</v>
      </c>
      <c r="Q1" s="10" t="s">
        <v>689</v>
      </c>
      <c r="R1" s="10" t="s">
        <v>2416</v>
      </c>
      <c r="S1" s="10" t="s">
        <v>646</v>
      </c>
      <c r="T1" s="10" t="s">
        <v>2417</v>
      </c>
      <c r="U1" s="10" t="s">
        <v>2418</v>
      </c>
      <c r="V1" s="10" t="s">
        <v>2415</v>
      </c>
      <c r="W1" s="12" t="s">
        <v>258</v>
      </c>
      <c r="X1" s="10" t="s">
        <v>2</v>
      </c>
    </row>
    <row r="2" spans="1:24" s="150" customFormat="1" x14ac:dyDescent="0.25">
      <c r="A2" s="175">
        <v>1</v>
      </c>
      <c r="B2" s="152" t="s">
        <v>2507</v>
      </c>
      <c r="C2" s="148" t="str">
        <f>LOWER(LEFT(Table1[[#This Row],[firstName]],1)&amp;Table1[[#This Row],[lastName]])&amp;"@localhost"</f>
        <v>0@localhost</v>
      </c>
      <c r="D2" s="5"/>
      <c r="E2" s="153">
        <v>0</v>
      </c>
      <c r="F2" s="153" t="str">
        <f t="shared" ref="F2:F33" si="0">"a"</f>
        <v>a</v>
      </c>
      <c r="G2" s="153" t="str">
        <f>"mailto:"&amp;Table1[[#This Row],[email]]</f>
        <v>mailto:0@localhost</v>
      </c>
      <c r="H2" s="153" t="s">
        <v>170</v>
      </c>
      <c r="I2" s="153">
        <v>10</v>
      </c>
      <c r="J2" s="153" t="str">
        <f>VLOOKUP(Table1[[#This Row],[profilePic'#]],Images[],3,FALSE)</f>
        <v>LivelyGig logo small</v>
      </c>
      <c r="K2" s="153" t="str">
        <f>VLOOKUP(Table1[[#This Row],[profilePic'#]],Images[],4,TRUE)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2" s="153" t="str">
        <f>"""id"" : """&amp;Table1[[#This Row],[UUID]]&amp;""", "</f>
        <v xml:space="preserve">"id" : "eeeeeeeeeeeeeeeeeeeeeeeeeeeeeeee", </v>
      </c>
      <c r="M2" s="153" t="str">
        <f>"""email"" : """&amp;Table1[[#This Row],[email]]&amp;""", "</f>
        <v xml:space="preserve">"email" : "0@localhost", </v>
      </c>
      <c r="N2" s="153" t="str">
        <f>"""pwd"" : """&amp;Table1[[#This Row],[pwd]]&amp;""", "</f>
        <v xml:space="preserve">"pwd" : "a", </v>
      </c>
      <c r="O2" s="153" t="str">
        <f>"""jsonBlob"" : ""{\""name\"" : \"""&amp;Table1[[#This Row],[firstName]]&amp;" "&amp;Table1[[#This Row],[lastName]]&amp;"\"", "&amp;"\""imgSrc\"" : \"""&amp;Table1[[#This Row],[profilePic]]&amp;"\""}"","</f>
        <v>"jsonBlob"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2" s="153" t="str">
        <f>"""contacts"" : { ""channels"": [ {""url"" : """&amp;Table1[[#This Row],[contact1]]&amp;""", ""channelType"" : """&amp;Table1[[#This Row],[contact1 type]]&amp;""" } ] },"</f>
        <v>"contacts" : { "channels": [ {"url" : "mailto:0@localhost", "channelType" : "email" } ] },</v>
      </c>
      <c r="Q2" s="153" t="str">
        <f>""</f>
        <v/>
      </c>
      <c r="R2" s="153">
        <v>1</v>
      </c>
      <c r="S2" s="153">
        <v>2</v>
      </c>
      <c r="T2" s="153">
        <v>3</v>
      </c>
      <c r="U2" s="153">
        <v>4</v>
      </c>
      <c r="V2" s="154" t="str">
        <f>"""aliasLabels"" : [ "&amp;IF(NOT(ISBLANK(Table1[[#This Row],[label1]])),"{""label"": ""1"""&amp;"}"&amp;IF(NOT(ISBLANK(Table1[[#This Row],[label2]])),",{""label"": ""2"""&amp;"}"&amp;IF(NOT(ISBLANK(Table1[[#This Row],[label3]])),",{""label"":""3"""&amp;"}"&amp;IF(NOT(ISBLANK(Table1[[#This Row],[label4]])),",{""label"": ""4"""&amp;"}",""),""),""),"")&amp;"],"</f>
        <v>"aliasLabels" : [ {"label": "1"},{"label": "2"},{"label":"3"},{"label": "4"}],</v>
      </c>
      <c r="W2" s="153" t="str">
        <f t="shared" ref="W2:W33" si="1">"""initialPosts"" : [  ]"</f>
        <v>"initialPosts" : [  ]</v>
      </c>
      <c r="X2"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"mailto:0@localhost", "channelType" : "email" } ] },"aliasLabels" : [ {"label": "1"},{"label": "2"},{"label":"3"},{"label": "4"}],"initialPosts" : [  ] }, </v>
      </c>
    </row>
    <row r="3" spans="1:24" s="150" customFormat="1" x14ac:dyDescent="0.25">
      <c r="A3" s="2">
        <v>2</v>
      </c>
      <c r="B3" s="155" t="s">
        <v>2504</v>
      </c>
      <c r="C3" s="148" t="str">
        <f>LOWER(LEFT(Table1[[#This Row],[firstName]],1)&amp;Table1[[#This Row],[lastName]])&amp;"@localhost"</f>
        <v>1@localhost</v>
      </c>
      <c r="D3" s="5"/>
      <c r="E3" s="155">
        <v>1</v>
      </c>
      <c r="F3" s="153" t="str">
        <f t="shared" si="0"/>
        <v>a</v>
      </c>
      <c r="G3" s="156" t="str">
        <f>"mailto:"&amp;Table1[[#This Row],[email]]</f>
        <v>mailto:1@localhost</v>
      </c>
      <c r="H3" s="153" t="s">
        <v>170</v>
      </c>
      <c r="I3" s="153">
        <v>0</v>
      </c>
      <c r="J3" s="153" t="str">
        <f>VLOOKUP(Table1[[#This Row],[profilePic'#]],Images[],3,FALSE)</f>
        <v>dinky1 bluegreen</v>
      </c>
      <c r="K3" s="153"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56" t="str">
        <f>"""id"" : """&amp;Table1[[#This Row],[UUID]]&amp;""", "</f>
        <v xml:space="preserve">"id" : "0001b786be604980af3bd2a9e55d6dae", </v>
      </c>
      <c r="M3" s="156" t="str">
        <f>"""email"" : """&amp;Table1[[#This Row],[email]]&amp;""", "</f>
        <v xml:space="preserve">"email" : "1@localhost", </v>
      </c>
      <c r="N3" s="156" t="str">
        <f>"""pwd"" : """&amp;Table1[[#This Row],[pwd]]&amp;""", "</f>
        <v xml:space="preserve">"pwd" : "a", </v>
      </c>
      <c r="O3" s="156" t="str">
        <f>"""jsonBlob"" : ""{\""name\"" : \"""&amp;Table1[[#This Row],[firstName]]&amp;" "&amp;Table1[[#This Row],[lastName]]&amp;"\"", "&amp;"\""imgSrc\"" : \"""&amp;Table1[[#This Row],[profilePic]]&amp;"\""}"","</f>
        <v>"jsonBlob"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56" t="str">
        <f>"""contacts"" : { ""channels"": [ {""url"" : """&amp;Table1[[#This Row],[contact1]]&amp;""", ""channelType"" : """&amp;Table1[[#This Row],[contact1 type]]&amp;""" } ] },"</f>
        <v>"contacts" : { "channels": [ {"url" : "mailto:1@localhost", "channelType" : "email" } ] },</v>
      </c>
      <c r="Q3" s="156" t="str">
        <f>""</f>
        <v/>
      </c>
      <c r="R3" s="156">
        <v>1</v>
      </c>
      <c r="S3" s="156"/>
      <c r="T3" s="156"/>
      <c r="U3" s="156"/>
      <c r="V3" s="154" t="str">
        <f>"""aliasLabels"" : [ "&amp;IF(NOT(ISBLANK(Table1[[#This Row],[label1]])),"{""label"": ""1"""&amp;"}"&amp;IF(NOT(ISBLANK(Table1[[#This Row],[label2]])),",{""label"": ""2"""&amp;"}"&amp;IF(NOT(ISBLANK(Table1[[#This Row],[label3]])),",{""label"":""3"""&amp;"}"&amp;IF(NOT(ISBLANK(Table1[[#This Row],[label4]])),",{""label"": ""4"""&amp;"}",""),""),""),"")&amp;"],"</f>
        <v>"aliasLabels" : [ {"label": "1"}],</v>
      </c>
      <c r="W3" s="156" t="str">
        <f t="shared" si="1"/>
        <v>"initialPosts" : [  ]</v>
      </c>
      <c r="X3" s="157"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50" customFormat="1" x14ac:dyDescent="0.25">
      <c r="A4" s="4">
        <v>3</v>
      </c>
      <c r="B4" s="150" t="s">
        <v>2505</v>
      </c>
      <c r="C4" s="148" t="str">
        <f>LOWER(LEFT(Table1[[#This Row],[firstName]],1)&amp;Table1[[#This Row],[lastName]])&amp;"@localhost"</f>
        <v>2@localhost</v>
      </c>
      <c r="D4" s="5"/>
      <c r="E4" s="150">
        <v>2</v>
      </c>
      <c r="F4" s="153" t="str">
        <f t="shared" si="0"/>
        <v>a</v>
      </c>
      <c r="G4" s="156" t="str">
        <f>"mailto:"&amp;Table1[[#This Row],[email]]</f>
        <v>mailto:2@localhost</v>
      </c>
      <c r="H4" s="153" t="s">
        <v>170</v>
      </c>
      <c r="I4" s="153">
        <v>2</v>
      </c>
      <c r="J4" s="153" t="str">
        <f>VLOOKUP(Table1[[#This Row],[profilePic'#]],Images[],3,FALSE)</f>
        <v>dinky2 purple</v>
      </c>
      <c r="K4" s="15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56" t="str">
        <f>"""id"" : """&amp;Table1[[#This Row],[UUID]]&amp;""", "</f>
        <v xml:space="preserve">"id" : "0002223c1a99453096fa3ccb8dca5418", </v>
      </c>
      <c r="M4" s="156" t="str">
        <f>"""email"" : """&amp;Table1[[#This Row],[email]]&amp;""", "</f>
        <v xml:space="preserve">"email" : "2@localhost", </v>
      </c>
      <c r="N4" s="156" t="str">
        <f>"""pwd"" : """&amp;Table1[[#This Row],[pwd]]&amp;""", "</f>
        <v xml:space="preserve">"pwd" : "a", </v>
      </c>
      <c r="O4" s="156" t="str">
        <f>"""jsonBlob"" : ""{\""name\"" : \"""&amp;Table1[[#This Row],[firstName]]&amp;" "&amp;Table1[[#This Row],[lastName]]&amp;"\"", "&amp;"\""imgSrc\"" : \"""&amp;Table1[[#This Row],[profilePic]]&amp;"\""}"","</f>
        <v>"jsonBlob"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56" t="str">
        <f>"""contacts"" : { ""channels"": [ {""url"" : """&amp;Table1[[#This Row],[contact1]]&amp;""", ""channelType"" : """&amp;Table1[[#This Row],[contact1 type]]&amp;""" } ] },"</f>
        <v>"contacts" : { "channels": [ {"url" : "mailto:2@localhost", "channelType" : "email" } ] },</v>
      </c>
      <c r="Q4" s="156" t="str">
        <f>""</f>
        <v/>
      </c>
      <c r="R4" s="156">
        <v>1</v>
      </c>
      <c r="S4" s="156">
        <v>2</v>
      </c>
      <c r="T4" s="156"/>
      <c r="U4" s="156"/>
      <c r="V4" s="154" t="str">
        <f>"""aliasLabels"" : [ "&amp;IF(NOT(ISBLANK(Table1[[#This Row],[label1]])),"{""label"": ""1"""&amp;"}"&amp;IF(NOT(ISBLANK(Table1[[#This Row],[label2]])),",{""label"": ""2"""&amp;"}"&amp;IF(NOT(ISBLANK(Table1[[#This Row],[label3]])),",{""label"":""3"""&amp;"}"&amp;IF(NOT(ISBLANK(Table1[[#This Row],[label4]])),",{""label"": ""4"""&amp;"}",""),""),""),"")&amp;"],"</f>
        <v>"aliasLabels" : [ {"label": "1"},{"label": "2"}],</v>
      </c>
      <c r="W4" s="156" t="str">
        <f t="shared" si="1"/>
        <v>"initialPosts" : [  ]</v>
      </c>
      <c r="X4" s="157"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50" customFormat="1" x14ac:dyDescent="0.25">
      <c r="A5" s="175">
        <v>4</v>
      </c>
      <c r="B5" s="150" t="s">
        <v>2506</v>
      </c>
      <c r="C5" s="148" t="str">
        <f>LOWER(LEFT(Table1[[#This Row],[firstName]],1)&amp;Table1[[#This Row],[lastName]])&amp;"@localhost"</f>
        <v>3@localhost</v>
      </c>
      <c r="D5" s="5"/>
      <c r="E5" s="150">
        <v>3</v>
      </c>
      <c r="F5" s="153" t="str">
        <f t="shared" si="0"/>
        <v>a</v>
      </c>
      <c r="G5" s="156" t="str">
        <f>"mailto:"&amp;Table1[[#This Row],[email]]</f>
        <v>mailto:3@localhost</v>
      </c>
      <c r="H5" s="153" t="s">
        <v>170</v>
      </c>
      <c r="I5" s="153">
        <v>3</v>
      </c>
      <c r="J5" s="153" t="str">
        <f>VLOOKUP(Table1[[#This Row],[profilePic'#]],Images[],3,FALSE)</f>
        <v>dinky3 orange</v>
      </c>
      <c r="K5" s="15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56" t="str">
        <f>"""id"" : """&amp;Table1[[#This Row],[UUID]]&amp;""", "</f>
        <v xml:space="preserve">"id" : "00038b40479945579050fd7a4b77c23e", </v>
      </c>
      <c r="M5" s="156" t="str">
        <f>"""email"" : """&amp;Table1[[#This Row],[email]]&amp;""", "</f>
        <v xml:space="preserve">"email" : "3@localhost", </v>
      </c>
      <c r="N5" s="156" t="str">
        <f>"""pwd"" : """&amp;Table1[[#This Row],[pwd]]&amp;""", "</f>
        <v xml:space="preserve">"pwd" : "a", </v>
      </c>
      <c r="O5" s="156" t="str">
        <f>"""jsonBlob"" : ""{\""name\"" : \"""&amp;Table1[[#This Row],[firstName]]&amp;" "&amp;Table1[[#This Row],[lastName]]&amp;"\"", "&amp;"\""imgSrc\"" : \"""&amp;Table1[[#This Row],[profilePic]]&amp;"\""}"","</f>
        <v>"jsonBlob"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56" t="str">
        <f>"""contacts"" : { ""channels"": [ {""url"" : """&amp;Table1[[#This Row],[contact1]]&amp;""", ""channelType"" : """&amp;Table1[[#This Row],[contact1 type]]&amp;""" } ] },"</f>
        <v>"contacts" : { "channels": [ {"url" : "mailto:3@localhost", "channelType" : "email" } ] },</v>
      </c>
      <c r="Q5" s="156" t="str">
        <f>""</f>
        <v/>
      </c>
      <c r="R5" s="156">
        <v>1</v>
      </c>
      <c r="S5" s="156">
        <v>2</v>
      </c>
      <c r="T5" s="156">
        <v>3</v>
      </c>
      <c r="U5" s="156"/>
      <c r="V5" s="154" t="str">
        <f>"""aliasLabels"" : [ "&amp;IF(NOT(ISBLANK(Table1[[#This Row],[label1]])),"{""label"": ""1"""&amp;"}"&amp;IF(NOT(ISBLANK(Table1[[#This Row],[label2]])),",{""label"": ""2"""&amp;"}"&amp;IF(NOT(ISBLANK(Table1[[#This Row],[label3]])),",{""label"":""3"""&amp;"}"&amp;IF(NOT(ISBLANK(Table1[[#This Row],[label4]])),",{""label"": ""4"""&amp;"}",""),""),""),"")&amp;"],"</f>
        <v>"aliasLabels" : [ {"label": "1"},{"label": "2"},{"label":"3"}],</v>
      </c>
      <c r="W5" s="156" t="str">
        <f t="shared" si="1"/>
        <v>"initialPosts" : [  ]</v>
      </c>
      <c r="X5" s="157"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84" customFormat="1" x14ac:dyDescent="0.25">
      <c r="A6" s="181">
        <v>5</v>
      </c>
      <c r="B6" s="182" t="s">
        <v>1119</v>
      </c>
      <c r="C6" s="183" t="str">
        <f>LOWER(LEFT(Table1[[#This Row],[firstName]],1)&amp;Table1[[#This Row],[lastName]])&amp;"@localhost"</f>
        <v>4@localhost</v>
      </c>
      <c r="E6" s="184">
        <v>4</v>
      </c>
      <c r="F6" s="185" t="str">
        <f t="shared" si="0"/>
        <v>a</v>
      </c>
      <c r="G6" s="186" t="str">
        <f>"mailto:"&amp;Table1[[#This Row],[email]]</f>
        <v>mailto:4@localhost</v>
      </c>
      <c r="H6" s="187"/>
      <c r="I6" s="187"/>
      <c r="J6" s="186" t="str">
        <f>VLOOKUP(Table1[[#This Row],[profilePic'#]],Images[],3,FALSE)</f>
        <v>dinky1 bluegreen</v>
      </c>
      <c r="K6"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 s="186" t="str">
        <f>"""id"" : """&amp;Table1[[#This Row],[UUID]]&amp;""", "</f>
        <v xml:space="preserve">"id" : "5e608d080ceb4c0eba10ba78b819fffd", </v>
      </c>
      <c r="M6" s="186" t="str">
        <f>"""email"" : """&amp;Table1[[#This Row],[email]]&amp;""", "</f>
        <v xml:space="preserve">"email" : "4@localhost", </v>
      </c>
      <c r="N6" s="186" t="str">
        <f>"""pwd"" : """&amp;Table1[[#This Row],[pwd]]&amp;""", "</f>
        <v xml:space="preserve">"pwd" : "a", </v>
      </c>
      <c r="O6" s="186" t="str">
        <f>"""jsonBlob"" : ""{\""name\"" : \"""&amp;Table1[[#This Row],[firstName]]&amp;" "&amp;Table1[[#This Row],[lastName]]&amp;"\"", "&amp;"\""imgSrc\"" : \"""&amp;Table1[[#This Row],[profilePic]]&amp;"\""}"","</f>
        <v>"jsonBlob"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 s="186" t="str">
        <f>"""contacts"" : { ""channels"": [ {""url"" : """&amp;Table1[[#This Row],[contact1]]&amp;""", ""channelType"" : """&amp;Table1[[#This Row],[contact1 type]]&amp;""" } ] },"</f>
        <v>"contacts" : { "channels": [ {"url" : "mailto:4@localhost", "channelType" : "" } ] },</v>
      </c>
      <c r="Q6" s="186" t="str">
        <f>""</f>
        <v/>
      </c>
      <c r="R6" s="187"/>
      <c r="S6" s="187"/>
      <c r="T6" s="187"/>
      <c r="U6" s="187"/>
      <c r="V6" s="186" t="str">
        <f>"""aliasLabels"" : [ "&amp;IF(NOT(ISBLANK(Table1[[#This Row],[label1]])),"{""label"": ""1"""&amp;"}"&amp;IF(NOT(ISBLANK(Table1[[#This Row],[label2]])),",{""label"": ""2"""&amp;"}"&amp;IF(NOT(ISBLANK(Table1[[#This Row],[label3]])),",{""label"":""3"""&amp;"}"&amp;IF(NOT(ISBLANK(Table1[[#This Row],[label4]])),",{""label"": ""4"""&amp;"}",""),""),""),"")&amp;"],"</f>
        <v>"aliasLabels" : [ ],</v>
      </c>
      <c r="W6" s="186" t="str">
        <f t="shared" si="1"/>
        <v>"initialPosts" : [  ]</v>
      </c>
      <c r="X6"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"mailto:4@localhost", "channelType" : "" } ] },"aliasLabels" : [ ],"initialPosts" : [  ] }, </v>
      </c>
    </row>
    <row r="7" spans="1:24" s="184" customFormat="1" x14ac:dyDescent="0.25">
      <c r="A7" s="181">
        <v>6</v>
      </c>
      <c r="B7" s="184" t="s">
        <v>1120</v>
      </c>
      <c r="C7" s="183" t="str">
        <f>LOWER(LEFT(Table1[[#This Row],[firstName]],1)&amp;Table1[[#This Row],[lastName]])&amp;"@localhost"</f>
        <v>5@localhost</v>
      </c>
      <c r="E7" s="184">
        <v>5</v>
      </c>
      <c r="F7" s="185" t="str">
        <f t="shared" si="0"/>
        <v>a</v>
      </c>
      <c r="G7" s="186" t="str">
        <f>"mailto:"&amp;Table1[[#This Row],[email]]</f>
        <v>mailto:5@localhost</v>
      </c>
      <c r="H7" s="187"/>
      <c r="I7" s="187"/>
      <c r="J7" s="186" t="str">
        <f>VLOOKUP(Table1[[#This Row],[profilePic'#]],Images[],3,FALSE)</f>
        <v>dinky1 bluegreen</v>
      </c>
      <c r="K7"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 s="186" t="str">
        <f>"""id"" : """&amp;Table1[[#This Row],[UUID]]&amp;""", "</f>
        <v xml:space="preserve">"id" : "aa92f873e98e4f1ea3e544d8130aab39", </v>
      </c>
      <c r="M7" s="186" t="str">
        <f>"""email"" : """&amp;Table1[[#This Row],[email]]&amp;""", "</f>
        <v xml:space="preserve">"email" : "5@localhost", </v>
      </c>
      <c r="N7" s="186" t="str">
        <f>"""pwd"" : """&amp;Table1[[#This Row],[pwd]]&amp;""", "</f>
        <v xml:space="preserve">"pwd" : "a", </v>
      </c>
      <c r="O7" s="186" t="str">
        <f>"""jsonBlob"" : ""{\""name\"" : \"""&amp;Table1[[#This Row],[firstName]]&amp;" "&amp;Table1[[#This Row],[lastName]]&amp;"\"", "&amp;"\""imgSrc\"" : \"""&amp;Table1[[#This Row],[profilePic]]&amp;"\""}"","</f>
        <v>"jsonBlob"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 s="186" t="str">
        <f>"""contacts"" : { ""channels"": [ {""url"" : """&amp;Table1[[#This Row],[contact1]]&amp;""", ""channelType"" : """&amp;Table1[[#This Row],[contact1 type]]&amp;""" } ] },"</f>
        <v>"contacts" : { "channels": [ {"url" : "mailto:5@localhost", "channelType" : "" } ] },</v>
      </c>
      <c r="Q7" s="186" t="str">
        <f>""</f>
        <v/>
      </c>
      <c r="R7" s="187"/>
      <c r="S7" s="187"/>
      <c r="T7" s="187"/>
      <c r="U7" s="187"/>
      <c r="V7" s="186" t="str">
        <f>"""aliasLabels"" : [ "&amp;IF(NOT(ISBLANK(Table1[[#This Row],[label1]])),"{""label"": ""1"""&amp;"}"&amp;IF(NOT(ISBLANK(Table1[[#This Row],[label2]])),",{""label"": ""2"""&amp;"}"&amp;IF(NOT(ISBLANK(Table1[[#This Row],[label3]])),",{""label"":""3"""&amp;"}"&amp;IF(NOT(ISBLANK(Table1[[#This Row],[label4]])),",{""label"": ""4"""&amp;"}",""),""),""),"")&amp;"],"</f>
        <v>"aliasLabels" : [ ],</v>
      </c>
      <c r="W7" s="186" t="str">
        <f t="shared" si="1"/>
        <v>"initialPosts" : [  ]</v>
      </c>
      <c r="X7"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"mailto:5@localhost", "channelType" : "" } ] },"aliasLabels" : [ ],"initialPosts" : [  ] }, </v>
      </c>
    </row>
    <row r="8" spans="1:24" s="184" customFormat="1" x14ac:dyDescent="0.25">
      <c r="A8" s="188">
        <v>7</v>
      </c>
      <c r="B8" s="182" t="s">
        <v>1121</v>
      </c>
      <c r="C8" s="183" t="str">
        <f>LOWER(LEFT(Table1[[#This Row],[firstName]],1)&amp;Table1[[#This Row],[lastName]])&amp;"@localhost"</f>
        <v>6@localhost</v>
      </c>
      <c r="E8" s="184">
        <v>6</v>
      </c>
      <c r="F8" s="185" t="str">
        <f t="shared" si="0"/>
        <v>a</v>
      </c>
      <c r="G8" s="186" t="str">
        <f>"mailto:"&amp;Table1[[#This Row],[email]]</f>
        <v>mailto:6@localhost</v>
      </c>
      <c r="H8" s="187"/>
      <c r="I8" s="187"/>
      <c r="J8" s="186" t="str">
        <f>VLOOKUP(Table1[[#This Row],[profilePic'#]],Images[],3,FALSE)</f>
        <v>dinky1 bluegreen</v>
      </c>
      <c r="K8"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 s="186" t="str">
        <f>"""id"" : """&amp;Table1[[#This Row],[UUID]]&amp;""", "</f>
        <v xml:space="preserve">"id" : "39422e406152414a8df74d995e4020e9", </v>
      </c>
      <c r="M8" s="186" t="str">
        <f>"""email"" : """&amp;Table1[[#This Row],[email]]&amp;""", "</f>
        <v xml:space="preserve">"email" : "6@localhost", </v>
      </c>
      <c r="N8" s="186" t="str">
        <f>"""pwd"" : """&amp;Table1[[#This Row],[pwd]]&amp;""", "</f>
        <v xml:space="preserve">"pwd" : "a", </v>
      </c>
      <c r="O8" s="186" t="str">
        <f>"""jsonBlob"" : ""{\""name\"" : \"""&amp;Table1[[#This Row],[firstName]]&amp;" "&amp;Table1[[#This Row],[lastName]]&amp;"\"", "&amp;"\""imgSrc\"" : \"""&amp;Table1[[#This Row],[profilePic]]&amp;"\""}"","</f>
        <v>"jsonBlob"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 s="186" t="str">
        <f>"""contacts"" : { ""channels"": [ {""url"" : """&amp;Table1[[#This Row],[contact1]]&amp;""", ""channelType"" : """&amp;Table1[[#This Row],[contact1 type]]&amp;""" } ] },"</f>
        <v>"contacts" : { "channels": [ {"url" : "mailto:6@localhost", "channelType" : "" } ] },</v>
      </c>
      <c r="Q8" s="186" t="str">
        <f>""</f>
        <v/>
      </c>
      <c r="R8" s="187"/>
      <c r="S8" s="187"/>
      <c r="T8" s="187"/>
      <c r="U8" s="187"/>
      <c r="V8" s="186" t="str">
        <f>"""aliasLabels"" : [ "&amp;IF(NOT(ISBLANK(Table1[[#This Row],[label1]])),"{""label"": ""1"""&amp;"}"&amp;IF(NOT(ISBLANK(Table1[[#This Row],[label2]])),",{""label"": ""2"""&amp;"}"&amp;IF(NOT(ISBLANK(Table1[[#This Row],[label3]])),",{""label"":""3"""&amp;"}"&amp;IF(NOT(ISBLANK(Table1[[#This Row],[label4]])),",{""label"": ""4"""&amp;"}",""),""),""),"")&amp;"],"</f>
        <v>"aliasLabels" : [ ],</v>
      </c>
      <c r="W8" s="186" t="str">
        <f t="shared" si="1"/>
        <v>"initialPosts" : [  ]</v>
      </c>
      <c r="X8"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"mailto:6@localhost", "channelType" : "" } ] },"aliasLabels" : [ ],"initialPosts" : [  ] }, </v>
      </c>
    </row>
    <row r="9" spans="1:24" s="184" customFormat="1" x14ac:dyDescent="0.25">
      <c r="A9" s="189">
        <v>8</v>
      </c>
      <c r="B9" s="184" t="s">
        <v>1122</v>
      </c>
      <c r="C9" s="183" t="str">
        <f>LOWER(LEFT(Table1[[#This Row],[firstName]],1)&amp;Table1[[#This Row],[lastName]])&amp;"@localhost"</f>
        <v>7@localhost</v>
      </c>
      <c r="E9" s="184">
        <v>7</v>
      </c>
      <c r="F9" s="185" t="str">
        <f t="shared" si="0"/>
        <v>a</v>
      </c>
      <c r="G9" s="186" t="str">
        <f>"mailto:"&amp;Table1[[#This Row],[email]]</f>
        <v>mailto:7@localhost</v>
      </c>
      <c r="H9" s="187"/>
      <c r="I9" s="187"/>
      <c r="J9" s="186" t="str">
        <f>VLOOKUP(Table1[[#This Row],[profilePic'#]],Images[],3,FALSE)</f>
        <v>dinky1 bluegreen</v>
      </c>
      <c r="K9"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 s="186" t="str">
        <f>"""id"" : """&amp;Table1[[#This Row],[UUID]]&amp;""", "</f>
        <v xml:space="preserve">"id" : "acb7deed50c0478dadbb89fef1fea056", </v>
      </c>
      <c r="M9" s="186" t="str">
        <f>"""email"" : """&amp;Table1[[#This Row],[email]]&amp;""", "</f>
        <v xml:space="preserve">"email" : "7@localhost", </v>
      </c>
      <c r="N9" s="186" t="str">
        <f>"""pwd"" : """&amp;Table1[[#This Row],[pwd]]&amp;""", "</f>
        <v xml:space="preserve">"pwd" : "a", </v>
      </c>
      <c r="O9" s="186" t="str">
        <f>"""jsonBlob"" : ""{\""name\"" : \"""&amp;Table1[[#This Row],[firstName]]&amp;" "&amp;Table1[[#This Row],[lastName]]&amp;"\"", "&amp;"\""imgSrc\"" : \"""&amp;Table1[[#This Row],[profilePic]]&amp;"\""}"","</f>
        <v>"jsonBlob"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 s="186" t="str">
        <f>"""contacts"" : { ""channels"": [ {""url"" : """&amp;Table1[[#This Row],[contact1]]&amp;""", ""channelType"" : """&amp;Table1[[#This Row],[contact1 type]]&amp;""" } ] },"</f>
        <v>"contacts" : { "channels": [ {"url" : "mailto:7@localhost", "channelType" : "" } ] },</v>
      </c>
      <c r="Q9" s="186" t="str">
        <f>""</f>
        <v/>
      </c>
      <c r="R9" s="187"/>
      <c r="S9" s="187"/>
      <c r="T9" s="187"/>
      <c r="U9" s="187"/>
      <c r="V9" s="186" t="str">
        <f>"""aliasLabels"" : [ "&amp;IF(NOT(ISBLANK(Table1[[#This Row],[label1]])),"{""label"": ""1"""&amp;"}"&amp;IF(NOT(ISBLANK(Table1[[#This Row],[label2]])),",{""label"": ""2"""&amp;"}"&amp;IF(NOT(ISBLANK(Table1[[#This Row],[label3]])),",{""label"":""3"""&amp;"}"&amp;IF(NOT(ISBLANK(Table1[[#This Row],[label4]])),",{""label"": ""4"""&amp;"}",""),""),""),"")&amp;"],"</f>
        <v>"aliasLabels" : [ ],</v>
      </c>
      <c r="W9" s="186" t="str">
        <f t="shared" si="1"/>
        <v>"initialPosts" : [  ]</v>
      </c>
      <c r="X9"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"mailto:7@localhost", "channelType" : "" } ] },"aliasLabels" : [ ],"initialPosts" : [  ] }, </v>
      </c>
    </row>
    <row r="10" spans="1:24" s="184" customFormat="1" x14ac:dyDescent="0.25">
      <c r="A10" s="181">
        <v>9</v>
      </c>
      <c r="B10" s="184" t="s">
        <v>1123</v>
      </c>
      <c r="C10" s="183" t="str">
        <f>LOWER(LEFT(Table1[[#This Row],[firstName]],1)&amp;Table1[[#This Row],[lastName]])&amp;"@localhost"</f>
        <v>8@localhost</v>
      </c>
      <c r="E10" s="184">
        <v>8</v>
      </c>
      <c r="F10" s="185" t="str">
        <f t="shared" si="0"/>
        <v>a</v>
      </c>
      <c r="G10" s="186" t="str">
        <f>"mailto:"&amp;Table1[[#This Row],[email]]</f>
        <v>mailto:8@localhost</v>
      </c>
      <c r="H10" s="187"/>
      <c r="I10" s="187"/>
      <c r="J10" s="186" t="str">
        <f>VLOOKUP(Table1[[#This Row],[profilePic'#]],Images[],3,FALSE)</f>
        <v>dinky1 bluegreen</v>
      </c>
      <c r="K10"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 s="186" t="str">
        <f>"""id"" : """&amp;Table1[[#This Row],[UUID]]&amp;""", "</f>
        <v xml:space="preserve">"id" : "239ec972d8bd4e1c8a08efe1d998e38e", </v>
      </c>
      <c r="M10" s="186" t="str">
        <f>"""email"" : """&amp;Table1[[#This Row],[email]]&amp;""", "</f>
        <v xml:space="preserve">"email" : "8@localhost", </v>
      </c>
      <c r="N10" s="186" t="str">
        <f>"""pwd"" : """&amp;Table1[[#This Row],[pwd]]&amp;""", "</f>
        <v xml:space="preserve">"pwd" : "a", </v>
      </c>
      <c r="O10" s="186" t="str">
        <f>"""jsonBlob"" : ""{\""name\"" : \"""&amp;Table1[[#This Row],[firstName]]&amp;" "&amp;Table1[[#This Row],[lastName]]&amp;"\"", "&amp;"\""imgSrc\"" : \"""&amp;Table1[[#This Row],[profilePic]]&amp;"\""}"","</f>
        <v>"jsonBlob"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 s="186" t="str">
        <f>"""contacts"" : { ""channels"": [ {""url"" : """&amp;Table1[[#This Row],[contact1]]&amp;""", ""channelType"" : """&amp;Table1[[#This Row],[contact1 type]]&amp;""" } ] },"</f>
        <v>"contacts" : { "channels": [ {"url" : "mailto:8@localhost", "channelType" : "" } ] },</v>
      </c>
      <c r="Q10" s="186" t="str">
        <f>""</f>
        <v/>
      </c>
      <c r="R10" s="187"/>
      <c r="S10" s="187"/>
      <c r="T10" s="187"/>
      <c r="U10" s="187"/>
      <c r="V10" s="186" t="str">
        <f>"""aliasLabels"" : [ "&amp;IF(NOT(ISBLANK(Table1[[#This Row],[label1]])),"{""label"": ""1"""&amp;"}"&amp;IF(NOT(ISBLANK(Table1[[#This Row],[label2]])),",{""label"": ""2"""&amp;"}"&amp;IF(NOT(ISBLANK(Table1[[#This Row],[label3]])),",{""label"":""3"""&amp;"}"&amp;IF(NOT(ISBLANK(Table1[[#This Row],[label4]])),",{""label"": ""4"""&amp;"}",""),""),""),"")&amp;"],"</f>
        <v>"aliasLabels" : [ ],</v>
      </c>
      <c r="W10" s="186" t="str">
        <f t="shared" si="1"/>
        <v>"initialPosts" : [  ]</v>
      </c>
      <c r="X10"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"mailto:8@localhost", "channelType" : "" } ] },"aliasLabels" : [ ],"initialPosts" : [  ] }, </v>
      </c>
    </row>
    <row r="11" spans="1:24" s="184" customFormat="1" x14ac:dyDescent="0.25">
      <c r="A11" s="181">
        <v>10</v>
      </c>
      <c r="B11" s="184" t="s">
        <v>1124</v>
      </c>
      <c r="C11" s="183" t="str">
        <f>LOWER(LEFT(Table1[[#This Row],[firstName]],1)&amp;Table1[[#This Row],[lastName]])&amp;"@localhost"</f>
        <v>9@localhost</v>
      </c>
      <c r="E11" s="184">
        <v>9</v>
      </c>
      <c r="F11" s="185" t="str">
        <f t="shared" si="0"/>
        <v>a</v>
      </c>
      <c r="G11" s="186" t="str">
        <f>"mailto:"&amp;Table1[[#This Row],[email]]</f>
        <v>mailto:9@localhost</v>
      </c>
      <c r="H11" s="187"/>
      <c r="I11" s="187"/>
      <c r="J11" s="186" t="str">
        <f>VLOOKUP(Table1[[#This Row],[profilePic'#]],Images[],3,FALSE)</f>
        <v>dinky1 bluegreen</v>
      </c>
      <c r="K11"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1" s="186" t="str">
        <f>"""id"" : """&amp;Table1[[#This Row],[UUID]]&amp;""", "</f>
        <v xml:space="preserve">"id" : "8f0a838e36b0484cb1091eeec09a85f7", </v>
      </c>
      <c r="M11" s="186" t="str">
        <f>"""email"" : """&amp;Table1[[#This Row],[email]]&amp;""", "</f>
        <v xml:space="preserve">"email" : "9@localhost", </v>
      </c>
      <c r="N11" s="186" t="str">
        <f>"""pwd"" : """&amp;Table1[[#This Row],[pwd]]&amp;""", "</f>
        <v xml:space="preserve">"pwd" : "a", </v>
      </c>
      <c r="O11" s="186" t="str">
        <f>"""jsonBlob"" : ""{\""name\"" : \"""&amp;Table1[[#This Row],[firstName]]&amp;" "&amp;Table1[[#This Row],[lastName]]&amp;"\"", "&amp;"\""imgSrc\"" : \"""&amp;Table1[[#This Row],[profilePic]]&amp;"\""}"","</f>
        <v>"jsonBlob"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1" s="186" t="str">
        <f>"""contacts"" : { ""channels"": [ {""url"" : """&amp;Table1[[#This Row],[contact1]]&amp;""", ""channelType"" : """&amp;Table1[[#This Row],[contact1 type]]&amp;""" } ] },"</f>
        <v>"contacts" : { "channels": [ {"url" : "mailto:9@localhost", "channelType" : "" } ] },</v>
      </c>
      <c r="Q11" s="186" t="str">
        <f>""</f>
        <v/>
      </c>
      <c r="R11" s="187"/>
      <c r="S11" s="187"/>
      <c r="T11" s="187"/>
      <c r="U11" s="187"/>
      <c r="V11" s="186" t="str">
        <f>"""aliasLabels"" : [ "&amp;IF(NOT(ISBLANK(Table1[[#This Row],[label1]])),"{""label"": ""1"""&amp;"}"&amp;IF(NOT(ISBLANK(Table1[[#This Row],[label2]])),",{""label"": ""2"""&amp;"}"&amp;IF(NOT(ISBLANK(Table1[[#This Row],[label3]])),",{""label"":""3"""&amp;"}"&amp;IF(NOT(ISBLANK(Table1[[#This Row],[label4]])),",{""label"": ""4"""&amp;"}",""),""),""),"")&amp;"],"</f>
        <v>"aliasLabels" : [ ],</v>
      </c>
      <c r="W11" s="186" t="str">
        <f t="shared" si="1"/>
        <v>"initialPosts" : [  ]</v>
      </c>
      <c r="X11"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"mailto:9@localhost", "channelType" : "" } ] },"aliasLabels" : [ ],"initialPosts" : [  ] }, </v>
      </c>
    </row>
    <row r="12" spans="1:24" s="184" customFormat="1" x14ac:dyDescent="0.25">
      <c r="A12" s="188">
        <v>11</v>
      </c>
      <c r="B12" s="184" t="s">
        <v>1125</v>
      </c>
      <c r="C12" s="183" t="str">
        <f>LOWER(LEFT(Table1[[#This Row],[firstName]],1)&amp;Table1[[#This Row],[lastName]])&amp;"@localhost"</f>
        <v>10@localhost</v>
      </c>
      <c r="E12" s="184">
        <v>10</v>
      </c>
      <c r="F12" s="185" t="str">
        <f t="shared" si="0"/>
        <v>a</v>
      </c>
      <c r="G12" s="186" t="str">
        <f>"mailto:"&amp;Table1[[#This Row],[email]]</f>
        <v>mailto:10@localhost</v>
      </c>
      <c r="H12" s="187"/>
      <c r="I12" s="187"/>
      <c r="J12" s="186" t="str">
        <f>VLOOKUP(Table1[[#This Row],[profilePic'#]],Images[],3,FALSE)</f>
        <v>dinky1 bluegreen</v>
      </c>
      <c r="K12" s="18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2" s="186" t="str">
        <f>"""id"" : """&amp;Table1[[#This Row],[UUID]]&amp;""", "</f>
        <v xml:space="preserve">"id" : "47d49a9cbc384b628d1caaa7376a2e22", </v>
      </c>
      <c r="M12" s="186" t="str">
        <f>"""email"" : """&amp;Table1[[#This Row],[email]]&amp;""", "</f>
        <v xml:space="preserve">"email" : "10@localhost", </v>
      </c>
      <c r="N12" s="186" t="str">
        <f>"""pwd"" : """&amp;Table1[[#This Row],[pwd]]&amp;""", "</f>
        <v xml:space="preserve">"pwd" : "a", </v>
      </c>
      <c r="O12" s="186" t="str">
        <f>"""jsonBlob"" : ""{\""name\"" : \"""&amp;Table1[[#This Row],[firstName]]&amp;" "&amp;Table1[[#This Row],[lastName]]&amp;"\"", "&amp;"\""imgSrc\"" : \"""&amp;Table1[[#This Row],[profilePic]]&amp;"\""}"","</f>
        <v>"jsonBlob"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2" s="186" t="str">
        <f>"""contacts"" : { ""channels"": [ {""url"" : """&amp;Table1[[#This Row],[contact1]]&amp;""", ""channelType"" : """&amp;Table1[[#This Row],[contact1 type]]&amp;""" } ] },"</f>
        <v>"contacts" : { "channels": [ {"url" : "mailto:10@localhost", "channelType" : "" } ] },</v>
      </c>
      <c r="Q12" s="186" t="str">
        <f>""</f>
        <v/>
      </c>
      <c r="R12" s="187"/>
      <c r="S12" s="187"/>
      <c r="T12" s="187"/>
      <c r="U12" s="187"/>
      <c r="V12" s="186" t="str">
        <f>"""aliasLabels"" : [ "&amp;IF(NOT(ISBLANK(Table1[[#This Row],[label1]])),"{""label"": ""1"""&amp;"}"&amp;IF(NOT(ISBLANK(Table1[[#This Row],[label2]])),",{""label"": ""2"""&amp;"}"&amp;IF(NOT(ISBLANK(Table1[[#This Row],[label3]])),",{""label"":""3"""&amp;"}"&amp;IF(NOT(ISBLANK(Table1[[#This Row],[label4]])),",{""label"": ""4"""&amp;"}",""),""),""),"")&amp;"],"</f>
        <v>"aliasLabels" : [ ],</v>
      </c>
      <c r="W12" s="186" t="str">
        <f t="shared" si="1"/>
        <v>"initialPosts" : [  ]</v>
      </c>
      <c r="X12" s="186"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"mailto:10@localhost", "channelType" : "" } ] },"aliasLabels" : [ ],"initialPosts" : [  ] }, </v>
      </c>
    </row>
    <row r="13" spans="1:24" s="209" customFormat="1" x14ac:dyDescent="0.25">
      <c r="A13" s="208">
        <v>12</v>
      </c>
      <c r="B13" s="209" t="s">
        <v>1126</v>
      </c>
      <c r="C13" s="210" t="str">
        <f>LOWER(LEFT(Table1[[#This Row],[firstName]],1)&amp;Table1[[#This Row],[lastName]])&amp;"@localhost"</f>
        <v>11@localhost</v>
      </c>
      <c r="E13" s="209">
        <v>11</v>
      </c>
      <c r="F13" s="211" t="str">
        <f t="shared" si="0"/>
        <v>a</v>
      </c>
      <c r="G13" s="212" t="str">
        <f>"mailto:"&amp;Table1[[#This Row],[email]]</f>
        <v>mailto:11@localhost</v>
      </c>
      <c r="H13" s="213"/>
      <c r="I13" s="213"/>
      <c r="J13" s="212" t="str">
        <f>VLOOKUP(Table1[[#This Row],[profilePic'#]],Images[],3,FALSE)</f>
        <v>dinky1 bluegreen</v>
      </c>
      <c r="K1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3" s="212" t="str">
        <f>"""id"" : """&amp;Table1[[#This Row],[UUID]]&amp;""", "</f>
        <v xml:space="preserve">"id" : "fdbf0577e4f44449b6c0114d0bf7b343", </v>
      </c>
      <c r="M13" s="212" t="str">
        <f>"""email"" : """&amp;Table1[[#This Row],[email]]&amp;""", "</f>
        <v xml:space="preserve">"email" : "11@localhost", </v>
      </c>
      <c r="N13" s="212" t="str">
        <f>"""pwd"" : """&amp;Table1[[#This Row],[pwd]]&amp;""", "</f>
        <v xml:space="preserve">"pwd" : "a", </v>
      </c>
      <c r="O13" s="212" t="str">
        <f>"""jsonBlob"" : ""{\""name\"" : \"""&amp;Table1[[#This Row],[firstName]]&amp;" "&amp;Table1[[#This Row],[lastName]]&amp;"\"", "&amp;"\""imgSrc\"" : \"""&amp;Table1[[#This Row],[profilePic]]&amp;"\""}"","</f>
        <v>"jsonBlob"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3" s="212" t="str">
        <f>"""contacts"" : { ""channels"": [ {""url"" : """&amp;Table1[[#This Row],[contact1]]&amp;""", ""channelType"" : """&amp;Table1[[#This Row],[contact1 type]]&amp;""" } ] },"</f>
        <v>"contacts" : { "channels": [ {"url" : "mailto:11@localhost", "channelType" : "" } ] },</v>
      </c>
      <c r="Q13" s="212" t="str">
        <f>""</f>
        <v/>
      </c>
      <c r="R13" s="213"/>
      <c r="S13" s="213"/>
      <c r="T13" s="213"/>
      <c r="U13" s="213"/>
      <c r="V13" s="212" t="str">
        <f>"""aliasLabels"" : [ "&amp;IF(NOT(ISBLANK(Table1[[#This Row],[label1]])),"{""label"": ""1"""&amp;"}"&amp;IF(NOT(ISBLANK(Table1[[#This Row],[label2]])),",{""label"": ""2"""&amp;"}"&amp;IF(NOT(ISBLANK(Table1[[#This Row],[label3]])),",{""label"":""3"""&amp;"}"&amp;IF(NOT(ISBLANK(Table1[[#This Row],[label4]])),",{""label"": ""4"""&amp;"}",""),""),""),"")&amp;"],"</f>
        <v>"aliasLabels" : [ ],</v>
      </c>
      <c r="W13" s="212" t="str">
        <f t="shared" si="1"/>
        <v>"initialPosts" : [  ]</v>
      </c>
      <c r="X1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"mailto:11@localhost", "channelType" : "" } ] },"aliasLabels" : [ ],"initialPosts" : [  ] }, </v>
      </c>
    </row>
    <row r="14" spans="1:24" s="209" customFormat="1" x14ac:dyDescent="0.25">
      <c r="A14" s="214">
        <v>13</v>
      </c>
      <c r="B14" s="209" t="s">
        <v>1127</v>
      </c>
      <c r="C14" s="210" t="str">
        <f>LOWER(LEFT(Table1[[#This Row],[firstName]],1)&amp;Table1[[#This Row],[lastName]])&amp;"@localhost"</f>
        <v>12@localhost</v>
      </c>
      <c r="E14" s="209">
        <v>12</v>
      </c>
      <c r="F14" s="211" t="str">
        <f t="shared" si="0"/>
        <v>a</v>
      </c>
      <c r="G14" s="212" t="str">
        <f>"mailto:"&amp;Table1[[#This Row],[email]]</f>
        <v>mailto:12@localhost</v>
      </c>
      <c r="H14" s="213"/>
      <c r="I14" s="213"/>
      <c r="J14" s="212" t="str">
        <f>VLOOKUP(Table1[[#This Row],[profilePic'#]],Images[],3,FALSE)</f>
        <v>dinky1 bluegreen</v>
      </c>
      <c r="K1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212" t="str">
        <f>"""id"" : """&amp;Table1[[#This Row],[UUID]]&amp;""", "</f>
        <v xml:space="preserve">"id" : "5bf7266ca0934d65b4e3347d40350d5c", </v>
      </c>
      <c r="M14" s="212" t="str">
        <f>"""email"" : """&amp;Table1[[#This Row],[email]]&amp;""", "</f>
        <v xml:space="preserve">"email" : "12@localhost", </v>
      </c>
      <c r="N14" s="212" t="str">
        <f>"""pwd"" : """&amp;Table1[[#This Row],[pwd]]&amp;""", "</f>
        <v xml:space="preserve">"pwd" : "a", </v>
      </c>
      <c r="O14" s="212"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212" t="str">
        <f>"""contacts"" : { ""channels"": [ {""url"" : """&amp;Table1[[#This Row],[contact1]]&amp;""", ""channelType"" : """&amp;Table1[[#This Row],[contact1 type]]&amp;""" } ] },"</f>
        <v>"contacts" : { "channels": [ {"url" : "mailto:12@localhost", "channelType" : "" } ] },</v>
      </c>
      <c r="Q14" s="212" t="str">
        <f>""</f>
        <v/>
      </c>
      <c r="R14" s="213"/>
      <c r="S14" s="213"/>
      <c r="T14" s="213"/>
      <c r="U14" s="213"/>
      <c r="V14" s="212" t="str">
        <f>"""aliasLabels"" : [ "&amp;IF(NOT(ISBLANK(Table1[[#This Row],[label1]])),"{""label"": ""1"""&amp;"}"&amp;IF(NOT(ISBLANK(Table1[[#This Row],[label2]])),",{""label"": ""2"""&amp;"}"&amp;IF(NOT(ISBLANK(Table1[[#This Row],[label3]])),",{""label"":""3"""&amp;"}"&amp;IF(NOT(ISBLANK(Table1[[#This Row],[label4]])),",{""label"": ""4"""&amp;"}",""),""),""),"")&amp;"],"</f>
        <v>"aliasLabels" : [ ],</v>
      </c>
      <c r="W14" s="212" t="str">
        <f t="shared" si="1"/>
        <v>"initialPosts" : [  ]</v>
      </c>
      <c r="X1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209" customFormat="1" x14ac:dyDescent="0.25">
      <c r="A15" s="214">
        <v>14</v>
      </c>
      <c r="B15" s="209" t="s">
        <v>1128</v>
      </c>
      <c r="C15" s="210" t="str">
        <f>LOWER(LEFT(Table1[[#This Row],[firstName]],1)&amp;Table1[[#This Row],[lastName]])&amp;"@localhost"</f>
        <v>13@localhost</v>
      </c>
      <c r="E15" s="209">
        <v>13</v>
      </c>
      <c r="F15" s="211" t="str">
        <f t="shared" si="0"/>
        <v>a</v>
      </c>
      <c r="G15" s="212" t="str">
        <f>"mailto:"&amp;Table1[[#This Row],[email]]</f>
        <v>mailto:13@localhost</v>
      </c>
      <c r="H15" s="213"/>
      <c r="I15" s="213"/>
      <c r="J15" s="212" t="str">
        <f>VLOOKUP(Table1[[#This Row],[profilePic'#]],Images[],3,FALSE)</f>
        <v>dinky1 bluegreen</v>
      </c>
      <c r="K1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212" t="str">
        <f>"""id"" : """&amp;Table1[[#This Row],[UUID]]&amp;""", "</f>
        <v xml:space="preserve">"id" : "170ae4a1ad35463a9248de3c81fce33f", </v>
      </c>
      <c r="M15" s="212" t="str">
        <f>"""email"" : """&amp;Table1[[#This Row],[email]]&amp;""", "</f>
        <v xml:space="preserve">"email" : "13@localhost", </v>
      </c>
      <c r="N15" s="212" t="str">
        <f>"""pwd"" : """&amp;Table1[[#This Row],[pwd]]&amp;""", "</f>
        <v xml:space="preserve">"pwd" : "a", </v>
      </c>
      <c r="O15" s="212"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212" t="str">
        <f>"""contacts"" : { ""channels"": [ {""url"" : """&amp;Table1[[#This Row],[contact1]]&amp;""", ""channelType"" : """&amp;Table1[[#This Row],[contact1 type]]&amp;""" } ] },"</f>
        <v>"contacts" : { "channels": [ {"url" : "mailto:13@localhost", "channelType" : "" } ] },</v>
      </c>
      <c r="Q15" s="212" t="str">
        <f>""</f>
        <v/>
      </c>
      <c r="R15" s="213"/>
      <c r="S15" s="213"/>
      <c r="T15" s="213"/>
      <c r="U15" s="213"/>
      <c r="V15" s="212" t="str">
        <f>"""aliasLabels"" : [ "&amp;IF(NOT(ISBLANK(Table1[[#This Row],[label1]])),"{""label"": ""1"""&amp;"}"&amp;IF(NOT(ISBLANK(Table1[[#This Row],[label2]])),",{""label"": ""2"""&amp;"}"&amp;IF(NOT(ISBLANK(Table1[[#This Row],[label3]])),",{""label"":""3"""&amp;"}"&amp;IF(NOT(ISBLANK(Table1[[#This Row],[label4]])),",{""label"": ""4"""&amp;"}",""),""),""),"")&amp;"],"</f>
        <v>"aliasLabels" : [ ],</v>
      </c>
      <c r="W15" s="212" t="str">
        <f t="shared" si="1"/>
        <v>"initialPosts" : [  ]</v>
      </c>
      <c r="X1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209" customFormat="1" x14ac:dyDescent="0.25">
      <c r="A16" s="215">
        <v>15</v>
      </c>
      <c r="B16" s="209" t="s">
        <v>1129</v>
      </c>
      <c r="C16" s="210" t="str">
        <f>LOWER(LEFT(Table1[[#This Row],[firstName]],1)&amp;Table1[[#This Row],[lastName]])&amp;"@localhost"</f>
        <v>14@localhost</v>
      </c>
      <c r="E16" s="209">
        <v>14</v>
      </c>
      <c r="F16" s="211" t="str">
        <f t="shared" si="0"/>
        <v>a</v>
      </c>
      <c r="G16" s="212" t="str">
        <f>"mailto:"&amp;Table1[[#This Row],[email]]</f>
        <v>mailto:14@localhost</v>
      </c>
      <c r="H16" s="213"/>
      <c r="I16" s="213"/>
      <c r="J16" s="212" t="str">
        <f>VLOOKUP(Table1[[#This Row],[profilePic'#]],Images[],3,FALSE)</f>
        <v>dinky1 bluegreen</v>
      </c>
      <c r="K1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212" t="str">
        <f>"""id"" : """&amp;Table1[[#This Row],[UUID]]&amp;""", "</f>
        <v xml:space="preserve">"id" : "8a53341460ad4f529e5810e90ee9fbad", </v>
      </c>
      <c r="M16" s="212" t="str">
        <f>"""email"" : """&amp;Table1[[#This Row],[email]]&amp;""", "</f>
        <v xml:space="preserve">"email" : "14@localhost", </v>
      </c>
      <c r="N16" s="212" t="str">
        <f>"""pwd"" : """&amp;Table1[[#This Row],[pwd]]&amp;""", "</f>
        <v xml:space="preserve">"pwd" : "a", </v>
      </c>
      <c r="O16" s="212"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212" t="str">
        <f>"""contacts"" : { ""channels"": [ {""url"" : """&amp;Table1[[#This Row],[contact1]]&amp;""", ""channelType"" : """&amp;Table1[[#This Row],[contact1 type]]&amp;""" } ] },"</f>
        <v>"contacts" : { "channels": [ {"url" : "mailto:14@localhost", "channelType" : "" } ] },</v>
      </c>
      <c r="Q16" s="212" t="str">
        <f>""</f>
        <v/>
      </c>
      <c r="R16" s="213"/>
      <c r="S16" s="213"/>
      <c r="T16" s="213"/>
      <c r="U16" s="213"/>
      <c r="V16" s="212" t="str">
        <f>"""aliasLabels"" : [ "&amp;IF(NOT(ISBLANK(Table1[[#This Row],[label1]])),"{""label"": ""1"""&amp;"}"&amp;IF(NOT(ISBLANK(Table1[[#This Row],[label2]])),",{""label"": ""2"""&amp;"}"&amp;IF(NOT(ISBLANK(Table1[[#This Row],[label3]])),",{""label"":""3"""&amp;"}"&amp;IF(NOT(ISBLANK(Table1[[#This Row],[label4]])),",{""label"": ""4"""&amp;"}",""),""),""),"")&amp;"],"</f>
        <v>"aliasLabels" : [ ],</v>
      </c>
      <c r="W16" s="212" t="str">
        <f t="shared" si="1"/>
        <v>"initialPosts" : [  ]</v>
      </c>
      <c r="X1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209" customFormat="1" x14ac:dyDescent="0.25">
      <c r="A17" s="208">
        <v>16</v>
      </c>
      <c r="B17" s="209" t="s">
        <v>1130</v>
      </c>
      <c r="C17" s="210" t="str">
        <f>LOWER(LEFT(Table1[[#This Row],[firstName]],1)&amp;Table1[[#This Row],[lastName]])&amp;"@localhost"</f>
        <v>15@localhost</v>
      </c>
      <c r="E17" s="209">
        <v>15</v>
      </c>
      <c r="F17" s="211" t="str">
        <f t="shared" si="0"/>
        <v>a</v>
      </c>
      <c r="G17" s="212" t="str">
        <f>"mailto:"&amp;Table1[[#This Row],[email]]</f>
        <v>mailto:15@localhost</v>
      </c>
      <c r="H17" s="213"/>
      <c r="I17" s="213"/>
      <c r="J17" s="212" t="str">
        <f>VLOOKUP(Table1[[#This Row],[profilePic'#]],Images[],3,FALSE)</f>
        <v>dinky1 bluegreen</v>
      </c>
      <c r="K1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212" t="str">
        <f>"""id"" : """&amp;Table1[[#This Row],[UUID]]&amp;""", "</f>
        <v xml:space="preserve">"id" : "546c49960d844dc997bf2d2a61f0b483", </v>
      </c>
      <c r="M17" s="212" t="str">
        <f>"""email"" : """&amp;Table1[[#This Row],[email]]&amp;""", "</f>
        <v xml:space="preserve">"email" : "15@localhost", </v>
      </c>
      <c r="N17" s="212" t="str">
        <f>"""pwd"" : """&amp;Table1[[#This Row],[pwd]]&amp;""", "</f>
        <v xml:space="preserve">"pwd" : "a", </v>
      </c>
      <c r="O17" s="212"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212" t="str">
        <f>"""contacts"" : { ""channels"": [ {""url"" : """&amp;Table1[[#This Row],[contact1]]&amp;""", ""channelType"" : """&amp;Table1[[#This Row],[contact1 type]]&amp;""" } ] },"</f>
        <v>"contacts" : { "channels": [ {"url" : "mailto:15@localhost", "channelType" : "" } ] },</v>
      </c>
      <c r="Q17" s="212" t="str">
        <f>""</f>
        <v/>
      </c>
      <c r="R17" s="213"/>
      <c r="S17" s="213"/>
      <c r="T17" s="213"/>
      <c r="U17" s="213"/>
      <c r="V17" s="212" t="str">
        <f>"""aliasLabels"" : [ "&amp;IF(NOT(ISBLANK(Table1[[#This Row],[label1]])),"{""label"": ""1"""&amp;"}"&amp;IF(NOT(ISBLANK(Table1[[#This Row],[label2]])),",{""label"": ""2"""&amp;"}"&amp;IF(NOT(ISBLANK(Table1[[#This Row],[label3]])),",{""label"":""3"""&amp;"}"&amp;IF(NOT(ISBLANK(Table1[[#This Row],[label4]])),",{""label"": ""4"""&amp;"}",""),""),""),"")&amp;"],"</f>
        <v>"aliasLabels" : [ ],</v>
      </c>
      <c r="W17" s="212" t="str">
        <f t="shared" si="1"/>
        <v>"initialPosts" : [  ]</v>
      </c>
      <c r="X1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209" customFormat="1" x14ac:dyDescent="0.25">
      <c r="A18" s="214">
        <v>17</v>
      </c>
      <c r="B18" s="209" t="s">
        <v>1131</v>
      </c>
      <c r="C18" s="210" t="str">
        <f>LOWER(LEFT(Table1[[#This Row],[firstName]],1)&amp;Table1[[#This Row],[lastName]])&amp;"@localhost"</f>
        <v>16@localhost</v>
      </c>
      <c r="E18" s="209">
        <v>16</v>
      </c>
      <c r="F18" s="211" t="str">
        <f t="shared" si="0"/>
        <v>a</v>
      </c>
      <c r="G18" s="212" t="str">
        <f>"mailto:"&amp;Table1[[#This Row],[email]]</f>
        <v>mailto:16@localhost</v>
      </c>
      <c r="H18" s="213"/>
      <c r="I18" s="213"/>
      <c r="J18" s="212" t="str">
        <f>VLOOKUP(Table1[[#This Row],[profilePic'#]],Images[],3,FALSE)</f>
        <v>dinky1 bluegreen</v>
      </c>
      <c r="K1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212" t="str">
        <f>"""id"" : """&amp;Table1[[#This Row],[UUID]]&amp;""", "</f>
        <v xml:space="preserve">"id" : "4d084f31f250483f9f323c35e297f367", </v>
      </c>
      <c r="M18" s="212" t="str">
        <f>"""email"" : """&amp;Table1[[#This Row],[email]]&amp;""", "</f>
        <v xml:space="preserve">"email" : "16@localhost", </v>
      </c>
      <c r="N18" s="212" t="str">
        <f>"""pwd"" : """&amp;Table1[[#This Row],[pwd]]&amp;""", "</f>
        <v xml:space="preserve">"pwd" : "a", </v>
      </c>
      <c r="O18" s="212"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212" t="str">
        <f>"""contacts"" : { ""channels"": [ {""url"" : """&amp;Table1[[#This Row],[contact1]]&amp;""", ""channelType"" : """&amp;Table1[[#This Row],[contact1 type]]&amp;""" } ] },"</f>
        <v>"contacts" : { "channels": [ {"url" : "mailto:16@localhost", "channelType" : "" } ] },</v>
      </c>
      <c r="Q18" s="212" t="str">
        <f>""</f>
        <v/>
      </c>
      <c r="R18" s="213"/>
      <c r="S18" s="213"/>
      <c r="T18" s="213"/>
      <c r="U18" s="213"/>
      <c r="V18" s="212" t="str">
        <f>"""aliasLabels"" : [ "&amp;IF(NOT(ISBLANK(Table1[[#This Row],[label1]])),"{""label"": ""1"""&amp;"}"&amp;IF(NOT(ISBLANK(Table1[[#This Row],[label2]])),",{""label"": ""2"""&amp;"}"&amp;IF(NOT(ISBLANK(Table1[[#This Row],[label3]])),",{""label"":""3"""&amp;"}"&amp;IF(NOT(ISBLANK(Table1[[#This Row],[label4]])),",{""label"": ""4"""&amp;"}",""),""),""),"")&amp;"],"</f>
        <v>"aliasLabels" : [ ],</v>
      </c>
      <c r="W18" s="212" t="str">
        <f t="shared" si="1"/>
        <v>"initialPosts" : [  ]</v>
      </c>
      <c r="X1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209" customFormat="1" x14ac:dyDescent="0.25">
      <c r="A19" s="214">
        <v>18</v>
      </c>
      <c r="B19" s="209" t="s">
        <v>1132</v>
      </c>
      <c r="C19" s="210" t="str">
        <f>LOWER(LEFT(Table1[[#This Row],[firstName]],1)&amp;Table1[[#This Row],[lastName]])&amp;"@localhost"</f>
        <v>17@localhost</v>
      </c>
      <c r="E19" s="209">
        <v>17</v>
      </c>
      <c r="F19" s="211" t="str">
        <f t="shared" si="0"/>
        <v>a</v>
      </c>
      <c r="G19" s="212" t="str">
        <f>"mailto:"&amp;Table1[[#This Row],[email]]</f>
        <v>mailto:17@localhost</v>
      </c>
      <c r="H19" s="213"/>
      <c r="I19" s="213"/>
      <c r="J19" s="212" t="str">
        <f>VLOOKUP(Table1[[#This Row],[profilePic'#]],Images[],3,FALSE)</f>
        <v>dinky1 bluegreen</v>
      </c>
      <c r="K1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212" t="str">
        <f>"""id"" : """&amp;Table1[[#This Row],[UUID]]&amp;""", "</f>
        <v xml:space="preserve">"id" : "892728593dcc4795a8aee1fe47fc3088", </v>
      </c>
      <c r="M19" s="212" t="str">
        <f>"""email"" : """&amp;Table1[[#This Row],[email]]&amp;""", "</f>
        <v xml:space="preserve">"email" : "17@localhost", </v>
      </c>
      <c r="N19" s="212" t="str">
        <f>"""pwd"" : """&amp;Table1[[#This Row],[pwd]]&amp;""", "</f>
        <v xml:space="preserve">"pwd" : "a", </v>
      </c>
      <c r="O19" s="212"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212" t="str">
        <f>"""contacts"" : { ""channels"": [ {""url"" : """&amp;Table1[[#This Row],[contact1]]&amp;""", ""channelType"" : """&amp;Table1[[#This Row],[contact1 type]]&amp;""" } ] },"</f>
        <v>"contacts" : { "channels": [ {"url" : "mailto:17@localhost", "channelType" : "" } ] },</v>
      </c>
      <c r="Q19" s="212" t="str">
        <f>""</f>
        <v/>
      </c>
      <c r="R19" s="213"/>
      <c r="S19" s="213"/>
      <c r="T19" s="213"/>
      <c r="U19" s="213"/>
      <c r="V19" s="212" t="str">
        <f>"""aliasLabels"" : [ "&amp;IF(NOT(ISBLANK(Table1[[#This Row],[label1]])),"{""label"": ""1"""&amp;"}"&amp;IF(NOT(ISBLANK(Table1[[#This Row],[label2]])),",{""label"": ""2"""&amp;"}"&amp;IF(NOT(ISBLANK(Table1[[#This Row],[label3]])),",{""label"":""3"""&amp;"}"&amp;IF(NOT(ISBLANK(Table1[[#This Row],[label4]])),",{""label"": ""4"""&amp;"}",""),""),""),"")&amp;"],"</f>
        <v>"aliasLabels" : [ ],</v>
      </c>
      <c r="W19" s="212" t="str">
        <f t="shared" si="1"/>
        <v>"initialPosts" : [  ]</v>
      </c>
      <c r="X1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209" customFormat="1" x14ac:dyDescent="0.25">
      <c r="A20" s="215">
        <v>19</v>
      </c>
      <c r="B20" s="209" t="s">
        <v>1133</v>
      </c>
      <c r="C20" s="210" t="str">
        <f>LOWER(LEFT(Table1[[#This Row],[firstName]],1)&amp;Table1[[#This Row],[lastName]])&amp;"@localhost"</f>
        <v>18@localhost</v>
      </c>
      <c r="E20" s="209">
        <v>18</v>
      </c>
      <c r="F20" s="211" t="str">
        <f t="shared" si="0"/>
        <v>a</v>
      </c>
      <c r="G20" s="212" t="str">
        <f>"mailto:"&amp;Table1[[#This Row],[email]]</f>
        <v>mailto:18@localhost</v>
      </c>
      <c r="H20" s="213"/>
      <c r="I20" s="213"/>
      <c r="J20" s="212" t="str">
        <f>VLOOKUP(Table1[[#This Row],[profilePic'#]],Images[],3,FALSE)</f>
        <v>dinky1 bluegreen</v>
      </c>
      <c r="K2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212" t="str">
        <f>"""id"" : """&amp;Table1[[#This Row],[UUID]]&amp;""", "</f>
        <v xml:space="preserve">"id" : "0a045c28209a4667a3416d2032829f74", </v>
      </c>
      <c r="M20" s="212" t="str">
        <f>"""email"" : """&amp;Table1[[#This Row],[email]]&amp;""", "</f>
        <v xml:space="preserve">"email" : "18@localhost", </v>
      </c>
      <c r="N20" s="212" t="str">
        <f>"""pwd"" : """&amp;Table1[[#This Row],[pwd]]&amp;""", "</f>
        <v xml:space="preserve">"pwd" : "a", </v>
      </c>
      <c r="O20" s="212"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212" t="str">
        <f>"""contacts"" : { ""channels"": [ {""url"" : """&amp;Table1[[#This Row],[contact1]]&amp;""", ""channelType"" : """&amp;Table1[[#This Row],[contact1 type]]&amp;""" } ] },"</f>
        <v>"contacts" : { "channels": [ {"url" : "mailto:18@localhost", "channelType" : "" } ] },</v>
      </c>
      <c r="Q20" s="212" t="str">
        <f>""</f>
        <v/>
      </c>
      <c r="R20" s="213"/>
      <c r="S20" s="213"/>
      <c r="T20" s="213"/>
      <c r="U20" s="213"/>
      <c r="V20" s="212" t="str">
        <f>"""aliasLabels"" : [ "&amp;IF(NOT(ISBLANK(Table1[[#This Row],[label1]])),"{""label"": ""1"""&amp;"}"&amp;IF(NOT(ISBLANK(Table1[[#This Row],[label2]])),",{""label"": ""2"""&amp;"}"&amp;IF(NOT(ISBLANK(Table1[[#This Row],[label3]])),",{""label"":""3"""&amp;"}"&amp;IF(NOT(ISBLANK(Table1[[#This Row],[label4]])),",{""label"": ""4"""&amp;"}",""),""),""),"")&amp;"],"</f>
        <v>"aliasLabels" : [ ],</v>
      </c>
      <c r="W20" s="212" t="str">
        <f t="shared" si="1"/>
        <v>"initialPosts" : [  ]</v>
      </c>
      <c r="X2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209" customFormat="1" x14ac:dyDescent="0.25">
      <c r="A21" s="208">
        <v>20</v>
      </c>
      <c r="B21" s="209" t="s">
        <v>1134</v>
      </c>
      <c r="C21" s="210" t="str">
        <f>LOWER(LEFT(Table1[[#This Row],[firstName]],1)&amp;Table1[[#This Row],[lastName]])&amp;"@localhost"</f>
        <v>19@localhost</v>
      </c>
      <c r="E21" s="209">
        <v>19</v>
      </c>
      <c r="F21" s="211" t="str">
        <f t="shared" si="0"/>
        <v>a</v>
      </c>
      <c r="G21" s="212" t="str">
        <f>"mailto:"&amp;Table1[[#This Row],[email]]</f>
        <v>mailto:19@localhost</v>
      </c>
      <c r="H21" s="213"/>
      <c r="I21" s="213"/>
      <c r="J21" s="212" t="str">
        <f>VLOOKUP(Table1[[#This Row],[profilePic'#]],Images[],3,FALSE)</f>
        <v>dinky1 bluegreen</v>
      </c>
      <c r="K2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212" t="str">
        <f>"""id"" : """&amp;Table1[[#This Row],[UUID]]&amp;""", "</f>
        <v xml:space="preserve">"id" : "bf687aa5bcc84e5188ed3e55473d88dc", </v>
      </c>
      <c r="M21" s="212" t="str">
        <f>"""email"" : """&amp;Table1[[#This Row],[email]]&amp;""", "</f>
        <v xml:space="preserve">"email" : "19@localhost", </v>
      </c>
      <c r="N21" s="212" t="str">
        <f>"""pwd"" : """&amp;Table1[[#This Row],[pwd]]&amp;""", "</f>
        <v xml:space="preserve">"pwd" : "a", </v>
      </c>
      <c r="O21" s="212"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212" t="str">
        <f>"""contacts"" : { ""channels"": [ {""url"" : """&amp;Table1[[#This Row],[contact1]]&amp;""", ""channelType"" : """&amp;Table1[[#This Row],[contact1 type]]&amp;""" } ] },"</f>
        <v>"contacts" : { "channels": [ {"url" : "mailto:19@localhost", "channelType" : "" } ] },</v>
      </c>
      <c r="Q21" s="212" t="str">
        <f>""</f>
        <v/>
      </c>
      <c r="R21" s="213"/>
      <c r="S21" s="213"/>
      <c r="T21" s="213"/>
      <c r="U21" s="213"/>
      <c r="V21" s="212" t="str">
        <f>"""aliasLabels"" : [ "&amp;IF(NOT(ISBLANK(Table1[[#This Row],[label1]])),"{""label"": ""1"""&amp;"}"&amp;IF(NOT(ISBLANK(Table1[[#This Row],[label2]])),",{""label"": ""2"""&amp;"}"&amp;IF(NOT(ISBLANK(Table1[[#This Row],[label3]])),",{""label"":""3"""&amp;"}"&amp;IF(NOT(ISBLANK(Table1[[#This Row],[label4]])),",{""label"": ""4"""&amp;"}",""),""),""),"")&amp;"],"</f>
        <v>"aliasLabels" : [ ],</v>
      </c>
      <c r="W21" s="212" t="str">
        <f t="shared" si="1"/>
        <v>"initialPosts" : [  ]</v>
      </c>
      <c r="X2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209" customFormat="1" x14ac:dyDescent="0.25">
      <c r="A22" s="214">
        <v>21</v>
      </c>
      <c r="B22" s="209" t="s">
        <v>1135</v>
      </c>
      <c r="C22" s="210" t="str">
        <f>LOWER(LEFT(Table1[[#This Row],[firstName]],1)&amp;Table1[[#This Row],[lastName]])&amp;"@localhost"</f>
        <v>20@localhost</v>
      </c>
      <c r="E22" s="209">
        <v>20</v>
      </c>
      <c r="F22" s="211" t="str">
        <f t="shared" si="0"/>
        <v>a</v>
      </c>
      <c r="G22" s="212" t="str">
        <f>"mailto:"&amp;Table1[[#This Row],[email]]</f>
        <v>mailto:20@localhost</v>
      </c>
      <c r="H22" s="213"/>
      <c r="I22" s="213"/>
      <c r="J22" s="212" t="str">
        <f>VLOOKUP(Table1[[#This Row],[profilePic'#]],Images[],3,FALSE)</f>
        <v>dinky1 bluegreen</v>
      </c>
      <c r="K2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212" t="str">
        <f>"""id"" : """&amp;Table1[[#This Row],[UUID]]&amp;""", "</f>
        <v xml:space="preserve">"id" : "897c7cd4f7874a0d949ce04164859b46", </v>
      </c>
      <c r="M22" s="212" t="str">
        <f>"""email"" : """&amp;Table1[[#This Row],[email]]&amp;""", "</f>
        <v xml:space="preserve">"email" : "20@localhost", </v>
      </c>
      <c r="N22" s="212" t="str">
        <f>"""pwd"" : """&amp;Table1[[#This Row],[pwd]]&amp;""", "</f>
        <v xml:space="preserve">"pwd" : "a", </v>
      </c>
      <c r="O22" s="212"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212" t="str">
        <f>"""contacts"" : { ""channels"": [ {""url"" : """&amp;Table1[[#This Row],[contact1]]&amp;""", ""channelType"" : """&amp;Table1[[#This Row],[contact1 type]]&amp;""" } ] },"</f>
        <v>"contacts" : { "channels": [ {"url" : "mailto:20@localhost", "channelType" : "" } ] },</v>
      </c>
      <c r="Q22" s="212" t="str">
        <f>""</f>
        <v/>
      </c>
      <c r="R22" s="213"/>
      <c r="S22" s="213"/>
      <c r="T22" s="213"/>
      <c r="U22" s="213"/>
      <c r="V22" s="212" t="str">
        <f>"""aliasLabels"" : [ "&amp;IF(NOT(ISBLANK(Table1[[#This Row],[label1]])),"{""label"": ""1"""&amp;"}"&amp;IF(NOT(ISBLANK(Table1[[#This Row],[label2]])),",{""label"": ""2"""&amp;"}"&amp;IF(NOT(ISBLANK(Table1[[#This Row],[label3]])),",{""label"":""3"""&amp;"}"&amp;IF(NOT(ISBLANK(Table1[[#This Row],[label4]])),",{""label"": ""4"""&amp;"}",""),""),""),"")&amp;"],"</f>
        <v>"aliasLabels" : [ ],</v>
      </c>
      <c r="W22" s="212" t="str">
        <f t="shared" si="1"/>
        <v>"initialPosts" : [  ]</v>
      </c>
      <c r="X2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209" customFormat="1" x14ac:dyDescent="0.25">
      <c r="A23" s="214">
        <v>22</v>
      </c>
      <c r="B23" s="209" t="s">
        <v>1136</v>
      </c>
      <c r="C23" s="210" t="str">
        <f>LOWER(LEFT(Table1[[#This Row],[firstName]],1)&amp;Table1[[#This Row],[lastName]])&amp;"@localhost"</f>
        <v>21@localhost</v>
      </c>
      <c r="E23" s="209">
        <v>21</v>
      </c>
      <c r="F23" s="211" t="str">
        <f t="shared" si="0"/>
        <v>a</v>
      </c>
      <c r="G23" s="212" t="str">
        <f>"mailto:"&amp;Table1[[#This Row],[email]]</f>
        <v>mailto:21@localhost</v>
      </c>
      <c r="H23" s="213"/>
      <c r="I23" s="213"/>
      <c r="J23" s="212" t="str">
        <f>VLOOKUP(Table1[[#This Row],[profilePic'#]],Images[],3,FALSE)</f>
        <v>dinky1 bluegreen</v>
      </c>
      <c r="K2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212" t="str">
        <f>"""id"" : """&amp;Table1[[#This Row],[UUID]]&amp;""", "</f>
        <v xml:space="preserve">"id" : "39e96eef3b78410fa1e2cdee8b977963", </v>
      </c>
      <c r="M23" s="212" t="str">
        <f>"""email"" : """&amp;Table1[[#This Row],[email]]&amp;""", "</f>
        <v xml:space="preserve">"email" : "21@localhost", </v>
      </c>
      <c r="N23" s="212" t="str">
        <f>"""pwd"" : """&amp;Table1[[#This Row],[pwd]]&amp;""", "</f>
        <v xml:space="preserve">"pwd" : "a", </v>
      </c>
      <c r="O23" s="212"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212" t="str">
        <f>"""contacts"" : { ""channels"": [ {""url"" : """&amp;Table1[[#This Row],[contact1]]&amp;""", ""channelType"" : """&amp;Table1[[#This Row],[contact1 type]]&amp;""" } ] },"</f>
        <v>"contacts" : { "channels": [ {"url" : "mailto:21@localhost", "channelType" : "" } ] },</v>
      </c>
      <c r="Q23" s="212" t="str">
        <f>""</f>
        <v/>
      </c>
      <c r="R23" s="213"/>
      <c r="S23" s="213"/>
      <c r="T23" s="213"/>
      <c r="U23" s="213"/>
      <c r="V23" s="212" t="str">
        <f>"""aliasLabels"" : [ "&amp;IF(NOT(ISBLANK(Table1[[#This Row],[label1]])),"{""label"": ""1"""&amp;"}"&amp;IF(NOT(ISBLANK(Table1[[#This Row],[label2]])),",{""label"": ""2"""&amp;"}"&amp;IF(NOT(ISBLANK(Table1[[#This Row],[label3]])),",{""label"":""3"""&amp;"}"&amp;IF(NOT(ISBLANK(Table1[[#This Row],[label4]])),",{""label"": ""4"""&amp;"}",""),""),""),"")&amp;"],"</f>
        <v>"aliasLabels" : [ ],</v>
      </c>
      <c r="W23" s="212" t="str">
        <f t="shared" si="1"/>
        <v>"initialPosts" : [  ]</v>
      </c>
      <c r="X2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209" customFormat="1" x14ac:dyDescent="0.25">
      <c r="A24" s="215">
        <v>23</v>
      </c>
      <c r="B24" s="209" t="s">
        <v>1137</v>
      </c>
      <c r="C24" s="210" t="str">
        <f>LOWER(LEFT(Table1[[#This Row],[firstName]],1)&amp;Table1[[#This Row],[lastName]])&amp;"@localhost"</f>
        <v>22@localhost</v>
      </c>
      <c r="E24" s="209">
        <v>22</v>
      </c>
      <c r="F24" s="211" t="str">
        <f t="shared" si="0"/>
        <v>a</v>
      </c>
      <c r="G24" s="212" t="str">
        <f>"mailto:"&amp;Table1[[#This Row],[email]]</f>
        <v>mailto:22@localhost</v>
      </c>
      <c r="H24" s="213"/>
      <c r="I24" s="213"/>
      <c r="J24" s="212" t="str">
        <f>VLOOKUP(Table1[[#This Row],[profilePic'#]],Images[],3,FALSE)</f>
        <v>dinky1 bluegreen</v>
      </c>
      <c r="K2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212" t="str">
        <f>"""id"" : """&amp;Table1[[#This Row],[UUID]]&amp;""", "</f>
        <v xml:space="preserve">"id" : "d0df453339e9412b9ee6b0e83cd8aa68", </v>
      </c>
      <c r="M24" s="212" t="str">
        <f>"""email"" : """&amp;Table1[[#This Row],[email]]&amp;""", "</f>
        <v xml:space="preserve">"email" : "22@localhost", </v>
      </c>
      <c r="N24" s="212" t="str">
        <f>"""pwd"" : """&amp;Table1[[#This Row],[pwd]]&amp;""", "</f>
        <v xml:space="preserve">"pwd" : "a", </v>
      </c>
      <c r="O24" s="212"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212" t="str">
        <f>"""contacts"" : { ""channels"": [ {""url"" : """&amp;Table1[[#This Row],[contact1]]&amp;""", ""channelType"" : """&amp;Table1[[#This Row],[contact1 type]]&amp;""" } ] },"</f>
        <v>"contacts" : { "channels": [ {"url" : "mailto:22@localhost", "channelType" : "" } ] },</v>
      </c>
      <c r="Q24" s="212" t="str">
        <f>""</f>
        <v/>
      </c>
      <c r="R24" s="213"/>
      <c r="S24" s="213"/>
      <c r="T24" s="213"/>
      <c r="U24" s="213"/>
      <c r="V24" s="212" t="str">
        <f>"""aliasLabels"" : [ "&amp;IF(NOT(ISBLANK(Table1[[#This Row],[label1]])),"{""label"": ""1"""&amp;"}"&amp;IF(NOT(ISBLANK(Table1[[#This Row],[label2]])),",{""label"": ""2"""&amp;"}"&amp;IF(NOT(ISBLANK(Table1[[#This Row],[label3]])),",{""label"":""3"""&amp;"}"&amp;IF(NOT(ISBLANK(Table1[[#This Row],[label4]])),",{""label"": ""4"""&amp;"}",""),""),""),"")&amp;"],"</f>
        <v>"aliasLabels" : [ ],</v>
      </c>
      <c r="W24" s="212" t="str">
        <f t="shared" si="1"/>
        <v>"initialPosts" : [  ]</v>
      </c>
      <c r="X2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209" customFormat="1" x14ac:dyDescent="0.25">
      <c r="A25" s="208">
        <v>24</v>
      </c>
      <c r="B25" s="209" t="s">
        <v>1138</v>
      </c>
      <c r="C25" s="210" t="str">
        <f>LOWER(LEFT(Table1[[#This Row],[firstName]],1)&amp;Table1[[#This Row],[lastName]])&amp;"@localhost"</f>
        <v>23@localhost</v>
      </c>
      <c r="E25" s="209">
        <v>23</v>
      </c>
      <c r="F25" s="211" t="str">
        <f t="shared" si="0"/>
        <v>a</v>
      </c>
      <c r="G25" s="212" t="str">
        <f>"mailto:"&amp;Table1[[#This Row],[email]]</f>
        <v>mailto:23@localhost</v>
      </c>
      <c r="H25" s="213"/>
      <c r="I25" s="213"/>
      <c r="J25" s="212" t="str">
        <f>VLOOKUP(Table1[[#This Row],[profilePic'#]],Images[],3,FALSE)</f>
        <v>dinky1 bluegreen</v>
      </c>
      <c r="K2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212" t="str">
        <f>"""id"" : """&amp;Table1[[#This Row],[UUID]]&amp;""", "</f>
        <v xml:space="preserve">"id" : "3323510a4d5542aab14b1ce5f1c8faad", </v>
      </c>
      <c r="M25" s="212" t="str">
        <f>"""email"" : """&amp;Table1[[#This Row],[email]]&amp;""", "</f>
        <v xml:space="preserve">"email" : "23@localhost", </v>
      </c>
      <c r="N25" s="212" t="str">
        <f>"""pwd"" : """&amp;Table1[[#This Row],[pwd]]&amp;""", "</f>
        <v xml:space="preserve">"pwd" : "a", </v>
      </c>
      <c r="O25" s="212"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212" t="str">
        <f>"""contacts"" : { ""channels"": [ {""url"" : """&amp;Table1[[#This Row],[contact1]]&amp;""", ""channelType"" : """&amp;Table1[[#This Row],[contact1 type]]&amp;""" } ] },"</f>
        <v>"contacts" : { "channels": [ {"url" : "mailto:23@localhost", "channelType" : "" } ] },</v>
      </c>
      <c r="Q25" s="212" t="str">
        <f>""</f>
        <v/>
      </c>
      <c r="R25" s="213"/>
      <c r="S25" s="213"/>
      <c r="T25" s="213"/>
      <c r="U25" s="213"/>
      <c r="V25" s="212" t="str">
        <f>"""aliasLabels"" : [ "&amp;IF(NOT(ISBLANK(Table1[[#This Row],[label1]])),"{""label"": ""1"""&amp;"}"&amp;IF(NOT(ISBLANK(Table1[[#This Row],[label2]])),",{""label"": ""2"""&amp;"}"&amp;IF(NOT(ISBLANK(Table1[[#This Row],[label3]])),",{""label"":""3"""&amp;"}"&amp;IF(NOT(ISBLANK(Table1[[#This Row],[label4]])),",{""label"": ""4"""&amp;"}",""),""),""),"")&amp;"],"</f>
        <v>"aliasLabels" : [ ],</v>
      </c>
      <c r="W25" s="212" t="str">
        <f t="shared" si="1"/>
        <v>"initialPosts" : [  ]</v>
      </c>
      <c r="X2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209" customFormat="1" x14ac:dyDescent="0.25">
      <c r="A26" s="214">
        <v>25</v>
      </c>
      <c r="B26" s="209" t="s">
        <v>1139</v>
      </c>
      <c r="C26" s="210" t="str">
        <f>LOWER(LEFT(Table1[[#This Row],[firstName]],1)&amp;Table1[[#This Row],[lastName]])&amp;"@localhost"</f>
        <v>24@localhost</v>
      </c>
      <c r="E26" s="209">
        <v>24</v>
      </c>
      <c r="F26" s="211" t="str">
        <f t="shared" si="0"/>
        <v>a</v>
      </c>
      <c r="G26" s="212" t="str">
        <f>"mailto:"&amp;Table1[[#This Row],[email]]</f>
        <v>mailto:24@localhost</v>
      </c>
      <c r="H26" s="213"/>
      <c r="I26" s="213"/>
      <c r="J26" s="212" t="str">
        <f>VLOOKUP(Table1[[#This Row],[profilePic'#]],Images[],3,FALSE)</f>
        <v>dinky1 bluegreen</v>
      </c>
      <c r="K2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212" t="str">
        <f>"""id"" : """&amp;Table1[[#This Row],[UUID]]&amp;""", "</f>
        <v xml:space="preserve">"id" : "9780d7c6bd2845e58dc7db759a19701b", </v>
      </c>
      <c r="M26" s="212" t="str">
        <f>"""email"" : """&amp;Table1[[#This Row],[email]]&amp;""", "</f>
        <v xml:space="preserve">"email" : "24@localhost", </v>
      </c>
      <c r="N26" s="212" t="str">
        <f>"""pwd"" : """&amp;Table1[[#This Row],[pwd]]&amp;""", "</f>
        <v xml:space="preserve">"pwd" : "a", </v>
      </c>
      <c r="O26" s="212"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212" t="str">
        <f>"""contacts"" : { ""channels"": [ {""url"" : """&amp;Table1[[#This Row],[contact1]]&amp;""", ""channelType"" : """&amp;Table1[[#This Row],[contact1 type]]&amp;""" } ] },"</f>
        <v>"contacts" : { "channels": [ {"url" : "mailto:24@localhost", "channelType" : "" } ] },</v>
      </c>
      <c r="Q26" s="212" t="str">
        <f>""</f>
        <v/>
      </c>
      <c r="R26" s="213"/>
      <c r="S26" s="213"/>
      <c r="T26" s="213"/>
      <c r="U26" s="213"/>
      <c r="V26" s="212" t="str">
        <f>"""aliasLabels"" : [ "&amp;IF(NOT(ISBLANK(Table1[[#This Row],[label1]])),"{""label"": ""1"""&amp;"}"&amp;IF(NOT(ISBLANK(Table1[[#This Row],[label2]])),",{""label"": ""2"""&amp;"}"&amp;IF(NOT(ISBLANK(Table1[[#This Row],[label3]])),",{""label"":""3"""&amp;"}"&amp;IF(NOT(ISBLANK(Table1[[#This Row],[label4]])),",{""label"": ""4"""&amp;"}",""),""),""),"")&amp;"],"</f>
        <v>"aliasLabels" : [ ],</v>
      </c>
      <c r="W26" s="212" t="str">
        <f t="shared" si="1"/>
        <v>"initialPosts" : [  ]</v>
      </c>
      <c r="X2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209" customFormat="1" x14ac:dyDescent="0.25">
      <c r="A27" s="214">
        <v>26</v>
      </c>
      <c r="B27" s="209" t="s">
        <v>1140</v>
      </c>
      <c r="C27" s="210" t="str">
        <f>LOWER(LEFT(Table1[[#This Row],[firstName]],1)&amp;Table1[[#This Row],[lastName]])&amp;"@localhost"</f>
        <v>25@localhost</v>
      </c>
      <c r="E27" s="209">
        <v>25</v>
      </c>
      <c r="F27" s="211" t="str">
        <f t="shared" si="0"/>
        <v>a</v>
      </c>
      <c r="G27" s="212" t="str">
        <f>"mailto:"&amp;Table1[[#This Row],[email]]</f>
        <v>mailto:25@localhost</v>
      </c>
      <c r="H27" s="213"/>
      <c r="I27" s="213"/>
      <c r="J27" s="212" t="str">
        <f>VLOOKUP(Table1[[#This Row],[profilePic'#]],Images[],3,FALSE)</f>
        <v>dinky1 bluegreen</v>
      </c>
      <c r="K2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212" t="str">
        <f>"""id"" : """&amp;Table1[[#This Row],[UUID]]&amp;""", "</f>
        <v xml:space="preserve">"id" : "d6f8e29354b445af8ed22e38445d072d", </v>
      </c>
      <c r="M27" s="212" t="str">
        <f>"""email"" : """&amp;Table1[[#This Row],[email]]&amp;""", "</f>
        <v xml:space="preserve">"email" : "25@localhost", </v>
      </c>
      <c r="N27" s="212" t="str">
        <f>"""pwd"" : """&amp;Table1[[#This Row],[pwd]]&amp;""", "</f>
        <v xml:space="preserve">"pwd" : "a", </v>
      </c>
      <c r="O27" s="212"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212" t="str">
        <f>"""contacts"" : { ""channels"": [ {""url"" : """&amp;Table1[[#This Row],[contact1]]&amp;""", ""channelType"" : """&amp;Table1[[#This Row],[contact1 type]]&amp;""" } ] },"</f>
        <v>"contacts" : { "channels": [ {"url" : "mailto:25@localhost", "channelType" : "" } ] },</v>
      </c>
      <c r="Q27" s="212" t="str">
        <f>""</f>
        <v/>
      </c>
      <c r="R27" s="213"/>
      <c r="S27" s="213"/>
      <c r="T27" s="213"/>
      <c r="U27" s="213"/>
      <c r="V27" s="212" t="str">
        <f>"""aliasLabels"" : [ "&amp;IF(NOT(ISBLANK(Table1[[#This Row],[label1]])),"{""label"": ""1"""&amp;"}"&amp;IF(NOT(ISBLANK(Table1[[#This Row],[label2]])),",{""label"": ""2"""&amp;"}"&amp;IF(NOT(ISBLANK(Table1[[#This Row],[label3]])),",{""label"":""3"""&amp;"}"&amp;IF(NOT(ISBLANK(Table1[[#This Row],[label4]])),",{""label"": ""4"""&amp;"}",""),""),""),"")&amp;"],"</f>
        <v>"aliasLabels" : [ ],</v>
      </c>
      <c r="W27" s="212" t="str">
        <f t="shared" si="1"/>
        <v>"initialPosts" : [  ]</v>
      </c>
      <c r="X2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209" customFormat="1" x14ac:dyDescent="0.25">
      <c r="A28" s="215">
        <v>27</v>
      </c>
      <c r="B28" s="209" t="s">
        <v>1141</v>
      </c>
      <c r="C28" s="210" t="str">
        <f>LOWER(LEFT(Table1[[#This Row],[firstName]],1)&amp;Table1[[#This Row],[lastName]])&amp;"@localhost"</f>
        <v>26@localhost</v>
      </c>
      <c r="E28" s="209">
        <v>26</v>
      </c>
      <c r="F28" s="211" t="str">
        <f t="shared" si="0"/>
        <v>a</v>
      </c>
      <c r="G28" s="212" t="str">
        <f>"mailto:"&amp;Table1[[#This Row],[email]]</f>
        <v>mailto:26@localhost</v>
      </c>
      <c r="H28" s="213"/>
      <c r="I28" s="213"/>
      <c r="J28" s="212" t="str">
        <f>VLOOKUP(Table1[[#This Row],[profilePic'#]],Images[],3,FALSE)</f>
        <v>dinky1 bluegreen</v>
      </c>
      <c r="K2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212" t="str">
        <f>"""id"" : """&amp;Table1[[#This Row],[UUID]]&amp;""", "</f>
        <v xml:space="preserve">"id" : "cc2a9a154948488b9ecb0837e4d6e25f", </v>
      </c>
      <c r="M28" s="212" t="str">
        <f>"""email"" : """&amp;Table1[[#This Row],[email]]&amp;""", "</f>
        <v xml:space="preserve">"email" : "26@localhost", </v>
      </c>
      <c r="N28" s="212" t="str">
        <f>"""pwd"" : """&amp;Table1[[#This Row],[pwd]]&amp;""", "</f>
        <v xml:space="preserve">"pwd" : "a", </v>
      </c>
      <c r="O28" s="212"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212" t="str">
        <f>"""contacts"" : { ""channels"": [ {""url"" : """&amp;Table1[[#This Row],[contact1]]&amp;""", ""channelType"" : """&amp;Table1[[#This Row],[contact1 type]]&amp;""" } ] },"</f>
        <v>"contacts" : { "channels": [ {"url" : "mailto:26@localhost", "channelType" : "" } ] },</v>
      </c>
      <c r="Q28" s="212" t="str">
        <f>""</f>
        <v/>
      </c>
      <c r="R28" s="213"/>
      <c r="S28" s="213"/>
      <c r="T28" s="213"/>
      <c r="U28" s="213"/>
      <c r="V28" s="212" t="str">
        <f>"""aliasLabels"" : [ "&amp;IF(NOT(ISBLANK(Table1[[#This Row],[label1]])),"{""label"": ""1"""&amp;"}"&amp;IF(NOT(ISBLANK(Table1[[#This Row],[label2]])),",{""label"": ""2"""&amp;"}"&amp;IF(NOT(ISBLANK(Table1[[#This Row],[label3]])),",{""label"":""3"""&amp;"}"&amp;IF(NOT(ISBLANK(Table1[[#This Row],[label4]])),",{""label"": ""4"""&amp;"}",""),""),""),"")&amp;"],"</f>
        <v>"aliasLabels" : [ ],</v>
      </c>
      <c r="W28" s="212" t="str">
        <f t="shared" si="1"/>
        <v>"initialPosts" : [  ]</v>
      </c>
      <c r="X2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209" customFormat="1" x14ac:dyDescent="0.25">
      <c r="A29" s="208">
        <v>28</v>
      </c>
      <c r="B29" s="209" t="s">
        <v>1142</v>
      </c>
      <c r="C29" s="210" t="str">
        <f>LOWER(LEFT(Table1[[#This Row],[firstName]],1)&amp;Table1[[#This Row],[lastName]])&amp;"@localhost"</f>
        <v>27@localhost</v>
      </c>
      <c r="E29" s="209">
        <v>27</v>
      </c>
      <c r="F29" s="211" t="str">
        <f t="shared" si="0"/>
        <v>a</v>
      </c>
      <c r="G29" s="212" t="str">
        <f>"mailto:"&amp;Table1[[#This Row],[email]]</f>
        <v>mailto:27@localhost</v>
      </c>
      <c r="H29" s="213"/>
      <c r="I29" s="213"/>
      <c r="J29" s="212" t="str">
        <f>VLOOKUP(Table1[[#This Row],[profilePic'#]],Images[],3,FALSE)</f>
        <v>dinky1 bluegreen</v>
      </c>
      <c r="K2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212" t="str">
        <f>"""id"" : """&amp;Table1[[#This Row],[UUID]]&amp;""", "</f>
        <v xml:space="preserve">"id" : "ca8f4c9459a840f79ccced3810a91f77", </v>
      </c>
      <c r="M29" s="212" t="str">
        <f>"""email"" : """&amp;Table1[[#This Row],[email]]&amp;""", "</f>
        <v xml:space="preserve">"email" : "27@localhost", </v>
      </c>
      <c r="N29" s="212" t="str">
        <f>"""pwd"" : """&amp;Table1[[#This Row],[pwd]]&amp;""", "</f>
        <v xml:space="preserve">"pwd" : "a", </v>
      </c>
      <c r="O29" s="212"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212" t="str">
        <f>"""contacts"" : { ""channels"": [ {""url"" : """&amp;Table1[[#This Row],[contact1]]&amp;""", ""channelType"" : """&amp;Table1[[#This Row],[contact1 type]]&amp;""" } ] },"</f>
        <v>"contacts" : { "channels": [ {"url" : "mailto:27@localhost", "channelType" : "" } ] },</v>
      </c>
      <c r="Q29" s="212" t="str">
        <f>""</f>
        <v/>
      </c>
      <c r="R29" s="213"/>
      <c r="S29" s="213"/>
      <c r="T29" s="213"/>
      <c r="U29" s="213"/>
      <c r="V29" s="212" t="str">
        <f>"""aliasLabels"" : [ "&amp;IF(NOT(ISBLANK(Table1[[#This Row],[label1]])),"{""label"": ""1"""&amp;"}"&amp;IF(NOT(ISBLANK(Table1[[#This Row],[label2]])),",{""label"": ""2"""&amp;"}"&amp;IF(NOT(ISBLANK(Table1[[#This Row],[label3]])),",{""label"":""3"""&amp;"}"&amp;IF(NOT(ISBLANK(Table1[[#This Row],[label4]])),",{""label"": ""4"""&amp;"}",""),""),""),"")&amp;"],"</f>
        <v>"aliasLabels" : [ ],</v>
      </c>
      <c r="W29" s="212" t="str">
        <f t="shared" si="1"/>
        <v>"initialPosts" : [  ]</v>
      </c>
      <c r="X2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209" customFormat="1" x14ac:dyDescent="0.25">
      <c r="A30" s="214">
        <v>29</v>
      </c>
      <c r="B30" s="209" t="s">
        <v>1143</v>
      </c>
      <c r="C30" s="210" t="str">
        <f>LOWER(LEFT(Table1[[#This Row],[firstName]],1)&amp;Table1[[#This Row],[lastName]])&amp;"@localhost"</f>
        <v>28@localhost</v>
      </c>
      <c r="E30" s="209">
        <v>28</v>
      </c>
      <c r="F30" s="211" t="str">
        <f t="shared" si="0"/>
        <v>a</v>
      </c>
      <c r="G30" s="212" t="str">
        <f>"mailto:"&amp;Table1[[#This Row],[email]]</f>
        <v>mailto:28@localhost</v>
      </c>
      <c r="H30" s="213"/>
      <c r="I30" s="213"/>
      <c r="J30" s="212" t="str">
        <f>VLOOKUP(Table1[[#This Row],[profilePic'#]],Images[],3,FALSE)</f>
        <v>dinky1 bluegreen</v>
      </c>
      <c r="K3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212" t="str">
        <f>"""id"" : """&amp;Table1[[#This Row],[UUID]]&amp;""", "</f>
        <v xml:space="preserve">"id" : "1d3b17257dd342d19702a1ce6567c5b5", </v>
      </c>
      <c r="M30" s="212" t="str">
        <f>"""email"" : """&amp;Table1[[#This Row],[email]]&amp;""", "</f>
        <v xml:space="preserve">"email" : "28@localhost", </v>
      </c>
      <c r="N30" s="212" t="str">
        <f>"""pwd"" : """&amp;Table1[[#This Row],[pwd]]&amp;""", "</f>
        <v xml:space="preserve">"pwd" : "a", </v>
      </c>
      <c r="O30" s="212"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212" t="str">
        <f>"""contacts"" : { ""channels"": [ {""url"" : """&amp;Table1[[#This Row],[contact1]]&amp;""", ""channelType"" : """&amp;Table1[[#This Row],[contact1 type]]&amp;""" } ] },"</f>
        <v>"contacts" : { "channels": [ {"url" : "mailto:28@localhost", "channelType" : "" } ] },</v>
      </c>
      <c r="Q30" s="212" t="str">
        <f>""</f>
        <v/>
      </c>
      <c r="R30" s="213"/>
      <c r="S30" s="213"/>
      <c r="T30" s="213"/>
      <c r="U30" s="213"/>
      <c r="V30" s="212" t="str">
        <f>"""aliasLabels"" : [ "&amp;IF(NOT(ISBLANK(Table1[[#This Row],[label1]])),"{""label"": ""1"""&amp;"}"&amp;IF(NOT(ISBLANK(Table1[[#This Row],[label2]])),",{""label"": ""2"""&amp;"}"&amp;IF(NOT(ISBLANK(Table1[[#This Row],[label3]])),",{""label"":""3"""&amp;"}"&amp;IF(NOT(ISBLANK(Table1[[#This Row],[label4]])),",{""label"": ""4"""&amp;"}",""),""),""),"")&amp;"],"</f>
        <v>"aliasLabels" : [ ],</v>
      </c>
      <c r="W30" s="212" t="str">
        <f t="shared" si="1"/>
        <v>"initialPosts" : [  ]</v>
      </c>
      <c r="X3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209" customFormat="1" x14ac:dyDescent="0.25">
      <c r="A31" s="214">
        <v>30</v>
      </c>
      <c r="B31" s="209" t="s">
        <v>1144</v>
      </c>
      <c r="C31" s="210" t="str">
        <f>LOWER(LEFT(Table1[[#This Row],[firstName]],1)&amp;Table1[[#This Row],[lastName]])&amp;"@localhost"</f>
        <v>29@localhost</v>
      </c>
      <c r="E31" s="209">
        <v>29</v>
      </c>
      <c r="F31" s="211" t="str">
        <f t="shared" si="0"/>
        <v>a</v>
      </c>
      <c r="G31" s="212" t="str">
        <f>"mailto:"&amp;Table1[[#This Row],[email]]</f>
        <v>mailto:29@localhost</v>
      </c>
      <c r="H31" s="213"/>
      <c r="I31" s="213"/>
      <c r="J31" s="212" t="str">
        <f>VLOOKUP(Table1[[#This Row],[profilePic'#]],Images[],3,FALSE)</f>
        <v>dinky1 bluegreen</v>
      </c>
      <c r="K3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212" t="str">
        <f>"""id"" : """&amp;Table1[[#This Row],[UUID]]&amp;""", "</f>
        <v xml:space="preserve">"id" : "e3acbd180ae04bbdb4d1c772a8e95f64", </v>
      </c>
      <c r="M31" s="212" t="str">
        <f>"""email"" : """&amp;Table1[[#This Row],[email]]&amp;""", "</f>
        <v xml:space="preserve">"email" : "29@localhost", </v>
      </c>
      <c r="N31" s="212" t="str">
        <f>"""pwd"" : """&amp;Table1[[#This Row],[pwd]]&amp;""", "</f>
        <v xml:space="preserve">"pwd" : "a", </v>
      </c>
      <c r="O31" s="212"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212" t="str">
        <f>"""contacts"" : { ""channels"": [ {""url"" : """&amp;Table1[[#This Row],[contact1]]&amp;""", ""channelType"" : """&amp;Table1[[#This Row],[contact1 type]]&amp;""" } ] },"</f>
        <v>"contacts" : { "channels": [ {"url" : "mailto:29@localhost", "channelType" : "" } ] },</v>
      </c>
      <c r="Q31" s="212" t="str">
        <f>""</f>
        <v/>
      </c>
      <c r="R31" s="213"/>
      <c r="S31" s="213"/>
      <c r="T31" s="213"/>
      <c r="U31" s="213"/>
      <c r="V31" s="212" t="str">
        <f>"""aliasLabels"" : [ "&amp;IF(NOT(ISBLANK(Table1[[#This Row],[label1]])),"{""label"": ""1"""&amp;"}"&amp;IF(NOT(ISBLANK(Table1[[#This Row],[label2]])),",{""label"": ""2"""&amp;"}"&amp;IF(NOT(ISBLANK(Table1[[#This Row],[label3]])),",{""label"":""3"""&amp;"}"&amp;IF(NOT(ISBLANK(Table1[[#This Row],[label4]])),",{""label"": ""4"""&amp;"}",""),""),""),"")&amp;"],"</f>
        <v>"aliasLabels" : [ ],</v>
      </c>
      <c r="W31" s="212" t="str">
        <f t="shared" si="1"/>
        <v>"initialPosts" : [  ]</v>
      </c>
      <c r="X3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209" customFormat="1" x14ac:dyDescent="0.25">
      <c r="A32" s="215">
        <v>31</v>
      </c>
      <c r="B32" s="209" t="s">
        <v>1145</v>
      </c>
      <c r="C32" s="210" t="str">
        <f>LOWER(LEFT(Table1[[#This Row],[firstName]],1)&amp;Table1[[#This Row],[lastName]])&amp;"@localhost"</f>
        <v>30@localhost</v>
      </c>
      <c r="E32" s="209">
        <v>30</v>
      </c>
      <c r="F32" s="211" t="str">
        <f t="shared" si="0"/>
        <v>a</v>
      </c>
      <c r="G32" s="212" t="str">
        <f>"mailto:"&amp;Table1[[#This Row],[email]]</f>
        <v>mailto:30@localhost</v>
      </c>
      <c r="H32" s="213"/>
      <c r="I32" s="213"/>
      <c r="J32" s="212" t="str">
        <f>VLOOKUP(Table1[[#This Row],[profilePic'#]],Images[],3,FALSE)</f>
        <v>dinky1 bluegreen</v>
      </c>
      <c r="K3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212" t="str">
        <f>"""id"" : """&amp;Table1[[#This Row],[UUID]]&amp;""", "</f>
        <v xml:space="preserve">"id" : "70919e54ad114b9ebfcd6600cc78cf04", </v>
      </c>
      <c r="M32" s="212" t="str">
        <f>"""email"" : """&amp;Table1[[#This Row],[email]]&amp;""", "</f>
        <v xml:space="preserve">"email" : "30@localhost", </v>
      </c>
      <c r="N32" s="212" t="str">
        <f>"""pwd"" : """&amp;Table1[[#This Row],[pwd]]&amp;""", "</f>
        <v xml:space="preserve">"pwd" : "a", </v>
      </c>
      <c r="O32" s="212"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212" t="str">
        <f>"""contacts"" : { ""channels"": [ {""url"" : """&amp;Table1[[#This Row],[contact1]]&amp;""", ""channelType"" : """&amp;Table1[[#This Row],[contact1 type]]&amp;""" } ] },"</f>
        <v>"contacts" : { "channels": [ {"url" : "mailto:30@localhost", "channelType" : "" } ] },</v>
      </c>
      <c r="Q32" s="212" t="str">
        <f>""</f>
        <v/>
      </c>
      <c r="R32" s="213"/>
      <c r="S32" s="213"/>
      <c r="T32" s="213"/>
      <c r="U32" s="213"/>
      <c r="V32" s="212" t="str">
        <f>"""aliasLabels"" : [ "&amp;IF(NOT(ISBLANK(Table1[[#This Row],[label1]])),"{""label"": ""1"""&amp;"}"&amp;IF(NOT(ISBLANK(Table1[[#This Row],[label2]])),",{""label"": ""2"""&amp;"}"&amp;IF(NOT(ISBLANK(Table1[[#This Row],[label3]])),",{""label"":""3"""&amp;"}"&amp;IF(NOT(ISBLANK(Table1[[#This Row],[label4]])),",{""label"": ""4"""&amp;"}",""),""),""),"")&amp;"],"</f>
        <v>"aliasLabels" : [ ],</v>
      </c>
      <c r="W32" s="212" t="str">
        <f t="shared" si="1"/>
        <v>"initialPosts" : [  ]</v>
      </c>
      <c r="X3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209" customFormat="1" x14ac:dyDescent="0.25">
      <c r="A33" s="208">
        <v>32</v>
      </c>
      <c r="B33" s="209" t="s">
        <v>1146</v>
      </c>
      <c r="C33" s="210" t="str">
        <f>LOWER(LEFT(Table1[[#This Row],[firstName]],1)&amp;Table1[[#This Row],[lastName]])&amp;"@localhost"</f>
        <v>31@localhost</v>
      </c>
      <c r="E33" s="209">
        <v>31</v>
      </c>
      <c r="F33" s="211" t="str">
        <f t="shared" si="0"/>
        <v>a</v>
      </c>
      <c r="G33" s="212" t="str">
        <f>"mailto:"&amp;Table1[[#This Row],[email]]</f>
        <v>mailto:31@localhost</v>
      </c>
      <c r="H33" s="213"/>
      <c r="I33" s="213"/>
      <c r="J33" s="212" t="str">
        <f>VLOOKUP(Table1[[#This Row],[profilePic'#]],Images[],3,FALSE)</f>
        <v>dinky1 bluegreen</v>
      </c>
      <c r="K3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212" t="str">
        <f>"""id"" : """&amp;Table1[[#This Row],[UUID]]&amp;""", "</f>
        <v xml:space="preserve">"id" : "a1068bc52b2f45b39e9642e45124edec", </v>
      </c>
      <c r="M33" s="212" t="str">
        <f>"""email"" : """&amp;Table1[[#This Row],[email]]&amp;""", "</f>
        <v xml:space="preserve">"email" : "31@localhost", </v>
      </c>
      <c r="N33" s="212" t="str">
        <f>"""pwd"" : """&amp;Table1[[#This Row],[pwd]]&amp;""", "</f>
        <v xml:space="preserve">"pwd" : "a", </v>
      </c>
      <c r="O33" s="212"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212" t="str">
        <f>"""contacts"" : { ""channels"": [ {""url"" : """&amp;Table1[[#This Row],[contact1]]&amp;""", ""channelType"" : """&amp;Table1[[#This Row],[contact1 type]]&amp;""" } ] },"</f>
        <v>"contacts" : { "channels": [ {"url" : "mailto:31@localhost", "channelType" : "" } ] },</v>
      </c>
      <c r="Q33" s="212" t="str">
        <f>""</f>
        <v/>
      </c>
      <c r="R33" s="213"/>
      <c r="S33" s="213"/>
      <c r="T33" s="213"/>
      <c r="U33" s="213"/>
      <c r="V33" s="212" t="str">
        <f>"""aliasLabels"" : [ "&amp;IF(NOT(ISBLANK(Table1[[#This Row],[label1]])),"{""label"": ""1"""&amp;"}"&amp;IF(NOT(ISBLANK(Table1[[#This Row],[label2]])),",{""label"": ""2"""&amp;"}"&amp;IF(NOT(ISBLANK(Table1[[#This Row],[label3]])),",{""label"":""3"""&amp;"}"&amp;IF(NOT(ISBLANK(Table1[[#This Row],[label4]])),",{""label"": ""4"""&amp;"}",""),""),""),"")&amp;"],"</f>
        <v>"aliasLabels" : [ ],</v>
      </c>
      <c r="W33" s="212" t="str">
        <f t="shared" si="1"/>
        <v>"initialPosts" : [  ]</v>
      </c>
      <c r="X3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209" customFormat="1" x14ac:dyDescent="0.25">
      <c r="A34" s="214">
        <v>33</v>
      </c>
      <c r="B34" s="209" t="s">
        <v>1147</v>
      </c>
      <c r="C34" s="210" t="str">
        <f>LOWER(LEFT(Table1[[#This Row],[firstName]],1)&amp;Table1[[#This Row],[lastName]])&amp;"@localhost"</f>
        <v>32@localhost</v>
      </c>
      <c r="E34" s="209">
        <v>32</v>
      </c>
      <c r="F34" s="211" t="str">
        <f t="shared" ref="F34:F65" si="2">"a"</f>
        <v>a</v>
      </c>
      <c r="G34" s="212" t="str">
        <f>"mailto:"&amp;Table1[[#This Row],[email]]</f>
        <v>mailto:32@localhost</v>
      </c>
      <c r="H34" s="213"/>
      <c r="I34" s="213"/>
      <c r="J34" s="212" t="str">
        <f>VLOOKUP(Table1[[#This Row],[profilePic'#]],Images[],3,FALSE)</f>
        <v>dinky1 bluegreen</v>
      </c>
      <c r="K3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212" t="str">
        <f>"""id"" : """&amp;Table1[[#This Row],[UUID]]&amp;""", "</f>
        <v xml:space="preserve">"id" : "d5746f9cd7a3462ba65eef9ba9aa89ae", </v>
      </c>
      <c r="M34" s="212" t="str">
        <f>"""email"" : """&amp;Table1[[#This Row],[email]]&amp;""", "</f>
        <v xml:space="preserve">"email" : "32@localhost", </v>
      </c>
      <c r="N34" s="212" t="str">
        <f>"""pwd"" : """&amp;Table1[[#This Row],[pwd]]&amp;""", "</f>
        <v xml:space="preserve">"pwd" : "a", </v>
      </c>
      <c r="O34" s="212"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212" t="str">
        <f>"""contacts"" : { ""channels"": [ {""url"" : """&amp;Table1[[#This Row],[contact1]]&amp;""", ""channelType"" : """&amp;Table1[[#This Row],[contact1 type]]&amp;""" } ] },"</f>
        <v>"contacts" : { "channels": [ {"url" : "mailto:32@localhost", "channelType" : "" } ] },</v>
      </c>
      <c r="Q34" s="212" t="str">
        <f>""</f>
        <v/>
      </c>
      <c r="R34" s="213"/>
      <c r="S34" s="213"/>
      <c r="T34" s="213"/>
      <c r="U34" s="213"/>
      <c r="V34" s="212" t="str">
        <f>"""aliasLabels"" : [ "&amp;IF(NOT(ISBLANK(Table1[[#This Row],[label1]])),"{""label"": ""1"""&amp;"}"&amp;IF(NOT(ISBLANK(Table1[[#This Row],[label2]])),",{""label"": ""2"""&amp;"}"&amp;IF(NOT(ISBLANK(Table1[[#This Row],[label3]])),",{""label"":""3"""&amp;"}"&amp;IF(NOT(ISBLANK(Table1[[#This Row],[label4]])),",{""label"": ""4"""&amp;"}",""),""),""),"")&amp;"],"</f>
        <v>"aliasLabels" : [ ],</v>
      </c>
      <c r="W34" s="212" t="str">
        <f t="shared" ref="W34:W65" si="3">"""initialPosts"" : [  ]"</f>
        <v>"initialPosts" : [  ]</v>
      </c>
      <c r="X3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209" customFormat="1" x14ac:dyDescent="0.25">
      <c r="A35" s="214">
        <v>34</v>
      </c>
      <c r="B35" s="209" t="s">
        <v>1148</v>
      </c>
      <c r="C35" s="210" t="str">
        <f>LOWER(LEFT(Table1[[#This Row],[firstName]],1)&amp;Table1[[#This Row],[lastName]])&amp;"@localhost"</f>
        <v>33@localhost</v>
      </c>
      <c r="E35" s="209">
        <v>33</v>
      </c>
      <c r="F35" s="211" t="str">
        <f t="shared" si="2"/>
        <v>a</v>
      </c>
      <c r="G35" s="212" t="str">
        <f>"mailto:"&amp;Table1[[#This Row],[email]]</f>
        <v>mailto:33@localhost</v>
      </c>
      <c r="H35" s="213"/>
      <c r="I35" s="213"/>
      <c r="J35" s="212" t="str">
        <f>VLOOKUP(Table1[[#This Row],[profilePic'#]],Images[],3,FALSE)</f>
        <v>dinky1 bluegreen</v>
      </c>
      <c r="K3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212" t="str">
        <f>"""id"" : """&amp;Table1[[#This Row],[UUID]]&amp;""", "</f>
        <v xml:space="preserve">"id" : "956a148aa94f47b78aa88b07ebb0819b", </v>
      </c>
      <c r="M35" s="212" t="str">
        <f>"""email"" : """&amp;Table1[[#This Row],[email]]&amp;""", "</f>
        <v xml:space="preserve">"email" : "33@localhost", </v>
      </c>
      <c r="N35" s="212" t="str">
        <f>"""pwd"" : """&amp;Table1[[#This Row],[pwd]]&amp;""", "</f>
        <v xml:space="preserve">"pwd" : "a", </v>
      </c>
      <c r="O35" s="212"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212" t="str">
        <f>"""contacts"" : { ""channels"": [ {""url"" : """&amp;Table1[[#This Row],[contact1]]&amp;""", ""channelType"" : """&amp;Table1[[#This Row],[contact1 type]]&amp;""" } ] },"</f>
        <v>"contacts" : { "channels": [ {"url" : "mailto:33@localhost", "channelType" : "" } ] },</v>
      </c>
      <c r="Q35" s="212" t="str">
        <f>""</f>
        <v/>
      </c>
      <c r="R35" s="213"/>
      <c r="S35" s="213"/>
      <c r="T35" s="213"/>
      <c r="U35" s="213"/>
      <c r="V35" s="212" t="str">
        <f>"""aliasLabels"" : [ "&amp;IF(NOT(ISBLANK(Table1[[#This Row],[label1]])),"{""label"": ""1"""&amp;"}"&amp;IF(NOT(ISBLANK(Table1[[#This Row],[label2]])),",{""label"": ""2"""&amp;"}"&amp;IF(NOT(ISBLANK(Table1[[#This Row],[label3]])),",{""label"":""3"""&amp;"}"&amp;IF(NOT(ISBLANK(Table1[[#This Row],[label4]])),",{""label"": ""4"""&amp;"}",""),""),""),"")&amp;"],"</f>
        <v>"aliasLabels" : [ ],</v>
      </c>
      <c r="W35" s="212" t="str">
        <f t="shared" si="3"/>
        <v>"initialPosts" : [  ]</v>
      </c>
      <c r="X3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209" customFormat="1" x14ac:dyDescent="0.25">
      <c r="A36" s="215">
        <v>35</v>
      </c>
      <c r="B36" s="209" t="s">
        <v>1149</v>
      </c>
      <c r="C36" s="210" t="str">
        <f>LOWER(LEFT(Table1[[#This Row],[firstName]],1)&amp;Table1[[#This Row],[lastName]])&amp;"@localhost"</f>
        <v>34@localhost</v>
      </c>
      <c r="E36" s="209">
        <v>34</v>
      </c>
      <c r="F36" s="211" t="str">
        <f t="shared" si="2"/>
        <v>a</v>
      </c>
      <c r="G36" s="212" t="str">
        <f>"mailto:"&amp;Table1[[#This Row],[email]]</f>
        <v>mailto:34@localhost</v>
      </c>
      <c r="H36" s="213"/>
      <c r="I36" s="213"/>
      <c r="J36" s="212" t="str">
        <f>VLOOKUP(Table1[[#This Row],[profilePic'#]],Images[],3,FALSE)</f>
        <v>dinky1 bluegreen</v>
      </c>
      <c r="K3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212" t="str">
        <f>"""id"" : """&amp;Table1[[#This Row],[UUID]]&amp;""", "</f>
        <v xml:space="preserve">"id" : "1d9266f44d094333b7c380099180bf7c", </v>
      </c>
      <c r="M36" s="212" t="str">
        <f>"""email"" : """&amp;Table1[[#This Row],[email]]&amp;""", "</f>
        <v xml:space="preserve">"email" : "34@localhost", </v>
      </c>
      <c r="N36" s="212" t="str">
        <f>"""pwd"" : """&amp;Table1[[#This Row],[pwd]]&amp;""", "</f>
        <v xml:space="preserve">"pwd" : "a", </v>
      </c>
      <c r="O36" s="212"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212" t="str">
        <f>"""contacts"" : { ""channels"": [ {""url"" : """&amp;Table1[[#This Row],[contact1]]&amp;""", ""channelType"" : """&amp;Table1[[#This Row],[contact1 type]]&amp;""" } ] },"</f>
        <v>"contacts" : { "channels": [ {"url" : "mailto:34@localhost", "channelType" : "" } ] },</v>
      </c>
      <c r="Q36" s="212" t="str">
        <f>""</f>
        <v/>
      </c>
      <c r="R36" s="213"/>
      <c r="S36" s="213"/>
      <c r="T36" s="213"/>
      <c r="U36" s="213"/>
      <c r="V36" s="212" t="str">
        <f>"""aliasLabels"" : [ "&amp;IF(NOT(ISBLANK(Table1[[#This Row],[label1]])),"{""label"": ""1"""&amp;"}"&amp;IF(NOT(ISBLANK(Table1[[#This Row],[label2]])),",{""label"": ""2"""&amp;"}"&amp;IF(NOT(ISBLANK(Table1[[#This Row],[label3]])),",{""label"":""3"""&amp;"}"&amp;IF(NOT(ISBLANK(Table1[[#This Row],[label4]])),",{""label"": ""4"""&amp;"}",""),""),""),"")&amp;"],"</f>
        <v>"aliasLabels" : [ ],</v>
      </c>
      <c r="W36" s="212" t="str">
        <f t="shared" si="3"/>
        <v>"initialPosts" : [  ]</v>
      </c>
      <c r="X3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209" customFormat="1" x14ac:dyDescent="0.25">
      <c r="A37" s="208">
        <v>36</v>
      </c>
      <c r="B37" s="209" t="s">
        <v>1150</v>
      </c>
      <c r="C37" s="210" t="str">
        <f>LOWER(LEFT(Table1[[#This Row],[firstName]],1)&amp;Table1[[#This Row],[lastName]])&amp;"@localhost"</f>
        <v>35@localhost</v>
      </c>
      <c r="E37" s="209">
        <v>35</v>
      </c>
      <c r="F37" s="211" t="str">
        <f t="shared" si="2"/>
        <v>a</v>
      </c>
      <c r="G37" s="212" t="str">
        <f>"mailto:"&amp;Table1[[#This Row],[email]]</f>
        <v>mailto:35@localhost</v>
      </c>
      <c r="H37" s="213"/>
      <c r="I37" s="213"/>
      <c r="J37" s="212" t="str">
        <f>VLOOKUP(Table1[[#This Row],[profilePic'#]],Images[],3,FALSE)</f>
        <v>dinky1 bluegreen</v>
      </c>
      <c r="K3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212" t="str">
        <f>"""id"" : """&amp;Table1[[#This Row],[UUID]]&amp;""", "</f>
        <v xml:space="preserve">"id" : "ff235fc133f54453907939c5b2f1f1c8", </v>
      </c>
      <c r="M37" s="212" t="str">
        <f>"""email"" : """&amp;Table1[[#This Row],[email]]&amp;""", "</f>
        <v xml:space="preserve">"email" : "35@localhost", </v>
      </c>
      <c r="N37" s="212" t="str">
        <f>"""pwd"" : """&amp;Table1[[#This Row],[pwd]]&amp;""", "</f>
        <v xml:space="preserve">"pwd" : "a", </v>
      </c>
      <c r="O37" s="212"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212" t="str">
        <f>"""contacts"" : { ""channels"": [ {""url"" : """&amp;Table1[[#This Row],[contact1]]&amp;""", ""channelType"" : """&amp;Table1[[#This Row],[contact1 type]]&amp;""" } ] },"</f>
        <v>"contacts" : { "channels": [ {"url" : "mailto:35@localhost", "channelType" : "" } ] },</v>
      </c>
      <c r="Q37" s="212" t="str">
        <f>""</f>
        <v/>
      </c>
      <c r="R37" s="213"/>
      <c r="S37" s="213"/>
      <c r="T37" s="213"/>
      <c r="U37" s="213"/>
      <c r="V37" s="212" t="str">
        <f>"""aliasLabels"" : [ "&amp;IF(NOT(ISBLANK(Table1[[#This Row],[label1]])),"{""label"": ""1"""&amp;"}"&amp;IF(NOT(ISBLANK(Table1[[#This Row],[label2]])),",{""label"": ""2"""&amp;"}"&amp;IF(NOT(ISBLANK(Table1[[#This Row],[label3]])),",{""label"":""3"""&amp;"}"&amp;IF(NOT(ISBLANK(Table1[[#This Row],[label4]])),",{""label"": ""4"""&amp;"}",""),""),""),"")&amp;"],"</f>
        <v>"aliasLabels" : [ ],</v>
      </c>
      <c r="W37" s="212" t="str">
        <f t="shared" si="3"/>
        <v>"initialPosts" : [  ]</v>
      </c>
      <c r="X3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209" customFormat="1" x14ac:dyDescent="0.25">
      <c r="A38" s="214">
        <v>37</v>
      </c>
      <c r="B38" s="209" t="s">
        <v>1151</v>
      </c>
      <c r="C38" s="210" t="str">
        <f>LOWER(LEFT(Table1[[#This Row],[firstName]],1)&amp;Table1[[#This Row],[lastName]])&amp;"@localhost"</f>
        <v>36@localhost</v>
      </c>
      <c r="E38" s="209">
        <v>36</v>
      </c>
      <c r="F38" s="211" t="str">
        <f t="shared" si="2"/>
        <v>a</v>
      </c>
      <c r="G38" s="212" t="str">
        <f>"mailto:"&amp;Table1[[#This Row],[email]]</f>
        <v>mailto:36@localhost</v>
      </c>
      <c r="H38" s="213"/>
      <c r="I38" s="213"/>
      <c r="J38" s="212" t="str">
        <f>VLOOKUP(Table1[[#This Row],[profilePic'#]],Images[],3,FALSE)</f>
        <v>dinky1 bluegreen</v>
      </c>
      <c r="K3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212" t="str">
        <f>"""id"" : """&amp;Table1[[#This Row],[UUID]]&amp;""", "</f>
        <v xml:space="preserve">"id" : "9f837567c50d4f00877b1170a8105711", </v>
      </c>
      <c r="M38" s="212" t="str">
        <f>"""email"" : """&amp;Table1[[#This Row],[email]]&amp;""", "</f>
        <v xml:space="preserve">"email" : "36@localhost", </v>
      </c>
      <c r="N38" s="212" t="str">
        <f>"""pwd"" : """&amp;Table1[[#This Row],[pwd]]&amp;""", "</f>
        <v xml:space="preserve">"pwd" : "a", </v>
      </c>
      <c r="O38" s="212"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212" t="str">
        <f>"""contacts"" : { ""channels"": [ {""url"" : """&amp;Table1[[#This Row],[contact1]]&amp;""", ""channelType"" : """&amp;Table1[[#This Row],[contact1 type]]&amp;""" } ] },"</f>
        <v>"contacts" : { "channels": [ {"url" : "mailto:36@localhost", "channelType" : "" } ] },</v>
      </c>
      <c r="Q38" s="212" t="str">
        <f>""</f>
        <v/>
      </c>
      <c r="R38" s="213"/>
      <c r="S38" s="213"/>
      <c r="T38" s="213"/>
      <c r="U38" s="213"/>
      <c r="V38" s="212" t="str">
        <f>"""aliasLabels"" : [ "&amp;IF(NOT(ISBLANK(Table1[[#This Row],[label1]])),"{""label"": ""1"""&amp;"}"&amp;IF(NOT(ISBLANK(Table1[[#This Row],[label2]])),",{""label"": ""2"""&amp;"}"&amp;IF(NOT(ISBLANK(Table1[[#This Row],[label3]])),",{""label"":""3"""&amp;"}"&amp;IF(NOT(ISBLANK(Table1[[#This Row],[label4]])),",{""label"": ""4"""&amp;"}",""),""),""),"")&amp;"],"</f>
        <v>"aliasLabels" : [ ],</v>
      </c>
      <c r="W38" s="212" t="str">
        <f t="shared" si="3"/>
        <v>"initialPosts" : [  ]</v>
      </c>
      <c r="X3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209" customFormat="1" x14ac:dyDescent="0.25">
      <c r="A39" s="214">
        <v>38</v>
      </c>
      <c r="B39" s="209" t="s">
        <v>1152</v>
      </c>
      <c r="C39" s="210" t="str">
        <f>LOWER(LEFT(Table1[[#This Row],[firstName]],1)&amp;Table1[[#This Row],[lastName]])&amp;"@localhost"</f>
        <v>37@localhost</v>
      </c>
      <c r="E39" s="209">
        <v>37</v>
      </c>
      <c r="F39" s="211" t="str">
        <f t="shared" si="2"/>
        <v>a</v>
      </c>
      <c r="G39" s="212" t="str">
        <f>"mailto:"&amp;Table1[[#This Row],[email]]</f>
        <v>mailto:37@localhost</v>
      </c>
      <c r="H39" s="213"/>
      <c r="I39" s="213"/>
      <c r="J39" s="212" t="str">
        <f>VLOOKUP(Table1[[#This Row],[profilePic'#]],Images[],3,FALSE)</f>
        <v>dinky1 bluegreen</v>
      </c>
      <c r="K3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212" t="str">
        <f>"""id"" : """&amp;Table1[[#This Row],[UUID]]&amp;""", "</f>
        <v xml:space="preserve">"id" : "d6ac3e2f2e464ecf81d12d696bb8f6ae", </v>
      </c>
      <c r="M39" s="212" t="str">
        <f>"""email"" : """&amp;Table1[[#This Row],[email]]&amp;""", "</f>
        <v xml:space="preserve">"email" : "37@localhost", </v>
      </c>
      <c r="N39" s="212" t="str">
        <f>"""pwd"" : """&amp;Table1[[#This Row],[pwd]]&amp;""", "</f>
        <v xml:space="preserve">"pwd" : "a", </v>
      </c>
      <c r="O39" s="212"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212" t="str">
        <f>"""contacts"" : { ""channels"": [ {""url"" : """&amp;Table1[[#This Row],[contact1]]&amp;""", ""channelType"" : """&amp;Table1[[#This Row],[contact1 type]]&amp;""" } ] },"</f>
        <v>"contacts" : { "channels": [ {"url" : "mailto:37@localhost", "channelType" : "" } ] },</v>
      </c>
      <c r="Q39" s="212" t="str">
        <f>""</f>
        <v/>
      </c>
      <c r="R39" s="213"/>
      <c r="S39" s="213"/>
      <c r="T39" s="213"/>
      <c r="U39" s="213"/>
      <c r="V39" s="212" t="str">
        <f>"""aliasLabels"" : [ "&amp;IF(NOT(ISBLANK(Table1[[#This Row],[label1]])),"{""label"": ""1"""&amp;"}"&amp;IF(NOT(ISBLANK(Table1[[#This Row],[label2]])),",{""label"": ""2"""&amp;"}"&amp;IF(NOT(ISBLANK(Table1[[#This Row],[label3]])),",{""label"":""3"""&amp;"}"&amp;IF(NOT(ISBLANK(Table1[[#This Row],[label4]])),",{""label"": ""4"""&amp;"}",""),""),""),"")&amp;"],"</f>
        <v>"aliasLabels" : [ ],</v>
      </c>
      <c r="W39" s="212" t="str">
        <f t="shared" si="3"/>
        <v>"initialPosts" : [  ]</v>
      </c>
      <c r="X3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209" customFormat="1" x14ac:dyDescent="0.25">
      <c r="A40" s="215">
        <v>39</v>
      </c>
      <c r="B40" s="209" t="s">
        <v>1153</v>
      </c>
      <c r="C40" s="210" t="str">
        <f>LOWER(LEFT(Table1[[#This Row],[firstName]],1)&amp;Table1[[#This Row],[lastName]])&amp;"@localhost"</f>
        <v>38@localhost</v>
      </c>
      <c r="E40" s="209">
        <v>38</v>
      </c>
      <c r="F40" s="211" t="str">
        <f t="shared" si="2"/>
        <v>a</v>
      </c>
      <c r="G40" s="212" t="str">
        <f>"mailto:"&amp;Table1[[#This Row],[email]]</f>
        <v>mailto:38@localhost</v>
      </c>
      <c r="H40" s="213"/>
      <c r="I40" s="213"/>
      <c r="J40" s="212" t="str">
        <f>VLOOKUP(Table1[[#This Row],[profilePic'#]],Images[],3,FALSE)</f>
        <v>dinky1 bluegreen</v>
      </c>
      <c r="K4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212" t="str">
        <f>"""id"" : """&amp;Table1[[#This Row],[UUID]]&amp;""", "</f>
        <v xml:space="preserve">"id" : "7705c9f6e67243f8a65cef45872ba455", </v>
      </c>
      <c r="M40" s="212" t="str">
        <f>"""email"" : """&amp;Table1[[#This Row],[email]]&amp;""", "</f>
        <v xml:space="preserve">"email" : "38@localhost", </v>
      </c>
      <c r="N40" s="212" t="str">
        <f>"""pwd"" : """&amp;Table1[[#This Row],[pwd]]&amp;""", "</f>
        <v xml:space="preserve">"pwd" : "a", </v>
      </c>
      <c r="O40" s="212"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212" t="str">
        <f>"""contacts"" : { ""channels"": [ {""url"" : """&amp;Table1[[#This Row],[contact1]]&amp;""", ""channelType"" : """&amp;Table1[[#This Row],[contact1 type]]&amp;""" } ] },"</f>
        <v>"contacts" : { "channels": [ {"url" : "mailto:38@localhost", "channelType" : "" } ] },</v>
      </c>
      <c r="Q40" s="212" t="str">
        <f>""</f>
        <v/>
      </c>
      <c r="R40" s="213"/>
      <c r="S40" s="213"/>
      <c r="T40" s="213"/>
      <c r="U40" s="213"/>
      <c r="V40" s="212" t="str">
        <f>"""aliasLabels"" : [ "&amp;IF(NOT(ISBLANK(Table1[[#This Row],[label1]])),"{""label"": ""1"""&amp;"}"&amp;IF(NOT(ISBLANK(Table1[[#This Row],[label2]])),",{""label"": ""2"""&amp;"}"&amp;IF(NOT(ISBLANK(Table1[[#This Row],[label3]])),",{""label"":""3"""&amp;"}"&amp;IF(NOT(ISBLANK(Table1[[#This Row],[label4]])),",{""label"": ""4"""&amp;"}",""),""),""),"")&amp;"],"</f>
        <v>"aliasLabels" : [ ],</v>
      </c>
      <c r="W40" s="212" t="str">
        <f t="shared" si="3"/>
        <v>"initialPosts" : [  ]</v>
      </c>
      <c r="X4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209" customFormat="1" x14ac:dyDescent="0.25">
      <c r="A41" s="208">
        <v>40</v>
      </c>
      <c r="B41" s="209" t="s">
        <v>1154</v>
      </c>
      <c r="C41" s="210" t="str">
        <f>LOWER(LEFT(Table1[[#This Row],[firstName]],1)&amp;Table1[[#This Row],[lastName]])&amp;"@localhost"</f>
        <v>39@localhost</v>
      </c>
      <c r="E41" s="209">
        <v>39</v>
      </c>
      <c r="F41" s="211" t="str">
        <f t="shared" si="2"/>
        <v>a</v>
      </c>
      <c r="G41" s="212" t="str">
        <f>"mailto:"&amp;Table1[[#This Row],[email]]</f>
        <v>mailto:39@localhost</v>
      </c>
      <c r="H41" s="213"/>
      <c r="I41" s="213"/>
      <c r="J41" s="212" t="str">
        <f>VLOOKUP(Table1[[#This Row],[profilePic'#]],Images[],3,FALSE)</f>
        <v>dinky1 bluegreen</v>
      </c>
      <c r="K4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212" t="str">
        <f>"""id"" : """&amp;Table1[[#This Row],[UUID]]&amp;""", "</f>
        <v xml:space="preserve">"id" : "1639a21e75c04247b6be92fbefc62bbb", </v>
      </c>
      <c r="M41" s="212" t="str">
        <f>"""email"" : """&amp;Table1[[#This Row],[email]]&amp;""", "</f>
        <v xml:space="preserve">"email" : "39@localhost", </v>
      </c>
      <c r="N41" s="212" t="str">
        <f>"""pwd"" : """&amp;Table1[[#This Row],[pwd]]&amp;""", "</f>
        <v xml:space="preserve">"pwd" : "a", </v>
      </c>
      <c r="O41" s="212"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212" t="str">
        <f>"""contacts"" : { ""channels"": [ {""url"" : """&amp;Table1[[#This Row],[contact1]]&amp;""", ""channelType"" : """&amp;Table1[[#This Row],[contact1 type]]&amp;""" } ] },"</f>
        <v>"contacts" : { "channels": [ {"url" : "mailto:39@localhost", "channelType" : "" } ] },</v>
      </c>
      <c r="Q41" s="212" t="str">
        <f>""</f>
        <v/>
      </c>
      <c r="R41" s="213"/>
      <c r="S41" s="213"/>
      <c r="T41" s="213"/>
      <c r="U41" s="213"/>
      <c r="V41" s="212" t="str">
        <f>"""aliasLabels"" : [ "&amp;IF(NOT(ISBLANK(Table1[[#This Row],[label1]])),"{""label"": ""1"""&amp;"}"&amp;IF(NOT(ISBLANK(Table1[[#This Row],[label2]])),",{""label"": ""2"""&amp;"}"&amp;IF(NOT(ISBLANK(Table1[[#This Row],[label3]])),",{""label"":""3"""&amp;"}"&amp;IF(NOT(ISBLANK(Table1[[#This Row],[label4]])),",{""label"": ""4"""&amp;"}",""),""),""),"")&amp;"],"</f>
        <v>"aliasLabels" : [ ],</v>
      </c>
      <c r="W41" s="212" t="str">
        <f t="shared" si="3"/>
        <v>"initialPosts" : [  ]</v>
      </c>
      <c r="X4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209" customFormat="1" x14ac:dyDescent="0.25">
      <c r="A42" s="214">
        <v>41</v>
      </c>
      <c r="B42" s="209" t="s">
        <v>1155</v>
      </c>
      <c r="C42" s="210" t="str">
        <f>LOWER(LEFT(Table1[[#This Row],[firstName]],1)&amp;Table1[[#This Row],[lastName]])&amp;"@localhost"</f>
        <v>40@localhost</v>
      </c>
      <c r="E42" s="209">
        <v>40</v>
      </c>
      <c r="F42" s="211" t="str">
        <f t="shared" si="2"/>
        <v>a</v>
      </c>
      <c r="G42" s="212" t="str">
        <f>"mailto:"&amp;Table1[[#This Row],[email]]</f>
        <v>mailto:40@localhost</v>
      </c>
      <c r="H42" s="213"/>
      <c r="I42" s="213"/>
      <c r="J42" s="212" t="str">
        <f>VLOOKUP(Table1[[#This Row],[profilePic'#]],Images[],3,FALSE)</f>
        <v>dinky1 bluegreen</v>
      </c>
      <c r="K4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212" t="str">
        <f>"""id"" : """&amp;Table1[[#This Row],[UUID]]&amp;""", "</f>
        <v xml:space="preserve">"id" : "f6ae1ae5d0454be583b2160f8f7b593c", </v>
      </c>
      <c r="M42" s="212" t="str">
        <f>"""email"" : """&amp;Table1[[#This Row],[email]]&amp;""", "</f>
        <v xml:space="preserve">"email" : "40@localhost", </v>
      </c>
      <c r="N42" s="212" t="str">
        <f>"""pwd"" : """&amp;Table1[[#This Row],[pwd]]&amp;""", "</f>
        <v xml:space="preserve">"pwd" : "a", </v>
      </c>
      <c r="O42" s="212"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212" t="str">
        <f>"""contacts"" : { ""channels"": [ {""url"" : """&amp;Table1[[#This Row],[contact1]]&amp;""", ""channelType"" : """&amp;Table1[[#This Row],[contact1 type]]&amp;""" } ] },"</f>
        <v>"contacts" : { "channels": [ {"url" : "mailto:40@localhost", "channelType" : "" } ] },</v>
      </c>
      <c r="Q42" s="212" t="str">
        <f>""</f>
        <v/>
      </c>
      <c r="R42" s="213"/>
      <c r="S42" s="213"/>
      <c r="T42" s="213"/>
      <c r="U42" s="213"/>
      <c r="V42" s="212" t="str">
        <f>"""aliasLabels"" : [ "&amp;IF(NOT(ISBLANK(Table1[[#This Row],[label1]])),"{""label"": ""1"""&amp;"}"&amp;IF(NOT(ISBLANK(Table1[[#This Row],[label2]])),",{""label"": ""2"""&amp;"}"&amp;IF(NOT(ISBLANK(Table1[[#This Row],[label3]])),",{""label"":""3"""&amp;"}"&amp;IF(NOT(ISBLANK(Table1[[#This Row],[label4]])),",{""label"": ""4"""&amp;"}",""),""),""),"")&amp;"],"</f>
        <v>"aliasLabels" : [ ],</v>
      </c>
      <c r="W42" s="212" t="str">
        <f t="shared" si="3"/>
        <v>"initialPosts" : [  ]</v>
      </c>
      <c r="X4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209" customFormat="1" x14ac:dyDescent="0.25">
      <c r="A43" s="214">
        <v>42</v>
      </c>
      <c r="B43" s="209" t="s">
        <v>1156</v>
      </c>
      <c r="C43" s="210" t="str">
        <f>LOWER(LEFT(Table1[[#This Row],[firstName]],1)&amp;Table1[[#This Row],[lastName]])&amp;"@localhost"</f>
        <v>41@localhost</v>
      </c>
      <c r="E43" s="209">
        <v>41</v>
      </c>
      <c r="F43" s="211" t="str">
        <f t="shared" si="2"/>
        <v>a</v>
      </c>
      <c r="G43" s="212" t="str">
        <f>"mailto:"&amp;Table1[[#This Row],[email]]</f>
        <v>mailto:41@localhost</v>
      </c>
      <c r="H43" s="213"/>
      <c r="I43" s="213"/>
      <c r="J43" s="212" t="str">
        <f>VLOOKUP(Table1[[#This Row],[profilePic'#]],Images[],3,FALSE)</f>
        <v>dinky1 bluegreen</v>
      </c>
      <c r="K4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212" t="str">
        <f>"""id"" : """&amp;Table1[[#This Row],[UUID]]&amp;""", "</f>
        <v xml:space="preserve">"id" : "b48ec06462bf41c8a2361635f349506c", </v>
      </c>
      <c r="M43" s="212" t="str">
        <f>"""email"" : """&amp;Table1[[#This Row],[email]]&amp;""", "</f>
        <v xml:space="preserve">"email" : "41@localhost", </v>
      </c>
      <c r="N43" s="212" t="str">
        <f>"""pwd"" : """&amp;Table1[[#This Row],[pwd]]&amp;""", "</f>
        <v xml:space="preserve">"pwd" : "a", </v>
      </c>
      <c r="O43" s="212"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212" t="str">
        <f>"""contacts"" : { ""channels"": [ {""url"" : """&amp;Table1[[#This Row],[contact1]]&amp;""", ""channelType"" : """&amp;Table1[[#This Row],[contact1 type]]&amp;""" } ] },"</f>
        <v>"contacts" : { "channels": [ {"url" : "mailto:41@localhost", "channelType" : "" } ] },</v>
      </c>
      <c r="Q43" s="212" t="str">
        <f>""</f>
        <v/>
      </c>
      <c r="R43" s="213"/>
      <c r="S43" s="213"/>
      <c r="T43" s="213"/>
      <c r="U43" s="213"/>
      <c r="V43" s="212" t="str">
        <f>"""aliasLabels"" : [ "&amp;IF(NOT(ISBLANK(Table1[[#This Row],[label1]])),"{""label"": ""1"""&amp;"}"&amp;IF(NOT(ISBLANK(Table1[[#This Row],[label2]])),",{""label"": ""2"""&amp;"}"&amp;IF(NOT(ISBLANK(Table1[[#This Row],[label3]])),",{""label"":""3"""&amp;"}"&amp;IF(NOT(ISBLANK(Table1[[#This Row],[label4]])),",{""label"": ""4"""&amp;"}",""),""),""),"")&amp;"],"</f>
        <v>"aliasLabels" : [ ],</v>
      </c>
      <c r="W43" s="212" t="str">
        <f t="shared" si="3"/>
        <v>"initialPosts" : [  ]</v>
      </c>
      <c r="X4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209" customFormat="1" x14ac:dyDescent="0.25">
      <c r="A44" s="215">
        <v>43</v>
      </c>
      <c r="B44" s="209" t="s">
        <v>1157</v>
      </c>
      <c r="C44" s="210" t="str">
        <f>LOWER(LEFT(Table1[[#This Row],[firstName]],1)&amp;Table1[[#This Row],[lastName]])&amp;"@localhost"</f>
        <v>42@localhost</v>
      </c>
      <c r="E44" s="209">
        <v>42</v>
      </c>
      <c r="F44" s="211" t="str">
        <f t="shared" si="2"/>
        <v>a</v>
      </c>
      <c r="G44" s="212" t="str">
        <f>"mailto:"&amp;Table1[[#This Row],[email]]</f>
        <v>mailto:42@localhost</v>
      </c>
      <c r="H44" s="213"/>
      <c r="I44" s="213"/>
      <c r="J44" s="212" t="str">
        <f>VLOOKUP(Table1[[#This Row],[profilePic'#]],Images[],3,FALSE)</f>
        <v>dinky1 bluegreen</v>
      </c>
      <c r="K4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212" t="str">
        <f>"""id"" : """&amp;Table1[[#This Row],[UUID]]&amp;""", "</f>
        <v xml:space="preserve">"id" : "478408215108400485522963e1bde719", </v>
      </c>
      <c r="M44" s="212" t="str">
        <f>"""email"" : """&amp;Table1[[#This Row],[email]]&amp;""", "</f>
        <v xml:space="preserve">"email" : "42@localhost", </v>
      </c>
      <c r="N44" s="212" t="str">
        <f>"""pwd"" : """&amp;Table1[[#This Row],[pwd]]&amp;""", "</f>
        <v xml:space="preserve">"pwd" : "a", </v>
      </c>
      <c r="O44" s="212"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212" t="str">
        <f>"""contacts"" : { ""channels"": [ {""url"" : """&amp;Table1[[#This Row],[contact1]]&amp;""", ""channelType"" : """&amp;Table1[[#This Row],[contact1 type]]&amp;""" } ] },"</f>
        <v>"contacts" : { "channels": [ {"url" : "mailto:42@localhost", "channelType" : "" } ] },</v>
      </c>
      <c r="Q44" s="212" t="str">
        <f>""</f>
        <v/>
      </c>
      <c r="R44" s="213"/>
      <c r="S44" s="213"/>
      <c r="T44" s="213"/>
      <c r="U44" s="213"/>
      <c r="V44" s="212" t="str">
        <f>"""aliasLabels"" : [ "&amp;IF(NOT(ISBLANK(Table1[[#This Row],[label1]])),"{""label"": ""1"""&amp;"}"&amp;IF(NOT(ISBLANK(Table1[[#This Row],[label2]])),",{""label"": ""2"""&amp;"}"&amp;IF(NOT(ISBLANK(Table1[[#This Row],[label3]])),",{""label"":""3"""&amp;"}"&amp;IF(NOT(ISBLANK(Table1[[#This Row],[label4]])),",{""label"": ""4"""&amp;"}",""),""),""),"")&amp;"],"</f>
        <v>"aliasLabels" : [ ],</v>
      </c>
      <c r="W44" s="212" t="str">
        <f t="shared" si="3"/>
        <v>"initialPosts" : [  ]</v>
      </c>
      <c r="X4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209" customFormat="1" x14ac:dyDescent="0.25">
      <c r="A45" s="208">
        <v>44</v>
      </c>
      <c r="B45" s="209" t="s">
        <v>1158</v>
      </c>
      <c r="C45" s="210" t="str">
        <f>LOWER(LEFT(Table1[[#This Row],[firstName]],1)&amp;Table1[[#This Row],[lastName]])&amp;"@localhost"</f>
        <v>43@localhost</v>
      </c>
      <c r="E45" s="209">
        <v>43</v>
      </c>
      <c r="F45" s="211" t="str">
        <f t="shared" si="2"/>
        <v>a</v>
      </c>
      <c r="G45" s="212" t="str">
        <f>"mailto:"&amp;Table1[[#This Row],[email]]</f>
        <v>mailto:43@localhost</v>
      </c>
      <c r="H45" s="213"/>
      <c r="I45" s="213"/>
      <c r="J45" s="212" t="str">
        <f>VLOOKUP(Table1[[#This Row],[profilePic'#]],Images[],3,FALSE)</f>
        <v>dinky1 bluegreen</v>
      </c>
      <c r="K4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212" t="str">
        <f>"""id"" : """&amp;Table1[[#This Row],[UUID]]&amp;""", "</f>
        <v xml:space="preserve">"id" : "9e91ea59e73f424cbe99cf8bfca4203d", </v>
      </c>
      <c r="M45" s="212" t="str">
        <f>"""email"" : """&amp;Table1[[#This Row],[email]]&amp;""", "</f>
        <v xml:space="preserve">"email" : "43@localhost", </v>
      </c>
      <c r="N45" s="212" t="str">
        <f>"""pwd"" : """&amp;Table1[[#This Row],[pwd]]&amp;""", "</f>
        <v xml:space="preserve">"pwd" : "a", </v>
      </c>
      <c r="O45" s="212"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212" t="str">
        <f>"""contacts"" : { ""channels"": [ {""url"" : """&amp;Table1[[#This Row],[contact1]]&amp;""", ""channelType"" : """&amp;Table1[[#This Row],[contact1 type]]&amp;""" } ] },"</f>
        <v>"contacts" : { "channels": [ {"url" : "mailto:43@localhost", "channelType" : "" } ] },</v>
      </c>
      <c r="Q45" s="212" t="str">
        <f>""</f>
        <v/>
      </c>
      <c r="R45" s="213"/>
      <c r="S45" s="213"/>
      <c r="T45" s="213"/>
      <c r="U45" s="213"/>
      <c r="V45" s="212" t="str">
        <f>"""aliasLabels"" : [ "&amp;IF(NOT(ISBLANK(Table1[[#This Row],[label1]])),"{""label"": ""1"""&amp;"}"&amp;IF(NOT(ISBLANK(Table1[[#This Row],[label2]])),",{""label"": ""2"""&amp;"}"&amp;IF(NOT(ISBLANK(Table1[[#This Row],[label3]])),",{""label"":""3"""&amp;"}"&amp;IF(NOT(ISBLANK(Table1[[#This Row],[label4]])),",{""label"": ""4"""&amp;"}",""),""),""),"")&amp;"],"</f>
        <v>"aliasLabels" : [ ],</v>
      </c>
      <c r="W45" s="212" t="str">
        <f t="shared" si="3"/>
        <v>"initialPosts" : [  ]</v>
      </c>
      <c r="X4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209" customFormat="1" x14ac:dyDescent="0.25">
      <c r="A46" s="214">
        <v>45</v>
      </c>
      <c r="B46" s="209" t="s">
        <v>1159</v>
      </c>
      <c r="C46" s="210" t="str">
        <f>LOWER(LEFT(Table1[[#This Row],[firstName]],1)&amp;Table1[[#This Row],[lastName]])&amp;"@localhost"</f>
        <v>44@localhost</v>
      </c>
      <c r="E46" s="209">
        <v>44</v>
      </c>
      <c r="F46" s="211" t="str">
        <f t="shared" si="2"/>
        <v>a</v>
      </c>
      <c r="G46" s="212" t="str">
        <f>"mailto:"&amp;Table1[[#This Row],[email]]</f>
        <v>mailto:44@localhost</v>
      </c>
      <c r="H46" s="213"/>
      <c r="I46" s="213"/>
      <c r="J46" s="212" t="str">
        <f>VLOOKUP(Table1[[#This Row],[profilePic'#]],Images[],3,FALSE)</f>
        <v>dinky1 bluegreen</v>
      </c>
      <c r="K4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212" t="str">
        <f>"""id"" : """&amp;Table1[[#This Row],[UUID]]&amp;""", "</f>
        <v xml:space="preserve">"id" : "dc2d5be1c29b4041ac40b1478e08b6aa", </v>
      </c>
      <c r="M46" s="212" t="str">
        <f>"""email"" : """&amp;Table1[[#This Row],[email]]&amp;""", "</f>
        <v xml:space="preserve">"email" : "44@localhost", </v>
      </c>
      <c r="N46" s="212" t="str">
        <f>"""pwd"" : """&amp;Table1[[#This Row],[pwd]]&amp;""", "</f>
        <v xml:space="preserve">"pwd" : "a", </v>
      </c>
      <c r="O46" s="212"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212" t="str">
        <f>"""contacts"" : { ""channels"": [ {""url"" : """&amp;Table1[[#This Row],[contact1]]&amp;""", ""channelType"" : """&amp;Table1[[#This Row],[contact1 type]]&amp;""" } ] },"</f>
        <v>"contacts" : { "channels": [ {"url" : "mailto:44@localhost", "channelType" : "" } ] },</v>
      </c>
      <c r="Q46" s="212" t="str">
        <f>""</f>
        <v/>
      </c>
      <c r="R46" s="213"/>
      <c r="S46" s="213"/>
      <c r="T46" s="213"/>
      <c r="U46" s="213"/>
      <c r="V46" s="212" t="str">
        <f>"""aliasLabels"" : [ "&amp;IF(NOT(ISBLANK(Table1[[#This Row],[label1]])),"{""label"": ""1"""&amp;"}"&amp;IF(NOT(ISBLANK(Table1[[#This Row],[label2]])),",{""label"": ""2"""&amp;"}"&amp;IF(NOT(ISBLANK(Table1[[#This Row],[label3]])),",{""label"":""3"""&amp;"}"&amp;IF(NOT(ISBLANK(Table1[[#This Row],[label4]])),",{""label"": ""4"""&amp;"}",""),""),""),"")&amp;"],"</f>
        <v>"aliasLabels" : [ ],</v>
      </c>
      <c r="W46" s="212" t="str">
        <f t="shared" si="3"/>
        <v>"initialPosts" : [  ]</v>
      </c>
      <c r="X4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209" customFormat="1" x14ac:dyDescent="0.25">
      <c r="A47" s="214">
        <v>46</v>
      </c>
      <c r="B47" s="209" t="s">
        <v>1160</v>
      </c>
      <c r="C47" s="210" t="str">
        <f>LOWER(LEFT(Table1[[#This Row],[firstName]],1)&amp;Table1[[#This Row],[lastName]])&amp;"@localhost"</f>
        <v>45@localhost</v>
      </c>
      <c r="E47" s="209">
        <v>45</v>
      </c>
      <c r="F47" s="211" t="str">
        <f t="shared" si="2"/>
        <v>a</v>
      </c>
      <c r="G47" s="212" t="str">
        <f>"mailto:"&amp;Table1[[#This Row],[email]]</f>
        <v>mailto:45@localhost</v>
      </c>
      <c r="H47" s="213"/>
      <c r="I47" s="213"/>
      <c r="J47" s="212" t="str">
        <f>VLOOKUP(Table1[[#This Row],[profilePic'#]],Images[],3,FALSE)</f>
        <v>dinky1 bluegreen</v>
      </c>
      <c r="K4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212" t="str">
        <f>"""id"" : """&amp;Table1[[#This Row],[UUID]]&amp;""", "</f>
        <v xml:space="preserve">"id" : "bd73e89b58714f999dba7f8f6274d613", </v>
      </c>
      <c r="M47" s="212" t="str">
        <f>"""email"" : """&amp;Table1[[#This Row],[email]]&amp;""", "</f>
        <v xml:space="preserve">"email" : "45@localhost", </v>
      </c>
      <c r="N47" s="212" t="str">
        <f>"""pwd"" : """&amp;Table1[[#This Row],[pwd]]&amp;""", "</f>
        <v xml:space="preserve">"pwd" : "a", </v>
      </c>
      <c r="O47" s="212"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212" t="str">
        <f>"""contacts"" : { ""channels"": [ {""url"" : """&amp;Table1[[#This Row],[contact1]]&amp;""", ""channelType"" : """&amp;Table1[[#This Row],[contact1 type]]&amp;""" } ] },"</f>
        <v>"contacts" : { "channels": [ {"url" : "mailto:45@localhost", "channelType" : "" } ] },</v>
      </c>
      <c r="Q47" s="212" t="str">
        <f>""</f>
        <v/>
      </c>
      <c r="R47" s="213"/>
      <c r="S47" s="213"/>
      <c r="T47" s="213"/>
      <c r="U47" s="213"/>
      <c r="V47" s="212" t="str">
        <f>"""aliasLabels"" : [ "&amp;IF(NOT(ISBLANK(Table1[[#This Row],[label1]])),"{""label"": ""1"""&amp;"}"&amp;IF(NOT(ISBLANK(Table1[[#This Row],[label2]])),",{""label"": ""2"""&amp;"}"&amp;IF(NOT(ISBLANK(Table1[[#This Row],[label3]])),",{""label"":""3"""&amp;"}"&amp;IF(NOT(ISBLANK(Table1[[#This Row],[label4]])),",{""label"": ""4"""&amp;"}",""),""),""),"")&amp;"],"</f>
        <v>"aliasLabels" : [ ],</v>
      </c>
      <c r="W47" s="212" t="str">
        <f t="shared" si="3"/>
        <v>"initialPosts" : [  ]</v>
      </c>
      <c r="X4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209" customFormat="1" x14ac:dyDescent="0.25">
      <c r="A48" s="215">
        <v>47</v>
      </c>
      <c r="B48" s="209" t="s">
        <v>1161</v>
      </c>
      <c r="C48" s="210" t="str">
        <f>LOWER(LEFT(Table1[[#This Row],[firstName]],1)&amp;Table1[[#This Row],[lastName]])&amp;"@localhost"</f>
        <v>46@localhost</v>
      </c>
      <c r="E48" s="209">
        <v>46</v>
      </c>
      <c r="F48" s="211" t="str">
        <f t="shared" si="2"/>
        <v>a</v>
      </c>
      <c r="G48" s="212" t="str">
        <f>"mailto:"&amp;Table1[[#This Row],[email]]</f>
        <v>mailto:46@localhost</v>
      </c>
      <c r="H48" s="213"/>
      <c r="I48" s="213"/>
      <c r="J48" s="212" t="str">
        <f>VLOOKUP(Table1[[#This Row],[profilePic'#]],Images[],3,FALSE)</f>
        <v>dinky1 bluegreen</v>
      </c>
      <c r="K4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212" t="str">
        <f>"""id"" : """&amp;Table1[[#This Row],[UUID]]&amp;""", "</f>
        <v xml:space="preserve">"id" : "d31f5bf7838d4643bad66f0236fef1de", </v>
      </c>
      <c r="M48" s="212" t="str">
        <f>"""email"" : """&amp;Table1[[#This Row],[email]]&amp;""", "</f>
        <v xml:space="preserve">"email" : "46@localhost", </v>
      </c>
      <c r="N48" s="212" t="str">
        <f>"""pwd"" : """&amp;Table1[[#This Row],[pwd]]&amp;""", "</f>
        <v xml:space="preserve">"pwd" : "a", </v>
      </c>
      <c r="O48" s="212"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212" t="str">
        <f>"""contacts"" : { ""channels"": [ {""url"" : """&amp;Table1[[#This Row],[contact1]]&amp;""", ""channelType"" : """&amp;Table1[[#This Row],[contact1 type]]&amp;""" } ] },"</f>
        <v>"contacts" : { "channels": [ {"url" : "mailto:46@localhost", "channelType" : "" } ] },</v>
      </c>
      <c r="Q48" s="212" t="str">
        <f>""</f>
        <v/>
      </c>
      <c r="R48" s="213"/>
      <c r="S48" s="213"/>
      <c r="T48" s="213"/>
      <c r="U48" s="213"/>
      <c r="V48" s="212" t="str">
        <f>"""aliasLabels"" : [ "&amp;IF(NOT(ISBLANK(Table1[[#This Row],[label1]])),"{""label"": ""1"""&amp;"}"&amp;IF(NOT(ISBLANK(Table1[[#This Row],[label2]])),",{""label"": ""2"""&amp;"}"&amp;IF(NOT(ISBLANK(Table1[[#This Row],[label3]])),",{""label"":""3"""&amp;"}"&amp;IF(NOT(ISBLANK(Table1[[#This Row],[label4]])),",{""label"": ""4"""&amp;"}",""),""),""),"")&amp;"],"</f>
        <v>"aliasLabels" : [ ],</v>
      </c>
      <c r="W48" s="212" t="str">
        <f t="shared" si="3"/>
        <v>"initialPosts" : [  ]</v>
      </c>
      <c r="X4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209" customFormat="1" x14ac:dyDescent="0.25">
      <c r="A49" s="208">
        <v>48</v>
      </c>
      <c r="B49" s="209" t="s">
        <v>1162</v>
      </c>
      <c r="C49" s="210" t="str">
        <f>LOWER(LEFT(Table1[[#This Row],[firstName]],1)&amp;Table1[[#This Row],[lastName]])&amp;"@localhost"</f>
        <v>47@localhost</v>
      </c>
      <c r="E49" s="209">
        <v>47</v>
      </c>
      <c r="F49" s="211" t="str">
        <f t="shared" si="2"/>
        <v>a</v>
      </c>
      <c r="G49" s="212" t="str">
        <f>"mailto:"&amp;Table1[[#This Row],[email]]</f>
        <v>mailto:47@localhost</v>
      </c>
      <c r="H49" s="213"/>
      <c r="I49" s="213"/>
      <c r="J49" s="212" t="str">
        <f>VLOOKUP(Table1[[#This Row],[profilePic'#]],Images[],3,FALSE)</f>
        <v>dinky1 bluegreen</v>
      </c>
      <c r="K4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212" t="str">
        <f>"""id"" : """&amp;Table1[[#This Row],[UUID]]&amp;""", "</f>
        <v xml:space="preserve">"id" : "153c99fe6d67469b87319e49a260a9f5", </v>
      </c>
      <c r="M49" s="212" t="str">
        <f>"""email"" : """&amp;Table1[[#This Row],[email]]&amp;""", "</f>
        <v xml:space="preserve">"email" : "47@localhost", </v>
      </c>
      <c r="N49" s="212" t="str">
        <f>"""pwd"" : """&amp;Table1[[#This Row],[pwd]]&amp;""", "</f>
        <v xml:space="preserve">"pwd" : "a", </v>
      </c>
      <c r="O49" s="212"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212" t="str">
        <f>"""contacts"" : { ""channels"": [ {""url"" : """&amp;Table1[[#This Row],[contact1]]&amp;""", ""channelType"" : """&amp;Table1[[#This Row],[contact1 type]]&amp;""" } ] },"</f>
        <v>"contacts" : { "channels": [ {"url" : "mailto:47@localhost", "channelType" : "" } ] },</v>
      </c>
      <c r="Q49" s="212" t="str">
        <f>""</f>
        <v/>
      </c>
      <c r="R49" s="213"/>
      <c r="S49" s="213"/>
      <c r="T49" s="213"/>
      <c r="U49" s="213"/>
      <c r="V49" s="212" t="str">
        <f>"""aliasLabels"" : [ "&amp;IF(NOT(ISBLANK(Table1[[#This Row],[label1]])),"{""label"": ""1"""&amp;"}"&amp;IF(NOT(ISBLANK(Table1[[#This Row],[label2]])),",{""label"": ""2"""&amp;"}"&amp;IF(NOT(ISBLANK(Table1[[#This Row],[label3]])),",{""label"":""3"""&amp;"}"&amp;IF(NOT(ISBLANK(Table1[[#This Row],[label4]])),",{""label"": ""4"""&amp;"}",""),""),""),"")&amp;"],"</f>
        <v>"aliasLabels" : [ ],</v>
      </c>
      <c r="W49" s="212" t="str">
        <f t="shared" si="3"/>
        <v>"initialPosts" : [  ]</v>
      </c>
      <c r="X4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209" customFormat="1" x14ac:dyDescent="0.25">
      <c r="A50" s="214">
        <v>49</v>
      </c>
      <c r="B50" s="209" t="s">
        <v>1163</v>
      </c>
      <c r="C50" s="210" t="str">
        <f>LOWER(LEFT(Table1[[#This Row],[firstName]],1)&amp;Table1[[#This Row],[lastName]])&amp;"@localhost"</f>
        <v>48@localhost</v>
      </c>
      <c r="E50" s="209">
        <v>48</v>
      </c>
      <c r="F50" s="211" t="str">
        <f t="shared" si="2"/>
        <v>a</v>
      </c>
      <c r="G50" s="212" t="str">
        <f>"mailto:"&amp;Table1[[#This Row],[email]]</f>
        <v>mailto:48@localhost</v>
      </c>
      <c r="H50" s="213"/>
      <c r="I50" s="213"/>
      <c r="J50" s="212" t="str">
        <f>VLOOKUP(Table1[[#This Row],[profilePic'#]],Images[],3,FALSE)</f>
        <v>dinky1 bluegreen</v>
      </c>
      <c r="K5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212" t="str">
        <f>"""id"" : """&amp;Table1[[#This Row],[UUID]]&amp;""", "</f>
        <v xml:space="preserve">"id" : "20965448c304409991f4c3e2a1d770b0", </v>
      </c>
      <c r="M50" s="212" t="str">
        <f>"""email"" : """&amp;Table1[[#This Row],[email]]&amp;""", "</f>
        <v xml:space="preserve">"email" : "48@localhost", </v>
      </c>
      <c r="N50" s="212" t="str">
        <f>"""pwd"" : """&amp;Table1[[#This Row],[pwd]]&amp;""", "</f>
        <v xml:space="preserve">"pwd" : "a", </v>
      </c>
      <c r="O50" s="212"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212" t="str">
        <f>"""contacts"" : { ""channels"": [ {""url"" : """&amp;Table1[[#This Row],[contact1]]&amp;""", ""channelType"" : """&amp;Table1[[#This Row],[contact1 type]]&amp;""" } ] },"</f>
        <v>"contacts" : { "channels": [ {"url" : "mailto:48@localhost", "channelType" : "" } ] },</v>
      </c>
      <c r="Q50" s="212" t="str">
        <f>""</f>
        <v/>
      </c>
      <c r="R50" s="213"/>
      <c r="S50" s="213"/>
      <c r="T50" s="213"/>
      <c r="U50" s="213"/>
      <c r="V50" s="212" t="str">
        <f>"""aliasLabels"" : [ "&amp;IF(NOT(ISBLANK(Table1[[#This Row],[label1]])),"{""label"": ""1"""&amp;"}"&amp;IF(NOT(ISBLANK(Table1[[#This Row],[label2]])),",{""label"": ""2"""&amp;"}"&amp;IF(NOT(ISBLANK(Table1[[#This Row],[label3]])),",{""label"":""3"""&amp;"}"&amp;IF(NOT(ISBLANK(Table1[[#This Row],[label4]])),",{""label"": ""4"""&amp;"}",""),""),""),"")&amp;"],"</f>
        <v>"aliasLabels" : [ ],</v>
      </c>
      <c r="W50" s="212" t="str">
        <f t="shared" si="3"/>
        <v>"initialPosts" : [  ]</v>
      </c>
      <c r="X5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209" customFormat="1" x14ac:dyDescent="0.25">
      <c r="A51" s="214">
        <v>50</v>
      </c>
      <c r="B51" s="209" t="s">
        <v>1164</v>
      </c>
      <c r="C51" s="210" t="str">
        <f>LOWER(LEFT(Table1[[#This Row],[firstName]],1)&amp;Table1[[#This Row],[lastName]])&amp;"@localhost"</f>
        <v>49@localhost</v>
      </c>
      <c r="E51" s="209">
        <v>49</v>
      </c>
      <c r="F51" s="211" t="str">
        <f t="shared" si="2"/>
        <v>a</v>
      </c>
      <c r="G51" s="212" t="str">
        <f>"mailto:"&amp;Table1[[#This Row],[email]]</f>
        <v>mailto:49@localhost</v>
      </c>
      <c r="H51" s="213"/>
      <c r="I51" s="213"/>
      <c r="J51" s="212" t="str">
        <f>VLOOKUP(Table1[[#This Row],[profilePic'#]],Images[],3,FALSE)</f>
        <v>dinky1 bluegreen</v>
      </c>
      <c r="K5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212" t="str">
        <f>"""id"" : """&amp;Table1[[#This Row],[UUID]]&amp;""", "</f>
        <v xml:space="preserve">"id" : "c96b75de3c6c45f797a89e89f9784070", </v>
      </c>
      <c r="M51" s="212" t="str">
        <f>"""email"" : """&amp;Table1[[#This Row],[email]]&amp;""", "</f>
        <v xml:space="preserve">"email" : "49@localhost", </v>
      </c>
      <c r="N51" s="212" t="str">
        <f>"""pwd"" : """&amp;Table1[[#This Row],[pwd]]&amp;""", "</f>
        <v xml:space="preserve">"pwd" : "a", </v>
      </c>
      <c r="O51" s="212"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212" t="str">
        <f>"""contacts"" : { ""channels"": [ {""url"" : """&amp;Table1[[#This Row],[contact1]]&amp;""", ""channelType"" : """&amp;Table1[[#This Row],[contact1 type]]&amp;""" } ] },"</f>
        <v>"contacts" : { "channels": [ {"url" : "mailto:49@localhost", "channelType" : "" } ] },</v>
      </c>
      <c r="Q51" s="212" t="str">
        <f>""</f>
        <v/>
      </c>
      <c r="R51" s="213"/>
      <c r="S51" s="213"/>
      <c r="T51" s="213"/>
      <c r="U51" s="213"/>
      <c r="V51" s="212" t="str">
        <f>"""aliasLabels"" : [ "&amp;IF(NOT(ISBLANK(Table1[[#This Row],[label1]])),"{""label"": ""1"""&amp;"}"&amp;IF(NOT(ISBLANK(Table1[[#This Row],[label2]])),",{""label"": ""2"""&amp;"}"&amp;IF(NOT(ISBLANK(Table1[[#This Row],[label3]])),",{""label"":""3"""&amp;"}"&amp;IF(NOT(ISBLANK(Table1[[#This Row],[label4]])),",{""label"": ""4"""&amp;"}",""),""),""),"")&amp;"],"</f>
        <v>"aliasLabels" : [ ],</v>
      </c>
      <c r="W51" s="212" t="str">
        <f t="shared" si="3"/>
        <v>"initialPosts" : [  ]</v>
      </c>
      <c r="X5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209" customFormat="1" x14ac:dyDescent="0.25">
      <c r="A52" s="215">
        <v>51</v>
      </c>
      <c r="B52" s="209" t="s">
        <v>1165</v>
      </c>
      <c r="C52" s="210" t="str">
        <f>LOWER(LEFT(Table1[[#This Row],[firstName]],1)&amp;Table1[[#This Row],[lastName]])&amp;"@localhost"</f>
        <v>50@localhost</v>
      </c>
      <c r="E52" s="209">
        <v>50</v>
      </c>
      <c r="F52" s="211" t="str">
        <f t="shared" si="2"/>
        <v>a</v>
      </c>
      <c r="G52" s="212" t="str">
        <f>"mailto:"&amp;Table1[[#This Row],[email]]</f>
        <v>mailto:50@localhost</v>
      </c>
      <c r="H52" s="213"/>
      <c r="I52" s="213"/>
      <c r="J52" s="212" t="str">
        <f>VLOOKUP(Table1[[#This Row],[profilePic'#]],Images[],3,FALSE)</f>
        <v>dinky1 bluegreen</v>
      </c>
      <c r="K5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212" t="str">
        <f>"""id"" : """&amp;Table1[[#This Row],[UUID]]&amp;""", "</f>
        <v xml:space="preserve">"id" : "e5316114aefd4a20944ba23be399d574", </v>
      </c>
      <c r="M52" s="212" t="str">
        <f>"""email"" : """&amp;Table1[[#This Row],[email]]&amp;""", "</f>
        <v xml:space="preserve">"email" : "50@localhost", </v>
      </c>
      <c r="N52" s="212" t="str">
        <f>"""pwd"" : """&amp;Table1[[#This Row],[pwd]]&amp;""", "</f>
        <v xml:space="preserve">"pwd" : "a", </v>
      </c>
      <c r="O52" s="212"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212" t="str">
        <f>"""contacts"" : { ""channels"": [ {""url"" : """&amp;Table1[[#This Row],[contact1]]&amp;""", ""channelType"" : """&amp;Table1[[#This Row],[contact1 type]]&amp;""" } ] },"</f>
        <v>"contacts" : { "channels": [ {"url" : "mailto:50@localhost", "channelType" : "" } ] },</v>
      </c>
      <c r="Q52" s="212" t="str">
        <f>""</f>
        <v/>
      </c>
      <c r="R52" s="213"/>
      <c r="S52" s="213"/>
      <c r="T52" s="213"/>
      <c r="U52" s="213"/>
      <c r="V52" s="212" t="str">
        <f>"""aliasLabels"" : [ "&amp;IF(NOT(ISBLANK(Table1[[#This Row],[label1]])),"{""label"": ""1"""&amp;"}"&amp;IF(NOT(ISBLANK(Table1[[#This Row],[label2]])),",{""label"": ""2"""&amp;"}"&amp;IF(NOT(ISBLANK(Table1[[#This Row],[label3]])),",{""label"":""3"""&amp;"}"&amp;IF(NOT(ISBLANK(Table1[[#This Row],[label4]])),",{""label"": ""4"""&amp;"}",""),""),""),"")&amp;"],"</f>
        <v>"aliasLabels" : [ ],</v>
      </c>
      <c r="W52" s="212" t="str">
        <f t="shared" si="3"/>
        <v>"initialPosts" : [  ]</v>
      </c>
      <c r="X5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209" customFormat="1" x14ac:dyDescent="0.25">
      <c r="A53" s="208">
        <v>52</v>
      </c>
      <c r="B53" s="209" t="s">
        <v>1166</v>
      </c>
      <c r="C53" s="210" t="str">
        <f>LOWER(LEFT(Table1[[#This Row],[firstName]],1)&amp;Table1[[#This Row],[lastName]])&amp;"@localhost"</f>
        <v>51@localhost</v>
      </c>
      <c r="E53" s="209">
        <v>51</v>
      </c>
      <c r="F53" s="211" t="str">
        <f t="shared" si="2"/>
        <v>a</v>
      </c>
      <c r="G53" s="212" t="str">
        <f>"mailto:"&amp;Table1[[#This Row],[email]]</f>
        <v>mailto:51@localhost</v>
      </c>
      <c r="H53" s="213"/>
      <c r="I53" s="213"/>
      <c r="J53" s="212" t="str">
        <f>VLOOKUP(Table1[[#This Row],[profilePic'#]],Images[],3,FALSE)</f>
        <v>dinky1 bluegreen</v>
      </c>
      <c r="K5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212" t="str">
        <f>"""id"" : """&amp;Table1[[#This Row],[UUID]]&amp;""", "</f>
        <v xml:space="preserve">"id" : "c706d79539194091961331e600b2e321", </v>
      </c>
      <c r="M53" s="212" t="str">
        <f>"""email"" : """&amp;Table1[[#This Row],[email]]&amp;""", "</f>
        <v xml:space="preserve">"email" : "51@localhost", </v>
      </c>
      <c r="N53" s="212" t="str">
        <f>"""pwd"" : """&amp;Table1[[#This Row],[pwd]]&amp;""", "</f>
        <v xml:space="preserve">"pwd" : "a", </v>
      </c>
      <c r="O53" s="212"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212" t="str">
        <f>"""contacts"" : { ""channels"": [ {""url"" : """&amp;Table1[[#This Row],[contact1]]&amp;""", ""channelType"" : """&amp;Table1[[#This Row],[contact1 type]]&amp;""" } ] },"</f>
        <v>"contacts" : { "channels": [ {"url" : "mailto:51@localhost", "channelType" : "" } ] },</v>
      </c>
      <c r="Q53" s="212" t="str">
        <f>""</f>
        <v/>
      </c>
      <c r="R53" s="213"/>
      <c r="S53" s="213"/>
      <c r="T53" s="213"/>
      <c r="U53" s="213"/>
      <c r="V53" s="212" t="str">
        <f>"""aliasLabels"" : [ "&amp;IF(NOT(ISBLANK(Table1[[#This Row],[label1]])),"{""label"": ""1"""&amp;"}"&amp;IF(NOT(ISBLANK(Table1[[#This Row],[label2]])),",{""label"": ""2"""&amp;"}"&amp;IF(NOT(ISBLANK(Table1[[#This Row],[label3]])),",{""label"":""3"""&amp;"}"&amp;IF(NOT(ISBLANK(Table1[[#This Row],[label4]])),",{""label"": ""4"""&amp;"}",""),""),""),"")&amp;"],"</f>
        <v>"aliasLabels" : [ ],</v>
      </c>
      <c r="W53" s="212" t="str">
        <f t="shared" si="3"/>
        <v>"initialPosts" : [  ]</v>
      </c>
      <c r="X5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209" customFormat="1" x14ac:dyDescent="0.25">
      <c r="A54" s="214">
        <v>53</v>
      </c>
      <c r="B54" s="209" t="s">
        <v>1167</v>
      </c>
      <c r="C54" s="210" t="str">
        <f>LOWER(LEFT(Table1[[#This Row],[firstName]],1)&amp;Table1[[#This Row],[lastName]])&amp;"@localhost"</f>
        <v>52@localhost</v>
      </c>
      <c r="E54" s="209">
        <v>52</v>
      </c>
      <c r="F54" s="211" t="str">
        <f t="shared" si="2"/>
        <v>a</v>
      </c>
      <c r="G54" s="212" t="str">
        <f>"mailto:"&amp;Table1[[#This Row],[email]]</f>
        <v>mailto:52@localhost</v>
      </c>
      <c r="H54" s="213"/>
      <c r="I54" s="213"/>
      <c r="J54" s="212" t="str">
        <f>VLOOKUP(Table1[[#This Row],[profilePic'#]],Images[],3,FALSE)</f>
        <v>dinky1 bluegreen</v>
      </c>
      <c r="K5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212" t="str">
        <f>"""id"" : """&amp;Table1[[#This Row],[UUID]]&amp;""", "</f>
        <v xml:space="preserve">"id" : "d594d33734b744579da227feb95e392b", </v>
      </c>
      <c r="M54" s="212" t="str">
        <f>"""email"" : """&amp;Table1[[#This Row],[email]]&amp;""", "</f>
        <v xml:space="preserve">"email" : "52@localhost", </v>
      </c>
      <c r="N54" s="212" t="str">
        <f>"""pwd"" : """&amp;Table1[[#This Row],[pwd]]&amp;""", "</f>
        <v xml:space="preserve">"pwd" : "a", </v>
      </c>
      <c r="O54" s="212"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212" t="str">
        <f>"""contacts"" : { ""channels"": [ {""url"" : """&amp;Table1[[#This Row],[contact1]]&amp;""", ""channelType"" : """&amp;Table1[[#This Row],[contact1 type]]&amp;""" } ] },"</f>
        <v>"contacts" : { "channels": [ {"url" : "mailto:52@localhost", "channelType" : "" } ] },</v>
      </c>
      <c r="Q54" s="212" t="str">
        <f>""</f>
        <v/>
      </c>
      <c r="R54" s="213"/>
      <c r="S54" s="213"/>
      <c r="T54" s="213"/>
      <c r="U54" s="213"/>
      <c r="V54" s="212" t="str">
        <f>"""aliasLabels"" : [ "&amp;IF(NOT(ISBLANK(Table1[[#This Row],[label1]])),"{""label"": ""1"""&amp;"}"&amp;IF(NOT(ISBLANK(Table1[[#This Row],[label2]])),",{""label"": ""2"""&amp;"}"&amp;IF(NOT(ISBLANK(Table1[[#This Row],[label3]])),",{""label"":""3"""&amp;"}"&amp;IF(NOT(ISBLANK(Table1[[#This Row],[label4]])),",{""label"": ""4"""&amp;"}",""),""),""),"")&amp;"],"</f>
        <v>"aliasLabels" : [ ],</v>
      </c>
      <c r="W54" s="212" t="str">
        <f t="shared" si="3"/>
        <v>"initialPosts" : [  ]</v>
      </c>
      <c r="X5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209" customFormat="1" x14ac:dyDescent="0.25">
      <c r="A55" s="214">
        <v>54</v>
      </c>
      <c r="B55" s="216" t="s">
        <v>1168</v>
      </c>
      <c r="C55" s="210" t="str">
        <f>LOWER(LEFT(Table1[[#This Row],[firstName]],1)&amp;Table1[[#This Row],[lastName]])&amp;"@localhost"</f>
        <v>53@localhost</v>
      </c>
      <c r="E55" s="209">
        <v>53</v>
      </c>
      <c r="F55" s="211" t="str">
        <f t="shared" si="2"/>
        <v>a</v>
      </c>
      <c r="G55" s="212" t="str">
        <f>"mailto:"&amp;Table1[[#This Row],[email]]</f>
        <v>mailto:53@localhost</v>
      </c>
      <c r="H55" s="213"/>
      <c r="I55" s="213"/>
      <c r="J55" s="212" t="str">
        <f>VLOOKUP(Table1[[#This Row],[profilePic'#]],Images[],3,FALSE)</f>
        <v>dinky1 bluegreen</v>
      </c>
      <c r="K5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212" t="str">
        <f>"""id"" : """&amp;Table1[[#This Row],[UUID]]&amp;""", "</f>
        <v xml:space="preserve">"id" : "23e381f8f99544e3917640007ffaccc3", </v>
      </c>
      <c r="M55" s="212" t="str">
        <f>"""email"" : """&amp;Table1[[#This Row],[email]]&amp;""", "</f>
        <v xml:space="preserve">"email" : "53@localhost", </v>
      </c>
      <c r="N55" s="212" t="str">
        <f>"""pwd"" : """&amp;Table1[[#This Row],[pwd]]&amp;""", "</f>
        <v xml:space="preserve">"pwd" : "a", </v>
      </c>
      <c r="O55" s="212"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212" t="str">
        <f>"""contacts"" : { ""channels"": [ {""url"" : """&amp;Table1[[#This Row],[contact1]]&amp;""", ""channelType"" : """&amp;Table1[[#This Row],[contact1 type]]&amp;""" } ] },"</f>
        <v>"contacts" : { "channels": [ {"url" : "mailto:53@localhost", "channelType" : "" } ] },</v>
      </c>
      <c r="Q55" s="212" t="str">
        <f>""</f>
        <v/>
      </c>
      <c r="R55" s="213"/>
      <c r="S55" s="213"/>
      <c r="T55" s="213"/>
      <c r="U55" s="213"/>
      <c r="V55" s="212" t="str">
        <f>"""aliasLabels"" : [ "&amp;IF(NOT(ISBLANK(Table1[[#This Row],[label1]])),"{""label"": ""1"""&amp;"}"&amp;IF(NOT(ISBLANK(Table1[[#This Row],[label2]])),",{""label"": ""2"""&amp;"}"&amp;IF(NOT(ISBLANK(Table1[[#This Row],[label3]])),",{""label"":""3"""&amp;"}"&amp;IF(NOT(ISBLANK(Table1[[#This Row],[label4]])),",{""label"": ""4"""&amp;"}",""),""),""),"")&amp;"],"</f>
        <v>"aliasLabels" : [ ],</v>
      </c>
      <c r="W55" s="212" t="str">
        <f t="shared" si="3"/>
        <v>"initialPosts" : [  ]</v>
      </c>
      <c r="X5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209" customFormat="1" x14ac:dyDescent="0.25">
      <c r="A56" s="215">
        <v>55</v>
      </c>
      <c r="B56" s="209" t="s">
        <v>1169</v>
      </c>
      <c r="C56" s="210" t="str">
        <f>LOWER(LEFT(Table1[[#This Row],[firstName]],1)&amp;Table1[[#This Row],[lastName]])&amp;"@localhost"</f>
        <v>54@localhost</v>
      </c>
      <c r="E56" s="209">
        <v>54</v>
      </c>
      <c r="F56" s="211" t="str">
        <f t="shared" si="2"/>
        <v>a</v>
      </c>
      <c r="G56" s="212" t="str">
        <f>"mailto:"&amp;Table1[[#This Row],[email]]</f>
        <v>mailto:54@localhost</v>
      </c>
      <c r="H56" s="213"/>
      <c r="I56" s="213"/>
      <c r="J56" s="212" t="str">
        <f>VLOOKUP(Table1[[#This Row],[profilePic'#]],Images[],3,FALSE)</f>
        <v>dinky1 bluegreen</v>
      </c>
      <c r="K5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212" t="str">
        <f>"""id"" : """&amp;Table1[[#This Row],[UUID]]&amp;""", "</f>
        <v xml:space="preserve">"id" : "57c5b4f4eb2f4f4798c8c5f724bc7b83", </v>
      </c>
      <c r="M56" s="212" t="str">
        <f>"""email"" : """&amp;Table1[[#This Row],[email]]&amp;""", "</f>
        <v xml:space="preserve">"email" : "54@localhost", </v>
      </c>
      <c r="N56" s="212" t="str">
        <f>"""pwd"" : """&amp;Table1[[#This Row],[pwd]]&amp;""", "</f>
        <v xml:space="preserve">"pwd" : "a", </v>
      </c>
      <c r="O56" s="212"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212" t="str">
        <f>"""contacts"" : { ""channels"": [ {""url"" : """&amp;Table1[[#This Row],[contact1]]&amp;""", ""channelType"" : """&amp;Table1[[#This Row],[contact1 type]]&amp;""" } ] },"</f>
        <v>"contacts" : { "channels": [ {"url" : "mailto:54@localhost", "channelType" : "" } ] },</v>
      </c>
      <c r="Q56" s="212" t="str">
        <f>""</f>
        <v/>
      </c>
      <c r="R56" s="213"/>
      <c r="S56" s="213"/>
      <c r="T56" s="213"/>
      <c r="U56" s="213"/>
      <c r="V56" s="212" t="str">
        <f>"""aliasLabels"" : [ "&amp;IF(NOT(ISBLANK(Table1[[#This Row],[label1]])),"{""label"": ""1"""&amp;"}"&amp;IF(NOT(ISBLANK(Table1[[#This Row],[label2]])),",{""label"": ""2"""&amp;"}"&amp;IF(NOT(ISBLANK(Table1[[#This Row],[label3]])),",{""label"":""3"""&amp;"}"&amp;IF(NOT(ISBLANK(Table1[[#This Row],[label4]])),",{""label"": ""4"""&amp;"}",""),""),""),"")&amp;"],"</f>
        <v>"aliasLabels" : [ ],</v>
      </c>
      <c r="W56" s="212" t="str">
        <f t="shared" si="3"/>
        <v>"initialPosts" : [  ]</v>
      </c>
      <c r="X5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209" customFormat="1" x14ac:dyDescent="0.25">
      <c r="A57" s="208">
        <v>56</v>
      </c>
      <c r="B57" s="209" t="s">
        <v>1170</v>
      </c>
      <c r="C57" s="210" t="str">
        <f>LOWER(LEFT(Table1[[#This Row],[firstName]],1)&amp;Table1[[#This Row],[lastName]])&amp;"@localhost"</f>
        <v>55@localhost</v>
      </c>
      <c r="E57" s="209">
        <v>55</v>
      </c>
      <c r="F57" s="211" t="str">
        <f t="shared" si="2"/>
        <v>a</v>
      </c>
      <c r="G57" s="212" t="str">
        <f>"mailto:"&amp;Table1[[#This Row],[email]]</f>
        <v>mailto:55@localhost</v>
      </c>
      <c r="H57" s="213"/>
      <c r="I57" s="213"/>
      <c r="J57" s="212" t="str">
        <f>VLOOKUP(Table1[[#This Row],[profilePic'#]],Images[],3,FALSE)</f>
        <v>dinky1 bluegreen</v>
      </c>
      <c r="K5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212" t="str">
        <f>"""id"" : """&amp;Table1[[#This Row],[UUID]]&amp;""", "</f>
        <v xml:space="preserve">"id" : "5a1ef18b7f174f739058569469a60d36", </v>
      </c>
      <c r="M57" s="212" t="str">
        <f>"""email"" : """&amp;Table1[[#This Row],[email]]&amp;""", "</f>
        <v xml:space="preserve">"email" : "55@localhost", </v>
      </c>
      <c r="N57" s="212" t="str">
        <f>"""pwd"" : """&amp;Table1[[#This Row],[pwd]]&amp;""", "</f>
        <v xml:space="preserve">"pwd" : "a", </v>
      </c>
      <c r="O57" s="212"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212" t="str">
        <f>"""contacts"" : { ""channels"": [ {""url"" : """&amp;Table1[[#This Row],[contact1]]&amp;""", ""channelType"" : """&amp;Table1[[#This Row],[contact1 type]]&amp;""" } ] },"</f>
        <v>"contacts" : { "channels": [ {"url" : "mailto:55@localhost", "channelType" : "" } ] },</v>
      </c>
      <c r="Q57" s="212" t="str">
        <f>""</f>
        <v/>
      </c>
      <c r="R57" s="213"/>
      <c r="S57" s="213"/>
      <c r="T57" s="213"/>
      <c r="U57" s="213"/>
      <c r="V57" s="212" t="str">
        <f>"""aliasLabels"" : [ "&amp;IF(NOT(ISBLANK(Table1[[#This Row],[label1]])),"{""label"": ""1"""&amp;"}"&amp;IF(NOT(ISBLANK(Table1[[#This Row],[label2]])),",{""label"": ""2"""&amp;"}"&amp;IF(NOT(ISBLANK(Table1[[#This Row],[label3]])),",{""label"":""3"""&amp;"}"&amp;IF(NOT(ISBLANK(Table1[[#This Row],[label4]])),",{""label"": ""4"""&amp;"}",""),""),""),"")&amp;"],"</f>
        <v>"aliasLabels" : [ ],</v>
      </c>
      <c r="W57" s="212" t="str">
        <f t="shared" si="3"/>
        <v>"initialPosts" : [  ]</v>
      </c>
      <c r="X5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209" customFormat="1" x14ac:dyDescent="0.25">
      <c r="A58" s="214">
        <v>57</v>
      </c>
      <c r="B58" s="209" t="s">
        <v>1171</v>
      </c>
      <c r="C58" s="210" t="str">
        <f>LOWER(LEFT(Table1[[#This Row],[firstName]],1)&amp;Table1[[#This Row],[lastName]])&amp;"@localhost"</f>
        <v>56@localhost</v>
      </c>
      <c r="E58" s="209">
        <v>56</v>
      </c>
      <c r="F58" s="211" t="str">
        <f t="shared" si="2"/>
        <v>a</v>
      </c>
      <c r="G58" s="212" t="str">
        <f>"mailto:"&amp;Table1[[#This Row],[email]]</f>
        <v>mailto:56@localhost</v>
      </c>
      <c r="H58" s="213"/>
      <c r="I58" s="213"/>
      <c r="J58" s="212" t="str">
        <f>VLOOKUP(Table1[[#This Row],[profilePic'#]],Images[],3,FALSE)</f>
        <v>dinky1 bluegreen</v>
      </c>
      <c r="K5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212" t="str">
        <f>"""id"" : """&amp;Table1[[#This Row],[UUID]]&amp;""", "</f>
        <v xml:space="preserve">"id" : "a43b7e2465f1447292bb3f0a6fef939a", </v>
      </c>
      <c r="M58" s="212" t="str">
        <f>"""email"" : """&amp;Table1[[#This Row],[email]]&amp;""", "</f>
        <v xml:space="preserve">"email" : "56@localhost", </v>
      </c>
      <c r="N58" s="212" t="str">
        <f>"""pwd"" : """&amp;Table1[[#This Row],[pwd]]&amp;""", "</f>
        <v xml:space="preserve">"pwd" : "a", </v>
      </c>
      <c r="O58" s="212"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212" t="str">
        <f>"""contacts"" : { ""channels"": [ {""url"" : """&amp;Table1[[#This Row],[contact1]]&amp;""", ""channelType"" : """&amp;Table1[[#This Row],[contact1 type]]&amp;""" } ] },"</f>
        <v>"contacts" : { "channels": [ {"url" : "mailto:56@localhost", "channelType" : "" } ] },</v>
      </c>
      <c r="Q58" s="212" t="str">
        <f>""</f>
        <v/>
      </c>
      <c r="R58" s="213"/>
      <c r="S58" s="213"/>
      <c r="T58" s="213"/>
      <c r="U58" s="213"/>
      <c r="V58" s="212" t="str">
        <f>"""aliasLabels"" : [ "&amp;IF(NOT(ISBLANK(Table1[[#This Row],[label1]])),"{""label"": ""1"""&amp;"}"&amp;IF(NOT(ISBLANK(Table1[[#This Row],[label2]])),",{""label"": ""2"""&amp;"}"&amp;IF(NOT(ISBLANK(Table1[[#This Row],[label3]])),",{""label"":""3"""&amp;"}"&amp;IF(NOT(ISBLANK(Table1[[#This Row],[label4]])),",{""label"": ""4"""&amp;"}",""),""),""),"")&amp;"],"</f>
        <v>"aliasLabels" : [ ],</v>
      </c>
      <c r="W58" s="212" t="str">
        <f t="shared" si="3"/>
        <v>"initialPosts" : [  ]</v>
      </c>
      <c r="X5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209" customFormat="1" x14ac:dyDescent="0.25">
      <c r="A59" s="214">
        <v>58</v>
      </c>
      <c r="B59" s="209" t="s">
        <v>1172</v>
      </c>
      <c r="C59" s="210" t="str">
        <f>LOWER(LEFT(Table1[[#This Row],[firstName]],1)&amp;Table1[[#This Row],[lastName]])&amp;"@localhost"</f>
        <v>57@localhost</v>
      </c>
      <c r="E59" s="209">
        <v>57</v>
      </c>
      <c r="F59" s="211" t="str">
        <f t="shared" si="2"/>
        <v>a</v>
      </c>
      <c r="G59" s="212" t="str">
        <f>"mailto:"&amp;Table1[[#This Row],[email]]</f>
        <v>mailto:57@localhost</v>
      </c>
      <c r="H59" s="213"/>
      <c r="I59" s="213"/>
      <c r="J59" s="212" t="str">
        <f>VLOOKUP(Table1[[#This Row],[profilePic'#]],Images[],3,FALSE)</f>
        <v>dinky1 bluegreen</v>
      </c>
      <c r="K5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212" t="str">
        <f>"""id"" : """&amp;Table1[[#This Row],[UUID]]&amp;""", "</f>
        <v xml:space="preserve">"id" : "cfe1e0783a7a45fba933e7106cfe2f7f", </v>
      </c>
      <c r="M59" s="212" t="str">
        <f>"""email"" : """&amp;Table1[[#This Row],[email]]&amp;""", "</f>
        <v xml:space="preserve">"email" : "57@localhost", </v>
      </c>
      <c r="N59" s="212" t="str">
        <f>"""pwd"" : """&amp;Table1[[#This Row],[pwd]]&amp;""", "</f>
        <v xml:space="preserve">"pwd" : "a", </v>
      </c>
      <c r="O59" s="212"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212" t="str">
        <f>"""contacts"" : { ""channels"": [ {""url"" : """&amp;Table1[[#This Row],[contact1]]&amp;""", ""channelType"" : """&amp;Table1[[#This Row],[contact1 type]]&amp;""" } ] },"</f>
        <v>"contacts" : { "channels": [ {"url" : "mailto:57@localhost", "channelType" : "" } ] },</v>
      </c>
      <c r="Q59" s="212" t="str">
        <f>""</f>
        <v/>
      </c>
      <c r="R59" s="213"/>
      <c r="S59" s="213"/>
      <c r="T59" s="213"/>
      <c r="U59" s="213"/>
      <c r="V59" s="212" t="str">
        <f>"""aliasLabels"" : [ "&amp;IF(NOT(ISBLANK(Table1[[#This Row],[label1]])),"{""label"": ""1"""&amp;"}"&amp;IF(NOT(ISBLANK(Table1[[#This Row],[label2]])),",{""label"": ""2"""&amp;"}"&amp;IF(NOT(ISBLANK(Table1[[#This Row],[label3]])),",{""label"":""3"""&amp;"}"&amp;IF(NOT(ISBLANK(Table1[[#This Row],[label4]])),",{""label"": ""4"""&amp;"}",""),""),""),"")&amp;"],"</f>
        <v>"aliasLabels" : [ ],</v>
      </c>
      <c r="W59" s="212" t="str">
        <f t="shared" si="3"/>
        <v>"initialPosts" : [  ]</v>
      </c>
      <c r="X5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209" customFormat="1" x14ac:dyDescent="0.25">
      <c r="A60" s="215">
        <v>59</v>
      </c>
      <c r="B60" s="209" t="s">
        <v>1173</v>
      </c>
      <c r="C60" s="210" t="str">
        <f>LOWER(LEFT(Table1[[#This Row],[firstName]],1)&amp;Table1[[#This Row],[lastName]])&amp;"@localhost"</f>
        <v>58@localhost</v>
      </c>
      <c r="E60" s="209">
        <v>58</v>
      </c>
      <c r="F60" s="211" t="str">
        <f t="shared" si="2"/>
        <v>a</v>
      </c>
      <c r="G60" s="212" t="str">
        <f>"mailto:"&amp;Table1[[#This Row],[email]]</f>
        <v>mailto:58@localhost</v>
      </c>
      <c r="H60" s="213"/>
      <c r="I60" s="213"/>
      <c r="J60" s="212" t="str">
        <f>VLOOKUP(Table1[[#This Row],[profilePic'#]],Images[],3,FALSE)</f>
        <v>dinky1 bluegreen</v>
      </c>
      <c r="K6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212" t="str">
        <f>"""id"" : """&amp;Table1[[#This Row],[UUID]]&amp;""", "</f>
        <v xml:space="preserve">"id" : "21444771ce084829a77d54ece3ebe46e", </v>
      </c>
      <c r="M60" s="212" t="str">
        <f>"""email"" : """&amp;Table1[[#This Row],[email]]&amp;""", "</f>
        <v xml:space="preserve">"email" : "58@localhost", </v>
      </c>
      <c r="N60" s="212" t="str">
        <f>"""pwd"" : """&amp;Table1[[#This Row],[pwd]]&amp;""", "</f>
        <v xml:space="preserve">"pwd" : "a", </v>
      </c>
      <c r="O60" s="212"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212" t="str">
        <f>"""contacts"" : { ""channels"": [ {""url"" : """&amp;Table1[[#This Row],[contact1]]&amp;""", ""channelType"" : """&amp;Table1[[#This Row],[contact1 type]]&amp;""" } ] },"</f>
        <v>"contacts" : { "channels": [ {"url" : "mailto:58@localhost", "channelType" : "" } ] },</v>
      </c>
      <c r="Q60" s="212" t="str">
        <f>""</f>
        <v/>
      </c>
      <c r="R60" s="213"/>
      <c r="S60" s="213"/>
      <c r="T60" s="213"/>
      <c r="U60" s="213"/>
      <c r="V60" s="212" t="str">
        <f>"""aliasLabels"" : [ "&amp;IF(NOT(ISBLANK(Table1[[#This Row],[label1]])),"{""label"": ""1"""&amp;"}"&amp;IF(NOT(ISBLANK(Table1[[#This Row],[label2]])),",{""label"": ""2"""&amp;"}"&amp;IF(NOT(ISBLANK(Table1[[#This Row],[label3]])),",{""label"":""3"""&amp;"}"&amp;IF(NOT(ISBLANK(Table1[[#This Row],[label4]])),",{""label"": ""4"""&amp;"}",""),""),""),"")&amp;"],"</f>
        <v>"aliasLabels" : [ ],</v>
      </c>
      <c r="W60" s="212" t="str">
        <f t="shared" si="3"/>
        <v>"initialPosts" : [  ]</v>
      </c>
      <c r="X6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209" customFormat="1" x14ac:dyDescent="0.25">
      <c r="A61" s="208">
        <v>60</v>
      </c>
      <c r="B61" s="209" t="s">
        <v>1174</v>
      </c>
      <c r="C61" s="210" t="str">
        <f>LOWER(LEFT(Table1[[#This Row],[firstName]],1)&amp;Table1[[#This Row],[lastName]])&amp;"@localhost"</f>
        <v>59@localhost</v>
      </c>
      <c r="E61" s="209">
        <v>59</v>
      </c>
      <c r="F61" s="211" t="str">
        <f t="shared" si="2"/>
        <v>a</v>
      </c>
      <c r="G61" s="212" t="str">
        <f>"mailto:"&amp;Table1[[#This Row],[email]]</f>
        <v>mailto:59@localhost</v>
      </c>
      <c r="H61" s="213"/>
      <c r="I61" s="213"/>
      <c r="J61" s="212" t="str">
        <f>VLOOKUP(Table1[[#This Row],[profilePic'#]],Images[],3,FALSE)</f>
        <v>dinky1 bluegreen</v>
      </c>
      <c r="K6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212" t="str">
        <f>"""id"" : """&amp;Table1[[#This Row],[UUID]]&amp;""", "</f>
        <v xml:space="preserve">"id" : "be5a9efc0499453e809e20c680c5d8ca", </v>
      </c>
      <c r="M61" s="212" t="str">
        <f>"""email"" : """&amp;Table1[[#This Row],[email]]&amp;""", "</f>
        <v xml:space="preserve">"email" : "59@localhost", </v>
      </c>
      <c r="N61" s="212" t="str">
        <f>"""pwd"" : """&amp;Table1[[#This Row],[pwd]]&amp;""", "</f>
        <v xml:space="preserve">"pwd" : "a", </v>
      </c>
      <c r="O61" s="212"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212" t="str">
        <f>"""contacts"" : { ""channels"": [ {""url"" : """&amp;Table1[[#This Row],[contact1]]&amp;""", ""channelType"" : """&amp;Table1[[#This Row],[contact1 type]]&amp;""" } ] },"</f>
        <v>"contacts" : { "channels": [ {"url" : "mailto:59@localhost", "channelType" : "" } ] },</v>
      </c>
      <c r="Q61" s="212" t="str">
        <f>""</f>
        <v/>
      </c>
      <c r="R61" s="213"/>
      <c r="S61" s="213"/>
      <c r="T61" s="213"/>
      <c r="U61" s="213"/>
      <c r="V61" s="212" t="str">
        <f>"""aliasLabels"" : [ "&amp;IF(NOT(ISBLANK(Table1[[#This Row],[label1]])),"{""label"": ""1"""&amp;"}"&amp;IF(NOT(ISBLANK(Table1[[#This Row],[label2]])),",{""label"": ""2"""&amp;"}"&amp;IF(NOT(ISBLANK(Table1[[#This Row],[label3]])),",{""label"":""3"""&amp;"}"&amp;IF(NOT(ISBLANK(Table1[[#This Row],[label4]])),",{""label"": ""4"""&amp;"}",""),""),""),"")&amp;"],"</f>
        <v>"aliasLabels" : [ ],</v>
      </c>
      <c r="W61" s="212" t="str">
        <f t="shared" si="3"/>
        <v>"initialPosts" : [  ]</v>
      </c>
      <c r="X6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209" customFormat="1" x14ac:dyDescent="0.25">
      <c r="A62" s="214">
        <v>61</v>
      </c>
      <c r="B62" s="209" t="s">
        <v>1175</v>
      </c>
      <c r="C62" s="210" t="str">
        <f>LOWER(LEFT(Table1[[#This Row],[firstName]],1)&amp;Table1[[#This Row],[lastName]])&amp;"@localhost"</f>
        <v>60@localhost</v>
      </c>
      <c r="E62" s="209">
        <v>60</v>
      </c>
      <c r="F62" s="211" t="str">
        <f t="shared" si="2"/>
        <v>a</v>
      </c>
      <c r="G62" s="212" t="str">
        <f>"mailto:"&amp;Table1[[#This Row],[email]]</f>
        <v>mailto:60@localhost</v>
      </c>
      <c r="H62" s="213"/>
      <c r="I62" s="213"/>
      <c r="J62" s="212" t="str">
        <f>VLOOKUP(Table1[[#This Row],[profilePic'#]],Images[],3,FALSE)</f>
        <v>dinky1 bluegreen</v>
      </c>
      <c r="K6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212" t="str">
        <f>"""id"" : """&amp;Table1[[#This Row],[UUID]]&amp;""", "</f>
        <v xml:space="preserve">"id" : "01dcb6c72b254a229647b5103fe83ffc", </v>
      </c>
      <c r="M62" s="212" t="str">
        <f>"""email"" : """&amp;Table1[[#This Row],[email]]&amp;""", "</f>
        <v xml:space="preserve">"email" : "60@localhost", </v>
      </c>
      <c r="N62" s="212" t="str">
        <f>"""pwd"" : """&amp;Table1[[#This Row],[pwd]]&amp;""", "</f>
        <v xml:space="preserve">"pwd" : "a", </v>
      </c>
      <c r="O62" s="212"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212" t="str">
        <f>"""contacts"" : { ""channels"": [ {""url"" : """&amp;Table1[[#This Row],[contact1]]&amp;""", ""channelType"" : """&amp;Table1[[#This Row],[contact1 type]]&amp;""" } ] },"</f>
        <v>"contacts" : { "channels": [ {"url" : "mailto:60@localhost", "channelType" : "" } ] },</v>
      </c>
      <c r="Q62" s="212" t="str">
        <f>""</f>
        <v/>
      </c>
      <c r="R62" s="213"/>
      <c r="S62" s="213"/>
      <c r="T62" s="213"/>
      <c r="U62" s="213"/>
      <c r="V62" s="212" t="str">
        <f>"""aliasLabels"" : [ "&amp;IF(NOT(ISBLANK(Table1[[#This Row],[label1]])),"{""label"": ""1"""&amp;"}"&amp;IF(NOT(ISBLANK(Table1[[#This Row],[label2]])),",{""label"": ""2"""&amp;"}"&amp;IF(NOT(ISBLANK(Table1[[#This Row],[label3]])),",{""label"":""3"""&amp;"}"&amp;IF(NOT(ISBLANK(Table1[[#This Row],[label4]])),",{""label"": ""4"""&amp;"}",""),""),""),"")&amp;"],"</f>
        <v>"aliasLabels" : [ ],</v>
      </c>
      <c r="W62" s="212" t="str">
        <f t="shared" si="3"/>
        <v>"initialPosts" : [  ]</v>
      </c>
      <c r="X6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209" customFormat="1" x14ac:dyDescent="0.25">
      <c r="A63" s="214">
        <v>62</v>
      </c>
      <c r="B63" s="209" t="s">
        <v>1176</v>
      </c>
      <c r="C63" s="210" t="str">
        <f>LOWER(LEFT(Table1[[#This Row],[firstName]],1)&amp;Table1[[#This Row],[lastName]])&amp;"@localhost"</f>
        <v>61@localhost</v>
      </c>
      <c r="E63" s="209">
        <v>61</v>
      </c>
      <c r="F63" s="211" t="str">
        <f t="shared" si="2"/>
        <v>a</v>
      </c>
      <c r="G63" s="212" t="str">
        <f>"mailto:"&amp;Table1[[#This Row],[email]]</f>
        <v>mailto:61@localhost</v>
      </c>
      <c r="H63" s="213"/>
      <c r="I63" s="213"/>
      <c r="J63" s="212" t="str">
        <f>VLOOKUP(Table1[[#This Row],[profilePic'#]],Images[],3,FALSE)</f>
        <v>dinky1 bluegreen</v>
      </c>
      <c r="K6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212" t="str">
        <f>"""id"" : """&amp;Table1[[#This Row],[UUID]]&amp;""", "</f>
        <v xml:space="preserve">"id" : "341cf16da25a4190aeae39a08f5535cf", </v>
      </c>
      <c r="M63" s="212" t="str">
        <f>"""email"" : """&amp;Table1[[#This Row],[email]]&amp;""", "</f>
        <v xml:space="preserve">"email" : "61@localhost", </v>
      </c>
      <c r="N63" s="212" t="str">
        <f>"""pwd"" : """&amp;Table1[[#This Row],[pwd]]&amp;""", "</f>
        <v xml:space="preserve">"pwd" : "a", </v>
      </c>
      <c r="O63" s="212"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212" t="str">
        <f>"""contacts"" : { ""channels"": [ {""url"" : """&amp;Table1[[#This Row],[contact1]]&amp;""", ""channelType"" : """&amp;Table1[[#This Row],[contact1 type]]&amp;""" } ] },"</f>
        <v>"contacts" : { "channels": [ {"url" : "mailto:61@localhost", "channelType" : "" } ] },</v>
      </c>
      <c r="Q63" s="212" t="str">
        <f>""</f>
        <v/>
      </c>
      <c r="R63" s="213"/>
      <c r="S63" s="213"/>
      <c r="T63" s="213"/>
      <c r="U63" s="213"/>
      <c r="V63" s="212" t="str">
        <f>"""aliasLabels"" : [ "&amp;IF(NOT(ISBLANK(Table1[[#This Row],[label1]])),"{""label"": ""1"""&amp;"}"&amp;IF(NOT(ISBLANK(Table1[[#This Row],[label2]])),",{""label"": ""2"""&amp;"}"&amp;IF(NOT(ISBLANK(Table1[[#This Row],[label3]])),",{""label"":""3"""&amp;"}"&amp;IF(NOT(ISBLANK(Table1[[#This Row],[label4]])),",{""label"": ""4"""&amp;"}",""),""),""),"")&amp;"],"</f>
        <v>"aliasLabels" : [ ],</v>
      </c>
      <c r="W63" s="212" t="str">
        <f t="shared" si="3"/>
        <v>"initialPosts" : [  ]</v>
      </c>
      <c r="X6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209" customFormat="1" x14ac:dyDescent="0.25">
      <c r="A64" s="215">
        <v>63</v>
      </c>
      <c r="B64" s="209" t="s">
        <v>1177</v>
      </c>
      <c r="C64" s="210" t="str">
        <f>LOWER(LEFT(Table1[[#This Row],[firstName]],1)&amp;Table1[[#This Row],[lastName]])&amp;"@localhost"</f>
        <v>62@localhost</v>
      </c>
      <c r="E64" s="209">
        <v>62</v>
      </c>
      <c r="F64" s="211" t="str">
        <f t="shared" si="2"/>
        <v>a</v>
      </c>
      <c r="G64" s="212" t="str">
        <f>"mailto:"&amp;Table1[[#This Row],[email]]</f>
        <v>mailto:62@localhost</v>
      </c>
      <c r="H64" s="213"/>
      <c r="I64" s="213"/>
      <c r="J64" s="212" t="str">
        <f>VLOOKUP(Table1[[#This Row],[profilePic'#]],Images[],3,FALSE)</f>
        <v>dinky1 bluegreen</v>
      </c>
      <c r="K6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212" t="str">
        <f>"""id"" : """&amp;Table1[[#This Row],[UUID]]&amp;""", "</f>
        <v xml:space="preserve">"id" : "382f66ebac0e453a8a17d647a09ea511", </v>
      </c>
      <c r="M64" s="212" t="str">
        <f>"""email"" : """&amp;Table1[[#This Row],[email]]&amp;""", "</f>
        <v xml:space="preserve">"email" : "62@localhost", </v>
      </c>
      <c r="N64" s="212" t="str">
        <f>"""pwd"" : """&amp;Table1[[#This Row],[pwd]]&amp;""", "</f>
        <v xml:space="preserve">"pwd" : "a", </v>
      </c>
      <c r="O64" s="212"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212" t="str">
        <f>"""contacts"" : { ""channels"": [ {""url"" : """&amp;Table1[[#This Row],[contact1]]&amp;""", ""channelType"" : """&amp;Table1[[#This Row],[contact1 type]]&amp;""" } ] },"</f>
        <v>"contacts" : { "channels": [ {"url" : "mailto:62@localhost", "channelType" : "" } ] },</v>
      </c>
      <c r="Q64" s="212" t="str">
        <f>""</f>
        <v/>
      </c>
      <c r="R64" s="213"/>
      <c r="S64" s="213"/>
      <c r="T64" s="213"/>
      <c r="U64" s="213"/>
      <c r="V64" s="212" t="str">
        <f>"""aliasLabels"" : [ "&amp;IF(NOT(ISBLANK(Table1[[#This Row],[label1]])),"{""label"": ""1"""&amp;"}"&amp;IF(NOT(ISBLANK(Table1[[#This Row],[label2]])),",{""label"": ""2"""&amp;"}"&amp;IF(NOT(ISBLANK(Table1[[#This Row],[label3]])),",{""label"":""3"""&amp;"}"&amp;IF(NOT(ISBLANK(Table1[[#This Row],[label4]])),",{""label"": ""4"""&amp;"}",""),""),""),"")&amp;"],"</f>
        <v>"aliasLabels" : [ ],</v>
      </c>
      <c r="W64" s="212" t="str">
        <f t="shared" si="3"/>
        <v>"initialPosts" : [  ]</v>
      </c>
      <c r="X6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209" customFormat="1" x14ac:dyDescent="0.25">
      <c r="A65" s="208">
        <v>64</v>
      </c>
      <c r="B65" s="209" t="s">
        <v>1178</v>
      </c>
      <c r="C65" s="210" t="str">
        <f>LOWER(LEFT(Table1[[#This Row],[firstName]],1)&amp;Table1[[#This Row],[lastName]])&amp;"@localhost"</f>
        <v>63@localhost</v>
      </c>
      <c r="E65" s="209">
        <v>63</v>
      </c>
      <c r="F65" s="211" t="str">
        <f t="shared" si="2"/>
        <v>a</v>
      </c>
      <c r="G65" s="212" t="str">
        <f>"mailto:"&amp;Table1[[#This Row],[email]]</f>
        <v>mailto:63@localhost</v>
      </c>
      <c r="H65" s="213"/>
      <c r="I65" s="213"/>
      <c r="J65" s="212" t="str">
        <f>VLOOKUP(Table1[[#This Row],[profilePic'#]],Images[],3,FALSE)</f>
        <v>dinky1 bluegreen</v>
      </c>
      <c r="K6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212" t="str">
        <f>"""id"" : """&amp;Table1[[#This Row],[UUID]]&amp;""", "</f>
        <v xml:space="preserve">"id" : "5c1c336ae3b9434390cb9c4ca7945219", </v>
      </c>
      <c r="M65" s="212" t="str">
        <f>"""email"" : """&amp;Table1[[#This Row],[email]]&amp;""", "</f>
        <v xml:space="preserve">"email" : "63@localhost", </v>
      </c>
      <c r="N65" s="212" t="str">
        <f>"""pwd"" : """&amp;Table1[[#This Row],[pwd]]&amp;""", "</f>
        <v xml:space="preserve">"pwd" : "a", </v>
      </c>
      <c r="O65" s="212"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212" t="str">
        <f>"""contacts"" : { ""channels"": [ {""url"" : """&amp;Table1[[#This Row],[contact1]]&amp;""", ""channelType"" : """&amp;Table1[[#This Row],[contact1 type]]&amp;""" } ] },"</f>
        <v>"contacts" : { "channels": [ {"url" : "mailto:63@localhost", "channelType" : "" } ] },</v>
      </c>
      <c r="Q65" s="212" t="str">
        <f>""</f>
        <v/>
      </c>
      <c r="R65" s="213"/>
      <c r="S65" s="213"/>
      <c r="T65" s="213"/>
      <c r="U65" s="213"/>
      <c r="V65" s="212" t="str">
        <f>"""aliasLabels"" : [ "&amp;IF(NOT(ISBLANK(Table1[[#This Row],[label1]])),"{""label"": ""1"""&amp;"}"&amp;IF(NOT(ISBLANK(Table1[[#This Row],[label2]])),",{""label"": ""2"""&amp;"}"&amp;IF(NOT(ISBLANK(Table1[[#This Row],[label3]])),",{""label"":""3"""&amp;"}"&amp;IF(NOT(ISBLANK(Table1[[#This Row],[label4]])),",{""label"": ""4"""&amp;"}",""),""),""),"")&amp;"],"</f>
        <v>"aliasLabels" : [ ],</v>
      </c>
      <c r="W65" s="212" t="str">
        <f t="shared" si="3"/>
        <v>"initialPosts" : [  ]</v>
      </c>
      <c r="X6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209" customFormat="1" x14ac:dyDescent="0.25">
      <c r="A66" s="214">
        <v>65</v>
      </c>
      <c r="B66" s="209" t="s">
        <v>1179</v>
      </c>
      <c r="C66" s="210" t="str">
        <f>LOWER(LEFT(Table1[[#This Row],[firstName]],1)&amp;Table1[[#This Row],[lastName]])&amp;"@localhost"</f>
        <v>64@localhost</v>
      </c>
      <c r="E66" s="209">
        <v>64</v>
      </c>
      <c r="F66" s="211" t="str">
        <f t="shared" ref="F66:F97" si="4">"a"</f>
        <v>a</v>
      </c>
      <c r="G66" s="212" t="str">
        <f>"mailto:"&amp;Table1[[#This Row],[email]]</f>
        <v>mailto:64@localhost</v>
      </c>
      <c r="H66" s="213"/>
      <c r="I66" s="213"/>
      <c r="J66" s="212" t="str">
        <f>VLOOKUP(Table1[[#This Row],[profilePic'#]],Images[],3,FALSE)</f>
        <v>dinky1 bluegreen</v>
      </c>
      <c r="K6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212" t="str">
        <f>"""id"" : """&amp;Table1[[#This Row],[UUID]]&amp;""", "</f>
        <v xml:space="preserve">"id" : "f70277a190c14791a54094be6deaf506", </v>
      </c>
      <c r="M66" s="212" t="str">
        <f>"""email"" : """&amp;Table1[[#This Row],[email]]&amp;""", "</f>
        <v xml:space="preserve">"email" : "64@localhost", </v>
      </c>
      <c r="N66" s="212" t="str">
        <f>"""pwd"" : """&amp;Table1[[#This Row],[pwd]]&amp;""", "</f>
        <v xml:space="preserve">"pwd" : "a", </v>
      </c>
      <c r="O66" s="212"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212" t="str">
        <f>"""contacts"" : { ""channels"": [ {""url"" : """&amp;Table1[[#This Row],[contact1]]&amp;""", ""channelType"" : """&amp;Table1[[#This Row],[contact1 type]]&amp;""" } ] },"</f>
        <v>"contacts" : { "channels": [ {"url" : "mailto:64@localhost", "channelType" : "" } ] },</v>
      </c>
      <c r="Q66" s="212" t="str">
        <f>""</f>
        <v/>
      </c>
      <c r="R66" s="213"/>
      <c r="S66" s="213"/>
      <c r="T66" s="213"/>
      <c r="U66" s="213"/>
      <c r="V66" s="212" t="str">
        <f>"""aliasLabels"" : [ "&amp;IF(NOT(ISBLANK(Table1[[#This Row],[label1]])),"{""label"": ""1"""&amp;"}"&amp;IF(NOT(ISBLANK(Table1[[#This Row],[label2]])),",{""label"": ""2"""&amp;"}"&amp;IF(NOT(ISBLANK(Table1[[#This Row],[label3]])),",{""label"":""3"""&amp;"}"&amp;IF(NOT(ISBLANK(Table1[[#This Row],[label4]])),",{""label"": ""4"""&amp;"}",""),""),""),"")&amp;"],"</f>
        <v>"aliasLabels" : [ ],</v>
      </c>
      <c r="W66" s="212" t="str">
        <f t="shared" ref="W66:W97" si="5">"""initialPosts"" : [  ]"</f>
        <v>"initialPosts" : [  ]</v>
      </c>
      <c r="X6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209" customFormat="1" x14ac:dyDescent="0.25">
      <c r="A67" s="214">
        <v>66</v>
      </c>
      <c r="B67" s="209" t="s">
        <v>1180</v>
      </c>
      <c r="C67" s="210" t="str">
        <f>LOWER(LEFT(Table1[[#This Row],[firstName]],1)&amp;Table1[[#This Row],[lastName]])&amp;"@localhost"</f>
        <v>65@localhost</v>
      </c>
      <c r="E67" s="209">
        <v>65</v>
      </c>
      <c r="F67" s="211" t="str">
        <f t="shared" si="4"/>
        <v>a</v>
      </c>
      <c r="G67" s="212" t="str">
        <f>"mailto:"&amp;Table1[[#This Row],[email]]</f>
        <v>mailto:65@localhost</v>
      </c>
      <c r="H67" s="213"/>
      <c r="I67" s="213"/>
      <c r="J67" s="212" t="str">
        <f>VLOOKUP(Table1[[#This Row],[profilePic'#]],Images[],3,FALSE)</f>
        <v>dinky1 bluegreen</v>
      </c>
      <c r="K6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212" t="str">
        <f>"""id"" : """&amp;Table1[[#This Row],[UUID]]&amp;""", "</f>
        <v xml:space="preserve">"id" : "29b8c0bab60e402baa2e83c29592859e", </v>
      </c>
      <c r="M67" s="212" t="str">
        <f>"""email"" : """&amp;Table1[[#This Row],[email]]&amp;""", "</f>
        <v xml:space="preserve">"email" : "65@localhost", </v>
      </c>
      <c r="N67" s="212" t="str">
        <f>"""pwd"" : """&amp;Table1[[#This Row],[pwd]]&amp;""", "</f>
        <v xml:space="preserve">"pwd" : "a", </v>
      </c>
      <c r="O67" s="212"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212" t="str">
        <f>"""contacts"" : { ""channels"": [ {""url"" : """&amp;Table1[[#This Row],[contact1]]&amp;""", ""channelType"" : """&amp;Table1[[#This Row],[contact1 type]]&amp;""" } ] },"</f>
        <v>"contacts" : { "channels": [ {"url" : "mailto:65@localhost", "channelType" : "" } ] },</v>
      </c>
      <c r="Q67" s="212" t="str">
        <f>""</f>
        <v/>
      </c>
      <c r="R67" s="213"/>
      <c r="S67" s="213"/>
      <c r="T67" s="213"/>
      <c r="U67" s="213"/>
      <c r="V67" s="212" t="str">
        <f>"""aliasLabels"" : [ "&amp;IF(NOT(ISBLANK(Table1[[#This Row],[label1]])),"{""label"": ""1"""&amp;"}"&amp;IF(NOT(ISBLANK(Table1[[#This Row],[label2]])),",{""label"": ""2"""&amp;"}"&amp;IF(NOT(ISBLANK(Table1[[#This Row],[label3]])),",{""label"":""3"""&amp;"}"&amp;IF(NOT(ISBLANK(Table1[[#This Row],[label4]])),",{""label"": ""4"""&amp;"}",""),""),""),"")&amp;"],"</f>
        <v>"aliasLabels" : [ ],</v>
      </c>
      <c r="W67" s="212" t="str">
        <f t="shared" si="5"/>
        <v>"initialPosts" : [  ]</v>
      </c>
      <c r="X6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209" customFormat="1" x14ac:dyDescent="0.25">
      <c r="A68" s="215">
        <v>67</v>
      </c>
      <c r="B68" s="209" t="s">
        <v>1181</v>
      </c>
      <c r="C68" s="210" t="str">
        <f>LOWER(LEFT(Table1[[#This Row],[firstName]],1)&amp;Table1[[#This Row],[lastName]])&amp;"@localhost"</f>
        <v>66@localhost</v>
      </c>
      <c r="E68" s="209">
        <v>66</v>
      </c>
      <c r="F68" s="211" t="str">
        <f t="shared" si="4"/>
        <v>a</v>
      </c>
      <c r="G68" s="212" t="str">
        <f>"mailto:"&amp;Table1[[#This Row],[email]]</f>
        <v>mailto:66@localhost</v>
      </c>
      <c r="H68" s="213"/>
      <c r="I68" s="213"/>
      <c r="J68" s="212" t="str">
        <f>VLOOKUP(Table1[[#This Row],[profilePic'#]],Images[],3,FALSE)</f>
        <v>dinky1 bluegreen</v>
      </c>
      <c r="K6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212" t="str">
        <f>"""id"" : """&amp;Table1[[#This Row],[UUID]]&amp;""", "</f>
        <v xml:space="preserve">"id" : "17d34b9a04e1495497dd4f31bb52da56", </v>
      </c>
      <c r="M68" s="212" t="str">
        <f>"""email"" : """&amp;Table1[[#This Row],[email]]&amp;""", "</f>
        <v xml:space="preserve">"email" : "66@localhost", </v>
      </c>
      <c r="N68" s="212" t="str">
        <f>"""pwd"" : """&amp;Table1[[#This Row],[pwd]]&amp;""", "</f>
        <v xml:space="preserve">"pwd" : "a", </v>
      </c>
      <c r="O68" s="212"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212" t="str">
        <f>"""contacts"" : { ""channels"": [ {""url"" : """&amp;Table1[[#This Row],[contact1]]&amp;""", ""channelType"" : """&amp;Table1[[#This Row],[contact1 type]]&amp;""" } ] },"</f>
        <v>"contacts" : { "channels": [ {"url" : "mailto:66@localhost", "channelType" : "" } ] },</v>
      </c>
      <c r="Q68" s="212" t="str">
        <f>""</f>
        <v/>
      </c>
      <c r="R68" s="213"/>
      <c r="S68" s="213"/>
      <c r="T68" s="213"/>
      <c r="U68" s="213"/>
      <c r="V68" s="212" t="str">
        <f>"""aliasLabels"" : [ "&amp;IF(NOT(ISBLANK(Table1[[#This Row],[label1]])),"{""label"": ""1"""&amp;"}"&amp;IF(NOT(ISBLANK(Table1[[#This Row],[label2]])),",{""label"": ""2"""&amp;"}"&amp;IF(NOT(ISBLANK(Table1[[#This Row],[label3]])),",{""label"":""3"""&amp;"}"&amp;IF(NOT(ISBLANK(Table1[[#This Row],[label4]])),",{""label"": ""4"""&amp;"}",""),""),""),"")&amp;"],"</f>
        <v>"aliasLabels" : [ ],</v>
      </c>
      <c r="W68" s="212" t="str">
        <f t="shared" si="5"/>
        <v>"initialPosts" : [  ]</v>
      </c>
      <c r="X6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209" customFormat="1" x14ac:dyDescent="0.25">
      <c r="A69" s="208">
        <v>68</v>
      </c>
      <c r="B69" s="209" t="s">
        <v>1182</v>
      </c>
      <c r="C69" s="210" t="str">
        <f>LOWER(LEFT(Table1[[#This Row],[firstName]],1)&amp;Table1[[#This Row],[lastName]])&amp;"@localhost"</f>
        <v>67@localhost</v>
      </c>
      <c r="E69" s="209">
        <v>67</v>
      </c>
      <c r="F69" s="211" t="str">
        <f t="shared" si="4"/>
        <v>a</v>
      </c>
      <c r="G69" s="212" t="str">
        <f>"mailto:"&amp;Table1[[#This Row],[email]]</f>
        <v>mailto:67@localhost</v>
      </c>
      <c r="H69" s="213"/>
      <c r="I69" s="213"/>
      <c r="J69" s="212" t="str">
        <f>VLOOKUP(Table1[[#This Row],[profilePic'#]],Images[],3,FALSE)</f>
        <v>dinky1 bluegreen</v>
      </c>
      <c r="K6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212" t="str">
        <f>"""id"" : """&amp;Table1[[#This Row],[UUID]]&amp;""", "</f>
        <v xml:space="preserve">"id" : "30c66810d8c74853b294c793892d5f1b", </v>
      </c>
      <c r="M69" s="212" t="str">
        <f>"""email"" : """&amp;Table1[[#This Row],[email]]&amp;""", "</f>
        <v xml:space="preserve">"email" : "67@localhost", </v>
      </c>
      <c r="N69" s="212" t="str">
        <f>"""pwd"" : """&amp;Table1[[#This Row],[pwd]]&amp;""", "</f>
        <v xml:space="preserve">"pwd" : "a", </v>
      </c>
      <c r="O69" s="212"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212" t="str">
        <f>"""contacts"" : { ""channels"": [ {""url"" : """&amp;Table1[[#This Row],[contact1]]&amp;""", ""channelType"" : """&amp;Table1[[#This Row],[contact1 type]]&amp;""" } ] },"</f>
        <v>"contacts" : { "channels": [ {"url" : "mailto:67@localhost", "channelType" : "" } ] },</v>
      </c>
      <c r="Q69" s="212" t="str">
        <f>""</f>
        <v/>
      </c>
      <c r="R69" s="213"/>
      <c r="S69" s="213"/>
      <c r="T69" s="213"/>
      <c r="U69" s="213"/>
      <c r="V69" s="212" t="str">
        <f>"""aliasLabels"" : [ "&amp;IF(NOT(ISBLANK(Table1[[#This Row],[label1]])),"{""label"": ""1"""&amp;"}"&amp;IF(NOT(ISBLANK(Table1[[#This Row],[label2]])),",{""label"": ""2"""&amp;"}"&amp;IF(NOT(ISBLANK(Table1[[#This Row],[label3]])),",{""label"":""3"""&amp;"}"&amp;IF(NOT(ISBLANK(Table1[[#This Row],[label4]])),",{""label"": ""4"""&amp;"}",""),""),""),"")&amp;"],"</f>
        <v>"aliasLabels" : [ ],</v>
      </c>
      <c r="W69" s="212" t="str">
        <f t="shared" si="5"/>
        <v>"initialPosts" : [  ]</v>
      </c>
      <c r="X6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209" customFormat="1" x14ac:dyDescent="0.25">
      <c r="A70" s="214">
        <v>69</v>
      </c>
      <c r="B70" s="209" t="s">
        <v>1183</v>
      </c>
      <c r="C70" s="210" t="str">
        <f>LOWER(LEFT(Table1[[#This Row],[firstName]],1)&amp;Table1[[#This Row],[lastName]])&amp;"@localhost"</f>
        <v>68@localhost</v>
      </c>
      <c r="E70" s="209">
        <v>68</v>
      </c>
      <c r="F70" s="211" t="str">
        <f t="shared" si="4"/>
        <v>a</v>
      </c>
      <c r="G70" s="212" t="str">
        <f>"mailto:"&amp;Table1[[#This Row],[email]]</f>
        <v>mailto:68@localhost</v>
      </c>
      <c r="H70" s="213"/>
      <c r="I70" s="213"/>
      <c r="J70" s="212" t="str">
        <f>VLOOKUP(Table1[[#This Row],[profilePic'#]],Images[],3,FALSE)</f>
        <v>dinky1 bluegreen</v>
      </c>
      <c r="K7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212" t="str">
        <f>"""id"" : """&amp;Table1[[#This Row],[UUID]]&amp;""", "</f>
        <v xml:space="preserve">"id" : "cd717a97270f48cc9e286ab9d12fd15d", </v>
      </c>
      <c r="M70" s="212" t="str">
        <f>"""email"" : """&amp;Table1[[#This Row],[email]]&amp;""", "</f>
        <v xml:space="preserve">"email" : "68@localhost", </v>
      </c>
      <c r="N70" s="212" t="str">
        <f>"""pwd"" : """&amp;Table1[[#This Row],[pwd]]&amp;""", "</f>
        <v xml:space="preserve">"pwd" : "a", </v>
      </c>
      <c r="O70" s="212"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212" t="str">
        <f>"""contacts"" : { ""channels"": [ {""url"" : """&amp;Table1[[#This Row],[contact1]]&amp;""", ""channelType"" : """&amp;Table1[[#This Row],[contact1 type]]&amp;""" } ] },"</f>
        <v>"contacts" : { "channels": [ {"url" : "mailto:68@localhost", "channelType" : "" } ] },</v>
      </c>
      <c r="Q70" s="212" t="str">
        <f>""</f>
        <v/>
      </c>
      <c r="R70" s="213"/>
      <c r="S70" s="213"/>
      <c r="T70" s="213"/>
      <c r="U70" s="213"/>
      <c r="V70" s="212" t="str">
        <f>"""aliasLabels"" : [ "&amp;IF(NOT(ISBLANK(Table1[[#This Row],[label1]])),"{""label"": ""1"""&amp;"}"&amp;IF(NOT(ISBLANK(Table1[[#This Row],[label2]])),",{""label"": ""2"""&amp;"}"&amp;IF(NOT(ISBLANK(Table1[[#This Row],[label3]])),",{""label"":""3"""&amp;"}"&amp;IF(NOT(ISBLANK(Table1[[#This Row],[label4]])),",{""label"": ""4"""&amp;"}",""),""),""),"")&amp;"],"</f>
        <v>"aliasLabels" : [ ],</v>
      </c>
      <c r="W70" s="212" t="str">
        <f t="shared" si="5"/>
        <v>"initialPosts" : [  ]</v>
      </c>
      <c r="X7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209" customFormat="1" x14ac:dyDescent="0.25">
      <c r="A71" s="214">
        <v>70</v>
      </c>
      <c r="B71" s="216" t="s">
        <v>1184</v>
      </c>
      <c r="C71" s="210" t="str">
        <f>LOWER(LEFT(Table1[[#This Row],[firstName]],1)&amp;Table1[[#This Row],[lastName]])&amp;"@localhost"</f>
        <v>69@localhost</v>
      </c>
      <c r="E71" s="209">
        <v>69</v>
      </c>
      <c r="F71" s="211" t="str">
        <f t="shared" si="4"/>
        <v>a</v>
      </c>
      <c r="G71" s="212" t="str">
        <f>"mailto:"&amp;Table1[[#This Row],[email]]</f>
        <v>mailto:69@localhost</v>
      </c>
      <c r="H71" s="213"/>
      <c r="I71" s="213"/>
      <c r="J71" s="212" t="str">
        <f>VLOOKUP(Table1[[#This Row],[profilePic'#]],Images[],3,FALSE)</f>
        <v>dinky1 bluegreen</v>
      </c>
      <c r="K7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212" t="str">
        <f>"""id"" : """&amp;Table1[[#This Row],[UUID]]&amp;""", "</f>
        <v xml:space="preserve">"id" : "21283e50234e4fd09ecb7a2db5a1bd35", </v>
      </c>
      <c r="M71" s="212" t="str">
        <f>"""email"" : """&amp;Table1[[#This Row],[email]]&amp;""", "</f>
        <v xml:space="preserve">"email" : "69@localhost", </v>
      </c>
      <c r="N71" s="212" t="str">
        <f>"""pwd"" : """&amp;Table1[[#This Row],[pwd]]&amp;""", "</f>
        <v xml:space="preserve">"pwd" : "a", </v>
      </c>
      <c r="O71" s="212"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212" t="str">
        <f>"""contacts"" : { ""channels"": [ {""url"" : """&amp;Table1[[#This Row],[contact1]]&amp;""", ""channelType"" : """&amp;Table1[[#This Row],[contact1 type]]&amp;""" } ] },"</f>
        <v>"contacts" : { "channels": [ {"url" : "mailto:69@localhost", "channelType" : "" } ] },</v>
      </c>
      <c r="Q71" s="212" t="str">
        <f>""</f>
        <v/>
      </c>
      <c r="R71" s="213"/>
      <c r="S71" s="213"/>
      <c r="T71" s="213"/>
      <c r="U71" s="213"/>
      <c r="V71" s="212" t="str">
        <f>"""aliasLabels"" : [ "&amp;IF(NOT(ISBLANK(Table1[[#This Row],[label1]])),"{""label"": ""1"""&amp;"}"&amp;IF(NOT(ISBLANK(Table1[[#This Row],[label2]])),",{""label"": ""2"""&amp;"}"&amp;IF(NOT(ISBLANK(Table1[[#This Row],[label3]])),",{""label"":""3"""&amp;"}"&amp;IF(NOT(ISBLANK(Table1[[#This Row],[label4]])),",{""label"": ""4"""&amp;"}",""),""),""),"")&amp;"],"</f>
        <v>"aliasLabels" : [ ],</v>
      </c>
      <c r="W71" s="212" t="str">
        <f t="shared" si="5"/>
        <v>"initialPosts" : [  ]</v>
      </c>
      <c r="X7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209" customFormat="1" x14ac:dyDescent="0.25">
      <c r="A72" s="215">
        <v>71</v>
      </c>
      <c r="B72" s="209" t="s">
        <v>1185</v>
      </c>
      <c r="C72" s="210" t="str">
        <f>LOWER(LEFT(Table1[[#This Row],[firstName]],1)&amp;Table1[[#This Row],[lastName]])&amp;"@localhost"</f>
        <v>70@localhost</v>
      </c>
      <c r="E72" s="209">
        <v>70</v>
      </c>
      <c r="F72" s="211" t="str">
        <f t="shared" si="4"/>
        <v>a</v>
      </c>
      <c r="G72" s="212" t="str">
        <f>"mailto:"&amp;Table1[[#This Row],[email]]</f>
        <v>mailto:70@localhost</v>
      </c>
      <c r="H72" s="213"/>
      <c r="I72" s="213"/>
      <c r="J72" s="212" t="str">
        <f>VLOOKUP(Table1[[#This Row],[profilePic'#]],Images[],3,FALSE)</f>
        <v>dinky1 bluegreen</v>
      </c>
      <c r="K7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212" t="str">
        <f>"""id"" : """&amp;Table1[[#This Row],[UUID]]&amp;""", "</f>
        <v xml:space="preserve">"id" : "c34ab67893c74967b7a900a775c7c0aa", </v>
      </c>
      <c r="M72" s="212" t="str">
        <f>"""email"" : """&amp;Table1[[#This Row],[email]]&amp;""", "</f>
        <v xml:space="preserve">"email" : "70@localhost", </v>
      </c>
      <c r="N72" s="212" t="str">
        <f>"""pwd"" : """&amp;Table1[[#This Row],[pwd]]&amp;""", "</f>
        <v xml:space="preserve">"pwd" : "a", </v>
      </c>
      <c r="O72" s="212"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212" t="str">
        <f>"""contacts"" : { ""channels"": [ {""url"" : """&amp;Table1[[#This Row],[contact1]]&amp;""", ""channelType"" : """&amp;Table1[[#This Row],[contact1 type]]&amp;""" } ] },"</f>
        <v>"contacts" : { "channels": [ {"url" : "mailto:70@localhost", "channelType" : "" } ] },</v>
      </c>
      <c r="Q72" s="212" t="str">
        <f>""</f>
        <v/>
      </c>
      <c r="R72" s="213"/>
      <c r="S72" s="213"/>
      <c r="T72" s="213"/>
      <c r="U72" s="213"/>
      <c r="V72" s="212" t="str">
        <f>"""aliasLabels"" : [ "&amp;IF(NOT(ISBLANK(Table1[[#This Row],[label1]])),"{""label"": ""1"""&amp;"}"&amp;IF(NOT(ISBLANK(Table1[[#This Row],[label2]])),",{""label"": ""2"""&amp;"}"&amp;IF(NOT(ISBLANK(Table1[[#This Row],[label3]])),",{""label"":""3"""&amp;"}"&amp;IF(NOT(ISBLANK(Table1[[#This Row],[label4]])),",{""label"": ""4"""&amp;"}",""),""),""),"")&amp;"],"</f>
        <v>"aliasLabels" : [ ],</v>
      </c>
      <c r="W72" s="212" t="str">
        <f t="shared" si="5"/>
        <v>"initialPosts" : [  ]</v>
      </c>
      <c r="X7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209" customFormat="1" x14ac:dyDescent="0.25">
      <c r="A73" s="208">
        <v>72</v>
      </c>
      <c r="B73" s="209" t="s">
        <v>1186</v>
      </c>
      <c r="C73" s="210" t="str">
        <f>LOWER(LEFT(Table1[[#This Row],[firstName]],1)&amp;Table1[[#This Row],[lastName]])&amp;"@localhost"</f>
        <v>71@localhost</v>
      </c>
      <c r="E73" s="209">
        <v>71</v>
      </c>
      <c r="F73" s="211" t="str">
        <f t="shared" si="4"/>
        <v>a</v>
      </c>
      <c r="G73" s="212" t="str">
        <f>"mailto:"&amp;Table1[[#This Row],[email]]</f>
        <v>mailto:71@localhost</v>
      </c>
      <c r="H73" s="213"/>
      <c r="I73" s="213"/>
      <c r="J73" s="212" t="str">
        <f>VLOOKUP(Table1[[#This Row],[profilePic'#]],Images[],3,FALSE)</f>
        <v>dinky1 bluegreen</v>
      </c>
      <c r="K7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212" t="str">
        <f>"""id"" : """&amp;Table1[[#This Row],[UUID]]&amp;""", "</f>
        <v xml:space="preserve">"id" : "84ad3eac5e5a4f56aed70a9bff217165", </v>
      </c>
      <c r="M73" s="212" t="str">
        <f>"""email"" : """&amp;Table1[[#This Row],[email]]&amp;""", "</f>
        <v xml:space="preserve">"email" : "71@localhost", </v>
      </c>
      <c r="N73" s="212" t="str">
        <f>"""pwd"" : """&amp;Table1[[#This Row],[pwd]]&amp;""", "</f>
        <v xml:space="preserve">"pwd" : "a", </v>
      </c>
      <c r="O73" s="212"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212" t="str">
        <f>"""contacts"" : { ""channels"": [ {""url"" : """&amp;Table1[[#This Row],[contact1]]&amp;""", ""channelType"" : """&amp;Table1[[#This Row],[contact1 type]]&amp;""" } ] },"</f>
        <v>"contacts" : { "channels": [ {"url" : "mailto:71@localhost", "channelType" : "" } ] },</v>
      </c>
      <c r="Q73" s="212" t="str">
        <f>""</f>
        <v/>
      </c>
      <c r="R73" s="213"/>
      <c r="S73" s="213"/>
      <c r="T73" s="213"/>
      <c r="U73" s="213"/>
      <c r="V73" s="212" t="str">
        <f>"""aliasLabels"" : [ "&amp;IF(NOT(ISBLANK(Table1[[#This Row],[label1]])),"{""label"": ""1"""&amp;"}"&amp;IF(NOT(ISBLANK(Table1[[#This Row],[label2]])),",{""label"": ""2"""&amp;"}"&amp;IF(NOT(ISBLANK(Table1[[#This Row],[label3]])),",{""label"":""3"""&amp;"}"&amp;IF(NOT(ISBLANK(Table1[[#This Row],[label4]])),",{""label"": ""4"""&amp;"}",""),""),""),"")&amp;"],"</f>
        <v>"aliasLabels" : [ ],</v>
      </c>
      <c r="W73" s="212" t="str">
        <f t="shared" si="5"/>
        <v>"initialPosts" : [  ]</v>
      </c>
      <c r="X7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209" customFormat="1" x14ac:dyDescent="0.25">
      <c r="A74" s="214">
        <v>73</v>
      </c>
      <c r="B74" s="209" t="s">
        <v>1187</v>
      </c>
      <c r="C74" s="210" t="str">
        <f>LOWER(LEFT(Table1[[#This Row],[firstName]],1)&amp;Table1[[#This Row],[lastName]])&amp;"@localhost"</f>
        <v>72@localhost</v>
      </c>
      <c r="E74" s="209">
        <v>72</v>
      </c>
      <c r="F74" s="211" t="str">
        <f t="shared" si="4"/>
        <v>a</v>
      </c>
      <c r="G74" s="212" t="str">
        <f>"mailto:"&amp;Table1[[#This Row],[email]]</f>
        <v>mailto:72@localhost</v>
      </c>
      <c r="H74" s="213"/>
      <c r="I74" s="213"/>
      <c r="J74" s="212" t="str">
        <f>VLOOKUP(Table1[[#This Row],[profilePic'#]],Images[],3,FALSE)</f>
        <v>dinky1 bluegreen</v>
      </c>
      <c r="K7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212" t="str">
        <f>"""id"" : """&amp;Table1[[#This Row],[UUID]]&amp;""", "</f>
        <v xml:space="preserve">"id" : "7757491fa251478fa31520a3c5b4f0fd", </v>
      </c>
      <c r="M74" s="212" t="str">
        <f>"""email"" : """&amp;Table1[[#This Row],[email]]&amp;""", "</f>
        <v xml:space="preserve">"email" : "72@localhost", </v>
      </c>
      <c r="N74" s="212" t="str">
        <f>"""pwd"" : """&amp;Table1[[#This Row],[pwd]]&amp;""", "</f>
        <v xml:space="preserve">"pwd" : "a", </v>
      </c>
      <c r="O74" s="212"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212" t="str">
        <f>"""contacts"" : { ""channels"": [ {""url"" : """&amp;Table1[[#This Row],[contact1]]&amp;""", ""channelType"" : """&amp;Table1[[#This Row],[contact1 type]]&amp;""" } ] },"</f>
        <v>"contacts" : { "channels": [ {"url" : "mailto:72@localhost", "channelType" : "" } ] },</v>
      </c>
      <c r="Q74" s="212" t="str">
        <f>""</f>
        <v/>
      </c>
      <c r="R74" s="213"/>
      <c r="S74" s="213"/>
      <c r="T74" s="213"/>
      <c r="U74" s="213"/>
      <c r="V74" s="212" t="str">
        <f>"""aliasLabels"" : [ "&amp;IF(NOT(ISBLANK(Table1[[#This Row],[label1]])),"{""label"": ""1"""&amp;"}"&amp;IF(NOT(ISBLANK(Table1[[#This Row],[label2]])),",{""label"": ""2"""&amp;"}"&amp;IF(NOT(ISBLANK(Table1[[#This Row],[label3]])),",{""label"":""3"""&amp;"}"&amp;IF(NOT(ISBLANK(Table1[[#This Row],[label4]])),",{""label"": ""4"""&amp;"}",""),""),""),"")&amp;"],"</f>
        <v>"aliasLabels" : [ ],</v>
      </c>
      <c r="W74" s="212" t="str">
        <f t="shared" si="5"/>
        <v>"initialPosts" : [  ]</v>
      </c>
      <c r="X7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209" customFormat="1" x14ac:dyDescent="0.25">
      <c r="A75" s="214">
        <v>74</v>
      </c>
      <c r="B75" s="209" t="s">
        <v>1188</v>
      </c>
      <c r="C75" s="210" t="str">
        <f>LOWER(LEFT(Table1[[#This Row],[firstName]],1)&amp;Table1[[#This Row],[lastName]])&amp;"@localhost"</f>
        <v>73@localhost</v>
      </c>
      <c r="E75" s="209">
        <v>73</v>
      </c>
      <c r="F75" s="211" t="str">
        <f t="shared" si="4"/>
        <v>a</v>
      </c>
      <c r="G75" s="212" t="str">
        <f>"mailto:"&amp;Table1[[#This Row],[email]]</f>
        <v>mailto:73@localhost</v>
      </c>
      <c r="H75" s="213"/>
      <c r="I75" s="213"/>
      <c r="J75" s="212" t="str">
        <f>VLOOKUP(Table1[[#This Row],[profilePic'#]],Images[],3,FALSE)</f>
        <v>dinky1 bluegreen</v>
      </c>
      <c r="K7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212" t="str">
        <f>"""id"" : """&amp;Table1[[#This Row],[UUID]]&amp;""", "</f>
        <v xml:space="preserve">"id" : "f61e40ad604f4c168d4e72e4f25e4fb2", </v>
      </c>
      <c r="M75" s="212" t="str">
        <f>"""email"" : """&amp;Table1[[#This Row],[email]]&amp;""", "</f>
        <v xml:space="preserve">"email" : "73@localhost", </v>
      </c>
      <c r="N75" s="212" t="str">
        <f>"""pwd"" : """&amp;Table1[[#This Row],[pwd]]&amp;""", "</f>
        <v xml:space="preserve">"pwd" : "a", </v>
      </c>
      <c r="O75" s="212"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212" t="str">
        <f>"""contacts"" : { ""channels"": [ {""url"" : """&amp;Table1[[#This Row],[contact1]]&amp;""", ""channelType"" : """&amp;Table1[[#This Row],[contact1 type]]&amp;""" } ] },"</f>
        <v>"contacts" : { "channels": [ {"url" : "mailto:73@localhost", "channelType" : "" } ] },</v>
      </c>
      <c r="Q75" s="212" t="str">
        <f>""</f>
        <v/>
      </c>
      <c r="R75" s="213"/>
      <c r="S75" s="213"/>
      <c r="T75" s="213"/>
      <c r="U75" s="213"/>
      <c r="V75" s="212" t="str">
        <f>"""aliasLabels"" : [ "&amp;IF(NOT(ISBLANK(Table1[[#This Row],[label1]])),"{""label"": ""1"""&amp;"}"&amp;IF(NOT(ISBLANK(Table1[[#This Row],[label2]])),",{""label"": ""2"""&amp;"}"&amp;IF(NOT(ISBLANK(Table1[[#This Row],[label3]])),",{""label"":""3"""&amp;"}"&amp;IF(NOT(ISBLANK(Table1[[#This Row],[label4]])),",{""label"": ""4"""&amp;"}",""),""),""),"")&amp;"],"</f>
        <v>"aliasLabels" : [ ],</v>
      </c>
      <c r="W75" s="212" t="str">
        <f t="shared" si="5"/>
        <v>"initialPosts" : [  ]</v>
      </c>
      <c r="X7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209" customFormat="1" x14ac:dyDescent="0.25">
      <c r="A76" s="215">
        <v>75</v>
      </c>
      <c r="B76" s="209" t="s">
        <v>1189</v>
      </c>
      <c r="C76" s="210" t="str">
        <f>LOWER(LEFT(Table1[[#This Row],[firstName]],1)&amp;Table1[[#This Row],[lastName]])&amp;"@localhost"</f>
        <v>74@localhost</v>
      </c>
      <c r="E76" s="209">
        <v>74</v>
      </c>
      <c r="F76" s="211" t="str">
        <f t="shared" si="4"/>
        <v>a</v>
      </c>
      <c r="G76" s="212" t="str">
        <f>"mailto:"&amp;Table1[[#This Row],[email]]</f>
        <v>mailto:74@localhost</v>
      </c>
      <c r="H76" s="213"/>
      <c r="I76" s="213"/>
      <c r="J76" s="212" t="str">
        <f>VLOOKUP(Table1[[#This Row],[profilePic'#]],Images[],3,FALSE)</f>
        <v>dinky1 bluegreen</v>
      </c>
      <c r="K7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212" t="str">
        <f>"""id"" : """&amp;Table1[[#This Row],[UUID]]&amp;""", "</f>
        <v xml:space="preserve">"id" : "d1444189811346d0a4ca4ad901098795", </v>
      </c>
      <c r="M76" s="212" t="str">
        <f>"""email"" : """&amp;Table1[[#This Row],[email]]&amp;""", "</f>
        <v xml:space="preserve">"email" : "74@localhost", </v>
      </c>
      <c r="N76" s="212" t="str">
        <f>"""pwd"" : """&amp;Table1[[#This Row],[pwd]]&amp;""", "</f>
        <v xml:space="preserve">"pwd" : "a", </v>
      </c>
      <c r="O76" s="212"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212" t="str">
        <f>"""contacts"" : { ""channels"": [ {""url"" : """&amp;Table1[[#This Row],[contact1]]&amp;""", ""channelType"" : """&amp;Table1[[#This Row],[contact1 type]]&amp;""" } ] },"</f>
        <v>"contacts" : { "channels": [ {"url" : "mailto:74@localhost", "channelType" : "" } ] },</v>
      </c>
      <c r="Q76" s="212" t="str">
        <f>""</f>
        <v/>
      </c>
      <c r="R76" s="213"/>
      <c r="S76" s="213"/>
      <c r="T76" s="213"/>
      <c r="U76" s="213"/>
      <c r="V76" s="212" t="str">
        <f>"""aliasLabels"" : [ "&amp;IF(NOT(ISBLANK(Table1[[#This Row],[label1]])),"{""label"": ""1"""&amp;"}"&amp;IF(NOT(ISBLANK(Table1[[#This Row],[label2]])),",{""label"": ""2"""&amp;"}"&amp;IF(NOT(ISBLANK(Table1[[#This Row],[label3]])),",{""label"":""3"""&amp;"}"&amp;IF(NOT(ISBLANK(Table1[[#This Row],[label4]])),",{""label"": ""4"""&amp;"}",""),""),""),"")&amp;"],"</f>
        <v>"aliasLabels" : [ ],</v>
      </c>
      <c r="W76" s="212" t="str">
        <f t="shared" si="5"/>
        <v>"initialPosts" : [  ]</v>
      </c>
      <c r="X7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209" customFormat="1" x14ac:dyDescent="0.25">
      <c r="A77" s="208">
        <v>76</v>
      </c>
      <c r="B77" s="209" t="s">
        <v>1190</v>
      </c>
      <c r="C77" s="210" t="str">
        <f>LOWER(LEFT(Table1[[#This Row],[firstName]],1)&amp;Table1[[#This Row],[lastName]])&amp;"@localhost"</f>
        <v>75@localhost</v>
      </c>
      <c r="E77" s="209">
        <v>75</v>
      </c>
      <c r="F77" s="211" t="str">
        <f t="shared" si="4"/>
        <v>a</v>
      </c>
      <c r="G77" s="212" t="str">
        <f>"mailto:"&amp;Table1[[#This Row],[email]]</f>
        <v>mailto:75@localhost</v>
      </c>
      <c r="H77" s="213"/>
      <c r="I77" s="213"/>
      <c r="J77" s="212" t="str">
        <f>VLOOKUP(Table1[[#This Row],[profilePic'#]],Images[],3,FALSE)</f>
        <v>dinky1 bluegreen</v>
      </c>
      <c r="K7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212" t="str">
        <f>"""id"" : """&amp;Table1[[#This Row],[UUID]]&amp;""", "</f>
        <v xml:space="preserve">"id" : "f46898d4055a47639981de523cb91459", </v>
      </c>
      <c r="M77" s="212" t="str">
        <f>"""email"" : """&amp;Table1[[#This Row],[email]]&amp;""", "</f>
        <v xml:space="preserve">"email" : "75@localhost", </v>
      </c>
      <c r="N77" s="212" t="str">
        <f>"""pwd"" : """&amp;Table1[[#This Row],[pwd]]&amp;""", "</f>
        <v xml:space="preserve">"pwd" : "a", </v>
      </c>
      <c r="O77" s="212"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212" t="str">
        <f>"""contacts"" : { ""channels"": [ {""url"" : """&amp;Table1[[#This Row],[contact1]]&amp;""", ""channelType"" : """&amp;Table1[[#This Row],[contact1 type]]&amp;""" } ] },"</f>
        <v>"contacts" : { "channels": [ {"url" : "mailto:75@localhost", "channelType" : "" } ] },</v>
      </c>
      <c r="Q77" s="212" t="str">
        <f>""</f>
        <v/>
      </c>
      <c r="R77" s="213"/>
      <c r="S77" s="213"/>
      <c r="T77" s="213"/>
      <c r="U77" s="213"/>
      <c r="V77" s="212" t="str">
        <f>"""aliasLabels"" : [ "&amp;IF(NOT(ISBLANK(Table1[[#This Row],[label1]])),"{""label"": ""1"""&amp;"}"&amp;IF(NOT(ISBLANK(Table1[[#This Row],[label2]])),",{""label"": ""2"""&amp;"}"&amp;IF(NOT(ISBLANK(Table1[[#This Row],[label3]])),",{""label"":""3"""&amp;"}"&amp;IF(NOT(ISBLANK(Table1[[#This Row],[label4]])),",{""label"": ""4"""&amp;"}",""),""),""),"")&amp;"],"</f>
        <v>"aliasLabels" : [ ],</v>
      </c>
      <c r="W77" s="212" t="str">
        <f t="shared" si="5"/>
        <v>"initialPosts" : [  ]</v>
      </c>
      <c r="X7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209" customFormat="1" x14ac:dyDescent="0.25">
      <c r="A78" s="214">
        <v>77</v>
      </c>
      <c r="B78" s="209" t="s">
        <v>1191</v>
      </c>
      <c r="C78" s="210" t="str">
        <f>LOWER(LEFT(Table1[[#This Row],[firstName]],1)&amp;Table1[[#This Row],[lastName]])&amp;"@localhost"</f>
        <v>76@localhost</v>
      </c>
      <c r="E78" s="209">
        <v>76</v>
      </c>
      <c r="F78" s="211" t="str">
        <f t="shared" si="4"/>
        <v>a</v>
      </c>
      <c r="G78" s="212" t="str">
        <f>"mailto:"&amp;Table1[[#This Row],[email]]</f>
        <v>mailto:76@localhost</v>
      </c>
      <c r="H78" s="213"/>
      <c r="I78" s="213"/>
      <c r="J78" s="212" t="str">
        <f>VLOOKUP(Table1[[#This Row],[profilePic'#]],Images[],3,FALSE)</f>
        <v>dinky1 bluegreen</v>
      </c>
      <c r="K7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212" t="str">
        <f>"""id"" : """&amp;Table1[[#This Row],[UUID]]&amp;""", "</f>
        <v xml:space="preserve">"id" : "be29499252884fd68fc8e1bb72b24484", </v>
      </c>
      <c r="M78" s="212" t="str">
        <f>"""email"" : """&amp;Table1[[#This Row],[email]]&amp;""", "</f>
        <v xml:space="preserve">"email" : "76@localhost", </v>
      </c>
      <c r="N78" s="212" t="str">
        <f>"""pwd"" : """&amp;Table1[[#This Row],[pwd]]&amp;""", "</f>
        <v xml:space="preserve">"pwd" : "a", </v>
      </c>
      <c r="O78" s="212"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212" t="str">
        <f>"""contacts"" : { ""channels"": [ {""url"" : """&amp;Table1[[#This Row],[contact1]]&amp;""", ""channelType"" : """&amp;Table1[[#This Row],[contact1 type]]&amp;""" } ] },"</f>
        <v>"contacts" : { "channels": [ {"url" : "mailto:76@localhost", "channelType" : "" } ] },</v>
      </c>
      <c r="Q78" s="212" t="str">
        <f>""</f>
        <v/>
      </c>
      <c r="R78" s="213"/>
      <c r="S78" s="213"/>
      <c r="T78" s="213"/>
      <c r="U78" s="213"/>
      <c r="V78" s="212" t="str">
        <f>"""aliasLabels"" : [ "&amp;IF(NOT(ISBLANK(Table1[[#This Row],[label1]])),"{""label"": ""1"""&amp;"}"&amp;IF(NOT(ISBLANK(Table1[[#This Row],[label2]])),",{""label"": ""2"""&amp;"}"&amp;IF(NOT(ISBLANK(Table1[[#This Row],[label3]])),",{""label"":""3"""&amp;"}"&amp;IF(NOT(ISBLANK(Table1[[#This Row],[label4]])),",{""label"": ""4"""&amp;"}",""),""),""),"")&amp;"],"</f>
        <v>"aliasLabels" : [ ],</v>
      </c>
      <c r="W78" s="212" t="str">
        <f t="shared" si="5"/>
        <v>"initialPosts" : [  ]</v>
      </c>
      <c r="X7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209" customFormat="1" x14ac:dyDescent="0.25">
      <c r="A79" s="214">
        <v>78</v>
      </c>
      <c r="B79" s="209" t="s">
        <v>1192</v>
      </c>
      <c r="C79" s="210" t="str">
        <f>LOWER(LEFT(Table1[[#This Row],[firstName]],1)&amp;Table1[[#This Row],[lastName]])&amp;"@localhost"</f>
        <v>77@localhost</v>
      </c>
      <c r="E79" s="209">
        <v>77</v>
      </c>
      <c r="F79" s="211" t="str">
        <f t="shared" si="4"/>
        <v>a</v>
      </c>
      <c r="G79" s="212" t="str">
        <f>"mailto:"&amp;Table1[[#This Row],[email]]</f>
        <v>mailto:77@localhost</v>
      </c>
      <c r="H79" s="213"/>
      <c r="I79" s="213"/>
      <c r="J79" s="212" t="str">
        <f>VLOOKUP(Table1[[#This Row],[profilePic'#]],Images[],3,FALSE)</f>
        <v>dinky1 bluegreen</v>
      </c>
      <c r="K7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212" t="str">
        <f>"""id"" : """&amp;Table1[[#This Row],[UUID]]&amp;""", "</f>
        <v xml:space="preserve">"id" : "aec475c3a7754299b162dd018606fc2c", </v>
      </c>
      <c r="M79" s="212" t="str">
        <f>"""email"" : """&amp;Table1[[#This Row],[email]]&amp;""", "</f>
        <v xml:space="preserve">"email" : "77@localhost", </v>
      </c>
      <c r="N79" s="212" t="str">
        <f>"""pwd"" : """&amp;Table1[[#This Row],[pwd]]&amp;""", "</f>
        <v xml:space="preserve">"pwd" : "a", </v>
      </c>
      <c r="O79" s="212"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212" t="str">
        <f>"""contacts"" : { ""channels"": [ {""url"" : """&amp;Table1[[#This Row],[contact1]]&amp;""", ""channelType"" : """&amp;Table1[[#This Row],[contact1 type]]&amp;""" } ] },"</f>
        <v>"contacts" : { "channels": [ {"url" : "mailto:77@localhost", "channelType" : "" } ] },</v>
      </c>
      <c r="Q79" s="212" t="str">
        <f>""</f>
        <v/>
      </c>
      <c r="R79" s="213"/>
      <c r="S79" s="213"/>
      <c r="T79" s="213"/>
      <c r="U79" s="213"/>
      <c r="V79" s="212" t="str">
        <f>"""aliasLabels"" : [ "&amp;IF(NOT(ISBLANK(Table1[[#This Row],[label1]])),"{""label"": ""1"""&amp;"}"&amp;IF(NOT(ISBLANK(Table1[[#This Row],[label2]])),",{""label"": ""2"""&amp;"}"&amp;IF(NOT(ISBLANK(Table1[[#This Row],[label3]])),",{""label"":""3"""&amp;"}"&amp;IF(NOT(ISBLANK(Table1[[#This Row],[label4]])),",{""label"": ""4"""&amp;"}",""),""),""),"")&amp;"],"</f>
        <v>"aliasLabels" : [ ],</v>
      </c>
      <c r="W79" s="212" t="str">
        <f t="shared" si="5"/>
        <v>"initialPosts" : [  ]</v>
      </c>
      <c r="X7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209" customFormat="1" x14ac:dyDescent="0.25">
      <c r="A80" s="215">
        <v>79</v>
      </c>
      <c r="B80" s="209" t="s">
        <v>1193</v>
      </c>
      <c r="C80" s="210" t="str">
        <f>LOWER(LEFT(Table1[[#This Row],[firstName]],1)&amp;Table1[[#This Row],[lastName]])&amp;"@localhost"</f>
        <v>78@localhost</v>
      </c>
      <c r="E80" s="209">
        <v>78</v>
      </c>
      <c r="F80" s="211" t="str">
        <f t="shared" si="4"/>
        <v>a</v>
      </c>
      <c r="G80" s="212" t="str">
        <f>"mailto:"&amp;Table1[[#This Row],[email]]</f>
        <v>mailto:78@localhost</v>
      </c>
      <c r="H80" s="213"/>
      <c r="I80" s="213"/>
      <c r="J80" s="212" t="str">
        <f>VLOOKUP(Table1[[#This Row],[profilePic'#]],Images[],3,FALSE)</f>
        <v>dinky1 bluegreen</v>
      </c>
      <c r="K8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212" t="str">
        <f>"""id"" : """&amp;Table1[[#This Row],[UUID]]&amp;""", "</f>
        <v xml:space="preserve">"id" : "cf6adb1412944f65b4b748e7eaf07803", </v>
      </c>
      <c r="M80" s="212" t="str">
        <f>"""email"" : """&amp;Table1[[#This Row],[email]]&amp;""", "</f>
        <v xml:space="preserve">"email" : "78@localhost", </v>
      </c>
      <c r="N80" s="212" t="str">
        <f>"""pwd"" : """&amp;Table1[[#This Row],[pwd]]&amp;""", "</f>
        <v xml:space="preserve">"pwd" : "a", </v>
      </c>
      <c r="O80" s="212"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212" t="str">
        <f>"""contacts"" : { ""channels"": [ {""url"" : """&amp;Table1[[#This Row],[contact1]]&amp;""", ""channelType"" : """&amp;Table1[[#This Row],[contact1 type]]&amp;""" } ] },"</f>
        <v>"contacts" : { "channels": [ {"url" : "mailto:78@localhost", "channelType" : "" } ] },</v>
      </c>
      <c r="Q80" s="212" t="str">
        <f>""</f>
        <v/>
      </c>
      <c r="R80" s="213"/>
      <c r="S80" s="213"/>
      <c r="T80" s="213"/>
      <c r="U80" s="213"/>
      <c r="V80" s="212" t="str">
        <f>"""aliasLabels"" : [ "&amp;IF(NOT(ISBLANK(Table1[[#This Row],[label1]])),"{""label"": ""1"""&amp;"}"&amp;IF(NOT(ISBLANK(Table1[[#This Row],[label2]])),",{""label"": ""2"""&amp;"}"&amp;IF(NOT(ISBLANK(Table1[[#This Row],[label3]])),",{""label"":""3"""&amp;"}"&amp;IF(NOT(ISBLANK(Table1[[#This Row],[label4]])),",{""label"": ""4"""&amp;"}",""),""),""),"")&amp;"],"</f>
        <v>"aliasLabels" : [ ],</v>
      </c>
      <c r="W80" s="212" t="str">
        <f t="shared" si="5"/>
        <v>"initialPosts" : [  ]</v>
      </c>
      <c r="X8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209" customFormat="1" x14ac:dyDescent="0.25">
      <c r="A81" s="208">
        <v>80</v>
      </c>
      <c r="B81" s="209" t="s">
        <v>1194</v>
      </c>
      <c r="C81" s="210" t="str">
        <f>LOWER(LEFT(Table1[[#This Row],[firstName]],1)&amp;Table1[[#This Row],[lastName]])&amp;"@localhost"</f>
        <v>79@localhost</v>
      </c>
      <c r="E81" s="209">
        <v>79</v>
      </c>
      <c r="F81" s="211" t="str">
        <f t="shared" si="4"/>
        <v>a</v>
      </c>
      <c r="G81" s="212" t="str">
        <f>"mailto:"&amp;Table1[[#This Row],[email]]</f>
        <v>mailto:79@localhost</v>
      </c>
      <c r="H81" s="213"/>
      <c r="I81" s="213"/>
      <c r="J81" s="212" t="str">
        <f>VLOOKUP(Table1[[#This Row],[profilePic'#]],Images[],3,FALSE)</f>
        <v>dinky1 bluegreen</v>
      </c>
      <c r="K8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217" t="str">
        <f>"""id"" : """&amp;Table1[[#This Row],[UUID]]&amp;""", "</f>
        <v xml:space="preserve">"id" : "bb51ab6536e2409386835f36f4bf1e1b", </v>
      </c>
      <c r="M81" s="217" t="str">
        <f>"""email"" : """&amp;Table1[[#This Row],[email]]&amp;""", "</f>
        <v xml:space="preserve">"email" : "79@localhost", </v>
      </c>
      <c r="N81" s="217" t="str">
        <f>"""pwd"" : """&amp;Table1[[#This Row],[pwd]]&amp;""", "</f>
        <v xml:space="preserve">"pwd" : "a", </v>
      </c>
      <c r="O81" s="210"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217" t="str">
        <f>"""contacts"" : { ""channels"": [ {""url"" : """&amp;Table1[[#This Row],[contact1]]&amp;""", ""channelType"" : """&amp;Table1[[#This Row],[contact1 type]]&amp;""" } ] },"</f>
        <v>"contacts" : { "channels": [ {"url" : "mailto:79@localhost", "channelType" : "" } ] },</v>
      </c>
      <c r="Q81" s="212" t="str">
        <f>""</f>
        <v/>
      </c>
      <c r="R81" s="213"/>
      <c r="S81" s="213"/>
      <c r="T81" s="213"/>
      <c r="U81" s="213"/>
      <c r="V81" s="212" t="str">
        <f>"""aliasLabels"" : [ "&amp;IF(NOT(ISBLANK(Table1[[#This Row],[label1]])),"{""label"": ""1"""&amp;"}"&amp;IF(NOT(ISBLANK(Table1[[#This Row],[label2]])),",{""label"": ""2"""&amp;"}"&amp;IF(NOT(ISBLANK(Table1[[#This Row],[label3]])),",{""label"":""3"""&amp;"}"&amp;IF(NOT(ISBLANK(Table1[[#This Row],[label4]])),",{""label"": ""4"""&amp;"}",""),""),""),"")&amp;"],"</f>
        <v>"aliasLabels" : [ ],</v>
      </c>
      <c r="W81" s="212" t="str">
        <f t="shared" si="5"/>
        <v>"initialPosts" : [  ]</v>
      </c>
      <c r="X8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209" customFormat="1" x14ac:dyDescent="0.25">
      <c r="A82" s="214">
        <v>81</v>
      </c>
      <c r="B82" s="209" t="s">
        <v>1195</v>
      </c>
      <c r="C82" s="210" t="str">
        <f>LOWER(LEFT(Table1[[#This Row],[firstName]],1)&amp;Table1[[#This Row],[lastName]])&amp;"@localhost"</f>
        <v>80@localhost</v>
      </c>
      <c r="E82" s="209">
        <v>80</v>
      </c>
      <c r="F82" s="211" t="str">
        <f t="shared" si="4"/>
        <v>a</v>
      </c>
      <c r="G82" s="212" t="str">
        <f>"mailto:"&amp;Table1[[#This Row],[email]]</f>
        <v>mailto:80@localhost</v>
      </c>
      <c r="H82" s="213"/>
      <c r="I82" s="213"/>
      <c r="J82" s="212" t="str">
        <f>VLOOKUP(Table1[[#This Row],[profilePic'#]],Images[],3,FALSE)</f>
        <v>dinky1 bluegreen</v>
      </c>
      <c r="K8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217" t="str">
        <f>"""id"" : """&amp;Table1[[#This Row],[UUID]]&amp;""", "</f>
        <v xml:space="preserve">"id" : "fbffeff50e37456cab8ffbc446a2c2cd", </v>
      </c>
      <c r="M82" s="217" t="str">
        <f>"""email"" : """&amp;Table1[[#This Row],[email]]&amp;""", "</f>
        <v xml:space="preserve">"email" : "80@localhost", </v>
      </c>
      <c r="N82" s="217" t="str">
        <f>"""pwd"" : """&amp;Table1[[#This Row],[pwd]]&amp;""", "</f>
        <v xml:space="preserve">"pwd" : "a", </v>
      </c>
      <c r="O82" s="210"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217" t="str">
        <f>"""contacts"" : { ""channels"": [ {""url"" : """&amp;Table1[[#This Row],[contact1]]&amp;""", ""channelType"" : """&amp;Table1[[#This Row],[contact1 type]]&amp;""" } ] },"</f>
        <v>"contacts" : { "channels": [ {"url" : "mailto:80@localhost", "channelType" : "" } ] },</v>
      </c>
      <c r="Q82" s="212" t="str">
        <f>""</f>
        <v/>
      </c>
      <c r="R82" s="213"/>
      <c r="S82" s="213"/>
      <c r="T82" s="213"/>
      <c r="U82" s="213"/>
      <c r="V82" s="212" t="str">
        <f>"""aliasLabels"" : [ "&amp;IF(NOT(ISBLANK(Table1[[#This Row],[label1]])),"{""label"": ""1"""&amp;"}"&amp;IF(NOT(ISBLANK(Table1[[#This Row],[label2]])),",{""label"": ""2"""&amp;"}"&amp;IF(NOT(ISBLANK(Table1[[#This Row],[label3]])),",{""label"":""3"""&amp;"}"&amp;IF(NOT(ISBLANK(Table1[[#This Row],[label4]])),",{""label"": ""4"""&amp;"}",""),""),""),"")&amp;"],"</f>
        <v>"aliasLabels" : [ ],</v>
      </c>
      <c r="W82" s="212" t="str">
        <f t="shared" si="5"/>
        <v>"initialPosts" : [  ]</v>
      </c>
      <c r="X8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209" customFormat="1" x14ac:dyDescent="0.25">
      <c r="A83" s="214">
        <v>82</v>
      </c>
      <c r="B83" s="209" t="s">
        <v>1196</v>
      </c>
      <c r="C83" s="210" t="str">
        <f>LOWER(LEFT(Table1[[#This Row],[firstName]],1)&amp;Table1[[#This Row],[lastName]])&amp;"@localhost"</f>
        <v>81@localhost</v>
      </c>
      <c r="E83" s="209">
        <v>81</v>
      </c>
      <c r="F83" s="211" t="str">
        <f t="shared" si="4"/>
        <v>a</v>
      </c>
      <c r="G83" s="212" t="str">
        <f>"mailto:"&amp;Table1[[#This Row],[email]]</f>
        <v>mailto:81@localhost</v>
      </c>
      <c r="H83" s="213"/>
      <c r="I83" s="213"/>
      <c r="J83" s="212" t="str">
        <f>VLOOKUP(Table1[[#This Row],[profilePic'#]],Images[],3,FALSE)</f>
        <v>dinky1 bluegreen</v>
      </c>
      <c r="K8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217" t="str">
        <f>"""id"" : """&amp;Table1[[#This Row],[UUID]]&amp;""", "</f>
        <v xml:space="preserve">"id" : "b4c297dec5844f468a5909de5e8298c6", </v>
      </c>
      <c r="M83" s="217" t="str">
        <f>"""email"" : """&amp;Table1[[#This Row],[email]]&amp;""", "</f>
        <v xml:space="preserve">"email" : "81@localhost", </v>
      </c>
      <c r="N83" s="217" t="str">
        <f>"""pwd"" : """&amp;Table1[[#This Row],[pwd]]&amp;""", "</f>
        <v xml:space="preserve">"pwd" : "a", </v>
      </c>
      <c r="O83" s="210"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217" t="str">
        <f>"""contacts"" : { ""channels"": [ {""url"" : """&amp;Table1[[#This Row],[contact1]]&amp;""", ""channelType"" : """&amp;Table1[[#This Row],[contact1 type]]&amp;""" } ] },"</f>
        <v>"contacts" : { "channels": [ {"url" : "mailto:81@localhost", "channelType" : "" } ] },</v>
      </c>
      <c r="Q83" s="212" t="str">
        <f>""</f>
        <v/>
      </c>
      <c r="R83" s="213"/>
      <c r="S83" s="213"/>
      <c r="T83" s="213"/>
      <c r="U83" s="213"/>
      <c r="V83" s="212" t="str">
        <f>"""aliasLabels"" : [ "&amp;IF(NOT(ISBLANK(Table1[[#This Row],[label1]])),"{""label"": ""1"""&amp;"}"&amp;IF(NOT(ISBLANK(Table1[[#This Row],[label2]])),",{""label"": ""2"""&amp;"}"&amp;IF(NOT(ISBLANK(Table1[[#This Row],[label3]])),",{""label"":""3"""&amp;"}"&amp;IF(NOT(ISBLANK(Table1[[#This Row],[label4]])),",{""label"": ""4"""&amp;"}",""),""),""),"")&amp;"],"</f>
        <v>"aliasLabels" : [ ],</v>
      </c>
      <c r="W83" s="212" t="str">
        <f t="shared" si="5"/>
        <v>"initialPosts" : [  ]</v>
      </c>
      <c r="X8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209" customFormat="1" x14ac:dyDescent="0.25">
      <c r="A84" s="215">
        <v>83</v>
      </c>
      <c r="B84" s="209" t="s">
        <v>1197</v>
      </c>
      <c r="C84" s="210" t="str">
        <f>LOWER(LEFT(Table1[[#This Row],[firstName]],1)&amp;Table1[[#This Row],[lastName]])&amp;"@localhost"</f>
        <v>82@localhost</v>
      </c>
      <c r="E84" s="209">
        <v>82</v>
      </c>
      <c r="F84" s="211" t="str">
        <f t="shared" si="4"/>
        <v>a</v>
      </c>
      <c r="G84" s="212" t="str">
        <f>"mailto:"&amp;Table1[[#This Row],[email]]</f>
        <v>mailto:82@localhost</v>
      </c>
      <c r="H84" s="213"/>
      <c r="I84" s="213"/>
      <c r="J84" s="212" t="str">
        <f>VLOOKUP(Table1[[#This Row],[profilePic'#]],Images[],3,FALSE)</f>
        <v>dinky1 bluegreen</v>
      </c>
      <c r="K8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217" t="str">
        <f>"""id"" : """&amp;Table1[[#This Row],[UUID]]&amp;""", "</f>
        <v xml:space="preserve">"id" : "9ed76e8fca2f44998cb19911376d2a69", </v>
      </c>
      <c r="M84" s="217" t="str">
        <f>"""email"" : """&amp;Table1[[#This Row],[email]]&amp;""", "</f>
        <v xml:space="preserve">"email" : "82@localhost", </v>
      </c>
      <c r="N84" s="217" t="str">
        <f>"""pwd"" : """&amp;Table1[[#This Row],[pwd]]&amp;""", "</f>
        <v xml:space="preserve">"pwd" : "a", </v>
      </c>
      <c r="O84" s="210"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217" t="str">
        <f>"""contacts"" : { ""channels"": [ {""url"" : """&amp;Table1[[#This Row],[contact1]]&amp;""", ""channelType"" : """&amp;Table1[[#This Row],[contact1 type]]&amp;""" } ] },"</f>
        <v>"contacts" : { "channels": [ {"url" : "mailto:82@localhost", "channelType" : "" } ] },</v>
      </c>
      <c r="Q84" s="212" t="str">
        <f>""</f>
        <v/>
      </c>
      <c r="R84" s="213"/>
      <c r="S84" s="213"/>
      <c r="T84" s="213"/>
      <c r="U84" s="213"/>
      <c r="V84" s="212" t="str">
        <f>"""aliasLabels"" : [ "&amp;IF(NOT(ISBLANK(Table1[[#This Row],[label1]])),"{""label"": ""1"""&amp;"}"&amp;IF(NOT(ISBLANK(Table1[[#This Row],[label2]])),",{""label"": ""2"""&amp;"}"&amp;IF(NOT(ISBLANK(Table1[[#This Row],[label3]])),",{""label"":""3"""&amp;"}"&amp;IF(NOT(ISBLANK(Table1[[#This Row],[label4]])),",{""label"": ""4"""&amp;"}",""),""),""),"")&amp;"],"</f>
        <v>"aliasLabels" : [ ],</v>
      </c>
      <c r="W84" s="212" t="str">
        <f t="shared" si="5"/>
        <v>"initialPosts" : [  ]</v>
      </c>
      <c r="X8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209" customFormat="1" x14ac:dyDescent="0.25">
      <c r="A85" s="208">
        <v>84</v>
      </c>
      <c r="B85" s="209" t="s">
        <v>1198</v>
      </c>
      <c r="C85" s="210" t="str">
        <f>LOWER(LEFT(Table1[[#This Row],[firstName]],1)&amp;Table1[[#This Row],[lastName]])&amp;"@localhost"</f>
        <v>83@localhost</v>
      </c>
      <c r="E85" s="209">
        <v>83</v>
      </c>
      <c r="F85" s="211" t="str">
        <f t="shared" si="4"/>
        <v>a</v>
      </c>
      <c r="G85" s="212" t="str">
        <f>"mailto:"&amp;Table1[[#This Row],[email]]</f>
        <v>mailto:83@localhost</v>
      </c>
      <c r="H85" s="213"/>
      <c r="I85" s="213"/>
      <c r="J85" s="212" t="str">
        <f>VLOOKUP(Table1[[#This Row],[profilePic'#]],Images[],3,FALSE)</f>
        <v>dinky1 bluegreen</v>
      </c>
      <c r="K8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217" t="str">
        <f>"""id"" : """&amp;Table1[[#This Row],[UUID]]&amp;""", "</f>
        <v xml:space="preserve">"id" : "54f62ba4295d4bcebcd09cba2339fc68", </v>
      </c>
      <c r="M85" s="217" t="str">
        <f>"""email"" : """&amp;Table1[[#This Row],[email]]&amp;""", "</f>
        <v xml:space="preserve">"email" : "83@localhost", </v>
      </c>
      <c r="N85" s="217" t="str">
        <f>"""pwd"" : """&amp;Table1[[#This Row],[pwd]]&amp;""", "</f>
        <v xml:space="preserve">"pwd" : "a", </v>
      </c>
      <c r="O85" s="210"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217" t="str">
        <f>"""contacts"" : { ""channels"": [ {""url"" : """&amp;Table1[[#This Row],[contact1]]&amp;""", ""channelType"" : """&amp;Table1[[#This Row],[contact1 type]]&amp;""" } ] },"</f>
        <v>"contacts" : { "channels": [ {"url" : "mailto:83@localhost", "channelType" : "" } ] },</v>
      </c>
      <c r="Q85" s="212" t="str">
        <f>""</f>
        <v/>
      </c>
      <c r="R85" s="213"/>
      <c r="S85" s="213"/>
      <c r="T85" s="213"/>
      <c r="U85" s="213"/>
      <c r="V85" s="212" t="str">
        <f>"""aliasLabels"" : [ "&amp;IF(NOT(ISBLANK(Table1[[#This Row],[label1]])),"{""label"": ""1"""&amp;"}"&amp;IF(NOT(ISBLANK(Table1[[#This Row],[label2]])),",{""label"": ""2"""&amp;"}"&amp;IF(NOT(ISBLANK(Table1[[#This Row],[label3]])),",{""label"":""3"""&amp;"}"&amp;IF(NOT(ISBLANK(Table1[[#This Row],[label4]])),",{""label"": ""4"""&amp;"}",""),""),""),"")&amp;"],"</f>
        <v>"aliasLabels" : [ ],</v>
      </c>
      <c r="W85" s="212" t="str">
        <f t="shared" si="5"/>
        <v>"initialPosts" : [  ]</v>
      </c>
      <c r="X8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209" customFormat="1" x14ac:dyDescent="0.25">
      <c r="A86" s="214">
        <v>85</v>
      </c>
      <c r="B86" s="209" t="s">
        <v>1199</v>
      </c>
      <c r="C86" s="210" t="str">
        <f>LOWER(LEFT(Table1[[#This Row],[firstName]],1)&amp;Table1[[#This Row],[lastName]])&amp;"@localhost"</f>
        <v>84@localhost</v>
      </c>
      <c r="E86" s="209">
        <v>84</v>
      </c>
      <c r="F86" s="211" t="str">
        <f t="shared" si="4"/>
        <v>a</v>
      </c>
      <c r="G86" s="212" t="str">
        <f>"mailto:"&amp;Table1[[#This Row],[email]]</f>
        <v>mailto:84@localhost</v>
      </c>
      <c r="H86" s="213"/>
      <c r="I86" s="213"/>
      <c r="J86" s="212" t="str">
        <f>VLOOKUP(Table1[[#This Row],[profilePic'#]],Images[],3,FALSE)</f>
        <v>dinky1 bluegreen</v>
      </c>
      <c r="K8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217" t="str">
        <f>"""id"" : """&amp;Table1[[#This Row],[UUID]]&amp;""", "</f>
        <v xml:space="preserve">"id" : "b15411de734e4a2f8d0c7a430233008b", </v>
      </c>
      <c r="M86" s="217" t="str">
        <f>"""email"" : """&amp;Table1[[#This Row],[email]]&amp;""", "</f>
        <v xml:space="preserve">"email" : "84@localhost", </v>
      </c>
      <c r="N86" s="217" t="str">
        <f>"""pwd"" : """&amp;Table1[[#This Row],[pwd]]&amp;""", "</f>
        <v xml:space="preserve">"pwd" : "a", </v>
      </c>
      <c r="O86" s="210"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217" t="str">
        <f>"""contacts"" : { ""channels"": [ {""url"" : """&amp;Table1[[#This Row],[contact1]]&amp;""", ""channelType"" : """&amp;Table1[[#This Row],[contact1 type]]&amp;""" } ] },"</f>
        <v>"contacts" : { "channels": [ {"url" : "mailto:84@localhost", "channelType" : "" } ] },</v>
      </c>
      <c r="Q86" s="212" t="str">
        <f>""</f>
        <v/>
      </c>
      <c r="R86" s="213"/>
      <c r="S86" s="213"/>
      <c r="T86" s="213"/>
      <c r="U86" s="213"/>
      <c r="V86" s="212" t="str">
        <f>"""aliasLabels"" : [ "&amp;IF(NOT(ISBLANK(Table1[[#This Row],[label1]])),"{""label"": ""1"""&amp;"}"&amp;IF(NOT(ISBLANK(Table1[[#This Row],[label2]])),",{""label"": ""2"""&amp;"}"&amp;IF(NOT(ISBLANK(Table1[[#This Row],[label3]])),",{""label"":""3"""&amp;"}"&amp;IF(NOT(ISBLANK(Table1[[#This Row],[label4]])),",{""label"": ""4"""&amp;"}",""),""),""),"")&amp;"],"</f>
        <v>"aliasLabels" : [ ],</v>
      </c>
      <c r="W86" s="212" t="str">
        <f t="shared" si="5"/>
        <v>"initialPosts" : [  ]</v>
      </c>
      <c r="X8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209" customFormat="1" x14ac:dyDescent="0.25">
      <c r="A87" s="214">
        <v>86</v>
      </c>
      <c r="B87" s="209" t="s">
        <v>1200</v>
      </c>
      <c r="C87" s="210" t="str">
        <f>LOWER(LEFT(Table1[[#This Row],[firstName]],1)&amp;Table1[[#This Row],[lastName]])&amp;"@localhost"</f>
        <v>85@localhost</v>
      </c>
      <c r="E87" s="209">
        <v>85</v>
      </c>
      <c r="F87" s="211" t="str">
        <f t="shared" si="4"/>
        <v>a</v>
      </c>
      <c r="G87" s="212" t="str">
        <f>"mailto:"&amp;Table1[[#This Row],[email]]</f>
        <v>mailto:85@localhost</v>
      </c>
      <c r="H87" s="213"/>
      <c r="I87" s="213"/>
      <c r="J87" s="212" t="str">
        <f>VLOOKUP(Table1[[#This Row],[profilePic'#]],Images[],3,FALSE)</f>
        <v>dinky1 bluegreen</v>
      </c>
      <c r="K8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212" t="str">
        <f>"""id"" : """&amp;Table1[[#This Row],[UUID]]&amp;""", "</f>
        <v xml:space="preserve">"id" : "244eedce45a84faf9cf8c18fb35aa6e1", </v>
      </c>
      <c r="M87" s="212" t="str">
        <f>"""email"" : """&amp;Table1[[#This Row],[email]]&amp;""", "</f>
        <v xml:space="preserve">"email" : "85@localhost", </v>
      </c>
      <c r="N87" s="212" t="str">
        <f>"""pwd"" : """&amp;Table1[[#This Row],[pwd]]&amp;""", "</f>
        <v xml:space="preserve">"pwd" : "a", </v>
      </c>
      <c r="O87" s="212"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212" t="str">
        <f>"""contacts"" : { ""channels"": [ {""url"" : """&amp;Table1[[#This Row],[contact1]]&amp;""", ""channelType"" : """&amp;Table1[[#This Row],[contact1 type]]&amp;""" } ] },"</f>
        <v>"contacts" : { "channels": [ {"url" : "mailto:85@localhost", "channelType" : "" } ] },</v>
      </c>
      <c r="Q87" s="212" t="str">
        <f>""</f>
        <v/>
      </c>
      <c r="R87" s="213"/>
      <c r="S87" s="213"/>
      <c r="T87" s="213"/>
      <c r="U87" s="213"/>
      <c r="V87" s="212" t="str">
        <f>"""aliasLabels"" : [ "&amp;IF(NOT(ISBLANK(Table1[[#This Row],[label1]])),"{""label"": ""1"""&amp;"}"&amp;IF(NOT(ISBLANK(Table1[[#This Row],[label2]])),",{""label"": ""2"""&amp;"}"&amp;IF(NOT(ISBLANK(Table1[[#This Row],[label3]])),",{""label"":""3"""&amp;"}"&amp;IF(NOT(ISBLANK(Table1[[#This Row],[label4]])),",{""label"": ""4"""&amp;"}",""),""),""),"")&amp;"],"</f>
        <v>"aliasLabels" : [ ],</v>
      </c>
      <c r="W87" s="212" t="str">
        <f t="shared" si="5"/>
        <v>"initialPosts" : [  ]</v>
      </c>
      <c r="X8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209" customFormat="1" x14ac:dyDescent="0.25">
      <c r="A88" s="215">
        <v>87</v>
      </c>
      <c r="B88" s="209" t="s">
        <v>1201</v>
      </c>
      <c r="C88" s="210" t="str">
        <f>LOWER(LEFT(Table1[[#This Row],[firstName]],1)&amp;Table1[[#This Row],[lastName]])&amp;"@localhost"</f>
        <v>86@localhost</v>
      </c>
      <c r="E88" s="209">
        <v>86</v>
      </c>
      <c r="F88" s="211" t="str">
        <f t="shared" si="4"/>
        <v>a</v>
      </c>
      <c r="G88" s="212" t="str">
        <f>"mailto:"&amp;Table1[[#This Row],[email]]</f>
        <v>mailto:86@localhost</v>
      </c>
      <c r="H88" s="213"/>
      <c r="I88" s="213"/>
      <c r="J88" s="212" t="str">
        <f>VLOOKUP(Table1[[#This Row],[profilePic'#]],Images[],3,FALSE)</f>
        <v>dinky1 bluegreen</v>
      </c>
      <c r="K8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217" t="str">
        <f>"""id"" : """&amp;Table1[[#This Row],[UUID]]&amp;""", "</f>
        <v xml:space="preserve">"id" : "1fdc30beabfa499f95b75eb29435e8c8", </v>
      </c>
      <c r="M88" s="217" t="str">
        <f>"""email"" : """&amp;Table1[[#This Row],[email]]&amp;""", "</f>
        <v xml:space="preserve">"email" : "86@localhost", </v>
      </c>
      <c r="N88" s="217" t="str">
        <f>"""pwd"" : """&amp;Table1[[#This Row],[pwd]]&amp;""", "</f>
        <v xml:space="preserve">"pwd" : "a", </v>
      </c>
      <c r="O88" s="210"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217" t="str">
        <f>"""contacts"" : { ""channels"": [ {""url"" : """&amp;Table1[[#This Row],[contact1]]&amp;""", ""channelType"" : """&amp;Table1[[#This Row],[contact1 type]]&amp;""" } ] },"</f>
        <v>"contacts" : { "channels": [ {"url" : "mailto:86@localhost", "channelType" : "" } ] },</v>
      </c>
      <c r="Q88" s="212" t="str">
        <f>""</f>
        <v/>
      </c>
      <c r="R88" s="213"/>
      <c r="S88" s="213"/>
      <c r="T88" s="213"/>
      <c r="U88" s="213"/>
      <c r="V88" s="212" t="str">
        <f>"""aliasLabels"" : [ "&amp;IF(NOT(ISBLANK(Table1[[#This Row],[label1]])),"{""label"": ""1"""&amp;"}"&amp;IF(NOT(ISBLANK(Table1[[#This Row],[label2]])),",{""label"": ""2"""&amp;"}"&amp;IF(NOT(ISBLANK(Table1[[#This Row],[label3]])),",{""label"":""3"""&amp;"}"&amp;IF(NOT(ISBLANK(Table1[[#This Row],[label4]])),",{""label"": ""4"""&amp;"}",""),""),""),"")&amp;"],"</f>
        <v>"aliasLabels" : [ ],</v>
      </c>
      <c r="W88" s="212" t="str">
        <f t="shared" si="5"/>
        <v>"initialPosts" : [  ]</v>
      </c>
      <c r="X8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209" customFormat="1" x14ac:dyDescent="0.25">
      <c r="A89" s="208">
        <v>88</v>
      </c>
      <c r="B89" s="209" t="s">
        <v>1202</v>
      </c>
      <c r="C89" s="210" t="str">
        <f>LOWER(LEFT(Table1[[#This Row],[firstName]],1)&amp;Table1[[#This Row],[lastName]])&amp;"@localhost"</f>
        <v>87@localhost</v>
      </c>
      <c r="E89" s="209">
        <v>87</v>
      </c>
      <c r="F89" s="211" t="str">
        <f t="shared" si="4"/>
        <v>a</v>
      </c>
      <c r="G89" s="212" t="str">
        <f>"mailto:"&amp;Table1[[#This Row],[email]]</f>
        <v>mailto:87@localhost</v>
      </c>
      <c r="H89" s="213"/>
      <c r="I89" s="213"/>
      <c r="J89" s="212" t="str">
        <f>VLOOKUP(Table1[[#This Row],[profilePic'#]],Images[],3,FALSE)</f>
        <v>dinky1 bluegreen</v>
      </c>
      <c r="K8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217" t="str">
        <f>"""id"" : """&amp;Table1[[#This Row],[UUID]]&amp;""", "</f>
        <v xml:space="preserve">"id" : "e1c10fc796714f95840bfb96ebbdd778", </v>
      </c>
      <c r="M89" s="217" t="str">
        <f>"""email"" : """&amp;Table1[[#This Row],[email]]&amp;""", "</f>
        <v xml:space="preserve">"email" : "87@localhost", </v>
      </c>
      <c r="N89" s="217" t="str">
        <f>"""pwd"" : """&amp;Table1[[#This Row],[pwd]]&amp;""", "</f>
        <v xml:space="preserve">"pwd" : "a", </v>
      </c>
      <c r="O89" s="210"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217" t="str">
        <f>"""contacts"" : { ""channels"": [ {""url"" : """&amp;Table1[[#This Row],[contact1]]&amp;""", ""channelType"" : """&amp;Table1[[#This Row],[contact1 type]]&amp;""" } ] },"</f>
        <v>"contacts" : { "channels": [ {"url" : "mailto:87@localhost", "channelType" : "" } ] },</v>
      </c>
      <c r="Q89" s="212" t="str">
        <f>""</f>
        <v/>
      </c>
      <c r="R89" s="213"/>
      <c r="S89" s="213"/>
      <c r="T89" s="213"/>
      <c r="U89" s="213"/>
      <c r="V89" s="212" t="str">
        <f>"""aliasLabels"" : [ "&amp;IF(NOT(ISBLANK(Table1[[#This Row],[label1]])),"{""label"": ""1"""&amp;"}"&amp;IF(NOT(ISBLANK(Table1[[#This Row],[label2]])),",{""label"": ""2"""&amp;"}"&amp;IF(NOT(ISBLANK(Table1[[#This Row],[label3]])),",{""label"":""3"""&amp;"}"&amp;IF(NOT(ISBLANK(Table1[[#This Row],[label4]])),",{""label"": ""4"""&amp;"}",""),""),""),"")&amp;"],"</f>
        <v>"aliasLabels" : [ ],</v>
      </c>
      <c r="W89" s="212" t="str">
        <f t="shared" si="5"/>
        <v>"initialPosts" : [  ]</v>
      </c>
      <c r="X8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209" customFormat="1" x14ac:dyDescent="0.25">
      <c r="A90" s="214">
        <v>89</v>
      </c>
      <c r="B90" s="209" t="s">
        <v>1203</v>
      </c>
      <c r="C90" s="210" t="str">
        <f>LOWER(LEFT(Table1[[#This Row],[firstName]],1)&amp;Table1[[#This Row],[lastName]])&amp;"@localhost"</f>
        <v>88@localhost</v>
      </c>
      <c r="E90" s="209">
        <v>88</v>
      </c>
      <c r="F90" s="211" t="str">
        <f t="shared" si="4"/>
        <v>a</v>
      </c>
      <c r="G90" s="212" t="str">
        <f>"mailto:"&amp;Table1[[#This Row],[email]]</f>
        <v>mailto:88@localhost</v>
      </c>
      <c r="H90" s="213"/>
      <c r="I90" s="213"/>
      <c r="J90" s="212" t="str">
        <f>VLOOKUP(Table1[[#This Row],[profilePic'#]],Images[],3,FALSE)</f>
        <v>dinky1 bluegreen</v>
      </c>
      <c r="K9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217" t="str">
        <f>"""id"" : """&amp;Table1[[#This Row],[UUID]]&amp;""", "</f>
        <v xml:space="preserve">"id" : "1ecb74ba3f094b6a94ad6628919aff6b", </v>
      </c>
      <c r="M90" s="217" t="str">
        <f>"""email"" : """&amp;Table1[[#This Row],[email]]&amp;""", "</f>
        <v xml:space="preserve">"email" : "88@localhost", </v>
      </c>
      <c r="N90" s="217" t="str">
        <f>"""pwd"" : """&amp;Table1[[#This Row],[pwd]]&amp;""", "</f>
        <v xml:space="preserve">"pwd" : "a", </v>
      </c>
      <c r="O90" s="210"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217" t="str">
        <f>"""contacts"" : { ""channels"": [ {""url"" : """&amp;Table1[[#This Row],[contact1]]&amp;""", ""channelType"" : """&amp;Table1[[#This Row],[contact1 type]]&amp;""" } ] },"</f>
        <v>"contacts" : { "channels": [ {"url" : "mailto:88@localhost", "channelType" : "" } ] },</v>
      </c>
      <c r="Q90" s="212" t="str">
        <f>""</f>
        <v/>
      </c>
      <c r="R90" s="213"/>
      <c r="S90" s="213"/>
      <c r="T90" s="213"/>
      <c r="U90" s="213"/>
      <c r="V90" s="212" t="str">
        <f>"""aliasLabels"" : [ "&amp;IF(NOT(ISBLANK(Table1[[#This Row],[label1]])),"{""label"": ""1"""&amp;"}"&amp;IF(NOT(ISBLANK(Table1[[#This Row],[label2]])),",{""label"": ""2"""&amp;"}"&amp;IF(NOT(ISBLANK(Table1[[#This Row],[label3]])),",{""label"":""3"""&amp;"}"&amp;IF(NOT(ISBLANK(Table1[[#This Row],[label4]])),",{""label"": ""4"""&amp;"}",""),""),""),"")&amp;"],"</f>
        <v>"aliasLabels" : [ ],</v>
      </c>
      <c r="W90" s="212" t="str">
        <f t="shared" si="5"/>
        <v>"initialPosts" : [  ]</v>
      </c>
      <c r="X9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209" customFormat="1" x14ac:dyDescent="0.25">
      <c r="A91" s="214">
        <v>90</v>
      </c>
      <c r="B91" s="209" t="s">
        <v>1204</v>
      </c>
      <c r="C91" s="210" t="str">
        <f>LOWER(LEFT(Table1[[#This Row],[firstName]],1)&amp;Table1[[#This Row],[lastName]])&amp;"@localhost"</f>
        <v>89@localhost</v>
      </c>
      <c r="E91" s="209">
        <v>89</v>
      </c>
      <c r="F91" s="211" t="str">
        <f t="shared" si="4"/>
        <v>a</v>
      </c>
      <c r="G91" s="212" t="str">
        <f>"mailto:"&amp;Table1[[#This Row],[email]]</f>
        <v>mailto:89@localhost</v>
      </c>
      <c r="H91" s="213"/>
      <c r="I91" s="213"/>
      <c r="J91" s="212" t="str">
        <f>VLOOKUP(Table1[[#This Row],[profilePic'#]],Images[],3,FALSE)</f>
        <v>dinky1 bluegreen</v>
      </c>
      <c r="K9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217" t="str">
        <f>"""id"" : """&amp;Table1[[#This Row],[UUID]]&amp;""", "</f>
        <v xml:space="preserve">"id" : "23ecc3b14aa449a58697f851d7053ce0", </v>
      </c>
      <c r="M91" s="217" t="str">
        <f>"""email"" : """&amp;Table1[[#This Row],[email]]&amp;""", "</f>
        <v xml:space="preserve">"email" : "89@localhost", </v>
      </c>
      <c r="N91" s="217" t="str">
        <f>"""pwd"" : """&amp;Table1[[#This Row],[pwd]]&amp;""", "</f>
        <v xml:space="preserve">"pwd" : "a", </v>
      </c>
      <c r="O91" s="210"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217" t="str">
        <f>"""contacts"" : { ""channels"": [ {""url"" : """&amp;Table1[[#This Row],[contact1]]&amp;""", ""channelType"" : """&amp;Table1[[#This Row],[contact1 type]]&amp;""" } ] },"</f>
        <v>"contacts" : { "channels": [ {"url" : "mailto:89@localhost", "channelType" : "" } ] },</v>
      </c>
      <c r="Q91" s="212" t="str">
        <f>""</f>
        <v/>
      </c>
      <c r="R91" s="213"/>
      <c r="S91" s="213"/>
      <c r="T91" s="213"/>
      <c r="U91" s="213"/>
      <c r="V91" s="212" t="str">
        <f>"""aliasLabels"" : [ "&amp;IF(NOT(ISBLANK(Table1[[#This Row],[label1]])),"{""label"": ""1"""&amp;"}"&amp;IF(NOT(ISBLANK(Table1[[#This Row],[label2]])),",{""label"": ""2"""&amp;"}"&amp;IF(NOT(ISBLANK(Table1[[#This Row],[label3]])),",{""label"":""3"""&amp;"}"&amp;IF(NOT(ISBLANK(Table1[[#This Row],[label4]])),",{""label"": ""4"""&amp;"}",""),""),""),"")&amp;"],"</f>
        <v>"aliasLabels" : [ ],</v>
      </c>
      <c r="W91" s="212" t="str">
        <f t="shared" si="5"/>
        <v>"initialPosts" : [  ]</v>
      </c>
      <c r="X9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209" customFormat="1" x14ac:dyDescent="0.25">
      <c r="A92" s="215">
        <v>91</v>
      </c>
      <c r="B92" s="209" t="s">
        <v>1205</v>
      </c>
      <c r="C92" s="210" t="str">
        <f>LOWER(LEFT(Table1[[#This Row],[firstName]],1)&amp;Table1[[#This Row],[lastName]])&amp;"@localhost"</f>
        <v>90@localhost</v>
      </c>
      <c r="E92" s="209">
        <v>90</v>
      </c>
      <c r="F92" s="211" t="str">
        <f t="shared" si="4"/>
        <v>a</v>
      </c>
      <c r="G92" s="212" t="str">
        <f>"mailto:"&amp;Table1[[#This Row],[email]]</f>
        <v>mailto:90@localhost</v>
      </c>
      <c r="H92" s="213"/>
      <c r="I92" s="213"/>
      <c r="J92" s="212" t="str">
        <f>VLOOKUP(Table1[[#This Row],[profilePic'#]],Images[],3,FALSE)</f>
        <v>dinky1 bluegreen</v>
      </c>
      <c r="K92"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217" t="str">
        <f>"""id"" : """&amp;Table1[[#This Row],[UUID]]&amp;""", "</f>
        <v xml:space="preserve">"id" : "dc894a34be9147debe7e58fc5a9dace1", </v>
      </c>
      <c r="M92" s="217" t="str">
        <f>"""email"" : """&amp;Table1[[#This Row],[email]]&amp;""", "</f>
        <v xml:space="preserve">"email" : "90@localhost", </v>
      </c>
      <c r="N92" s="217" t="str">
        <f>"""pwd"" : """&amp;Table1[[#This Row],[pwd]]&amp;""", "</f>
        <v xml:space="preserve">"pwd" : "a", </v>
      </c>
      <c r="O92" s="210"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217" t="str">
        <f>"""contacts"" : { ""channels"": [ {""url"" : """&amp;Table1[[#This Row],[contact1]]&amp;""", ""channelType"" : """&amp;Table1[[#This Row],[contact1 type]]&amp;""" } ] },"</f>
        <v>"contacts" : { "channels": [ {"url" : "mailto:90@localhost", "channelType" : "" } ] },</v>
      </c>
      <c r="Q92" s="212" t="str">
        <f>""</f>
        <v/>
      </c>
      <c r="R92" s="213"/>
      <c r="S92" s="213"/>
      <c r="T92" s="213"/>
      <c r="U92" s="213"/>
      <c r="V92" s="212" t="str">
        <f>"""aliasLabels"" : [ "&amp;IF(NOT(ISBLANK(Table1[[#This Row],[label1]])),"{""label"": ""1"""&amp;"}"&amp;IF(NOT(ISBLANK(Table1[[#This Row],[label2]])),",{""label"": ""2"""&amp;"}"&amp;IF(NOT(ISBLANK(Table1[[#This Row],[label3]])),",{""label"":""3"""&amp;"}"&amp;IF(NOT(ISBLANK(Table1[[#This Row],[label4]])),",{""label"": ""4"""&amp;"}",""),""),""),"")&amp;"],"</f>
        <v>"aliasLabels" : [ ],</v>
      </c>
      <c r="W92" s="212" t="str">
        <f t="shared" si="5"/>
        <v>"initialPosts" : [  ]</v>
      </c>
      <c r="X92"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209" customFormat="1" x14ac:dyDescent="0.25">
      <c r="A93" s="208">
        <v>92</v>
      </c>
      <c r="B93" s="216" t="s">
        <v>1206</v>
      </c>
      <c r="C93" s="210" t="str">
        <f>LOWER(LEFT(Table1[[#This Row],[firstName]],1)&amp;Table1[[#This Row],[lastName]])&amp;"@localhost"</f>
        <v>91@localhost</v>
      </c>
      <c r="E93" s="209">
        <v>91</v>
      </c>
      <c r="F93" s="211" t="str">
        <f t="shared" si="4"/>
        <v>a</v>
      </c>
      <c r="G93" s="212" t="str">
        <f>"mailto:"&amp;Table1[[#This Row],[email]]</f>
        <v>mailto:91@localhost</v>
      </c>
      <c r="H93" s="213"/>
      <c r="I93" s="213"/>
      <c r="J93" s="212" t="str">
        <f>VLOOKUP(Table1[[#This Row],[profilePic'#]],Images[],3,FALSE)</f>
        <v>dinky1 bluegreen</v>
      </c>
      <c r="K93"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217" t="str">
        <f>"""id"" : """&amp;Table1[[#This Row],[UUID]]&amp;""", "</f>
        <v xml:space="preserve">"id" : "418e866371414f2393331bd7e7bcf2bf", </v>
      </c>
      <c r="M93" s="217" t="str">
        <f>"""email"" : """&amp;Table1[[#This Row],[email]]&amp;""", "</f>
        <v xml:space="preserve">"email" : "91@localhost", </v>
      </c>
      <c r="N93" s="217" t="str">
        <f>"""pwd"" : """&amp;Table1[[#This Row],[pwd]]&amp;""", "</f>
        <v xml:space="preserve">"pwd" : "a", </v>
      </c>
      <c r="O93" s="210"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217" t="str">
        <f>"""contacts"" : { ""channels"": [ {""url"" : """&amp;Table1[[#This Row],[contact1]]&amp;""", ""channelType"" : """&amp;Table1[[#This Row],[contact1 type]]&amp;""" } ] },"</f>
        <v>"contacts" : { "channels": [ {"url" : "mailto:91@localhost", "channelType" : "" } ] },</v>
      </c>
      <c r="Q93" s="212" t="str">
        <f>""</f>
        <v/>
      </c>
      <c r="R93" s="213"/>
      <c r="S93" s="213"/>
      <c r="T93" s="213"/>
      <c r="U93" s="213"/>
      <c r="V93" s="212" t="str">
        <f>"""aliasLabels"" : [ "&amp;IF(NOT(ISBLANK(Table1[[#This Row],[label1]])),"{""label"": ""1"""&amp;"}"&amp;IF(NOT(ISBLANK(Table1[[#This Row],[label2]])),",{""label"": ""2"""&amp;"}"&amp;IF(NOT(ISBLANK(Table1[[#This Row],[label3]])),",{""label"":""3"""&amp;"}"&amp;IF(NOT(ISBLANK(Table1[[#This Row],[label4]])),",{""label"": ""4"""&amp;"}",""),""),""),"")&amp;"],"</f>
        <v>"aliasLabels" : [ ],</v>
      </c>
      <c r="W93" s="212" t="str">
        <f t="shared" si="5"/>
        <v>"initialPosts" : [  ]</v>
      </c>
      <c r="X93"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209" customFormat="1" x14ac:dyDescent="0.25">
      <c r="A94" s="214">
        <v>93</v>
      </c>
      <c r="B94" s="209" t="s">
        <v>1207</v>
      </c>
      <c r="C94" s="210" t="str">
        <f>LOWER(LEFT(Table1[[#This Row],[firstName]],1)&amp;Table1[[#This Row],[lastName]])&amp;"@localhost"</f>
        <v>92@localhost</v>
      </c>
      <c r="E94" s="209">
        <v>92</v>
      </c>
      <c r="F94" s="211" t="str">
        <f t="shared" si="4"/>
        <v>a</v>
      </c>
      <c r="G94" s="212" t="str">
        <f>"mailto:"&amp;Table1[[#This Row],[email]]</f>
        <v>mailto:92@localhost</v>
      </c>
      <c r="H94" s="213"/>
      <c r="I94" s="213"/>
      <c r="J94" s="212" t="str">
        <f>VLOOKUP(Table1[[#This Row],[profilePic'#]],Images[],3,FALSE)</f>
        <v>dinky1 bluegreen</v>
      </c>
      <c r="K94"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217" t="str">
        <f>"""id"" : """&amp;Table1[[#This Row],[UUID]]&amp;""", "</f>
        <v xml:space="preserve">"id" : "6a643d9b02224e7b9432e5c092eec0dd", </v>
      </c>
      <c r="M94" s="217" t="str">
        <f>"""email"" : """&amp;Table1[[#This Row],[email]]&amp;""", "</f>
        <v xml:space="preserve">"email" : "92@localhost", </v>
      </c>
      <c r="N94" s="217" t="str">
        <f>"""pwd"" : """&amp;Table1[[#This Row],[pwd]]&amp;""", "</f>
        <v xml:space="preserve">"pwd" : "a", </v>
      </c>
      <c r="O94" s="210"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217" t="str">
        <f>"""contacts"" : { ""channels"": [ {""url"" : """&amp;Table1[[#This Row],[contact1]]&amp;""", ""channelType"" : """&amp;Table1[[#This Row],[contact1 type]]&amp;""" } ] },"</f>
        <v>"contacts" : { "channels": [ {"url" : "mailto:92@localhost", "channelType" : "" } ] },</v>
      </c>
      <c r="Q94" s="212" t="str">
        <f>""</f>
        <v/>
      </c>
      <c r="R94" s="213"/>
      <c r="S94" s="213"/>
      <c r="T94" s="213"/>
      <c r="U94" s="213"/>
      <c r="V94" s="212" t="str">
        <f>"""aliasLabels"" : [ "&amp;IF(NOT(ISBLANK(Table1[[#This Row],[label1]])),"{""label"": ""1"""&amp;"}"&amp;IF(NOT(ISBLANK(Table1[[#This Row],[label2]])),",{""label"": ""2"""&amp;"}"&amp;IF(NOT(ISBLANK(Table1[[#This Row],[label3]])),",{""label"":""3"""&amp;"}"&amp;IF(NOT(ISBLANK(Table1[[#This Row],[label4]])),",{""label"": ""4"""&amp;"}",""),""),""),"")&amp;"],"</f>
        <v>"aliasLabels" : [ ],</v>
      </c>
      <c r="W94" s="212" t="str">
        <f t="shared" si="5"/>
        <v>"initialPosts" : [  ]</v>
      </c>
      <c r="X94"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209" customFormat="1" x14ac:dyDescent="0.25">
      <c r="A95" s="214">
        <v>94</v>
      </c>
      <c r="B95" s="209" t="s">
        <v>1208</v>
      </c>
      <c r="C95" s="210" t="str">
        <f>LOWER(LEFT(Table1[[#This Row],[firstName]],1)&amp;Table1[[#This Row],[lastName]])&amp;"@localhost"</f>
        <v>93@localhost</v>
      </c>
      <c r="E95" s="209">
        <v>93</v>
      </c>
      <c r="F95" s="211" t="str">
        <f t="shared" si="4"/>
        <v>a</v>
      </c>
      <c r="G95" s="212" t="str">
        <f>"mailto:"&amp;Table1[[#This Row],[email]]</f>
        <v>mailto:93@localhost</v>
      </c>
      <c r="H95" s="213"/>
      <c r="I95" s="213"/>
      <c r="J95" s="212" t="str">
        <f>VLOOKUP(Table1[[#This Row],[profilePic'#]],Images[],3,FALSE)</f>
        <v>dinky1 bluegreen</v>
      </c>
      <c r="K95"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217" t="str">
        <f>"""id"" : """&amp;Table1[[#This Row],[UUID]]&amp;""", "</f>
        <v xml:space="preserve">"id" : "0c72eb6676734404aa0f8af68a235af6", </v>
      </c>
      <c r="M95" s="217" t="str">
        <f>"""email"" : """&amp;Table1[[#This Row],[email]]&amp;""", "</f>
        <v xml:space="preserve">"email" : "93@localhost", </v>
      </c>
      <c r="N95" s="217" t="str">
        <f>"""pwd"" : """&amp;Table1[[#This Row],[pwd]]&amp;""", "</f>
        <v xml:space="preserve">"pwd" : "a", </v>
      </c>
      <c r="O95" s="210"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217" t="str">
        <f>"""contacts"" : { ""channels"": [ {""url"" : """&amp;Table1[[#This Row],[contact1]]&amp;""", ""channelType"" : """&amp;Table1[[#This Row],[contact1 type]]&amp;""" } ] },"</f>
        <v>"contacts" : { "channels": [ {"url" : "mailto:93@localhost", "channelType" : "" } ] },</v>
      </c>
      <c r="Q95" s="212" t="str">
        <f>""</f>
        <v/>
      </c>
      <c r="R95" s="213"/>
      <c r="S95" s="213"/>
      <c r="T95" s="213"/>
      <c r="U95" s="213"/>
      <c r="V95" s="212" t="str">
        <f>"""aliasLabels"" : [ "&amp;IF(NOT(ISBLANK(Table1[[#This Row],[label1]])),"{""label"": ""1"""&amp;"}"&amp;IF(NOT(ISBLANK(Table1[[#This Row],[label2]])),",{""label"": ""2"""&amp;"}"&amp;IF(NOT(ISBLANK(Table1[[#This Row],[label3]])),",{""label"":""3"""&amp;"}"&amp;IF(NOT(ISBLANK(Table1[[#This Row],[label4]])),",{""label"": ""4"""&amp;"}",""),""),""),"")&amp;"],"</f>
        <v>"aliasLabels" : [ ],</v>
      </c>
      <c r="W95" s="212" t="str">
        <f t="shared" si="5"/>
        <v>"initialPosts" : [  ]</v>
      </c>
      <c r="X95"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209" customFormat="1" x14ac:dyDescent="0.25">
      <c r="A96" s="214">
        <v>95</v>
      </c>
      <c r="B96" s="209" t="s">
        <v>1209</v>
      </c>
      <c r="C96" s="210" t="str">
        <f>LOWER(LEFT(Table1[[#This Row],[firstName]],1)&amp;Table1[[#This Row],[lastName]])&amp;"@localhost"</f>
        <v>94@localhost</v>
      </c>
      <c r="E96" s="209">
        <v>94</v>
      </c>
      <c r="F96" s="211" t="str">
        <f t="shared" si="4"/>
        <v>a</v>
      </c>
      <c r="G96" s="212" t="str">
        <f>"mailto:"&amp;Table1[[#This Row],[email]]</f>
        <v>mailto:94@localhost</v>
      </c>
      <c r="H96" s="213"/>
      <c r="I96" s="213"/>
      <c r="J96" s="212" t="str">
        <f>VLOOKUP(Table1[[#This Row],[profilePic'#]],Images[],3,FALSE)</f>
        <v>dinky1 bluegreen</v>
      </c>
      <c r="K96"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212" t="str">
        <f>"""id"" : """&amp;Table1[[#This Row],[UUID]]&amp;""", "</f>
        <v xml:space="preserve">"id" : "b5776eb1d7a54191830eecb2c0d2ed1f", </v>
      </c>
      <c r="M96" s="212" t="str">
        <f>"""email"" : """&amp;Table1[[#This Row],[email]]&amp;""", "</f>
        <v xml:space="preserve">"email" : "94@localhost", </v>
      </c>
      <c r="N96" s="212" t="str">
        <f>"""pwd"" : """&amp;Table1[[#This Row],[pwd]]&amp;""", "</f>
        <v xml:space="preserve">"pwd" : "a", </v>
      </c>
      <c r="O96" s="210"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212" t="str">
        <f>"""contacts"" : { ""channels"": [ {""url"" : """&amp;Table1[[#This Row],[contact1]]&amp;""", ""channelType"" : """&amp;Table1[[#This Row],[contact1 type]]&amp;""" } ] },"</f>
        <v>"contacts" : { "channels": [ {"url" : "mailto:94@localhost", "channelType" : "" } ] },</v>
      </c>
      <c r="Q96" s="210" t="str">
        <f>""</f>
        <v/>
      </c>
      <c r="R96" s="213"/>
      <c r="S96" s="218"/>
      <c r="T96" s="218"/>
      <c r="U96" s="218"/>
      <c r="V96" s="212" t="str">
        <f>"""aliasLabels"" : [ "&amp;IF(NOT(ISBLANK(Table1[[#This Row],[label1]])),"{""label"": ""1"""&amp;"}"&amp;IF(NOT(ISBLANK(Table1[[#This Row],[label2]])),",{""label"": ""2"""&amp;"}"&amp;IF(NOT(ISBLANK(Table1[[#This Row],[label3]])),",{""label"":""3"""&amp;"}"&amp;IF(NOT(ISBLANK(Table1[[#This Row],[label4]])),",{""label"": ""4"""&amp;"}",""),""),""),"")&amp;"],"</f>
        <v>"aliasLabels" : [ ],</v>
      </c>
      <c r="W96" s="212" t="str">
        <f t="shared" si="5"/>
        <v>"initialPosts" : [  ]</v>
      </c>
      <c r="X96"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209" customFormat="1" x14ac:dyDescent="0.25">
      <c r="A97" s="219">
        <v>96</v>
      </c>
      <c r="B97" s="209" t="s">
        <v>1210</v>
      </c>
      <c r="C97" s="210" t="str">
        <f>LOWER(LEFT(Table1[[#This Row],[firstName]],1)&amp;Table1[[#This Row],[lastName]])&amp;"@localhost"</f>
        <v>95@localhost</v>
      </c>
      <c r="E97" s="209">
        <v>95</v>
      </c>
      <c r="F97" s="211" t="str">
        <f t="shared" si="4"/>
        <v>a</v>
      </c>
      <c r="G97" s="212" t="str">
        <f>"mailto:"&amp;Table1[[#This Row],[email]]</f>
        <v>mailto:95@localhost</v>
      </c>
      <c r="H97" s="213"/>
      <c r="I97" s="213"/>
      <c r="J97" s="212" t="str">
        <f>VLOOKUP(Table1[[#This Row],[profilePic'#]],Images[],3,FALSE)</f>
        <v>dinky1 bluegreen</v>
      </c>
      <c r="K97"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212" t="str">
        <f>"""id"" : """&amp;Table1[[#This Row],[UUID]]&amp;""", "</f>
        <v xml:space="preserve">"id" : "ee1a7ac309df43459cdd6092b9a7a87c", </v>
      </c>
      <c r="M97" s="212" t="str">
        <f>"""email"" : """&amp;Table1[[#This Row],[email]]&amp;""", "</f>
        <v xml:space="preserve">"email" : "95@localhost", </v>
      </c>
      <c r="N97" s="212" t="str">
        <f>"""pwd"" : """&amp;Table1[[#This Row],[pwd]]&amp;""", "</f>
        <v xml:space="preserve">"pwd" : "a", </v>
      </c>
      <c r="O97" s="210"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212" t="str">
        <f>"""contacts"" : { ""channels"": [ {""url"" : """&amp;Table1[[#This Row],[contact1]]&amp;""", ""channelType"" : """&amp;Table1[[#This Row],[contact1 type]]&amp;""" } ] },"</f>
        <v>"contacts" : { "channels": [ {"url" : "mailto:95@localhost", "channelType" : "" } ] },</v>
      </c>
      <c r="Q97" s="210" t="str">
        <f>""</f>
        <v/>
      </c>
      <c r="R97" s="213"/>
      <c r="S97" s="218"/>
      <c r="T97" s="218"/>
      <c r="U97" s="218"/>
      <c r="V97" s="212" t="str">
        <f>"""aliasLabels"" : [ "&amp;IF(NOT(ISBLANK(Table1[[#This Row],[label1]])),"{""label"": ""1"""&amp;"}"&amp;IF(NOT(ISBLANK(Table1[[#This Row],[label2]])),",{""label"": ""2"""&amp;"}"&amp;IF(NOT(ISBLANK(Table1[[#This Row],[label3]])),",{""label"":""3"""&amp;"}"&amp;IF(NOT(ISBLANK(Table1[[#This Row],[label4]])),",{""label"": ""4"""&amp;"}",""),""),""),"")&amp;"],"</f>
        <v>"aliasLabels" : [ ],</v>
      </c>
      <c r="W97" s="212" t="str">
        <f t="shared" si="5"/>
        <v>"initialPosts" : [  ]</v>
      </c>
      <c r="X97"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209" customFormat="1" x14ac:dyDescent="0.25">
      <c r="A98" s="214">
        <v>97</v>
      </c>
      <c r="B98" s="209" t="s">
        <v>1211</v>
      </c>
      <c r="C98" s="210" t="str">
        <f>LOWER(LEFT(Table1[[#This Row],[firstName]],1)&amp;Table1[[#This Row],[lastName]])&amp;"@localhost"</f>
        <v>96@localhost</v>
      </c>
      <c r="E98" s="209">
        <v>96</v>
      </c>
      <c r="F98" s="211" t="str">
        <f t="shared" ref="F98:F129" si="6">"a"</f>
        <v>a</v>
      </c>
      <c r="G98" s="212" t="str">
        <f>"mailto:"&amp;Table1[[#This Row],[email]]</f>
        <v>mailto:96@localhost</v>
      </c>
      <c r="H98" s="213"/>
      <c r="I98" s="213"/>
      <c r="J98" s="212" t="str">
        <f>VLOOKUP(Table1[[#This Row],[profilePic'#]],Images[],3,FALSE)</f>
        <v>dinky1 bluegreen</v>
      </c>
      <c r="K98"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212" t="str">
        <f>"""id"" : """&amp;Table1[[#This Row],[UUID]]&amp;""", "</f>
        <v xml:space="preserve">"id" : "cf213e4dd76e4cf191a36f8b022dbb31", </v>
      </c>
      <c r="M98" s="212" t="str">
        <f>"""email"" : """&amp;Table1[[#This Row],[email]]&amp;""", "</f>
        <v xml:space="preserve">"email" : "96@localhost", </v>
      </c>
      <c r="N98" s="212" t="str">
        <f>"""pwd"" : """&amp;Table1[[#This Row],[pwd]]&amp;""", "</f>
        <v xml:space="preserve">"pwd" : "a", </v>
      </c>
      <c r="O98" s="210"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212" t="str">
        <f>"""contacts"" : { ""channels"": [ {""url"" : """&amp;Table1[[#This Row],[contact1]]&amp;""", ""channelType"" : """&amp;Table1[[#This Row],[contact1 type]]&amp;""" } ] },"</f>
        <v>"contacts" : { "channels": [ {"url" : "mailto:96@localhost", "channelType" : "" } ] },</v>
      </c>
      <c r="Q98" s="210" t="str">
        <f>""</f>
        <v/>
      </c>
      <c r="R98" s="213"/>
      <c r="S98" s="218"/>
      <c r="T98" s="218"/>
      <c r="U98" s="218"/>
      <c r="V98" s="212" t="str">
        <f>"""aliasLabels"" : [ "&amp;IF(NOT(ISBLANK(Table1[[#This Row],[label1]])),"{""label"": ""1"""&amp;"}"&amp;IF(NOT(ISBLANK(Table1[[#This Row],[label2]])),",{""label"": ""2"""&amp;"}"&amp;IF(NOT(ISBLANK(Table1[[#This Row],[label3]])),",{""label"":""3"""&amp;"}"&amp;IF(NOT(ISBLANK(Table1[[#This Row],[label4]])),",{""label"": ""4"""&amp;"}",""),""),""),"")&amp;"],"</f>
        <v>"aliasLabels" : [ ],</v>
      </c>
      <c r="W98" s="212" t="str">
        <f t="shared" ref="W98:W129" si="7">"""initialPosts"" : [  ]"</f>
        <v>"initialPosts" : [  ]</v>
      </c>
      <c r="X98"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209" customFormat="1" x14ac:dyDescent="0.25">
      <c r="A99" s="214">
        <v>98</v>
      </c>
      <c r="B99" s="209" t="s">
        <v>1212</v>
      </c>
      <c r="C99" s="210" t="str">
        <f>LOWER(LEFT(Table1[[#This Row],[firstName]],1)&amp;Table1[[#This Row],[lastName]])&amp;"@localhost"</f>
        <v>97@localhost</v>
      </c>
      <c r="E99" s="209">
        <v>97</v>
      </c>
      <c r="F99" s="211" t="str">
        <f t="shared" si="6"/>
        <v>a</v>
      </c>
      <c r="G99" s="212" t="str">
        <f>"mailto:"&amp;Table1[[#This Row],[email]]</f>
        <v>mailto:97@localhost</v>
      </c>
      <c r="H99" s="213"/>
      <c r="I99" s="213"/>
      <c r="J99" s="212" t="str">
        <f>VLOOKUP(Table1[[#This Row],[profilePic'#]],Images[],3,FALSE)</f>
        <v>dinky1 bluegreen</v>
      </c>
      <c r="K99"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212" t="str">
        <f>"""id"" : """&amp;Table1[[#This Row],[UUID]]&amp;""", "</f>
        <v xml:space="preserve">"id" : "d77deea5180a410192b4102179328e74", </v>
      </c>
      <c r="M99" s="212" t="str">
        <f>"""email"" : """&amp;Table1[[#This Row],[email]]&amp;""", "</f>
        <v xml:space="preserve">"email" : "97@localhost", </v>
      </c>
      <c r="N99" s="212" t="str">
        <f>"""pwd"" : """&amp;Table1[[#This Row],[pwd]]&amp;""", "</f>
        <v xml:space="preserve">"pwd" : "a", </v>
      </c>
      <c r="O99" s="210"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212" t="str">
        <f>"""contacts"" : { ""channels"": [ {""url"" : """&amp;Table1[[#This Row],[contact1]]&amp;""", ""channelType"" : """&amp;Table1[[#This Row],[contact1 type]]&amp;""" } ] },"</f>
        <v>"contacts" : { "channels": [ {"url" : "mailto:97@localhost", "channelType" : "" } ] },</v>
      </c>
      <c r="Q99" s="210" t="str">
        <f>""</f>
        <v/>
      </c>
      <c r="R99" s="213"/>
      <c r="S99" s="218"/>
      <c r="T99" s="218"/>
      <c r="U99" s="218"/>
      <c r="V99" s="212" t="str">
        <f>"""aliasLabels"" : [ "&amp;IF(NOT(ISBLANK(Table1[[#This Row],[label1]])),"{""label"": ""1"""&amp;"}"&amp;IF(NOT(ISBLANK(Table1[[#This Row],[label2]])),",{""label"": ""2"""&amp;"}"&amp;IF(NOT(ISBLANK(Table1[[#This Row],[label3]])),",{""label"":""3"""&amp;"}"&amp;IF(NOT(ISBLANK(Table1[[#This Row],[label4]])),",{""label"": ""4"""&amp;"}",""),""),""),"")&amp;"],"</f>
        <v>"aliasLabels" : [ ],</v>
      </c>
      <c r="W99" s="212" t="str">
        <f t="shared" si="7"/>
        <v>"initialPosts" : [  ]</v>
      </c>
      <c r="X99"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209" customFormat="1" x14ac:dyDescent="0.25">
      <c r="A100" s="215">
        <v>99</v>
      </c>
      <c r="B100" s="209" t="s">
        <v>1213</v>
      </c>
      <c r="C100" s="210" t="str">
        <f>LOWER(LEFT(Table1[[#This Row],[firstName]],1)&amp;Table1[[#This Row],[lastName]])&amp;"@localhost"</f>
        <v>98@localhost</v>
      </c>
      <c r="E100" s="209">
        <v>98</v>
      </c>
      <c r="F100" s="211" t="str">
        <f t="shared" si="6"/>
        <v>a</v>
      </c>
      <c r="G100" s="212" t="str">
        <f>"mailto:"&amp;Table1[[#This Row],[email]]</f>
        <v>mailto:98@localhost</v>
      </c>
      <c r="H100" s="213"/>
      <c r="I100" s="213"/>
      <c r="J100" s="212" t="str">
        <f>VLOOKUP(Table1[[#This Row],[profilePic'#]],Images[],3,FALSE)</f>
        <v>dinky1 bluegreen</v>
      </c>
      <c r="K100"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212" t="str">
        <f>"""id"" : """&amp;Table1[[#This Row],[UUID]]&amp;""", "</f>
        <v xml:space="preserve">"id" : "c4d5583df60544209d787951ec6cf961", </v>
      </c>
      <c r="M100" s="212" t="str">
        <f>"""email"" : """&amp;Table1[[#This Row],[email]]&amp;""", "</f>
        <v xml:space="preserve">"email" : "98@localhost", </v>
      </c>
      <c r="N100" s="212" t="str">
        <f>"""pwd"" : """&amp;Table1[[#This Row],[pwd]]&amp;""", "</f>
        <v xml:space="preserve">"pwd" : "a", </v>
      </c>
      <c r="O100" s="210"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212" t="str">
        <f>"""contacts"" : { ""channels"": [ {""url"" : """&amp;Table1[[#This Row],[contact1]]&amp;""", ""channelType"" : """&amp;Table1[[#This Row],[contact1 type]]&amp;""" } ] },"</f>
        <v>"contacts" : { "channels": [ {"url" : "mailto:98@localhost", "channelType" : "" } ] },</v>
      </c>
      <c r="Q100" s="210" t="str">
        <f>""</f>
        <v/>
      </c>
      <c r="R100" s="213"/>
      <c r="S100" s="218"/>
      <c r="T100" s="218"/>
      <c r="U100" s="218"/>
      <c r="V100" s="212" t="str">
        <f>"""aliasLabels"" : [ "&amp;IF(NOT(ISBLANK(Table1[[#This Row],[label1]])),"{""label"": ""1"""&amp;"}"&amp;IF(NOT(ISBLANK(Table1[[#This Row],[label2]])),",{""label"": ""2"""&amp;"}"&amp;IF(NOT(ISBLANK(Table1[[#This Row],[label3]])),",{""label"":""3"""&amp;"}"&amp;IF(NOT(ISBLANK(Table1[[#This Row],[label4]])),",{""label"": ""4"""&amp;"}",""),""),""),"")&amp;"],"</f>
        <v>"aliasLabels" : [ ],</v>
      </c>
      <c r="W100" s="212" t="str">
        <f t="shared" si="7"/>
        <v>"initialPosts" : [  ]</v>
      </c>
      <c r="X100"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209" customFormat="1" x14ac:dyDescent="0.25">
      <c r="A101" s="219">
        <v>100</v>
      </c>
      <c r="B101" s="209" t="s">
        <v>1214</v>
      </c>
      <c r="C101" s="210" t="str">
        <f>LOWER(LEFT(Table1[[#This Row],[firstName]],1)&amp;Table1[[#This Row],[lastName]])&amp;"@localhost"</f>
        <v>99@localhost</v>
      </c>
      <c r="E101" s="209">
        <v>99</v>
      </c>
      <c r="F101" s="211" t="str">
        <f t="shared" si="6"/>
        <v>a</v>
      </c>
      <c r="G101" s="212" t="str">
        <f>"mailto:"&amp;Table1[[#This Row],[email]]</f>
        <v>mailto:99@localhost</v>
      </c>
      <c r="H101" s="213"/>
      <c r="I101" s="213"/>
      <c r="J101" s="212" t="str">
        <f>VLOOKUP(Table1[[#This Row],[profilePic'#]],Images[],3,FALSE)</f>
        <v>dinky1 bluegreen</v>
      </c>
      <c r="K101" s="21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212" t="str">
        <f>"""id"" : """&amp;Table1[[#This Row],[UUID]]&amp;""", "</f>
        <v xml:space="preserve">"id" : "a6f234472aba4e2d943f4ba499071f0f", </v>
      </c>
      <c r="M101" s="212" t="str">
        <f>"""email"" : """&amp;Table1[[#This Row],[email]]&amp;""", "</f>
        <v xml:space="preserve">"email" : "99@localhost", </v>
      </c>
      <c r="N101" s="212" t="str">
        <f>"""pwd"" : """&amp;Table1[[#This Row],[pwd]]&amp;""", "</f>
        <v xml:space="preserve">"pwd" : "a", </v>
      </c>
      <c r="O101" s="210"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212" t="str">
        <f>"""contacts"" : { ""channels"": [ {""url"" : """&amp;Table1[[#This Row],[contact1]]&amp;""", ""channelType"" : """&amp;Table1[[#This Row],[contact1 type]]&amp;""" } ] },"</f>
        <v>"contacts" : { "channels": [ {"url" : "mailto:99@localhost", "channelType" : "" } ] },</v>
      </c>
      <c r="Q101" s="210" t="str">
        <f>""</f>
        <v/>
      </c>
      <c r="R101" s="213"/>
      <c r="S101" s="218"/>
      <c r="T101" s="218"/>
      <c r="U101" s="218"/>
      <c r="V101" s="212" t="str">
        <f>"""aliasLabels"" : [ "&amp;IF(NOT(ISBLANK(Table1[[#This Row],[label1]])),"{""label"": ""1"""&amp;"}"&amp;IF(NOT(ISBLANK(Table1[[#This Row],[label2]])),",{""label"": ""2"""&amp;"}"&amp;IF(NOT(ISBLANK(Table1[[#This Row],[label3]])),",{""label"":""3"""&amp;"}"&amp;IF(NOT(ISBLANK(Table1[[#This Row],[label4]])),",{""label"": ""4"""&amp;"}",""),""),""),"")&amp;"],"</f>
        <v>"aliasLabels" : [ ],</v>
      </c>
      <c r="W101" s="212" t="str">
        <f t="shared" si="7"/>
        <v>"initialPosts" : [  ]</v>
      </c>
      <c r="X101" s="212"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2522</v>
      </c>
      <c r="C102" s="1" t="str">
        <f>LOWER(LEFT(Table1[[#This Row],[firstName]],1)&amp;Table1[[#This Row],[lastName]])&amp;"@localhost"</f>
        <v>pbennett@localhost</v>
      </c>
      <c r="D102" s="63" t="s">
        <v>685</v>
      </c>
      <c r="E102" s="1" t="s">
        <v>3</v>
      </c>
      <c r="F102" s="153"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26"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2523</v>
      </c>
      <c r="C103" s="1" t="str">
        <f>LOWER(LEFT(Table1[[#This Row],[firstName]],1)&amp;Table1[[#This Row],[lastName]])&amp;"@localhost"</f>
        <v>mnori@localhost</v>
      </c>
      <c r="D103" s="5" t="s">
        <v>6</v>
      </c>
      <c r="E103" s="5" t="s">
        <v>7</v>
      </c>
      <c r="F103" s="148"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77"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76">
        <v>202</v>
      </c>
      <c r="B104" s="5" t="s">
        <v>2524</v>
      </c>
      <c r="C104" s="1" t="str">
        <f>LOWER(LEFT(Table1[[#This Row],[firstName]],1)&amp;Table1[[#This Row],[lastName]])&amp;"@localhost"</f>
        <v>anarayan@localhost</v>
      </c>
      <c r="D104" s="5" t="s">
        <v>8</v>
      </c>
      <c r="E104" s="5" t="s">
        <v>9</v>
      </c>
      <c r="F104" s="148"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77"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2525</v>
      </c>
      <c r="C105" s="1" t="str">
        <f>LOWER(LEFT(Table1[[#This Row],[firstName]],1)&amp;Table1[[#This Row],[lastName]])&amp;"@localhost"</f>
        <v>ibabu@localhost</v>
      </c>
      <c r="D105" s="5" t="s">
        <v>10</v>
      </c>
      <c r="E105" s="5" t="s">
        <v>11</v>
      </c>
      <c r="F105" s="148"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77"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2526</v>
      </c>
      <c r="C106" s="1" t="str">
        <f>LOWER(LEFT(Table1[[#This Row],[firstName]],1)&amp;Table1[[#This Row],[lastName]])&amp;"@localhost"</f>
        <v>mrao@localhost</v>
      </c>
      <c r="D106" s="5" t="s">
        <v>12</v>
      </c>
      <c r="E106" s="5" t="s">
        <v>13</v>
      </c>
      <c r="F106" s="148"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77"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2527</v>
      </c>
      <c r="C107" s="1" t="str">
        <f>LOWER(LEFT(Table1[[#This Row],[firstName]],1)&amp;Table1[[#This Row],[lastName]])&amp;"@localhost"</f>
        <v>nuppal@localhost</v>
      </c>
      <c r="D107" s="5" t="s">
        <v>14</v>
      </c>
      <c r="E107" s="5" t="s">
        <v>15</v>
      </c>
      <c r="F107" s="148"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77"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76">
        <v>206</v>
      </c>
      <c r="B108" s="5" t="s">
        <v>2528</v>
      </c>
      <c r="C108" s="1" t="str">
        <f>LOWER(LEFT(Table1[[#This Row],[firstName]],1)&amp;Table1[[#This Row],[lastName]])&amp;"@localhost"</f>
        <v>ateja@localhost</v>
      </c>
      <c r="D108" s="5" t="s">
        <v>16</v>
      </c>
      <c r="E108" s="5" t="s">
        <v>17</v>
      </c>
      <c r="F108" s="148"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77"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2529</v>
      </c>
      <c r="C109" s="1" t="str">
        <f>LOWER(LEFT(Table1[[#This Row],[firstName]],1)&amp;Table1[[#This Row],[lastName]])&amp;"@localhost"</f>
        <v>sbalan@localhost</v>
      </c>
      <c r="D109" s="5" t="s">
        <v>18</v>
      </c>
      <c r="E109" s="5" t="s">
        <v>19</v>
      </c>
      <c r="F109" s="148"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77"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2530</v>
      </c>
      <c r="C110" s="1" t="str">
        <f>LOWER(LEFT(Table1[[#This Row],[firstName]],1)&amp;Table1[[#This Row],[lastName]])&amp;"@localhost"</f>
        <v>bbhattacharya@localhost</v>
      </c>
      <c r="D110" s="5" t="s">
        <v>20</v>
      </c>
      <c r="E110" s="5" t="s">
        <v>21</v>
      </c>
      <c r="F110" s="148"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77"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2531</v>
      </c>
      <c r="C111" s="1" t="str">
        <f>LOWER(LEFT(Table1[[#This Row],[firstName]],1)&amp;Table1[[#This Row],[lastName]])&amp;"@localhost"</f>
        <v>mpawar@localhost</v>
      </c>
      <c r="D111" s="5" t="s">
        <v>22</v>
      </c>
      <c r="E111" s="5" t="s">
        <v>23</v>
      </c>
      <c r="F111" s="148"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77"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76">
        <v>210</v>
      </c>
      <c r="B112" s="5" t="s">
        <v>2532</v>
      </c>
      <c r="C112" s="1" t="str">
        <f>LOWER(LEFT(Table1[[#This Row],[firstName]],1)&amp;Table1[[#This Row],[lastName]])&amp;"@localhost"</f>
        <v>uchauha@localhost</v>
      </c>
      <c r="D112" s="5" t="s">
        <v>24</v>
      </c>
      <c r="E112" s="5" t="s">
        <v>25</v>
      </c>
      <c r="F112" s="148"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77"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2533</v>
      </c>
      <c r="C113" s="1" t="str">
        <f>LOWER(LEFT(Table1[[#This Row],[firstName]],1)&amp;Table1[[#This Row],[lastName]])&amp;"@localhost"</f>
        <v>sraina@localhost</v>
      </c>
      <c r="D113" s="5" t="s">
        <v>26</v>
      </c>
      <c r="E113" s="5" t="s">
        <v>27</v>
      </c>
      <c r="F113" s="148"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77"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2534</v>
      </c>
      <c r="C114" s="1" t="str">
        <f>LOWER(LEFT(Table1[[#This Row],[firstName]],1)&amp;Table1[[#This Row],[lastName]])&amp;"@localhost"</f>
        <v>atipnis@localhost</v>
      </c>
      <c r="D114" s="5" t="s">
        <v>28</v>
      </c>
      <c r="E114" s="5" t="s">
        <v>29</v>
      </c>
      <c r="F114" s="148"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77"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2535</v>
      </c>
      <c r="C115" s="1" t="str">
        <f>LOWER(LEFT(Table1[[#This Row],[firstName]],1)&amp;Table1[[#This Row],[lastName]])&amp;"@localhost"</f>
        <v>gsami@localhost</v>
      </c>
      <c r="D115" s="5" t="s">
        <v>30</v>
      </c>
      <c r="E115" s="5" t="s">
        <v>31</v>
      </c>
      <c r="F115" s="148"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77"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76">
        <v>214</v>
      </c>
      <c r="B116" s="5" t="s">
        <v>2536</v>
      </c>
      <c r="C116" s="1" t="str">
        <f>LOWER(LEFT(Table1[[#This Row],[firstName]],1)&amp;Table1[[#This Row],[lastName]])&amp;"@localhost"</f>
        <v>mkant@localhost</v>
      </c>
      <c r="D116" s="5" t="s">
        <v>32</v>
      </c>
      <c r="E116" s="5" t="s">
        <v>33</v>
      </c>
      <c r="F116" s="148"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77"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2537</v>
      </c>
      <c r="C117" s="1" t="str">
        <f>LOWER(LEFT(Table1[[#This Row],[firstName]],1)&amp;Table1[[#This Row],[lastName]])&amp;"@localhost"</f>
        <v>dbhardwaj@localhost</v>
      </c>
      <c r="D117" s="5" t="s">
        <v>34</v>
      </c>
      <c r="E117" s="5" t="s">
        <v>35</v>
      </c>
      <c r="F117" s="148"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77"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2538</v>
      </c>
      <c r="C118" s="1" t="str">
        <f>LOWER(LEFT(Table1[[#This Row],[firstName]],1)&amp;Table1[[#This Row],[lastName]])&amp;"@localhost"</f>
        <v>mnarula@localhost</v>
      </c>
      <c r="D118" s="5" t="s">
        <v>36</v>
      </c>
      <c r="E118" s="5" t="s">
        <v>37</v>
      </c>
      <c r="F118" s="148"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77"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2539</v>
      </c>
      <c r="C119" s="1" t="str">
        <f>LOWER(LEFT(Table1[[#This Row],[firstName]],1)&amp;Table1[[#This Row],[lastName]])&amp;"@localhost"</f>
        <v>aviswanathan@localhost</v>
      </c>
      <c r="D119" s="5" t="s">
        <v>38</v>
      </c>
      <c r="E119" s="5" t="s">
        <v>39</v>
      </c>
      <c r="F119" s="148"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77"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76">
        <v>218</v>
      </c>
      <c r="B120" s="5" t="s">
        <v>2540</v>
      </c>
      <c r="C120" s="1" t="str">
        <f>LOWER(LEFT(Table1[[#This Row],[firstName]],1)&amp;Table1[[#This Row],[lastName]])&amp;"@localhost"</f>
        <v>ybadal@localhost</v>
      </c>
      <c r="D120" s="5" t="s">
        <v>40</v>
      </c>
      <c r="E120" s="5" t="s">
        <v>41</v>
      </c>
      <c r="F120" s="148"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77"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2541</v>
      </c>
      <c r="C121" s="1" t="str">
        <f>LOWER(LEFT(Table1[[#This Row],[firstName]],1)&amp;Table1[[#This Row],[lastName]])&amp;"@localhost"</f>
        <v>mthakur@localhost</v>
      </c>
      <c r="D121" s="5" t="s">
        <v>42</v>
      </c>
      <c r="E121" s="5" t="s">
        <v>43</v>
      </c>
      <c r="F121" s="148"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77"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2542</v>
      </c>
      <c r="C122" s="1" t="str">
        <f>LOWER(LEFT(Table1[[#This Row],[firstName]],1)&amp;Table1[[#This Row],[lastName]])&amp;"@localhost"</f>
        <v>vdey@localhost</v>
      </c>
      <c r="D122" s="5" t="s">
        <v>44</v>
      </c>
      <c r="E122" s="5" t="s">
        <v>45</v>
      </c>
      <c r="F122" s="148"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77"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2543</v>
      </c>
      <c r="C123" s="35" t="str">
        <f>LOWER(LEFT(Table1[[#This Row],[firstName]],1)&amp;Table1[[#This Row],[lastName]])&amp;"@localhost"</f>
        <v>mharrison@localhost</v>
      </c>
      <c r="D123" s="5" t="s">
        <v>46</v>
      </c>
      <c r="E123" s="5" t="s">
        <v>47</v>
      </c>
      <c r="F123" s="148"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77"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76">
        <v>222</v>
      </c>
      <c r="B124" s="32" t="s">
        <v>2544</v>
      </c>
      <c r="C124" s="35" t="str">
        <f>LOWER(LEFT(Table1[[#This Row],[firstName]],1)&amp;Table1[[#This Row],[lastName]])&amp;"@localhost"</f>
        <v>erice@localhost</v>
      </c>
      <c r="D124" s="5" t="s">
        <v>48</v>
      </c>
      <c r="E124" s="5" t="s">
        <v>49</v>
      </c>
      <c r="F124" s="148"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77"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2545</v>
      </c>
      <c r="C125" s="35" t="str">
        <f>LOWER(LEFT(Table1[[#This Row],[firstName]],1)&amp;Table1[[#This Row],[lastName]])&amp;"@localhost"</f>
        <v>jhart@localhost</v>
      </c>
      <c r="D125" s="5" t="s">
        <v>50</v>
      </c>
      <c r="E125" s="5" t="s">
        <v>51</v>
      </c>
      <c r="F125" s="148"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77"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2546</v>
      </c>
      <c r="C126" s="35" t="str">
        <f>LOWER(LEFT(Table1[[#This Row],[firstName]],1)&amp;Table1[[#This Row],[lastName]])&amp;"@localhost"</f>
        <v>jlawson@localhost</v>
      </c>
      <c r="D126" s="5" t="s">
        <v>52</v>
      </c>
      <c r="E126" s="5" t="s">
        <v>53</v>
      </c>
      <c r="F126" s="148"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77"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2547</v>
      </c>
      <c r="C127" s="35" t="str">
        <f>LOWER(LEFT(Table1[[#This Row],[firstName]],1)&amp;Table1[[#This Row],[lastName]])&amp;"@localhost"</f>
        <v>jdean@localhost</v>
      </c>
      <c r="D127" s="5" t="s">
        <v>54</v>
      </c>
      <c r="E127" s="5" t="s">
        <v>55</v>
      </c>
      <c r="F127" s="148"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77"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76">
        <v>226</v>
      </c>
      <c r="B128" s="32" t="s">
        <v>2548</v>
      </c>
      <c r="C128" s="35" t="str">
        <f>LOWER(LEFT(Table1[[#This Row],[firstName]],1)&amp;Table1[[#This Row],[lastName]])&amp;"@localhost"</f>
        <v>hhorton@localhost</v>
      </c>
      <c r="D128" s="5" t="s">
        <v>56</v>
      </c>
      <c r="E128" s="5" t="s">
        <v>57</v>
      </c>
      <c r="F128" s="148"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77"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2549</v>
      </c>
      <c r="C129" s="35" t="str">
        <f>LOWER(LEFT(Table1[[#This Row],[firstName]],1)&amp;Table1[[#This Row],[lastName]])&amp;"@localhost"</f>
        <v>lfrank@localhost</v>
      </c>
      <c r="D129" s="5" t="s">
        <v>58</v>
      </c>
      <c r="E129" s="5" t="s">
        <v>5</v>
      </c>
      <c r="F129" s="148"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77"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2550</v>
      </c>
      <c r="C130" s="35" t="str">
        <f>LOWER(LEFT(Table1[[#This Row],[firstName]],1)&amp;Table1[[#This Row],[lastName]])&amp;"@localhost"</f>
        <v>mhill@localhost</v>
      </c>
      <c r="D130" s="5" t="s">
        <v>59</v>
      </c>
      <c r="E130" s="5" t="s">
        <v>60</v>
      </c>
      <c r="F130" s="148"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77"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2551</v>
      </c>
      <c r="C131" s="35" t="str">
        <f>LOWER(LEFT(Table1[[#This Row],[firstName]],1)&amp;Table1[[#This Row],[lastName]])&amp;"@localhost"</f>
        <v>nmendez@localhost</v>
      </c>
      <c r="D131" s="5" t="s">
        <v>61</v>
      </c>
      <c r="E131" s="5" t="s">
        <v>62</v>
      </c>
      <c r="F131" s="148"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77"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76">
        <v>230</v>
      </c>
      <c r="B132" s="32" t="s">
        <v>2552</v>
      </c>
      <c r="C132" s="35" t="str">
        <f>LOWER(LEFT(Table1[[#This Row],[firstName]],1)&amp;Table1[[#This Row],[lastName]])&amp;"@localhost"</f>
        <v>gmiller@localhost</v>
      </c>
      <c r="D132" s="5" t="s">
        <v>63</v>
      </c>
      <c r="E132" s="5" t="s">
        <v>64</v>
      </c>
      <c r="F132" s="148"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77"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2553</v>
      </c>
      <c r="C133" s="35" t="str">
        <f>LOWER(LEFT(Table1[[#This Row],[firstName]],1)&amp;Table1[[#This Row],[lastName]])&amp;"@localhost"</f>
        <v>jreed@localhost</v>
      </c>
      <c r="D133" s="5" t="s">
        <v>65</v>
      </c>
      <c r="E133" s="5" t="s">
        <v>66</v>
      </c>
      <c r="F133" s="148"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77"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2554</v>
      </c>
      <c r="C134" s="35" t="str">
        <f>LOWER(LEFT(Table1[[#This Row],[firstName]],1)&amp;Table1[[#This Row],[lastName]])&amp;"@localhost"</f>
        <v>danderson@localhost</v>
      </c>
      <c r="D134" s="5" t="s">
        <v>67</v>
      </c>
      <c r="E134" s="5" t="s">
        <v>68</v>
      </c>
      <c r="F134" s="148"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77"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2555</v>
      </c>
      <c r="C135" s="35" t="str">
        <f>LOWER(LEFT(Table1[[#This Row],[firstName]],1)&amp;Table1[[#This Row],[lastName]])&amp;"@localhost"</f>
        <v>wcoleman@localhost</v>
      </c>
      <c r="D135" s="5" t="s">
        <v>69</v>
      </c>
      <c r="E135" s="5" t="s">
        <v>70</v>
      </c>
      <c r="F135" s="148"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77"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76">
        <v>234</v>
      </c>
      <c r="B136" s="32" t="s">
        <v>2556</v>
      </c>
      <c r="C136" s="35" t="str">
        <f>LOWER(LEFT(Table1[[#This Row],[firstName]],1)&amp;Table1[[#This Row],[lastName]])&amp;"@localhost"</f>
        <v>mmartin@localhost</v>
      </c>
      <c r="D136" s="5" t="s">
        <v>71</v>
      </c>
      <c r="E136" s="5" t="s">
        <v>72</v>
      </c>
      <c r="F136" s="148"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77"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2557</v>
      </c>
      <c r="C137" s="1" t="str">
        <f>LOWER(LEFT(Table1[[#This Row],[firstName]],1)&amp;Table1[[#This Row],[lastName]])&amp;"@localhost"</f>
        <v>iperry@localhost</v>
      </c>
      <c r="D137" s="5" t="s">
        <v>73</v>
      </c>
      <c r="E137" s="5" t="s">
        <v>74</v>
      </c>
      <c r="F137" s="148"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77"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2558</v>
      </c>
      <c r="C138" s="1" t="str">
        <f>LOWER(LEFT(Table1[[#This Row],[firstName]],1)&amp;Table1[[#This Row],[lastName]])&amp;"@localhost"</f>
        <v>rperez@localhost</v>
      </c>
      <c r="D138" s="5" t="s">
        <v>75</v>
      </c>
      <c r="E138" s="5" t="s">
        <v>76</v>
      </c>
      <c r="F138" s="148"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77"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2559</v>
      </c>
      <c r="C139" s="1" t="str">
        <f>LOWER(LEFT(Table1[[#This Row],[firstName]],1)&amp;Table1[[#This Row],[lastName]])&amp;"@localhost"</f>
        <v>mmorris@localhost</v>
      </c>
      <c r="D139" s="5" t="s">
        <v>77</v>
      </c>
      <c r="E139" s="5" t="s">
        <v>78</v>
      </c>
      <c r="F139" s="148"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77"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76">
        <v>238</v>
      </c>
      <c r="B140" s="5" t="s">
        <v>2560</v>
      </c>
      <c r="C140" s="1" t="str">
        <f>LOWER(LEFT(Table1[[#This Row],[firstName]],1)&amp;Table1[[#This Row],[lastName]])&amp;"@localhost"</f>
        <v>rmurphy@localhost</v>
      </c>
      <c r="D140" s="5" t="s">
        <v>79</v>
      </c>
      <c r="E140" s="5" t="s">
        <v>80</v>
      </c>
      <c r="F140" s="148"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77"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2561</v>
      </c>
      <c r="C141" s="1" t="str">
        <f>LOWER(LEFT(Table1[[#This Row],[firstName]],1)&amp;Table1[[#This Row],[lastName]])&amp;"@localhost"</f>
        <v>ethomas@localhost</v>
      </c>
      <c r="D141" s="5" t="s">
        <v>81</v>
      </c>
      <c r="E141" s="5" t="s">
        <v>82</v>
      </c>
      <c r="F141" s="148"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77"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2562</v>
      </c>
      <c r="C142" s="1" t="str">
        <f>LOWER(LEFT(Table1[[#This Row],[firstName]],1)&amp;Table1[[#This Row],[lastName]])&amp;"@localhost"</f>
        <v>kmoore@localhost</v>
      </c>
      <c r="D142" s="5" t="s">
        <v>83</v>
      </c>
      <c r="E142" s="5" t="s">
        <v>84</v>
      </c>
      <c r="F142" s="148"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77"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2563</v>
      </c>
      <c r="C143" s="1" t="str">
        <f>LOWER(LEFT(Table1[[#This Row],[firstName]],1)&amp;Table1[[#This Row],[lastName]])&amp;"@localhost"</f>
        <v>dmoore@localhost</v>
      </c>
      <c r="D143" s="5" t="s">
        <v>67</v>
      </c>
      <c r="E143" s="5" t="s">
        <v>84</v>
      </c>
      <c r="F143" s="148"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77"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76">
        <v>242</v>
      </c>
      <c r="B144" s="5" t="s">
        <v>2564</v>
      </c>
      <c r="C144" s="1" t="str">
        <f>LOWER(LEFT(Table1[[#This Row],[firstName]],1)&amp;Table1[[#This Row],[lastName]])&amp;"@localhost"</f>
        <v>hdreesens@localhost</v>
      </c>
      <c r="D144" s="5" t="s">
        <v>85</v>
      </c>
      <c r="E144" s="5" t="s">
        <v>86</v>
      </c>
      <c r="F144" s="148"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77"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2565</v>
      </c>
      <c r="C145" s="1" t="str">
        <f>LOWER(LEFT(Table1[[#This Row],[firstName]],1)&amp;Table1[[#This Row],[lastName]])&amp;"@localhost"</f>
        <v>lborde@localhost</v>
      </c>
      <c r="D145" s="5" t="s">
        <v>87</v>
      </c>
      <c r="E145" s="5" t="s">
        <v>88</v>
      </c>
      <c r="F145" s="148"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77"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2566</v>
      </c>
      <c r="C146" s="1" t="str">
        <f>LOWER(LEFT(Table1[[#This Row],[firstName]],1)&amp;Table1[[#This Row],[lastName]])&amp;"@localhost"</f>
        <v>mdragomirov@localhost</v>
      </c>
      <c r="D146" s="5" t="s">
        <v>89</v>
      </c>
      <c r="E146" s="5" t="s">
        <v>90</v>
      </c>
      <c r="F146" s="148"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77"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2567</v>
      </c>
      <c r="C147" s="1" t="str">
        <f>LOWER(LEFT(Table1[[#This Row],[firstName]],1)&amp;Table1[[#This Row],[lastName]])&amp;"@localhost"</f>
        <v>dcastro@localhost</v>
      </c>
      <c r="D147" s="5" t="s">
        <v>91</v>
      </c>
      <c r="E147" s="5" t="s">
        <v>92</v>
      </c>
      <c r="F147" s="148"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77"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76">
        <v>246</v>
      </c>
      <c r="B148" s="5" t="s">
        <v>2568</v>
      </c>
      <c r="C148" s="1" t="str">
        <f>LOWER(LEFT(Table1[[#This Row],[firstName]],1)&amp;Table1[[#This Row],[lastName]])&amp;"@localhost"</f>
        <v>rvogts@localhost</v>
      </c>
      <c r="D148" s="5" t="s">
        <v>93</v>
      </c>
      <c r="E148" s="5" t="s">
        <v>94</v>
      </c>
      <c r="F148" s="148"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77"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2569</v>
      </c>
      <c r="C149" s="1" t="str">
        <f>LOWER(LEFT(Table1[[#This Row],[firstName]],1)&amp;Table1[[#This Row],[lastName]])&amp;"@localhost"</f>
        <v>sseward@localhost</v>
      </c>
      <c r="D149" s="5" t="s">
        <v>95</v>
      </c>
      <c r="E149" s="5" t="s">
        <v>96</v>
      </c>
      <c r="F149" s="148"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77"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2570</v>
      </c>
      <c r="C150" s="1" t="str">
        <f>LOWER(LEFT(Table1[[#This Row],[firstName]],1)&amp;Table1[[#This Row],[lastName]])&amp;"@localhost"</f>
        <v>mstilo@localhost</v>
      </c>
      <c r="D150" s="5" t="s">
        <v>97</v>
      </c>
      <c r="E150" s="5" t="s">
        <v>98</v>
      </c>
      <c r="F150" s="148"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77"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2571</v>
      </c>
      <c r="C151" s="1" t="str">
        <f>LOWER(LEFT(Table1[[#This Row],[firstName]],1)&amp;Table1[[#This Row],[lastName]])&amp;"@localhost"</f>
        <v>iungaro@localhost</v>
      </c>
      <c r="D151" s="5" t="s">
        <v>99</v>
      </c>
      <c r="E151" s="5" t="s">
        <v>100</v>
      </c>
      <c r="F151" s="148"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77"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76">
        <v>250</v>
      </c>
      <c r="B152" s="5" t="s">
        <v>2572</v>
      </c>
      <c r="C152" s="1" t="str">
        <f>LOWER(LEFT(Table1[[#This Row],[firstName]],1)&amp;Table1[[#This Row],[lastName]])&amp;"@localhost"</f>
        <v>famador@localhost</v>
      </c>
      <c r="D152" s="5" t="s">
        <v>101</v>
      </c>
      <c r="E152" s="5" t="s">
        <v>102</v>
      </c>
      <c r="F152" s="148"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77"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2573</v>
      </c>
      <c r="C153" s="1" t="str">
        <f>LOWER(LEFT(Table1[[#This Row],[firstName]],1)&amp;Table1[[#This Row],[lastName]])&amp;"@localhost"</f>
        <v>mlamberti@localhost</v>
      </c>
      <c r="D153" s="5" t="s">
        <v>103</v>
      </c>
      <c r="E153" s="5" t="s">
        <v>104</v>
      </c>
      <c r="F153" s="148"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77"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2574</v>
      </c>
      <c r="C154" s="1" t="str">
        <f>LOWER(LEFT(Table1[[#This Row],[firstName]],1)&amp;Table1[[#This Row],[lastName]])&amp;"@localhost"</f>
        <v>tantall@localhost</v>
      </c>
      <c r="D154" s="5" t="s">
        <v>105</v>
      </c>
      <c r="E154" s="5" t="s">
        <v>106</v>
      </c>
      <c r="F154" s="148"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77"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2575</v>
      </c>
      <c r="C155" s="1" t="str">
        <f>LOWER(LEFT(Table1[[#This Row],[firstName]],1)&amp;Table1[[#This Row],[lastName]])&amp;"@localhost"</f>
        <v>mdonalds@localhost</v>
      </c>
      <c r="D155" s="5" t="s">
        <v>107</v>
      </c>
      <c r="E155" s="5" t="s">
        <v>108</v>
      </c>
      <c r="F155" s="148"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77"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76">
        <v>254</v>
      </c>
      <c r="B156" s="5" t="s">
        <v>2576</v>
      </c>
      <c r="C156" s="1" t="str">
        <f>LOWER(LEFT(Table1[[#This Row],[firstName]],1)&amp;Table1[[#This Row],[lastName]])&amp;"@localhost"</f>
        <v>svincent@localhost</v>
      </c>
      <c r="D156" s="5" t="s">
        <v>109</v>
      </c>
      <c r="E156" s="5" t="s">
        <v>110</v>
      </c>
      <c r="F156" s="148"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77"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2577</v>
      </c>
      <c r="C157" s="1" t="str">
        <f>LOWER(LEFT(Table1[[#This Row],[firstName]],1)&amp;Table1[[#This Row],[lastName]])&amp;"@localhost"</f>
        <v>kdragic@localhost</v>
      </c>
      <c r="D157" s="5" t="s">
        <v>111</v>
      </c>
      <c r="E157" s="5" t="s">
        <v>112</v>
      </c>
      <c r="F157" s="148"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77"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2578</v>
      </c>
      <c r="C158" s="1" t="str">
        <f>LOWER(LEFT(Table1[[#This Row],[firstName]],1)&amp;Table1[[#This Row],[lastName]])&amp;"@localhost"</f>
        <v>rsarkozi@localhost</v>
      </c>
      <c r="D158" s="5" t="s">
        <v>113</v>
      </c>
      <c r="E158" s="5" t="s">
        <v>114</v>
      </c>
      <c r="F158" s="148"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77"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2579</v>
      </c>
      <c r="C159" s="1" t="str">
        <f>LOWER(LEFT(Table1[[#This Row],[firstName]],1)&amp;Table1[[#This Row],[lastName]])&amp;"@localhost"</f>
        <v>ghall@localhost</v>
      </c>
      <c r="D159" s="5" t="s">
        <v>115</v>
      </c>
      <c r="E159" s="5" t="s">
        <v>116</v>
      </c>
      <c r="F159" s="148"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77"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76">
        <v>258</v>
      </c>
      <c r="B160" s="5" t="s">
        <v>2580</v>
      </c>
      <c r="C160" s="1" t="str">
        <f>LOWER(LEFT(Table1[[#This Row],[firstName]],1)&amp;Table1[[#This Row],[lastName]])&amp;"@localhost"</f>
        <v>myap@localhost</v>
      </c>
      <c r="D160" s="5" t="s">
        <v>117</v>
      </c>
      <c r="E160" s="5" t="s">
        <v>118</v>
      </c>
      <c r="F160" s="148"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77"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2581</v>
      </c>
      <c r="C161" s="1" t="str">
        <f>LOWER(LEFT(Table1[[#This Row],[firstName]],1)&amp;Table1[[#This Row],[lastName]])&amp;"@localhost"</f>
        <v>csalvage@localhost</v>
      </c>
      <c r="D161" s="5" t="s">
        <v>119</v>
      </c>
      <c r="E161" s="5" t="s">
        <v>120</v>
      </c>
      <c r="F161" s="148"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77"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2582</v>
      </c>
      <c r="C162" s="1" t="str">
        <f>LOWER(LEFT(Table1[[#This Row],[firstName]],1)&amp;Table1[[#This Row],[lastName]])&amp;"@localhost"</f>
        <v>dnagy@localhost</v>
      </c>
      <c r="D162" s="5" t="s">
        <v>121</v>
      </c>
      <c r="E162" s="5" t="s">
        <v>122</v>
      </c>
      <c r="F162" s="148"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77"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2583</v>
      </c>
      <c r="C163" s="1" t="str">
        <f>LOWER(LEFT(Table1[[#This Row],[firstName]],1)&amp;Table1[[#This Row],[lastName]])&amp;"@localhost"</f>
        <v>kestevez@localhost</v>
      </c>
      <c r="D163" s="5" t="s">
        <v>123</v>
      </c>
      <c r="E163" s="5" t="s">
        <v>814</v>
      </c>
      <c r="F163" s="148"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77"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76">
        <v>262</v>
      </c>
      <c r="B164" s="5" t="s">
        <v>2584</v>
      </c>
      <c r="C164" s="1" t="str">
        <f>LOWER(LEFT(Table1[[#This Row],[firstName]],1)&amp;Table1[[#This Row],[lastName]])&amp;"@localhost"</f>
        <v>mmachado@localhost</v>
      </c>
      <c r="D164" s="5" t="s">
        <v>124</v>
      </c>
      <c r="E164" s="5" t="s">
        <v>125</v>
      </c>
      <c r="F164" s="148"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77"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2585</v>
      </c>
      <c r="C165" s="1" t="str">
        <f>LOWER(LEFT(Table1[[#This Row],[firstName]],1)&amp;Table1[[#This Row],[lastName]])&amp;"@localhost"</f>
        <v>dbenitez@localhost</v>
      </c>
      <c r="D165" s="5" t="s">
        <v>126</v>
      </c>
      <c r="E165" s="5" t="s">
        <v>127</v>
      </c>
      <c r="F165" s="148"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77"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2586</v>
      </c>
      <c r="C166" s="1" t="str">
        <f>LOWER(LEFT(Table1[[#This Row],[firstName]],1)&amp;Table1[[#This Row],[lastName]])&amp;"@localhost"</f>
        <v>apage@localhost</v>
      </c>
      <c r="D166" s="5" t="s">
        <v>128</v>
      </c>
      <c r="E166" s="5" t="s">
        <v>129</v>
      </c>
      <c r="F166" s="148"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77"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2587</v>
      </c>
      <c r="C167" s="1" t="str">
        <f>LOWER(LEFT(Table1[[#This Row],[firstName]],1)&amp;Table1[[#This Row],[lastName]])&amp;"@localhost"</f>
        <v>alim@localhost</v>
      </c>
      <c r="D167" s="5" t="s">
        <v>130</v>
      </c>
      <c r="E167" s="5" t="s">
        <v>131</v>
      </c>
      <c r="F167" s="148"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77"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76">
        <v>266</v>
      </c>
      <c r="B168" s="5" t="s">
        <v>2588</v>
      </c>
      <c r="C168" s="1" t="str">
        <f>LOWER(LEFT(Table1[[#This Row],[firstName]],1)&amp;Table1[[#This Row],[lastName]])&amp;"@localhost"</f>
        <v>ymasson@localhost</v>
      </c>
      <c r="D168" s="5" t="s">
        <v>132</v>
      </c>
      <c r="E168" s="5" t="s">
        <v>133</v>
      </c>
      <c r="F168" s="148"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77"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2589</v>
      </c>
      <c r="C169" s="1" t="str">
        <f>LOWER(LEFT(Table1[[#This Row],[firstName]],1)&amp;Table1[[#This Row],[lastName]])&amp;"@localhost"</f>
        <v>cmendel@localhost</v>
      </c>
      <c r="D169" s="5" t="s">
        <v>134</v>
      </c>
      <c r="E169" s="5" t="s">
        <v>135</v>
      </c>
      <c r="F169" s="148"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77"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2590</v>
      </c>
      <c r="C170" s="1" t="str">
        <f>LOWER(LEFT(Table1[[#This Row],[firstName]],1)&amp;Table1[[#This Row],[lastName]])&amp;"@localhost"</f>
        <v>lchevrolet@localhost</v>
      </c>
      <c r="D170" s="5" t="s">
        <v>136</v>
      </c>
      <c r="E170" s="5" t="s">
        <v>137</v>
      </c>
      <c r="F170" s="148"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77"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2591</v>
      </c>
      <c r="C171" s="1" t="str">
        <f>LOWER(LEFT(Table1[[#This Row],[firstName]],1)&amp;Table1[[#This Row],[lastName]])&amp;"@localhost"</f>
        <v>esheinfeld@localhost</v>
      </c>
      <c r="D171" s="5" t="s">
        <v>138</v>
      </c>
      <c r="E171" s="5" t="s">
        <v>139</v>
      </c>
      <c r="F171" s="148"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77"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76">
        <v>270</v>
      </c>
      <c r="B172" s="5" t="s">
        <v>2592</v>
      </c>
      <c r="C172" s="1" t="str">
        <f>LOWER(LEFT(Table1[[#This Row],[firstName]],1)&amp;Table1[[#This Row],[lastName]])&amp;"@localhost"</f>
        <v>ddaniau@localhost</v>
      </c>
      <c r="D172" s="5" t="s">
        <v>140</v>
      </c>
      <c r="E172" s="5" t="s">
        <v>141</v>
      </c>
      <c r="F172" s="148"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77"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2593</v>
      </c>
      <c r="C173" s="1" t="str">
        <f>LOWER(LEFT(Table1[[#This Row],[firstName]],1)&amp;Table1[[#This Row],[lastName]])&amp;"@localhost"</f>
        <v>tzhu@localhost</v>
      </c>
      <c r="D173" s="5" t="s">
        <v>142</v>
      </c>
      <c r="E173" s="5" t="s">
        <v>143</v>
      </c>
      <c r="F173" s="148"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77"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2594</v>
      </c>
      <c r="C174" s="1" t="str">
        <f>LOWER(LEFT(Table1[[#This Row],[firstName]],1)&amp;Table1[[#This Row],[lastName]])&amp;"@localhost"</f>
        <v>mhakim@localhost</v>
      </c>
      <c r="D174" s="5" t="s">
        <v>144</v>
      </c>
      <c r="E174" s="5" t="s">
        <v>145</v>
      </c>
      <c r="F174" s="148"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77"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2595</v>
      </c>
      <c r="C175" s="1" t="str">
        <f>LOWER(LEFT(Table1[[#This Row],[firstName]],1)&amp;Table1[[#This Row],[lastName]])&amp;"@localhost"</f>
        <v>aamirmoez@localhost</v>
      </c>
      <c r="D175" s="5" t="s">
        <v>146</v>
      </c>
      <c r="E175" s="5" t="s">
        <v>147</v>
      </c>
      <c r="F175" s="148"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77"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76">
        <v>274</v>
      </c>
      <c r="B176" s="5" t="s">
        <v>2596</v>
      </c>
      <c r="C176" s="1" t="str">
        <f>LOWER(LEFT(Table1[[#This Row],[firstName]],1)&amp;Table1[[#This Row],[lastName]])&amp;"@localhost"</f>
        <v>tel-mofty@localhost</v>
      </c>
      <c r="D176" s="5" t="s">
        <v>148</v>
      </c>
      <c r="E176" s="5" t="s">
        <v>149</v>
      </c>
      <c r="F176" s="148"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77"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2597</v>
      </c>
      <c r="C177" s="1" t="str">
        <f>LOWER(LEFT(Table1[[#This Row],[firstName]],1)&amp;Table1[[#This Row],[lastName]])&amp;"@localhost"</f>
        <v>zhakim@localhost</v>
      </c>
      <c r="D177" s="5" t="s">
        <v>150</v>
      </c>
      <c r="E177" s="5" t="s">
        <v>145</v>
      </c>
      <c r="F177" s="148"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77"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2598</v>
      </c>
      <c r="C178" s="1" t="str">
        <f>LOWER(LEFT(Table1[[#This Row],[firstName]],1)&amp;Table1[[#This Row],[lastName]])&amp;"@localhost"</f>
        <v>sxun@localhost</v>
      </c>
      <c r="D178" s="5" t="s">
        <v>151</v>
      </c>
      <c r="E178" s="5" t="s">
        <v>152</v>
      </c>
      <c r="F178" s="148"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77"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2599</v>
      </c>
      <c r="C179" s="1" t="str">
        <f>LOWER(LEFT(Table1[[#This Row],[firstName]],1)&amp;Table1[[#This Row],[lastName]])&amp;"@localhost"</f>
        <v>kabdulrashid@localhost</v>
      </c>
      <c r="D179" s="5" t="s">
        <v>153</v>
      </c>
      <c r="E179" s="5" t="s">
        <v>154</v>
      </c>
      <c r="F179" s="148"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77"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76">
        <v>278</v>
      </c>
      <c r="B180" s="5" t="s">
        <v>2600</v>
      </c>
      <c r="C180" s="1" t="str">
        <f>LOWER(LEFT(Table1[[#This Row],[firstName]],1)&amp;Table1[[#This Row],[lastName]])&amp;"@localhost"</f>
        <v>iliao@localhost</v>
      </c>
      <c r="D180" s="5" t="s">
        <v>155</v>
      </c>
      <c r="E180" s="5" t="s">
        <v>156</v>
      </c>
      <c r="F180" s="148"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77"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2601</v>
      </c>
      <c r="C181" s="1" t="str">
        <f>LOWER(LEFT(Table1[[#This Row],[firstName]],1)&amp;Table1[[#This Row],[lastName]])&amp;"@localhost"</f>
        <v>bsaqqaf@localhost</v>
      </c>
      <c r="D181" s="5" t="s">
        <v>157</v>
      </c>
      <c r="E181" s="5" t="s">
        <v>158</v>
      </c>
      <c r="F181" s="148"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77"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2602</v>
      </c>
      <c r="C182" s="1" t="str">
        <f>LOWER(LEFT(Table1[[#This Row],[firstName]],1)&amp;Table1[[#This Row],[lastName]])&amp;"@localhost"</f>
        <v>ralfarsi@localhost</v>
      </c>
      <c r="D182" s="5" t="s">
        <v>727</v>
      </c>
      <c r="E182" s="5" t="s">
        <v>159</v>
      </c>
      <c r="F182" s="148"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77"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2603</v>
      </c>
      <c r="C183" s="1" t="str">
        <f>LOWER(LEFT(Table1[[#This Row],[firstName]],1)&amp;Table1[[#This Row],[lastName]])&amp;"@localhost"</f>
        <v>anadir@localhost</v>
      </c>
      <c r="D183" s="37" t="s">
        <v>662</v>
      </c>
      <c r="E183" s="33" t="s">
        <v>657</v>
      </c>
      <c r="F183" s="148"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77"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76">
        <v>282</v>
      </c>
      <c r="B184" t="s">
        <v>2604</v>
      </c>
      <c r="C184" s="1" t="str">
        <f>LOWER(LEFT(Table1[[#This Row],[firstName]],1)&amp;Table1[[#This Row],[lastName]])&amp;"@localhost"</f>
        <v>tbarnes@localhost</v>
      </c>
      <c r="D184" s="33" t="s">
        <v>663</v>
      </c>
      <c r="E184" s="33" t="s">
        <v>658</v>
      </c>
      <c r="F184" s="148"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77"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2605</v>
      </c>
      <c r="C185" s="1" t="str">
        <f>LOWER(LEFT(Table1[[#This Row],[firstName]],1)&amp;Table1[[#This Row],[lastName]])&amp;"@localhost"</f>
        <v>aeddison@localhost</v>
      </c>
      <c r="D185" s="33" t="s">
        <v>664</v>
      </c>
      <c r="E185" s="33" t="s">
        <v>659</v>
      </c>
      <c r="F185" s="148"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77"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2606</v>
      </c>
      <c r="C186" s="1" t="str">
        <f>LOWER(LEFT(Table1[[#This Row],[firstName]],1)&amp;Table1[[#This Row],[lastName]])&amp;"@localhost"</f>
        <v>bperry@localhost</v>
      </c>
      <c r="D186" s="37" t="s">
        <v>665</v>
      </c>
      <c r="E186" s="33" t="s">
        <v>74</v>
      </c>
      <c r="F186" s="148"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77"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2607</v>
      </c>
      <c r="C187" s="1" t="str">
        <f>LOWER(LEFT(Table1[[#This Row],[firstName]],1)&amp;Table1[[#This Row],[lastName]])&amp;"@localhost"</f>
        <v>sbennett@localhost</v>
      </c>
      <c r="D187" s="33" t="s">
        <v>666</v>
      </c>
      <c r="E187" s="33" t="s">
        <v>3</v>
      </c>
      <c r="F187" s="148"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77"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76">
        <v>286</v>
      </c>
      <c r="B188" t="s">
        <v>2608</v>
      </c>
      <c r="C188" s="1" t="str">
        <f>LOWER(LEFT(Table1[[#This Row],[firstName]],1)&amp;Table1[[#This Row],[lastName]])&amp;"@localhost"</f>
        <v>jwinger@localhost</v>
      </c>
      <c r="D188" s="33" t="s">
        <v>667</v>
      </c>
      <c r="E188" s="33" t="s">
        <v>660</v>
      </c>
      <c r="F188" s="148"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77"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2609</v>
      </c>
      <c r="C189" s="1" t="str">
        <f>LOWER(LEFT(Table1[[#This Row],[firstName]],1)&amp;Table1[[#This Row],[lastName]])&amp;"@localhost"</f>
        <v>phawthorn@localhost</v>
      </c>
      <c r="D189" s="33" t="s">
        <v>668</v>
      </c>
      <c r="E189" s="33" t="s">
        <v>661</v>
      </c>
      <c r="F189" s="148"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77"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2610</v>
      </c>
      <c r="C190" s="35" t="str">
        <f>LOWER(LEFT(Table1[[#This Row],[firstName]],1)&amp;Table1[[#This Row],[lastName]])&amp;"@localhost"</f>
        <v>dthomas@localhost</v>
      </c>
      <c r="D190" t="s">
        <v>670</v>
      </c>
      <c r="E190" t="s">
        <v>82</v>
      </c>
      <c r="F190" s="148"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77"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2611</v>
      </c>
      <c r="C191" s="35" t="str">
        <f>LOWER(LEFT(Table1[[#This Row],[firstName]],1)&amp;Table1[[#This Row],[lastName]])&amp;"@localhost"</f>
        <v>bdylan@localhost</v>
      </c>
      <c r="D191" t="s">
        <v>671</v>
      </c>
      <c r="E191" t="s">
        <v>670</v>
      </c>
      <c r="F191" s="148"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77"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76">
        <v>290</v>
      </c>
      <c r="B192" t="s">
        <v>2612</v>
      </c>
      <c r="C192" s="35" t="str">
        <f>LOWER(LEFT(Table1[[#This Row],[firstName]],1)&amp;Table1[[#This Row],[lastName]])&amp;"@localhost"</f>
        <v>lcohen@localhost</v>
      </c>
      <c r="D192" t="s">
        <v>672</v>
      </c>
      <c r="E192" t="s">
        <v>678</v>
      </c>
      <c r="F192" s="148"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77"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2613</v>
      </c>
      <c r="C193" s="35" t="str">
        <f>LOWER(LEFT(Table1[[#This Row],[firstName]],1)&amp;Table1[[#This Row],[lastName]])&amp;"@localhost"</f>
        <v>moliver@localhost</v>
      </c>
      <c r="D193" t="s">
        <v>673</v>
      </c>
      <c r="E193" t="s">
        <v>679</v>
      </c>
      <c r="F193" s="148"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77"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2614</v>
      </c>
      <c r="C194" s="35" t="str">
        <f>LOWER(LEFT(Table1[[#This Row],[firstName]],1)&amp;Table1[[#This Row],[lastName]])&amp;"@localhost"</f>
        <v>psmith@localhost</v>
      </c>
      <c r="D194" t="s">
        <v>674</v>
      </c>
      <c r="E194" t="s">
        <v>680</v>
      </c>
      <c r="F194" s="148"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77"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2615</v>
      </c>
      <c r="C195" s="35" t="str">
        <f>LOWER(LEFT(Table1[[#This Row],[firstName]],1)&amp;Table1[[#This Row],[lastName]])&amp;"@localhost"</f>
        <v>slee@localhost</v>
      </c>
      <c r="D195" t="s">
        <v>675</v>
      </c>
      <c r="E195" t="s">
        <v>681</v>
      </c>
      <c r="F195" s="148"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77"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76">
        <v>294</v>
      </c>
      <c r="B196" t="s">
        <v>2616</v>
      </c>
      <c r="C196" s="35" t="str">
        <f>LOWER(LEFT(Table1[[#This Row],[firstName]],1)&amp;Table1[[#This Row],[lastName]])&amp;"@localhost"</f>
        <v>rbrooks@localhost</v>
      </c>
      <c r="D196" t="s">
        <v>676</v>
      </c>
      <c r="E196" t="s">
        <v>682</v>
      </c>
      <c r="F196" s="148"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77"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2617</v>
      </c>
      <c r="C197" s="35" t="str">
        <f>LOWER(LEFT(Table1[[#This Row],[firstName]],1)&amp;Table1[[#This Row],[lastName]])&amp;"@localhost"</f>
        <v>sphan@localhost</v>
      </c>
      <c r="D197" t="s">
        <v>677</v>
      </c>
      <c r="E197" t="s">
        <v>683</v>
      </c>
      <c r="F197" s="148"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77"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2618</v>
      </c>
      <c r="C198" s="35" t="str">
        <f>LOWER(LEFT(Table1[[#This Row],[firstName]],1)&amp;Table1[[#This Row],[lastName]])&amp;"@localhost"</f>
        <v>unitedfan@localhost</v>
      </c>
      <c r="E198" t="s">
        <v>686</v>
      </c>
      <c r="F198" s="148"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77"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opLeftCell="G1" workbookViewId="0">
      <selection activeCell="K105" sqref="K2:K105"/>
    </sheetView>
  </sheetViews>
  <sheetFormatPr defaultRowHeight="15" x14ac:dyDescent="0.25"/>
  <cols>
    <col min="1" max="1" width="13.57031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1" s="7" customFormat="1" x14ac:dyDescent="0.25">
      <c r="A1" s="10" t="s">
        <v>2619</v>
      </c>
      <c r="B1" s="10" t="s">
        <v>643</v>
      </c>
      <c r="C1" s="10" t="s">
        <v>647</v>
      </c>
      <c r="D1" s="10" t="s">
        <v>648</v>
      </c>
      <c r="E1" s="10" t="s">
        <v>644</v>
      </c>
      <c r="F1" s="10" t="s">
        <v>649</v>
      </c>
      <c r="G1" s="10" t="s">
        <v>2452</v>
      </c>
      <c r="H1" s="10" t="s">
        <v>1095</v>
      </c>
      <c r="I1" s="10" t="s">
        <v>650</v>
      </c>
      <c r="J1" s="10" t="s">
        <v>646</v>
      </c>
      <c r="K1" s="10" t="s">
        <v>645</v>
      </c>
    </row>
    <row r="2" spans="1:11" s="149" customFormat="1" x14ac:dyDescent="0.25">
      <c r="A2" s="178">
        <v>1</v>
      </c>
      <c r="B2" s="141" t="s">
        <v>2504</v>
      </c>
      <c r="C2" s="158" t="str">
        <f>VLOOKUP(Table134[[#This Row],[src]],Table1[[UUID]:[email]],2,FALSE)</f>
        <v>1@localhost</v>
      </c>
      <c r="D2" s="159" t="s">
        <v>637</v>
      </c>
      <c r="E2" s="159" t="s">
        <v>2507</v>
      </c>
      <c r="F2" s="160" t="str">
        <f>VLOOKUP(Table134[[#This Row],[trgt]],Table1[[UUID]:[email]],2,FALSE)</f>
        <v>0@localhost</v>
      </c>
      <c r="G2" s="160" t="str">
        <f>IF(Table134[[#This Row],[src]]&lt;Table134[[#This Row],[trgt]],Table134[[#This Row],[src]]&amp;Table134[[#This Row],[trgt]],Table134[[#This Row],[trgt]]&amp;Table134[[#This Row],[src]])</f>
        <v>0001b786be604980af3bd2a9e55d6daeeeeeeeeeeeeeeeeeeeeeeeeeeeeeeeee</v>
      </c>
      <c r="H2" s="160">
        <f>COUNTIF(Table134[DuplicateCheckId],Table134[[#This Row],[DuplicateCheckId]])-1</f>
        <v>0</v>
      </c>
      <c r="I2" s="160"/>
      <c r="J2" s="160" t="str">
        <f>IF(LEN(Table134[[#This Row],[Label]])&gt;0,"""label"" : { ""id"" : ""a7311ed09ba64a6e8066caa2a2247991"" , ""functor"" : ""tag list"" , ""components"" : [ { value"" : """ &amp; Table134[[#This Row],[Label]] &amp; """, ""type"" : ""string"" } ] },","")</f>
        <v/>
      </c>
      <c r="K2" s="161" t="str">
        <f ca="1">"{ ""src"" : ""agent://" &amp; Table134[[#This Row],[src]] &amp; """,  ""trgt"" : ""agent://" &amp; Table134[[#This Row],[trgt]] &amp; """ } " &amp; IF(LEN(OFFSET(Table134[[#This Row],[src]],1,0))&gt;0,", ","")</f>
        <v xml:space="preserve">{ "src" : "agent://0001b786be604980af3bd2a9e55d6dae",  "trgt" : "agent://eeeeeeeeeeeeeeeeeeeeeeeeeeeeeeee" } , </v>
      </c>
    </row>
    <row r="3" spans="1:11" s="149" customFormat="1" x14ac:dyDescent="0.25">
      <c r="A3" s="137">
        <v>2</v>
      </c>
      <c r="B3" s="149" t="s">
        <v>2505</v>
      </c>
      <c r="C3" s="158" t="str">
        <f>VLOOKUP(Table134[[#This Row],[src]],Table1[[UUID]:[email]],2,FALSE)</f>
        <v>2@localhost</v>
      </c>
      <c r="D3" s="159" t="s">
        <v>637</v>
      </c>
      <c r="E3" s="159" t="s">
        <v>2507</v>
      </c>
      <c r="F3" s="160" t="str">
        <f>VLOOKUP(Table134[[#This Row],[trgt]],Table1[[UUID]:[email]],2,FALSE)</f>
        <v>0@localhost</v>
      </c>
      <c r="G3" s="160" t="str">
        <f>IF(Table134[[#This Row],[src]]&lt;Table134[[#This Row],[trgt]],Table134[[#This Row],[src]]&amp;Table134[[#This Row],[trgt]],Table134[[#This Row],[trgt]]&amp;Table134[[#This Row],[src]])</f>
        <v>0002223c1a99453096fa3ccb8dca5418eeeeeeeeeeeeeeeeeeeeeeeeeeeeeeee</v>
      </c>
      <c r="H3" s="160">
        <f>COUNTIF(Table134[DuplicateCheckId],Table134[[#This Row],[DuplicateCheckId]])-1</f>
        <v>0</v>
      </c>
      <c r="I3" s="160"/>
      <c r="J3" s="160" t="str">
        <f>IF(LEN(Table134[[#This Row],[Label]])&gt;0,"""label"" : { ""id"" : ""a7311ed09ba64a6e8066caa2a2247991"" , ""functor"" : ""tag list"" , ""components"" : [ { value"" : """ &amp; Table134[[#This Row],[Label]] &amp; """, ""type"" : ""string"" } ] },","")</f>
        <v/>
      </c>
      <c r="K3" s="161" t="str">
        <f ca="1">"{ ""src"" : ""agent://" &amp; Table134[[#This Row],[src]] &amp; """,  ""trgt"" : ""agent://" &amp; Table134[[#This Row],[trgt]] &amp; """ } " &amp; IF(LEN(OFFSET(Table134[[#This Row],[src]],1,0))&gt;0,", ","")</f>
        <v xml:space="preserve">{ "src" : "agent://0002223c1a99453096fa3ccb8dca5418",  "trgt" : "agent://eeeeeeeeeeeeeeeeeeeeeeeeeeeeeeee" } , </v>
      </c>
    </row>
    <row r="4" spans="1:11" s="149" customFormat="1" x14ac:dyDescent="0.25">
      <c r="A4" s="137">
        <v>3</v>
      </c>
      <c r="B4" s="149" t="s">
        <v>2506</v>
      </c>
      <c r="C4" s="158" t="str">
        <f>VLOOKUP(Table134[[#This Row],[src]],Table1[[UUID]:[email]],2,FALSE)</f>
        <v>3@localhost</v>
      </c>
      <c r="D4" s="159" t="s">
        <v>637</v>
      </c>
      <c r="E4" s="159" t="s">
        <v>2507</v>
      </c>
      <c r="F4" s="160" t="str">
        <f>VLOOKUP(Table134[[#This Row],[trgt]],Table1[[UUID]:[email]],2,FALSE)</f>
        <v>0@localhost</v>
      </c>
      <c r="G4" s="160" t="str">
        <f>IF(Table134[[#This Row],[src]]&lt;Table134[[#This Row],[trgt]],Table134[[#This Row],[src]]&amp;Table134[[#This Row],[trgt]],Table134[[#This Row],[trgt]]&amp;Table134[[#This Row],[src]])</f>
        <v>00038b40479945579050fd7a4b77c23eeeeeeeeeeeeeeeeeeeeeeeeeeeeeeeee</v>
      </c>
      <c r="H4" s="160">
        <f>COUNTIF(Table134[DuplicateCheckId],Table134[[#This Row],[DuplicateCheckId]])-1</f>
        <v>0</v>
      </c>
      <c r="I4" s="160"/>
      <c r="J4" s="160" t="str">
        <f>IF(LEN(Table134[[#This Row],[Label]])&gt;0,"""label"" : { ""id"" : ""a7311ed09ba64a6e8066caa2a2247991"" , ""functor"" : ""tag list"" , ""components"" : [ { value"" : """ &amp; Table134[[#This Row],[Label]] &amp; """, ""type"" : ""string"" } ] },","")</f>
        <v/>
      </c>
      <c r="K4" s="161" t="str">
        <f ca="1">"{ ""src"" : ""agent://" &amp; Table134[[#This Row],[src]] &amp; """,  ""trgt"" : ""agent://" &amp; Table134[[#This Row],[trgt]] &amp; """ } " &amp; IF(LEN(OFFSET(Table134[[#This Row],[src]],1,0))&gt;0,", ","")</f>
        <v xml:space="preserve">{ "src" : "agent://00038b40479945579050fd7a4b77c23e",  "trgt" : "agent://eeeeeeeeeeeeeeeeeeeeeeeeeeeeeeee" } , </v>
      </c>
    </row>
    <row r="5" spans="1:11" s="195" customFormat="1" x14ac:dyDescent="0.25">
      <c r="A5" s="190">
        <v>4</v>
      </c>
      <c r="B5" s="182" t="s">
        <v>1119</v>
      </c>
      <c r="C5" s="191" t="str">
        <f>VLOOKUP(Table134[[#This Row],[src]],Table1[[UUID]:[email]],2,FALSE)</f>
        <v>4@localhost</v>
      </c>
      <c r="D5" s="192"/>
      <c r="E5" s="193" t="s">
        <v>2504</v>
      </c>
      <c r="F5" s="190" t="str">
        <f>VLOOKUP(Table134[[#This Row],[trgt]],Table1[[UUID]:[email]],2,FALSE)</f>
        <v>1@localhost</v>
      </c>
      <c r="G5" s="190" t="str">
        <f>IF(Table134[[#This Row],[src]]&lt;Table134[[#This Row],[trgt]],Table134[[#This Row],[src]]&amp;Table134[[#This Row],[trgt]],Table134[[#This Row],[trgt]]&amp;Table134[[#This Row],[src]])</f>
        <v>0001b786be604980af3bd2a9e55d6dae5e608d080ceb4c0eba10ba78b819fffd</v>
      </c>
      <c r="H5" s="190">
        <f>COUNTIF(Table134[DuplicateCheckId],Table134[[#This Row],[DuplicateCheckId]])-1</f>
        <v>0</v>
      </c>
      <c r="I5" s="190"/>
      <c r="J5" s="190" t="str">
        <f>IF(LEN(Table134[[#This Row],[Label]])&gt;0,"""label"" : { ""id"" : ""a7311ed09ba64a6e8066caa2a2247991"" , ""functor"" : ""tag list"" , ""components"" : [ { value"" : """ &amp; Table134[[#This Row],[Label]] &amp; """, ""type"" : ""string"" } ] },","")</f>
        <v/>
      </c>
      <c r="K5" s="194" t="str">
        <f ca="1">"{ ""src"" : ""agent://" &amp; Table134[[#This Row],[src]] &amp; """,  ""trgt"" : ""agent://" &amp; Table134[[#This Row],[trgt]] &amp; """ } " &amp; IF(LEN(OFFSET(Table134[[#This Row],[src]],1,0))&gt;0,", ","")</f>
        <v xml:space="preserve">{ "src" : "agent://5e608d080ceb4c0eba10ba78b819fffd",  "trgt" : "agent://0001b786be604980af3bd2a9e55d6dae" } , </v>
      </c>
    </row>
    <row r="6" spans="1:11" s="195" customFormat="1" x14ac:dyDescent="0.25">
      <c r="A6" s="196">
        <v>5</v>
      </c>
      <c r="B6" s="182" t="s">
        <v>1119</v>
      </c>
      <c r="C6" s="191" t="str">
        <f>VLOOKUP(Table134[[#This Row],[src]],Table1[[UUID]:[email]],2,FALSE)</f>
        <v>4@localhost</v>
      </c>
      <c r="D6" s="192"/>
      <c r="E6" s="195" t="s">
        <v>2505</v>
      </c>
      <c r="F6" s="190" t="str">
        <f>VLOOKUP(Table134[[#This Row],[trgt]],Table1[[UUID]:[email]],2,FALSE)</f>
        <v>2@localhost</v>
      </c>
      <c r="G6" s="190" t="str">
        <f>IF(Table134[[#This Row],[src]]&lt;Table134[[#This Row],[trgt]],Table134[[#This Row],[src]]&amp;Table134[[#This Row],[trgt]],Table134[[#This Row],[trgt]]&amp;Table134[[#This Row],[src]])</f>
        <v>0002223c1a99453096fa3ccb8dca54185e608d080ceb4c0eba10ba78b819fffd</v>
      </c>
      <c r="H6" s="190">
        <f>COUNTIF(Table134[DuplicateCheckId],Table134[[#This Row],[DuplicateCheckId]])-1</f>
        <v>0</v>
      </c>
      <c r="I6" s="190"/>
      <c r="J6" s="190" t="str">
        <f>IF(LEN(Table134[[#This Row],[Label]])&gt;0,"""label"" : { ""id"" : ""a7311ed09ba64a6e8066caa2a2247991"" , ""functor"" : ""tag list"" , ""components"" : [ { value"" : """ &amp; Table134[[#This Row],[Label]] &amp; """, ""type"" : ""string"" } ] },","")</f>
        <v/>
      </c>
      <c r="K6" s="194" t="str">
        <f ca="1">"{ ""src"" : ""agent://" &amp; Table134[[#This Row],[src]] &amp; """,  ""trgt"" : ""agent://" &amp; Table134[[#This Row],[trgt]] &amp; """ } " &amp; IF(LEN(OFFSET(Table134[[#This Row],[src]],1,0))&gt;0,", ","")</f>
        <v xml:space="preserve">{ "src" : "agent://5e608d080ceb4c0eba10ba78b819fffd",  "trgt" : "agent://0002223c1a99453096fa3ccb8dca5418" } , </v>
      </c>
    </row>
    <row r="7" spans="1:11" s="195" customFormat="1" x14ac:dyDescent="0.25">
      <c r="A7" s="190">
        <v>6</v>
      </c>
      <c r="B7" s="182" t="s">
        <v>1119</v>
      </c>
      <c r="C7" s="191" t="str">
        <f>VLOOKUP(Table134[[#This Row],[src]],Table1[[UUID]:[email]],2,FALSE)</f>
        <v>4@localhost</v>
      </c>
      <c r="D7" s="192"/>
      <c r="E7" s="195" t="s">
        <v>2506</v>
      </c>
      <c r="F7" s="190" t="str">
        <f>VLOOKUP(Table134[[#This Row],[trgt]],Table1[[UUID]:[email]],2,FALSE)</f>
        <v>3@localhost</v>
      </c>
      <c r="G7" s="190" t="str">
        <f>IF(Table134[[#This Row],[src]]&lt;Table134[[#This Row],[trgt]],Table134[[#This Row],[src]]&amp;Table134[[#This Row],[trgt]],Table134[[#This Row],[trgt]]&amp;Table134[[#This Row],[src]])</f>
        <v>00038b40479945579050fd7a4b77c23e5e608d080ceb4c0eba10ba78b819fffd</v>
      </c>
      <c r="H7" s="190">
        <f>COUNTIF(Table134[DuplicateCheckId],Table134[[#This Row],[DuplicateCheckId]])-1</f>
        <v>0</v>
      </c>
      <c r="I7" s="190"/>
      <c r="J7" s="190" t="str">
        <f>IF(LEN(Table134[[#This Row],[Label]])&gt;0,"""label"" : { ""id"" : ""a7311ed09ba64a6e8066caa2a2247991"" , ""functor"" : ""tag list"" , ""components"" : [ { value"" : """ &amp; Table134[[#This Row],[Label]] &amp; """, ""type"" : ""string"" } ] },","")</f>
        <v/>
      </c>
      <c r="K7" s="194" t="str">
        <f ca="1">"{ ""src"" : ""agent://" &amp; Table134[[#This Row],[src]] &amp; """,  ""trgt"" : ""agent://" &amp; Table134[[#This Row],[trgt]] &amp; """ } " &amp; IF(LEN(OFFSET(Table134[[#This Row],[src]],1,0))&gt;0,", ","")</f>
        <v xml:space="preserve">{ "src" : "agent://5e608d080ceb4c0eba10ba78b819fffd",  "trgt" : "agent://00038b40479945579050fd7a4b77c23e" } , </v>
      </c>
    </row>
    <row r="8" spans="1:11" s="195" customFormat="1" x14ac:dyDescent="0.25">
      <c r="A8" s="190">
        <v>7</v>
      </c>
      <c r="B8" s="184" t="s">
        <v>1120</v>
      </c>
      <c r="C8" s="197" t="str">
        <f>VLOOKUP(Table134[[#This Row],[src]],Table1[[UUID]:[email]],2,FALSE)</f>
        <v>5@localhost</v>
      </c>
      <c r="D8" s="192"/>
      <c r="E8" s="192" t="s">
        <v>2507</v>
      </c>
      <c r="F8" s="190" t="str">
        <f>VLOOKUP(Table134[[#This Row],[trgt]],Table1[[UUID]:[email]],2,FALSE)</f>
        <v>0@localhost</v>
      </c>
      <c r="G8" s="190" t="str">
        <f>IF(Table134[[#This Row],[src]]&lt;Table134[[#This Row],[trgt]],Table134[[#This Row],[src]]&amp;Table134[[#This Row],[trgt]],Table134[[#This Row],[trgt]]&amp;Table134[[#This Row],[src]])</f>
        <v>aa92f873e98e4f1ea3e544d8130aab39eeeeeeeeeeeeeeeeeeeeeeeeeeeeeeee</v>
      </c>
      <c r="H8" s="190">
        <f>COUNTIF(Table134[DuplicateCheckId],Table134[[#This Row],[DuplicateCheckId]])-1</f>
        <v>0</v>
      </c>
      <c r="I8" s="190"/>
      <c r="J8" s="190" t="str">
        <f>IF(LEN(Table134[[#This Row],[Label]])&gt;0,"""label"" : { ""id"" : ""a7311ed09ba64a6e8066caa2a2247991"" , ""functor"" : ""tag list"" , ""components"" : [ { value"" : """ &amp; Table134[[#This Row],[Label]] &amp; """, ""type"" : ""string"" } ] },","")</f>
        <v/>
      </c>
      <c r="K8" s="194" t="str">
        <f ca="1">"{ ""src"" : ""agent://" &amp; Table134[[#This Row],[src]] &amp; """,  ""trgt"" : ""agent://" &amp; Table134[[#This Row],[trgt]] &amp; """ } " &amp; IF(LEN(OFFSET(Table134[[#This Row],[src]],1,0))&gt;0,", ","")</f>
        <v xml:space="preserve">{ "src" : "agent://aa92f873e98e4f1ea3e544d8130aab39",  "trgt" : "agent://eeeeeeeeeeeeeeeeeeeeeeeeeeeeeeee" } , </v>
      </c>
    </row>
    <row r="9" spans="1:11" s="195" customFormat="1" x14ac:dyDescent="0.25">
      <c r="A9" s="190">
        <v>8</v>
      </c>
      <c r="B9" s="184" t="s">
        <v>1120</v>
      </c>
      <c r="C9" s="197" t="str">
        <f>VLOOKUP(Table134[[#This Row],[src]],Table1[[UUID]:[email]],2,FALSE)</f>
        <v>5@localhost</v>
      </c>
      <c r="D9" s="192"/>
      <c r="E9" s="193" t="s">
        <v>2504</v>
      </c>
      <c r="F9" s="190" t="str">
        <f>VLOOKUP(Table134[[#This Row],[trgt]],Table1[[UUID]:[email]],2,FALSE)</f>
        <v>1@localhost</v>
      </c>
      <c r="G9" s="190" t="str">
        <f>IF(Table134[[#This Row],[src]]&lt;Table134[[#This Row],[trgt]],Table134[[#This Row],[src]]&amp;Table134[[#This Row],[trgt]],Table134[[#This Row],[trgt]]&amp;Table134[[#This Row],[src]])</f>
        <v>0001b786be604980af3bd2a9e55d6daeaa92f873e98e4f1ea3e544d8130aab39</v>
      </c>
      <c r="H9" s="190">
        <f>COUNTIF(Table134[DuplicateCheckId],Table134[[#This Row],[DuplicateCheckId]])-1</f>
        <v>0</v>
      </c>
      <c r="I9" s="190"/>
      <c r="J9" s="190" t="str">
        <f>IF(LEN(Table134[[#This Row],[Label]])&gt;0,"""label"" : { ""id"" : ""a7311ed09ba64a6e8066caa2a2247991"" , ""functor"" : ""tag list"" , ""components"" : [ { value"" : """ &amp; Table134[[#This Row],[Label]] &amp; """, ""type"" : ""string"" } ] },","")</f>
        <v/>
      </c>
      <c r="K9" s="194" t="str">
        <f ca="1">"{ ""src"" : ""agent://" &amp; Table134[[#This Row],[src]] &amp; """,  ""trgt"" : ""agent://" &amp; Table134[[#This Row],[trgt]] &amp; """ } " &amp; IF(LEN(OFFSET(Table134[[#This Row],[src]],1,0))&gt;0,", ","")</f>
        <v xml:space="preserve">{ "src" : "agent://aa92f873e98e4f1ea3e544d8130aab39",  "trgt" : "agent://0001b786be604980af3bd2a9e55d6dae" } , </v>
      </c>
    </row>
    <row r="10" spans="1:11" s="195" customFormat="1" x14ac:dyDescent="0.25">
      <c r="A10" s="196">
        <v>9</v>
      </c>
      <c r="B10" s="184" t="s">
        <v>1120</v>
      </c>
      <c r="C10" s="197" t="str">
        <f>VLOOKUP(Table134[[#This Row],[src]],Table1[[UUID]:[email]],2,FALSE)</f>
        <v>5@localhost</v>
      </c>
      <c r="D10" s="192"/>
      <c r="E10" s="195" t="s">
        <v>2505</v>
      </c>
      <c r="F10" s="190" t="str">
        <f>VLOOKUP(Table134[[#This Row],[trgt]],Table1[[UUID]:[email]],2,FALSE)</f>
        <v>2@localhost</v>
      </c>
      <c r="G10" s="190" t="str">
        <f>IF(Table134[[#This Row],[src]]&lt;Table134[[#This Row],[trgt]],Table134[[#This Row],[src]]&amp;Table134[[#This Row],[trgt]],Table134[[#This Row],[trgt]]&amp;Table134[[#This Row],[src]])</f>
        <v>0002223c1a99453096fa3ccb8dca5418aa92f873e98e4f1ea3e544d8130aab39</v>
      </c>
      <c r="H10" s="190">
        <f>COUNTIF(Table134[DuplicateCheckId],Table134[[#This Row],[DuplicateCheckId]])-1</f>
        <v>0</v>
      </c>
      <c r="I10" s="190"/>
      <c r="J10" s="190" t="str">
        <f>IF(LEN(Table134[[#This Row],[Label]])&gt;0,"""label"" : { ""id"" : ""a7311ed09ba64a6e8066caa2a2247991"" , ""functor"" : ""tag list"" , ""components"" : [ { value"" : """ &amp; Table134[[#This Row],[Label]] &amp; """, ""type"" : ""string"" } ] },","")</f>
        <v/>
      </c>
      <c r="K10" s="194" t="str">
        <f ca="1">"{ ""src"" : ""agent://" &amp; Table134[[#This Row],[src]] &amp; """,  ""trgt"" : ""agent://" &amp; Table134[[#This Row],[trgt]] &amp; """ } " &amp; IF(LEN(OFFSET(Table134[[#This Row],[src]],1,0))&gt;0,", ","")</f>
        <v xml:space="preserve">{ "src" : "agent://aa92f873e98e4f1ea3e544d8130aab39",  "trgt" : "agent://0002223c1a99453096fa3ccb8dca5418" } , </v>
      </c>
    </row>
    <row r="11" spans="1:11" s="195" customFormat="1" x14ac:dyDescent="0.25">
      <c r="A11" s="190">
        <v>10</v>
      </c>
      <c r="B11" s="184" t="s">
        <v>1120</v>
      </c>
      <c r="C11" s="197" t="str">
        <f>VLOOKUP(Table134[[#This Row],[src]],Table1[[UUID]:[email]],2,FALSE)</f>
        <v>5@localhost</v>
      </c>
      <c r="D11" s="192"/>
      <c r="E11" s="195" t="s">
        <v>2506</v>
      </c>
      <c r="F11" s="190" t="str">
        <f>VLOOKUP(Table134[[#This Row],[trgt]],Table1[[UUID]:[email]],2,FALSE)</f>
        <v>3@localhost</v>
      </c>
      <c r="G11" s="190" t="str">
        <f>IF(Table134[[#This Row],[src]]&lt;Table134[[#This Row],[trgt]],Table134[[#This Row],[src]]&amp;Table134[[#This Row],[trgt]],Table134[[#This Row],[trgt]]&amp;Table134[[#This Row],[src]])</f>
        <v>00038b40479945579050fd7a4b77c23eaa92f873e98e4f1ea3e544d8130aab39</v>
      </c>
      <c r="H11" s="190">
        <f>COUNTIF(Table134[DuplicateCheckId],Table134[[#This Row],[DuplicateCheckId]])-1</f>
        <v>0</v>
      </c>
      <c r="I11" s="190"/>
      <c r="J11" s="190" t="str">
        <f>IF(LEN(Table134[[#This Row],[Label]])&gt;0,"""label"" : { ""id"" : ""a7311ed09ba64a6e8066caa2a2247991"" , ""functor"" : ""tag list"" , ""components"" : [ { value"" : """ &amp; Table134[[#This Row],[Label]] &amp; """, ""type"" : ""string"" } ] },","")</f>
        <v/>
      </c>
      <c r="K11" s="194" t="str">
        <f ca="1">"{ ""src"" : ""agent://" &amp; Table134[[#This Row],[src]] &amp; """,  ""trgt"" : ""agent://" &amp; Table134[[#This Row],[trgt]] &amp; """ } " &amp; IF(LEN(OFFSET(Table134[[#This Row],[src]],1,0))&gt;0,", ","")</f>
        <v xml:space="preserve">{ "src" : "agent://aa92f873e98e4f1ea3e544d8130aab39",  "trgt" : "agent://00038b40479945579050fd7a4b77c23e" } , </v>
      </c>
    </row>
    <row r="12" spans="1:11" s="195" customFormat="1" x14ac:dyDescent="0.25">
      <c r="A12" s="190">
        <v>11</v>
      </c>
      <c r="B12" s="184" t="s">
        <v>1120</v>
      </c>
      <c r="C12" s="197" t="str">
        <f>VLOOKUP(Table134[[#This Row],[src]],Table1[[UUID]:[email]],2,FALSE)</f>
        <v>5@localhost</v>
      </c>
      <c r="D12" s="192"/>
      <c r="E12" s="182" t="s">
        <v>1119</v>
      </c>
      <c r="F12" s="190" t="str">
        <f>VLOOKUP(Table134[[#This Row],[trgt]],Table1[[UUID]:[email]],2,FALSE)</f>
        <v>4@localhost</v>
      </c>
      <c r="G12" s="190" t="str">
        <f>IF(Table134[[#This Row],[src]]&lt;Table134[[#This Row],[trgt]],Table134[[#This Row],[src]]&amp;Table134[[#This Row],[trgt]],Table134[[#This Row],[trgt]]&amp;Table134[[#This Row],[src]])</f>
        <v>5e608d080ceb4c0eba10ba78b819fffdaa92f873e98e4f1ea3e544d8130aab39</v>
      </c>
      <c r="H12" s="190">
        <f>COUNTIF(Table134[DuplicateCheckId],Table134[[#This Row],[DuplicateCheckId]])-1</f>
        <v>0</v>
      </c>
      <c r="I12" s="190"/>
      <c r="J12" s="190" t="str">
        <f>IF(LEN(Table134[[#This Row],[Label]])&gt;0,"""label"" : { ""id"" : ""a7311ed09ba64a6e8066caa2a2247991"" , ""functor"" : ""tag list"" , ""components"" : [ { value"" : """ &amp; Table134[[#This Row],[Label]] &amp; """, ""type"" : ""string"" } ] },","")</f>
        <v/>
      </c>
      <c r="K12" s="194" t="str">
        <f ca="1">"{ ""src"" : ""agent://" &amp; Table134[[#This Row],[src]] &amp; """,  ""trgt"" : ""agent://" &amp; Table134[[#This Row],[trgt]] &amp; """ } " &amp; IF(LEN(OFFSET(Table134[[#This Row],[src]],1,0))&gt;0,", ","")</f>
        <v xml:space="preserve">{ "src" : "agent://aa92f873e98e4f1ea3e544d8130aab39",  "trgt" : "agent://5e608d080ceb4c0eba10ba78b819fffd" } , </v>
      </c>
    </row>
    <row r="13" spans="1:11" s="195" customFormat="1" x14ac:dyDescent="0.25">
      <c r="A13" s="190">
        <v>12</v>
      </c>
      <c r="B13" s="182" t="s">
        <v>1121</v>
      </c>
      <c r="C13" s="197" t="str">
        <f>VLOOKUP(Table134[[#This Row],[src]],Table1[[UUID]:[email]],2,FALSE)</f>
        <v>6@localhost</v>
      </c>
      <c r="D13" s="192"/>
      <c r="E13" s="192" t="s">
        <v>2507</v>
      </c>
      <c r="F13" s="190" t="str">
        <f>VLOOKUP(Table134[[#This Row],[trgt]],Table1[[UUID]:[email]],2,FALSE)</f>
        <v>0@localhost</v>
      </c>
      <c r="G13" s="190" t="str">
        <f>IF(Table134[[#This Row],[src]]&lt;Table134[[#This Row],[trgt]],Table134[[#This Row],[src]]&amp;Table134[[#This Row],[trgt]],Table134[[#This Row],[trgt]]&amp;Table134[[#This Row],[src]])</f>
        <v>39422e406152414a8df74d995e4020e9eeeeeeeeeeeeeeeeeeeeeeeeeeeeeeee</v>
      </c>
      <c r="H13" s="190">
        <f>COUNTIF(Table134[DuplicateCheckId],Table134[[#This Row],[DuplicateCheckId]])-1</f>
        <v>0</v>
      </c>
      <c r="I13" s="190"/>
      <c r="J13" s="190" t="str">
        <f>IF(LEN(Table134[[#This Row],[Label]])&gt;0,"""label"" : { ""id"" : ""a7311ed09ba64a6e8066caa2a2247991"" , ""functor"" : ""tag list"" , ""components"" : [ { value"" : """ &amp; Table134[[#This Row],[Label]] &amp; """, ""type"" : ""string"" } ] },","")</f>
        <v/>
      </c>
      <c r="K13" s="194" t="str">
        <f ca="1">"{ ""src"" : ""agent://" &amp; Table134[[#This Row],[src]] &amp; """,  ""trgt"" : ""agent://" &amp; Table134[[#This Row],[trgt]] &amp; """ } " &amp; IF(LEN(OFFSET(Table134[[#This Row],[src]],1,0))&gt;0,", ","")</f>
        <v xml:space="preserve">{ "src" : "agent://39422e406152414a8df74d995e4020e9",  "trgt" : "agent://eeeeeeeeeeeeeeeeeeeeeeeeeeeeeeee" } , </v>
      </c>
    </row>
    <row r="14" spans="1:11" s="195" customFormat="1" x14ac:dyDescent="0.25">
      <c r="A14" s="196">
        <v>13</v>
      </c>
      <c r="B14" s="182" t="s">
        <v>1121</v>
      </c>
      <c r="C14" s="197" t="str">
        <f>VLOOKUP(Table134[[#This Row],[src]],Table1[[UUID]:[email]],2,FALSE)</f>
        <v>6@localhost</v>
      </c>
      <c r="D14" s="192"/>
      <c r="E14" s="193" t="s">
        <v>2504</v>
      </c>
      <c r="F14" s="190" t="str">
        <f>VLOOKUP(Table134[[#This Row],[trgt]],Table1[[UUID]:[email]],2,FALSE)</f>
        <v>1@localhost</v>
      </c>
      <c r="G14" s="190" t="str">
        <f>IF(Table134[[#This Row],[src]]&lt;Table134[[#This Row],[trgt]],Table134[[#This Row],[src]]&amp;Table134[[#This Row],[trgt]],Table134[[#This Row],[trgt]]&amp;Table134[[#This Row],[src]])</f>
        <v>0001b786be604980af3bd2a9e55d6dae39422e406152414a8df74d995e4020e9</v>
      </c>
      <c r="H14" s="190">
        <f>COUNTIF(Table134[DuplicateCheckId],Table134[[#This Row],[DuplicateCheckId]])-1</f>
        <v>0</v>
      </c>
      <c r="I14" s="190"/>
      <c r="J14" s="190" t="str">
        <f>IF(LEN(Table134[[#This Row],[Label]])&gt;0,"""label"" : { ""id"" : ""a7311ed09ba64a6e8066caa2a2247991"" , ""functor"" : ""tag list"" , ""components"" : [ { value"" : """ &amp; Table134[[#This Row],[Label]] &amp; """, ""type"" : ""string"" } ] },","")</f>
        <v/>
      </c>
      <c r="K14" s="194" t="str">
        <f ca="1">"{ ""src"" : ""agent://" &amp; Table134[[#This Row],[src]] &amp; """,  ""trgt"" : ""agent://" &amp; Table134[[#This Row],[trgt]] &amp; """ } " &amp; IF(LEN(OFFSET(Table134[[#This Row],[src]],1,0))&gt;0,", ","")</f>
        <v xml:space="preserve">{ "src" : "agent://39422e406152414a8df74d995e4020e9",  "trgt" : "agent://0001b786be604980af3bd2a9e55d6dae" } , </v>
      </c>
    </row>
    <row r="15" spans="1:11" s="195" customFormat="1" x14ac:dyDescent="0.25">
      <c r="A15" s="190">
        <v>14</v>
      </c>
      <c r="B15" s="182" t="s">
        <v>1121</v>
      </c>
      <c r="C15" s="197" t="str">
        <f>VLOOKUP(Table134[[#This Row],[src]],Table1[[UUID]:[email]],2,FALSE)</f>
        <v>6@localhost</v>
      </c>
      <c r="D15" s="192"/>
      <c r="E15" s="195" t="s">
        <v>2505</v>
      </c>
      <c r="F15" s="190" t="str">
        <f>VLOOKUP(Table134[[#This Row],[trgt]],Table1[[UUID]:[email]],2,FALSE)</f>
        <v>2@localhost</v>
      </c>
      <c r="G15" s="190" t="str">
        <f>IF(Table134[[#This Row],[src]]&lt;Table134[[#This Row],[trgt]],Table134[[#This Row],[src]]&amp;Table134[[#This Row],[trgt]],Table134[[#This Row],[trgt]]&amp;Table134[[#This Row],[src]])</f>
        <v>0002223c1a99453096fa3ccb8dca541839422e406152414a8df74d995e4020e9</v>
      </c>
      <c r="H15" s="190">
        <f>COUNTIF(Table134[DuplicateCheckId],Table134[[#This Row],[DuplicateCheckId]])-1</f>
        <v>0</v>
      </c>
      <c r="I15" s="190"/>
      <c r="J15" s="190" t="str">
        <f>IF(LEN(Table134[[#This Row],[Label]])&gt;0,"""label"" : { ""id"" : ""a7311ed09ba64a6e8066caa2a2247991"" , ""functor"" : ""tag list"" , ""components"" : [ { value"" : """ &amp; Table134[[#This Row],[Label]] &amp; """, ""type"" : ""string"" } ] },","")</f>
        <v/>
      </c>
      <c r="K15" s="194" t="str">
        <f ca="1">"{ ""src"" : ""agent://" &amp; Table134[[#This Row],[src]] &amp; """,  ""trgt"" : ""agent://" &amp; Table134[[#This Row],[trgt]] &amp; """ } " &amp; IF(LEN(OFFSET(Table134[[#This Row],[src]],1,0))&gt;0,", ","")</f>
        <v xml:space="preserve">{ "src" : "agent://39422e406152414a8df74d995e4020e9",  "trgt" : "agent://0002223c1a99453096fa3ccb8dca5418" } , </v>
      </c>
    </row>
    <row r="16" spans="1:11" s="195" customFormat="1" x14ac:dyDescent="0.25">
      <c r="A16" s="190">
        <v>15</v>
      </c>
      <c r="B16" s="182" t="s">
        <v>1121</v>
      </c>
      <c r="C16" s="197" t="str">
        <f>VLOOKUP(Table134[[#This Row],[src]],Table1[[UUID]:[email]],2,FALSE)</f>
        <v>6@localhost</v>
      </c>
      <c r="D16" s="192"/>
      <c r="E16" s="195" t="s">
        <v>2506</v>
      </c>
      <c r="F16" s="190" t="str">
        <f>VLOOKUP(Table134[[#This Row],[trgt]],Table1[[UUID]:[email]],2,FALSE)</f>
        <v>3@localhost</v>
      </c>
      <c r="G16" s="190" t="str">
        <f>IF(Table134[[#This Row],[src]]&lt;Table134[[#This Row],[trgt]],Table134[[#This Row],[src]]&amp;Table134[[#This Row],[trgt]],Table134[[#This Row],[trgt]]&amp;Table134[[#This Row],[src]])</f>
        <v>00038b40479945579050fd7a4b77c23e39422e406152414a8df74d995e4020e9</v>
      </c>
      <c r="H16" s="190">
        <f>COUNTIF(Table134[DuplicateCheckId],Table134[[#This Row],[DuplicateCheckId]])-1</f>
        <v>0</v>
      </c>
      <c r="I16" s="190"/>
      <c r="J16" s="190" t="str">
        <f>IF(LEN(Table134[[#This Row],[Label]])&gt;0,"""label"" : { ""id"" : ""a7311ed09ba64a6e8066caa2a2247991"" , ""functor"" : ""tag list"" , ""components"" : [ { value"" : """ &amp; Table134[[#This Row],[Label]] &amp; """, ""type"" : ""string"" } ] },","")</f>
        <v/>
      </c>
      <c r="K16" s="194" t="str">
        <f ca="1">"{ ""src"" : ""agent://" &amp; Table134[[#This Row],[src]] &amp; """,  ""trgt"" : ""agent://" &amp; Table134[[#This Row],[trgt]] &amp; """ } " &amp; IF(LEN(OFFSET(Table134[[#This Row],[src]],1,0))&gt;0,", ","")</f>
        <v xml:space="preserve">{ "src" : "agent://39422e406152414a8df74d995e4020e9",  "trgt" : "agent://00038b40479945579050fd7a4b77c23e" } , </v>
      </c>
    </row>
    <row r="17" spans="1:11" s="195" customFormat="1" x14ac:dyDescent="0.25">
      <c r="A17" s="190">
        <v>16</v>
      </c>
      <c r="B17" s="182" t="s">
        <v>1121</v>
      </c>
      <c r="C17" s="197" t="str">
        <f>VLOOKUP(Table134[[#This Row],[src]],Table1[[UUID]:[email]],2,FALSE)</f>
        <v>6@localhost</v>
      </c>
      <c r="D17" s="192"/>
      <c r="E17" s="182" t="s">
        <v>1119</v>
      </c>
      <c r="F17" s="190" t="str">
        <f>VLOOKUP(Table134[[#This Row],[trgt]],Table1[[UUID]:[email]],2,FALSE)</f>
        <v>4@localhost</v>
      </c>
      <c r="G17" s="190" t="str">
        <f>IF(Table134[[#This Row],[src]]&lt;Table134[[#This Row],[trgt]],Table134[[#This Row],[src]]&amp;Table134[[#This Row],[trgt]],Table134[[#This Row],[trgt]]&amp;Table134[[#This Row],[src]])</f>
        <v>39422e406152414a8df74d995e4020e95e608d080ceb4c0eba10ba78b819fffd</v>
      </c>
      <c r="H17" s="190">
        <f>COUNTIF(Table134[DuplicateCheckId],Table134[[#This Row],[DuplicateCheckId]])-1</f>
        <v>0</v>
      </c>
      <c r="I17" s="190"/>
      <c r="J17" s="190" t="str">
        <f>IF(LEN(Table134[[#This Row],[Label]])&gt;0,"""label"" : { ""id"" : ""a7311ed09ba64a6e8066caa2a2247991"" , ""functor"" : ""tag list"" , ""components"" : [ { value"" : """ &amp; Table134[[#This Row],[Label]] &amp; """, ""type"" : ""string"" } ] },","")</f>
        <v/>
      </c>
      <c r="K17" s="194" t="str">
        <f ca="1">"{ ""src"" : ""agent://" &amp; Table134[[#This Row],[src]] &amp; """,  ""trgt"" : ""agent://" &amp; Table134[[#This Row],[trgt]] &amp; """ } " &amp; IF(LEN(OFFSET(Table134[[#This Row],[src]],1,0))&gt;0,", ","")</f>
        <v xml:space="preserve">{ "src" : "agent://39422e406152414a8df74d995e4020e9",  "trgt" : "agent://5e608d080ceb4c0eba10ba78b819fffd" } , </v>
      </c>
    </row>
    <row r="18" spans="1:11" s="195" customFormat="1" x14ac:dyDescent="0.25">
      <c r="A18" s="196">
        <v>17</v>
      </c>
      <c r="B18" s="182" t="s">
        <v>1121</v>
      </c>
      <c r="C18" s="197" t="str">
        <f>VLOOKUP(Table134[[#This Row],[src]],Table1[[UUID]:[email]],2,FALSE)</f>
        <v>6@localhost</v>
      </c>
      <c r="D18" s="192"/>
      <c r="E18" s="184" t="s">
        <v>1120</v>
      </c>
      <c r="F18" s="190" t="str">
        <f>VLOOKUP(Table134[[#This Row],[trgt]],Table1[[UUID]:[email]],2,FALSE)</f>
        <v>5@localhost</v>
      </c>
      <c r="G18" s="190" t="str">
        <f>IF(Table134[[#This Row],[src]]&lt;Table134[[#This Row],[trgt]],Table134[[#This Row],[src]]&amp;Table134[[#This Row],[trgt]],Table134[[#This Row],[trgt]]&amp;Table134[[#This Row],[src]])</f>
        <v>39422e406152414a8df74d995e4020e9aa92f873e98e4f1ea3e544d8130aab39</v>
      </c>
      <c r="H18" s="190">
        <f>COUNTIF(Table134[DuplicateCheckId],Table134[[#This Row],[DuplicateCheckId]])-1</f>
        <v>0</v>
      </c>
      <c r="I18" s="190"/>
      <c r="J18" s="190" t="str">
        <f>IF(LEN(Table134[[#This Row],[Label]])&gt;0,"""label"" : { ""id"" : ""a7311ed09ba64a6e8066caa2a2247991"" , ""functor"" : ""tag list"" , ""components"" : [ { value"" : """ &amp; Table134[[#This Row],[Label]] &amp; """, ""type"" : ""string"" } ] },","")</f>
        <v/>
      </c>
      <c r="K18" s="194" t="str">
        <f ca="1">"{ ""src"" : ""agent://" &amp; Table134[[#This Row],[src]] &amp; """,  ""trgt"" : ""agent://" &amp; Table134[[#This Row],[trgt]] &amp; """ } " &amp; IF(LEN(OFFSET(Table134[[#This Row],[src]],1,0))&gt;0,", ","")</f>
        <v xml:space="preserve">{ "src" : "agent://39422e406152414a8df74d995e4020e9",  "trgt" : "agent://aa92f873e98e4f1ea3e544d8130aab39" } , </v>
      </c>
    </row>
    <row r="19" spans="1:11" s="195" customFormat="1" x14ac:dyDescent="0.25">
      <c r="A19" s="190">
        <v>18</v>
      </c>
      <c r="B19" s="184" t="s">
        <v>1122</v>
      </c>
      <c r="C19" s="197" t="str">
        <f>VLOOKUP(Table134[[#This Row],[src]],Table1[[UUID]:[email]],2,FALSE)</f>
        <v>7@localhost</v>
      </c>
      <c r="D19" s="192"/>
      <c r="E19" s="192" t="s">
        <v>2507</v>
      </c>
      <c r="F19" s="190" t="str">
        <f>VLOOKUP(Table134[[#This Row],[trgt]],Table1[[UUID]:[email]],2,FALSE)</f>
        <v>0@localhost</v>
      </c>
      <c r="G19" s="190" t="str">
        <f>IF(Table134[[#This Row],[src]]&lt;Table134[[#This Row],[trgt]],Table134[[#This Row],[src]]&amp;Table134[[#This Row],[trgt]],Table134[[#This Row],[trgt]]&amp;Table134[[#This Row],[src]])</f>
        <v>acb7deed50c0478dadbb89fef1fea056eeeeeeeeeeeeeeeeeeeeeeeeeeeeeeee</v>
      </c>
      <c r="H19" s="190">
        <f>COUNTIF(Table134[DuplicateCheckId],Table134[[#This Row],[DuplicateCheckId]])-1</f>
        <v>0</v>
      </c>
      <c r="I19" s="190"/>
      <c r="J19" s="190" t="str">
        <f>IF(LEN(Table134[[#This Row],[Label]])&gt;0,"""label"" : { ""id"" : ""a7311ed09ba64a6e8066caa2a2247991"" , ""functor"" : ""tag list"" , ""components"" : [ { value"" : """ &amp; Table134[[#This Row],[Label]] &amp; """, ""type"" : ""string"" } ] },","")</f>
        <v/>
      </c>
      <c r="K19" s="194" t="str">
        <f ca="1">"{ ""src"" : ""agent://" &amp; Table134[[#This Row],[src]] &amp; """,  ""trgt"" : ""agent://" &amp; Table134[[#This Row],[trgt]] &amp; """ } " &amp; IF(LEN(OFFSET(Table134[[#This Row],[src]],1,0))&gt;0,", ","")</f>
        <v xml:space="preserve">{ "src" : "agent://acb7deed50c0478dadbb89fef1fea056",  "trgt" : "agent://eeeeeeeeeeeeeeeeeeeeeeeeeeeeeeee" } , </v>
      </c>
    </row>
    <row r="20" spans="1:11" s="195" customFormat="1" x14ac:dyDescent="0.25">
      <c r="A20" s="190">
        <v>19</v>
      </c>
      <c r="B20" s="184" t="s">
        <v>1122</v>
      </c>
      <c r="C20" s="197" t="str">
        <f>VLOOKUP(Table134[[#This Row],[src]],Table1[[UUID]:[email]],2,FALSE)</f>
        <v>7@localhost</v>
      </c>
      <c r="D20" s="192"/>
      <c r="E20" s="193" t="s">
        <v>2504</v>
      </c>
      <c r="F20" s="190" t="str">
        <f>VLOOKUP(Table134[[#This Row],[trgt]],Table1[[UUID]:[email]],2,FALSE)</f>
        <v>1@localhost</v>
      </c>
      <c r="G20" s="190" t="str">
        <f>IF(Table134[[#This Row],[src]]&lt;Table134[[#This Row],[trgt]],Table134[[#This Row],[src]]&amp;Table134[[#This Row],[trgt]],Table134[[#This Row],[trgt]]&amp;Table134[[#This Row],[src]])</f>
        <v>0001b786be604980af3bd2a9e55d6daeacb7deed50c0478dadbb89fef1fea056</v>
      </c>
      <c r="H20" s="190">
        <f>COUNTIF(Table134[DuplicateCheckId],Table134[[#This Row],[DuplicateCheckId]])-1</f>
        <v>0</v>
      </c>
      <c r="I20" s="190"/>
      <c r="J20" s="190" t="str">
        <f>IF(LEN(Table134[[#This Row],[Label]])&gt;0,"""label"" : { ""id"" : ""a7311ed09ba64a6e8066caa2a2247991"" , ""functor"" : ""tag list"" , ""components"" : [ { value"" : """ &amp; Table134[[#This Row],[Label]] &amp; """, ""type"" : ""string"" } ] },","")</f>
        <v/>
      </c>
      <c r="K20" s="194" t="str">
        <f ca="1">"{ ""src"" : ""agent://" &amp; Table134[[#This Row],[src]] &amp; """,  ""trgt"" : ""agent://" &amp; Table134[[#This Row],[trgt]] &amp; """ } " &amp; IF(LEN(OFFSET(Table134[[#This Row],[src]],1,0))&gt;0,", ","")</f>
        <v xml:space="preserve">{ "src" : "agent://acb7deed50c0478dadbb89fef1fea056",  "trgt" : "agent://0001b786be604980af3bd2a9e55d6dae" } , </v>
      </c>
    </row>
    <row r="21" spans="1:11" s="195" customFormat="1" x14ac:dyDescent="0.25">
      <c r="A21" s="190">
        <v>20</v>
      </c>
      <c r="B21" s="184" t="s">
        <v>1122</v>
      </c>
      <c r="C21" s="197" t="str">
        <f>VLOOKUP(Table134[[#This Row],[src]],Table1[[UUID]:[email]],2,FALSE)</f>
        <v>7@localhost</v>
      </c>
      <c r="D21" s="192"/>
      <c r="E21" s="195" t="s">
        <v>2505</v>
      </c>
      <c r="F21" s="190" t="str">
        <f>VLOOKUP(Table134[[#This Row],[trgt]],Table1[[UUID]:[email]],2,FALSE)</f>
        <v>2@localhost</v>
      </c>
      <c r="G21" s="190" t="str">
        <f>IF(Table134[[#This Row],[src]]&lt;Table134[[#This Row],[trgt]],Table134[[#This Row],[src]]&amp;Table134[[#This Row],[trgt]],Table134[[#This Row],[trgt]]&amp;Table134[[#This Row],[src]])</f>
        <v>0002223c1a99453096fa3ccb8dca5418acb7deed50c0478dadbb89fef1fea056</v>
      </c>
      <c r="H21" s="190">
        <f>COUNTIF(Table134[DuplicateCheckId],Table134[[#This Row],[DuplicateCheckId]])-1</f>
        <v>0</v>
      </c>
      <c r="I21" s="190"/>
      <c r="J21" s="190" t="str">
        <f>IF(LEN(Table134[[#This Row],[Label]])&gt;0,"""label"" : { ""id"" : ""a7311ed09ba64a6e8066caa2a2247991"" , ""functor"" : ""tag list"" , ""components"" : [ { value"" : """ &amp; Table134[[#This Row],[Label]] &amp; """, ""type"" : ""string"" } ] },","")</f>
        <v/>
      </c>
      <c r="K21" s="194" t="str">
        <f ca="1">"{ ""src"" : ""agent://" &amp; Table134[[#This Row],[src]] &amp; """,  ""trgt"" : ""agent://" &amp; Table134[[#This Row],[trgt]] &amp; """ } " &amp; IF(LEN(OFFSET(Table134[[#This Row],[src]],1,0))&gt;0,", ","")</f>
        <v xml:space="preserve">{ "src" : "agent://acb7deed50c0478dadbb89fef1fea056",  "trgt" : "agent://0002223c1a99453096fa3ccb8dca5418" } , </v>
      </c>
    </row>
    <row r="22" spans="1:11" s="195" customFormat="1" x14ac:dyDescent="0.25">
      <c r="A22" s="196">
        <v>21</v>
      </c>
      <c r="B22" s="184" t="s">
        <v>1122</v>
      </c>
      <c r="C22" s="197" t="str">
        <f>VLOOKUP(Table134[[#This Row],[src]],Table1[[UUID]:[email]],2,FALSE)</f>
        <v>7@localhost</v>
      </c>
      <c r="D22" s="192"/>
      <c r="E22" s="195" t="s">
        <v>2506</v>
      </c>
      <c r="F22" s="190" t="str">
        <f>VLOOKUP(Table134[[#This Row],[trgt]],Table1[[UUID]:[email]],2,FALSE)</f>
        <v>3@localhost</v>
      </c>
      <c r="G22" s="190" t="str">
        <f>IF(Table134[[#This Row],[src]]&lt;Table134[[#This Row],[trgt]],Table134[[#This Row],[src]]&amp;Table134[[#This Row],[trgt]],Table134[[#This Row],[trgt]]&amp;Table134[[#This Row],[src]])</f>
        <v>00038b40479945579050fd7a4b77c23eacb7deed50c0478dadbb89fef1fea056</v>
      </c>
      <c r="H22" s="190">
        <f>COUNTIF(Table134[DuplicateCheckId],Table134[[#This Row],[DuplicateCheckId]])-1</f>
        <v>0</v>
      </c>
      <c r="I22" s="190"/>
      <c r="J22" s="190" t="str">
        <f>IF(LEN(Table134[[#This Row],[Label]])&gt;0,"""label"" : { ""id"" : ""a7311ed09ba64a6e8066caa2a2247991"" , ""functor"" : ""tag list"" , ""components"" : [ { value"" : """ &amp; Table134[[#This Row],[Label]] &amp; """, ""type"" : ""string"" } ] },","")</f>
        <v/>
      </c>
      <c r="K22" s="194" t="str">
        <f ca="1">"{ ""src"" : ""agent://" &amp; Table134[[#This Row],[src]] &amp; """,  ""trgt"" : ""agent://" &amp; Table134[[#This Row],[trgt]] &amp; """ } " &amp; IF(LEN(OFFSET(Table134[[#This Row],[src]],1,0))&gt;0,", ","")</f>
        <v xml:space="preserve">{ "src" : "agent://acb7deed50c0478dadbb89fef1fea056",  "trgt" : "agent://00038b40479945579050fd7a4b77c23e" } , </v>
      </c>
    </row>
    <row r="23" spans="1:11" s="195" customFormat="1" x14ac:dyDescent="0.25">
      <c r="A23" s="190">
        <v>22</v>
      </c>
      <c r="B23" s="184" t="s">
        <v>1122</v>
      </c>
      <c r="C23" s="197" t="str">
        <f>VLOOKUP(Table134[[#This Row],[src]],Table1[[UUID]:[email]],2,FALSE)</f>
        <v>7@localhost</v>
      </c>
      <c r="D23" s="192"/>
      <c r="E23" s="182" t="s">
        <v>1119</v>
      </c>
      <c r="F23" s="190" t="str">
        <f>VLOOKUP(Table134[[#This Row],[trgt]],Table1[[UUID]:[email]],2,FALSE)</f>
        <v>4@localhost</v>
      </c>
      <c r="G23" s="190" t="str">
        <f>IF(Table134[[#This Row],[src]]&lt;Table134[[#This Row],[trgt]],Table134[[#This Row],[src]]&amp;Table134[[#This Row],[trgt]],Table134[[#This Row],[trgt]]&amp;Table134[[#This Row],[src]])</f>
        <v>5e608d080ceb4c0eba10ba78b819fffdacb7deed50c0478dadbb89fef1fea056</v>
      </c>
      <c r="H23" s="190">
        <f>COUNTIF(Table134[DuplicateCheckId],Table134[[#This Row],[DuplicateCheckId]])-1</f>
        <v>0</v>
      </c>
      <c r="I23" s="190"/>
      <c r="J23" s="190" t="str">
        <f>IF(LEN(Table134[[#This Row],[Label]])&gt;0,"""label"" : { ""id"" : ""a7311ed09ba64a6e8066caa2a2247991"" , ""functor"" : ""tag list"" , ""components"" : [ { value"" : """ &amp; Table134[[#This Row],[Label]] &amp; """, ""type"" : ""string"" } ] },","")</f>
        <v/>
      </c>
      <c r="K23" s="194" t="str">
        <f ca="1">"{ ""src"" : ""agent://" &amp; Table134[[#This Row],[src]] &amp; """,  ""trgt"" : ""agent://" &amp; Table134[[#This Row],[trgt]] &amp; """ } " &amp; IF(LEN(OFFSET(Table134[[#This Row],[src]],1,0))&gt;0,", ","")</f>
        <v xml:space="preserve">{ "src" : "agent://acb7deed50c0478dadbb89fef1fea056",  "trgt" : "agent://5e608d080ceb4c0eba10ba78b819fffd" } , </v>
      </c>
    </row>
    <row r="24" spans="1:11" s="195" customFormat="1" x14ac:dyDescent="0.25">
      <c r="A24" s="190">
        <v>23</v>
      </c>
      <c r="B24" s="184" t="s">
        <v>1122</v>
      </c>
      <c r="C24" s="197" t="str">
        <f>VLOOKUP(Table134[[#This Row],[src]],Table1[[UUID]:[email]],2,FALSE)</f>
        <v>7@localhost</v>
      </c>
      <c r="D24" s="192"/>
      <c r="E24" s="184" t="s">
        <v>1120</v>
      </c>
      <c r="F24" s="190" t="str">
        <f>VLOOKUP(Table134[[#This Row],[trgt]],Table1[[UUID]:[email]],2,FALSE)</f>
        <v>5@localhost</v>
      </c>
      <c r="G24" s="190" t="str">
        <f>IF(Table134[[#This Row],[src]]&lt;Table134[[#This Row],[trgt]],Table134[[#This Row],[src]]&amp;Table134[[#This Row],[trgt]],Table134[[#This Row],[trgt]]&amp;Table134[[#This Row],[src]])</f>
        <v>aa92f873e98e4f1ea3e544d8130aab39acb7deed50c0478dadbb89fef1fea056</v>
      </c>
      <c r="H24" s="190">
        <f>COUNTIF(Table134[DuplicateCheckId],Table134[[#This Row],[DuplicateCheckId]])-1</f>
        <v>0</v>
      </c>
      <c r="I24" s="190"/>
      <c r="J24" s="190" t="str">
        <f>IF(LEN(Table134[[#This Row],[Label]])&gt;0,"""label"" : { ""id"" : ""a7311ed09ba64a6e8066caa2a2247991"" , ""functor"" : ""tag list"" , ""components"" : [ { value"" : """ &amp; Table134[[#This Row],[Label]] &amp; """, ""type"" : ""string"" } ] },","")</f>
        <v/>
      </c>
      <c r="K24" s="194" t="str">
        <f ca="1">"{ ""src"" : ""agent://" &amp; Table134[[#This Row],[src]] &amp; """,  ""trgt"" : ""agent://" &amp; Table134[[#This Row],[trgt]] &amp; """ } " &amp; IF(LEN(OFFSET(Table134[[#This Row],[src]],1,0))&gt;0,", ","")</f>
        <v xml:space="preserve">{ "src" : "agent://acb7deed50c0478dadbb89fef1fea056",  "trgt" : "agent://aa92f873e98e4f1ea3e544d8130aab39" } , </v>
      </c>
    </row>
    <row r="25" spans="1:11" s="195" customFormat="1" x14ac:dyDescent="0.25">
      <c r="A25" s="190">
        <v>24</v>
      </c>
      <c r="B25" s="184" t="s">
        <v>1122</v>
      </c>
      <c r="C25" s="197" t="str">
        <f>VLOOKUP(Table134[[#This Row],[src]],Table1[[UUID]:[email]],2,FALSE)</f>
        <v>7@localhost</v>
      </c>
      <c r="D25" s="192"/>
      <c r="E25" s="182" t="s">
        <v>1121</v>
      </c>
      <c r="F25" s="190" t="str">
        <f>VLOOKUP(Table134[[#This Row],[trgt]],Table1[[UUID]:[email]],2,FALSE)</f>
        <v>6@localhost</v>
      </c>
      <c r="G25" s="190" t="str">
        <f>IF(Table134[[#This Row],[src]]&lt;Table134[[#This Row],[trgt]],Table134[[#This Row],[src]]&amp;Table134[[#This Row],[trgt]],Table134[[#This Row],[trgt]]&amp;Table134[[#This Row],[src]])</f>
        <v>39422e406152414a8df74d995e4020e9acb7deed50c0478dadbb89fef1fea056</v>
      </c>
      <c r="H25" s="190">
        <f>COUNTIF(Table134[DuplicateCheckId],Table134[[#This Row],[DuplicateCheckId]])-1</f>
        <v>0</v>
      </c>
      <c r="I25" s="190"/>
      <c r="J25" s="190" t="str">
        <f>IF(LEN(Table134[[#This Row],[Label]])&gt;0,"""label"" : { ""id"" : ""a7311ed09ba64a6e8066caa2a2247991"" , ""functor"" : ""tag list"" , ""components"" : [ { value"" : """ &amp; Table134[[#This Row],[Label]] &amp; """, ""type"" : ""string"" } ] },","")</f>
        <v/>
      </c>
      <c r="K25" s="194" t="str">
        <f ca="1">"{ ""src"" : ""agent://" &amp; Table134[[#This Row],[src]] &amp; """,  ""trgt"" : ""agent://" &amp; Table134[[#This Row],[trgt]] &amp; """ } " &amp; IF(LEN(OFFSET(Table134[[#This Row],[src]],1,0))&gt;0,", ","")</f>
        <v xml:space="preserve">{ "src" : "agent://acb7deed50c0478dadbb89fef1fea056",  "trgt" : "agent://39422e406152414a8df74d995e4020e9" } , </v>
      </c>
    </row>
    <row r="26" spans="1:11" s="195" customFormat="1" x14ac:dyDescent="0.25">
      <c r="A26" s="196">
        <v>25</v>
      </c>
      <c r="B26" s="184" t="s">
        <v>1123</v>
      </c>
      <c r="C26" s="197" t="str">
        <f>VLOOKUP(Table134[[#This Row],[src]],Table1[[UUID]:[email]],2,FALSE)</f>
        <v>8@localhost</v>
      </c>
      <c r="D26" s="192"/>
      <c r="E26" s="192" t="s">
        <v>2507</v>
      </c>
      <c r="F26" s="190" t="str">
        <f>VLOOKUP(Table134[[#This Row],[trgt]],Table1[[UUID]:[email]],2,FALSE)</f>
        <v>0@localhost</v>
      </c>
      <c r="G26" s="190" t="str">
        <f>IF(Table134[[#This Row],[src]]&lt;Table134[[#This Row],[trgt]],Table134[[#This Row],[src]]&amp;Table134[[#This Row],[trgt]],Table134[[#This Row],[trgt]]&amp;Table134[[#This Row],[src]])</f>
        <v>239ec972d8bd4e1c8a08efe1d998e38eeeeeeeeeeeeeeeeeeeeeeeeeeeeeeeee</v>
      </c>
      <c r="H26" s="190">
        <f>COUNTIF(Table134[DuplicateCheckId],Table134[[#This Row],[DuplicateCheckId]])-1</f>
        <v>0</v>
      </c>
      <c r="I26" s="190"/>
      <c r="J26" s="190" t="str">
        <f>IF(LEN(Table134[[#This Row],[Label]])&gt;0,"""label"" : { ""id"" : ""a7311ed09ba64a6e8066caa2a2247991"" , ""functor"" : ""tag list"" , ""components"" : [ { value"" : """ &amp; Table134[[#This Row],[Label]] &amp; """, ""type"" : ""string"" } ] },","")</f>
        <v/>
      </c>
      <c r="K26" s="194" t="str">
        <f ca="1">"{ ""src"" : ""agent://" &amp; Table134[[#This Row],[src]] &amp; """,  ""trgt"" : ""agent://" &amp; Table134[[#This Row],[trgt]] &amp; """ } " &amp; IF(LEN(OFFSET(Table134[[#This Row],[src]],1,0))&gt;0,", ","")</f>
        <v xml:space="preserve">{ "src" : "agent://239ec972d8bd4e1c8a08efe1d998e38e",  "trgt" : "agent://eeeeeeeeeeeeeeeeeeeeeeeeeeeeeeee" } , </v>
      </c>
    </row>
    <row r="27" spans="1:11" s="195" customFormat="1" x14ac:dyDescent="0.25">
      <c r="A27" s="190">
        <v>26</v>
      </c>
      <c r="B27" s="184" t="s">
        <v>1124</v>
      </c>
      <c r="C27" s="197" t="str">
        <f>VLOOKUP(Table134[[#This Row],[src]],Table1[[UUID]:[email]],2,FALSE)</f>
        <v>9@localhost</v>
      </c>
      <c r="D27" s="192"/>
      <c r="E27" s="192" t="s">
        <v>2507</v>
      </c>
      <c r="F27" s="190" t="str">
        <f>VLOOKUP(Table134[[#This Row],[trgt]],Table1[[UUID]:[email]],2,FALSE)</f>
        <v>0@localhost</v>
      </c>
      <c r="G27" s="190" t="str">
        <f>IF(Table134[[#This Row],[src]]&lt;Table134[[#This Row],[trgt]],Table134[[#This Row],[src]]&amp;Table134[[#This Row],[trgt]],Table134[[#This Row],[trgt]]&amp;Table134[[#This Row],[src]])</f>
        <v>8f0a838e36b0484cb1091eeec09a85f7eeeeeeeeeeeeeeeeeeeeeeeeeeeeeeee</v>
      </c>
      <c r="H27" s="190">
        <f>COUNTIF(Table134[DuplicateCheckId],Table134[[#This Row],[DuplicateCheckId]])-1</f>
        <v>0</v>
      </c>
      <c r="I27" s="190"/>
      <c r="J27" s="190" t="str">
        <f>IF(LEN(Table134[[#This Row],[Label]])&gt;0,"""label"" : { ""id"" : ""a7311ed09ba64a6e8066caa2a2247991"" , ""functor"" : ""tag list"" , ""components"" : [ { value"" : """ &amp; Table134[[#This Row],[Label]] &amp; """, ""type"" : ""string"" } ] },","")</f>
        <v/>
      </c>
      <c r="K27" s="194" t="str">
        <f ca="1">"{ ""src"" : ""agent://" &amp; Table134[[#This Row],[src]] &amp; """,  ""trgt"" : ""agent://" &amp; Table134[[#This Row],[trgt]] &amp; """ } " &amp; IF(LEN(OFFSET(Table134[[#This Row],[src]],1,0))&gt;0,", ","")</f>
        <v xml:space="preserve">{ "src" : "agent://8f0a838e36b0484cb1091eeec09a85f7",  "trgt" : "agent://eeeeeeeeeeeeeeeeeeeeeeeeeeeeeeee" } , </v>
      </c>
    </row>
    <row r="28" spans="1:11" s="195" customFormat="1" x14ac:dyDescent="0.25">
      <c r="A28" s="190">
        <v>27</v>
      </c>
      <c r="B28" s="184" t="s">
        <v>1125</v>
      </c>
      <c r="C28" s="197" t="str">
        <f>VLOOKUP(Table134[[#This Row],[src]],Table1[[UUID]:[email]],2,FALSE)</f>
        <v>10@localhost</v>
      </c>
      <c r="D28" s="192"/>
      <c r="E28" s="192" t="s">
        <v>2507</v>
      </c>
      <c r="F28" s="190" t="str">
        <f>VLOOKUP(Table134[[#This Row],[trgt]],Table1[[UUID]:[email]],2,FALSE)</f>
        <v>0@localhost</v>
      </c>
      <c r="G28" s="190" t="str">
        <f>IF(Table134[[#This Row],[src]]&lt;Table134[[#This Row],[trgt]],Table134[[#This Row],[src]]&amp;Table134[[#This Row],[trgt]],Table134[[#This Row],[trgt]]&amp;Table134[[#This Row],[src]])</f>
        <v>47d49a9cbc384b628d1caaa7376a2e22eeeeeeeeeeeeeeeeeeeeeeeeeeeeeeee</v>
      </c>
      <c r="H28" s="190">
        <f>COUNTIF(Table134[DuplicateCheckId],Table134[[#This Row],[DuplicateCheckId]])-1</f>
        <v>0</v>
      </c>
      <c r="I28" s="190"/>
      <c r="J28" s="190" t="str">
        <f>IF(LEN(Table134[[#This Row],[Label]])&gt;0,"""label"" : { ""id"" : ""a7311ed09ba64a6e8066caa2a2247991"" , ""functor"" : ""tag list"" , ""components"" : [ { value"" : """ &amp; Table134[[#This Row],[Label]] &amp; """, ""type"" : ""string"" } ] },","")</f>
        <v/>
      </c>
      <c r="K28" s="194" t="str">
        <f ca="1">"{ ""src"" : ""agent://" &amp; Table134[[#This Row],[src]] &amp; """,  ""trgt"" : ""agent://" &amp; Table134[[#This Row],[trgt]] &amp; """ } " &amp; IF(LEN(OFFSET(Table134[[#This Row],[src]],1,0))&gt;0,", ","")</f>
        <v xml:space="preserve">{ "src" : "agent://47d49a9cbc384b628d1caaa7376a2e22",  "trgt" : "agent://eeeeeeeeeeeeeeeeeeeeeeeeeeeeeeee" } , </v>
      </c>
    </row>
    <row r="29" spans="1:11" s="224" customFormat="1" x14ac:dyDescent="0.25">
      <c r="A29" s="220">
        <v>28</v>
      </c>
      <c r="B29" s="209" t="s">
        <v>1126</v>
      </c>
      <c r="C29" s="221" t="str">
        <f>VLOOKUP(Table134[[#This Row],[src]],Table1[[UUID]:[email]],2,FALSE)</f>
        <v>11@localhost</v>
      </c>
      <c r="D29" s="222"/>
      <c r="E29" s="222" t="s">
        <v>2507</v>
      </c>
      <c r="F29" s="220" t="str">
        <f>VLOOKUP(Table134[[#This Row],[trgt]],Table1[[UUID]:[email]],2,FALSE)</f>
        <v>0@localhost</v>
      </c>
      <c r="G29" s="220" t="str">
        <f>IF(Table134[[#This Row],[src]]&lt;Table134[[#This Row],[trgt]],Table134[[#This Row],[src]]&amp;Table134[[#This Row],[trgt]],Table134[[#This Row],[trgt]]&amp;Table134[[#This Row],[src]])</f>
        <v>eeeeeeeeeeeeeeeeeeeeeeeeeeeeeeeefdbf0577e4f44449b6c0114d0bf7b343</v>
      </c>
      <c r="H29" s="220">
        <f>COUNTIF(Table134[DuplicateCheckId],Table134[[#This Row],[DuplicateCheckId]])-1</f>
        <v>0</v>
      </c>
      <c r="I29" s="220"/>
      <c r="J29" s="220" t="str">
        <f>IF(LEN(Table134[[#This Row],[Label]])&gt;0,"""label"" : { ""id"" : ""a7311ed09ba64a6e8066caa2a2247991"" , ""functor"" : ""tag list"" , ""components"" : [ { value"" : """ &amp; Table134[[#This Row],[Label]] &amp; """, ""type"" : ""string"" } ] },","")</f>
        <v/>
      </c>
      <c r="K29" s="223" t="str">
        <f ca="1">"{ ""src"" : ""agent://" &amp; Table134[[#This Row],[src]] &amp; """,  ""trgt"" : ""agent://" &amp; Table134[[#This Row],[trgt]] &amp; """ } " &amp; IF(LEN(OFFSET(Table134[[#This Row],[src]],1,0))&gt;0,", ","")</f>
        <v xml:space="preserve">{ "src" : "agent://fdbf0577e4f44449b6c0114d0bf7b343",  "trgt" : "agent://eeeeeeeeeeeeeeeeeeeeeeeeeeeeeeee" } , </v>
      </c>
    </row>
    <row r="30" spans="1:11" s="224" customFormat="1" x14ac:dyDescent="0.25">
      <c r="A30" s="225">
        <v>29</v>
      </c>
      <c r="B30" s="209" t="s">
        <v>1127</v>
      </c>
      <c r="C30" s="221" t="str">
        <f>VLOOKUP(Table134[[#This Row],[src]],Table1[[UUID]:[email]],2,FALSE)</f>
        <v>12@localhost</v>
      </c>
      <c r="D30" s="222"/>
      <c r="E30" s="222" t="s">
        <v>2507</v>
      </c>
      <c r="F30" s="220" t="str">
        <f>VLOOKUP(Table134[[#This Row],[trgt]],Table1[[UUID]:[email]],2,FALSE)</f>
        <v>0@localhost</v>
      </c>
      <c r="G30" s="220" t="str">
        <f>IF(Table134[[#This Row],[src]]&lt;Table134[[#This Row],[trgt]],Table134[[#This Row],[src]]&amp;Table134[[#This Row],[trgt]],Table134[[#This Row],[trgt]]&amp;Table134[[#This Row],[src]])</f>
        <v>5bf7266ca0934d65b4e3347d40350d5ceeeeeeeeeeeeeeeeeeeeeeeeeeeeeeee</v>
      </c>
      <c r="H30" s="220">
        <f>COUNTIF(Table134[DuplicateCheckId],Table134[[#This Row],[DuplicateCheckId]])-1</f>
        <v>0</v>
      </c>
      <c r="I30" s="220"/>
      <c r="J30" s="220" t="str">
        <f>IF(LEN(Table134[[#This Row],[Label]])&gt;0,"""label"" : { ""id"" : ""a7311ed09ba64a6e8066caa2a2247991"" , ""functor"" : ""tag list"" , ""components"" : [ { value"" : """ &amp; Table134[[#This Row],[Label]] &amp; """, ""type"" : ""string"" } ] },","")</f>
        <v/>
      </c>
      <c r="K30" s="223" t="str">
        <f ca="1">"{ ""src"" : ""agent://" &amp; Table134[[#This Row],[src]] &amp; """,  ""trgt"" : ""agent://" &amp; Table134[[#This Row],[trgt]] &amp; """ } " &amp; IF(LEN(OFFSET(Table134[[#This Row],[src]],1,0))&gt;0,", ","")</f>
        <v xml:space="preserve">{ "src" : "agent://5bf7266ca0934d65b4e3347d40350d5c",  "trgt" : "agent://eeeeeeeeeeeeeeeeeeeeeeeeeeeeeeee" } , </v>
      </c>
    </row>
    <row r="31" spans="1:11" s="224" customFormat="1" x14ac:dyDescent="0.25">
      <c r="A31" s="220">
        <v>30</v>
      </c>
      <c r="B31" s="209" t="s">
        <v>1128</v>
      </c>
      <c r="C31" s="221" t="str">
        <f>VLOOKUP(Table134[[#This Row],[src]],Table1[[UUID]:[email]],2,FALSE)</f>
        <v>13@localhost</v>
      </c>
      <c r="D31" s="222"/>
      <c r="E31" s="222" t="s">
        <v>2507</v>
      </c>
      <c r="F31" s="220" t="str">
        <f>VLOOKUP(Table134[[#This Row],[trgt]],Table1[[UUID]:[email]],2,FALSE)</f>
        <v>0@localhost</v>
      </c>
      <c r="G31" s="220" t="str">
        <f>IF(Table134[[#This Row],[src]]&lt;Table134[[#This Row],[trgt]],Table134[[#This Row],[src]]&amp;Table134[[#This Row],[trgt]],Table134[[#This Row],[trgt]]&amp;Table134[[#This Row],[src]])</f>
        <v>170ae4a1ad35463a9248de3c81fce33feeeeeeeeeeeeeeeeeeeeeeeeeeeeeeee</v>
      </c>
      <c r="H31" s="220">
        <f>COUNTIF(Table134[DuplicateCheckId],Table134[[#This Row],[DuplicateCheckId]])-1</f>
        <v>0</v>
      </c>
      <c r="I31" s="220"/>
      <c r="J31" s="220" t="str">
        <f>IF(LEN(Table134[[#This Row],[Label]])&gt;0,"""label"" : { ""id"" : ""a7311ed09ba64a6e8066caa2a2247991"" , ""functor"" : ""tag list"" , ""components"" : [ { value"" : """ &amp; Table134[[#This Row],[Label]] &amp; """, ""type"" : ""string"" } ] },","")</f>
        <v/>
      </c>
      <c r="K31" s="223" t="str">
        <f ca="1">"{ ""src"" : ""agent://" &amp; Table134[[#This Row],[src]] &amp; """,  ""trgt"" : ""agent://" &amp; Table134[[#This Row],[trgt]] &amp; """ } " &amp; IF(LEN(OFFSET(Table134[[#This Row],[src]],1,0))&gt;0,", ","")</f>
        <v xml:space="preserve">{ "src" : "agent://170ae4a1ad35463a9248de3c81fce33f",  "trgt" : "agent://eeeeeeeeeeeeeeeeeeeeeeeeeeeeeeee" } , </v>
      </c>
    </row>
    <row r="32" spans="1:11" s="224" customFormat="1" x14ac:dyDescent="0.25">
      <c r="A32" s="220">
        <v>31</v>
      </c>
      <c r="B32" s="209" t="s">
        <v>1129</v>
      </c>
      <c r="C32" s="221" t="str">
        <f>VLOOKUP(Table134[[#This Row],[src]],Table1[[UUID]:[email]],2,FALSE)</f>
        <v>14@localhost</v>
      </c>
      <c r="D32" s="222"/>
      <c r="E32" s="222" t="s">
        <v>2507</v>
      </c>
      <c r="F32" s="220" t="str">
        <f>VLOOKUP(Table134[[#This Row],[trgt]],Table1[[UUID]:[email]],2,FALSE)</f>
        <v>0@localhost</v>
      </c>
      <c r="G32" s="220" t="str">
        <f>IF(Table134[[#This Row],[src]]&lt;Table134[[#This Row],[trgt]],Table134[[#This Row],[src]]&amp;Table134[[#This Row],[trgt]],Table134[[#This Row],[trgt]]&amp;Table134[[#This Row],[src]])</f>
        <v>8a53341460ad4f529e5810e90ee9fbadeeeeeeeeeeeeeeeeeeeeeeeeeeeeeeee</v>
      </c>
      <c r="H32" s="220">
        <f>COUNTIF(Table134[DuplicateCheckId],Table134[[#This Row],[DuplicateCheckId]])-1</f>
        <v>0</v>
      </c>
      <c r="I32" s="220"/>
      <c r="J32" s="220" t="str">
        <f>IF(LEN(Table134[[#This Row],[Label]])&gt;0,"""label"" : { ""id"" : ""a7311ed09ba64a6e8066caa2a2247991"" , ""functor"" : ""tag list"" , ""components"" : [ { value"" : """ &amp; Table134[[#This Row],[Label]] &amp; """, ""type"" : ""string"" } ] },","")</f>
        <v/>
      </c>
      <c r="K32" s="223" t="str">
        <f ca="1">"{ ""src"" : ""agent://" &amp; Table134[[#This Row],[src]] &amp; """,  ""trgt"" : ""agent://" &amp; Table134[[#This Row],[trgt]] &amp; """ } " &amp; IF(LEN(OFFSET(Table134[[#This Row],[src]],1,0))&gt;0,", ","")</f>
        <v xml:space="preserve">{ "src" : "agent://8a53341460ad4f529e5810e90ee9fbad",  "trgt" : "agent://eeeeeeeeeeeeeeeeeeeeeeeeeeeeeeee" } , </v>
      </c>
    </row>
    <row r="33" spans="1:11" s="224" customFormat="1" x14ac:dyDescent="0.25">
      <c r="A33" s="220">
        <v>32</v>
      </c>
      <c r="B33" s="209" t="s">
        <v>1130</v>
      </c>
      <c r="C33" s="221" t="str">
        <f>VLOOKUP(Table134[[#This Row],[src]],Table1[[UUID]:[email]],2,FALSE)</f>
        <v>15@localhost</v>
      </c>
      <c r="D33" s="222"/>
      <c r="E33" s="222" t="s">
        <v>2507</v>
      </c>
      <c r="F33" s="220" t="str">
        <f>VLOOKUP(Table134[[#This Row],[trgt]],Table1[[UUID]:[email]],2,FALSE)</f>
        <v>0@localhost</v>
      </c>
      <c r="G33" s="220" t="str">
        <f>IF(Table134[[#This Row],[src]]&lt;Table134[[#This Row],[trgt]],Table134[[#This Row],[src]]&amp;Table134[[#This Row],[trgt]],Table134[[#This Row],[trgt]]&amp;Table134[[#This Row],[src]])</f>
        <v>546c49960d844dc997bf2d2a61f0b483eeeeeeeeeeeeeeeeeeeeeeeeeeeeeeee</v>
      </c>
      <c r="H33" s="220">
        <f>COUNTIF(Table134[DuplicateCheckId],Table134[[#This Row],[DuplicateCheckId]])-1</f>
        <v>0</v>
      </c>
      <c r="I33" s="220"/>
      <c r="J33" s="220" t="str">
        <f>IF(LEN(Table134[[#This Row],[Label]])&gt;0,"""label"" : { ""id"" : ""a7311ed09ba64a6e8066caa2a2247991"" , ""functor"" : ""tag list"" , ""components"" : [ { value"" : """ &amp; Table134[[#This Row],[Label]] &amp; """, ""type"" : ""string"" } ] },","")</f>
        <v/>
      </c>
      <c r="K33" s="223" t="str">
        <f ca="1">"{ ""src"" : ""agent://" &amp; Table134[[#This Row],[src]] &amp; """,  ""trgt"" : ""agent://" &amp; Table134[[#This Row],[trgt]] &amp; """ } " &amp; IF(LEN(OFFSET(Table134[[#This Row],[src]],1,0))&gt;0,", ","")</f>
        <v xml:space="preserve">{ "src" : "agent://546c49960d844dc997bf2d2a61f0b483",  "trgt" : "agent://eeeeeeeeeeeeeeeeeeeeeeeeeeeeeeee" } , </v>
      </c>
    </row>
    <row r="34" spans="1:11" s="224" customFormat="1" x14ac:dyDescent="0.25">
      <c r="A34" s="225">
        <v>33</v>
      </c>
      <c r="B34" s="209" t="s">
        <v>1131</v>
      </c>
      <c r="C34" s="221" t="str">
        <f>VLOOKUP(Table134[[#This Row],[src]],Table1[[UUID]:[email]],2,FALSE)</f>
        <v>16@localhost</v>
      </c>
      <c r="D34" s="222"/>
      <c r="E34" s="222" t="s">
        <v>2507</v>
      </c>
      <c r="F34" s="220" t="str">
        <f>VLOOKUP(Table134[[#This Row],[trgt]],Table1[[UUID]:[email]],2,FALSE)</f>
        <v>0@localhost</v>
      </c>
      <c r="G34" s="220" t="str">
        <f>IF(Table134[[#This Row],[src]]&lt;Table134[[#This Row],[trgt]],Table134[[#This Row],[src]]&amp;Table134[[#This Row],[trgt]],Table134[[#This Row],[trgt]]&amp;Table134[[#This Row],[src]])</f>
        <v>4d084f31f250483f9f323c35e297f367eeeeeeeeeeeeeeeeeeeeeeeeeeeeeeee</v>
      </c>
      <c r="H34" s="220">
        <f>COUNTIF(Table134[DuplicateCheckId],Table134[[#This Row],[DuplicateCheckId]])-1</f>
        <v>0</v>
      </c>
      <c r="I34" s="220"/>
      <c r="J34" s="220" t="str">
        <f>IF(LEN(Table134[[#This Row],[Label]])&gt;0,"""label"" : { ""id"" : ""a7311ed09ba64a6e8066caa2a2247991"" , ""functor"" : ""tag list"" , ""components"" : [ { value"" : """ &amp; Table134[[#This Row],[Label]] &amp; """, ""type"" : ""string"" } ] },","")</f>
        <v/>
      </c>
      <c r="K34" s="223" t="str">
        <f ca="1">"{ ""src"" : ""agent://" &amp; Table134[[#This Row],[src]] &amp; """,  ""trgt"" : ""agent://" &amp; Table134[[#This Row],[trgt]] &amp; """ } " &amp; IF(LEN(OFFSET(Table134[[#This Row],[src]],1,0))&gt;0,", ","")</f>
        <v xml:space="preserve">{ "src" : "agent://4d084f31f250483f9f323c35e297f367",  "trgt" : "agent://eeeeeeeeeeeeeeeeeeeeeeeeeeeeeeee" } , </v>
      </c>
    </row>
    <row r="35" spans="1:11" s="224" customFormat="1" x14ac:dyDescent="0.25">
      <c r="A35" s="220">
        <v>34</v>
      </c>
      <c r="B35" s="209" t="s">
        <v>1132</v>
      </c>
      <c r="C35" s="221" t="str">
        <f>VLOOKUP(Table134[[#This Row],[src]],Table1[[UUID]:[email]],2,FALSE)</f>
        <v>17@localhost</v>
      </c>
      <c r="D35" s="222"/>
      <c r="E35" s="222" t="s">
        <v>2507</v>
      </c>
      <c r="F35" s="220" t="str">
        <f>VLOOKUP(Table134[[#This Row],[trgt]],Table1[[UUID]:[email]],2,FALSE)</f>
        <v>0@localhost</v>
      </c>
      <c r="G35" s="220" t="str">
        <f>IF(Table134[[#This Row],[src]]&lt;Table134[[#This Row],[trgt]],Table134[[#This Row],[src]]&amp;Table134[[#This Row],[trgt]],Table134[[#This Row],[trgt]]&amp;Table134[[#This Row],[src]])</f>
        <v>892728593dcc4795a8aee1fe47fc3088eeeeeeeeeeeeeeeeeeeeeeeeeeeeeeee</v>
      </c>
      <c r="H35" s="220">
        <f>COUNTIF(Table134[DuplicateCheckId],Table134[[#This Row],[DuplicateCheckId]])-1</f>
        <v>0</v>
      </c>
      <c r="I35" s="220"/>
      <c r="J35" s="220" t="str">
        <f>IF(LEN(Table134[[#This Row],[Label]])&gt;0,"""label"" : { ""id"" : ""a7311ed09ba64a6e8066caa2a2247991"" , ""functor"" : ""tag list"" , ""components"" : [ { value"" : """ &amp; Table134[[#This Row],[Label]] &amp; """, ""type"" : ""string"" } ] },","")</f>
        <v/>
      </c>
      <c r="K35" s="223" t="str">
        <f ca="1">"{ ""src"" : ""agent://" &amp; Table134[[#This Row],[src]] &amp; """,  ""trgt"" : ""agent://" &amp; Table134[[#This Row],[trgt]] &amp; """ } " &amp; IF(LEN(OFFSET(Table134[[#This Row],[src]],1,0))&gt;0,", ","")</f>
        <v xml:space="preserve">{ "src" : "agent://892728593dcc4795a8aee1fe47fc3088",  "trgt" : "agent://eeeeeeeeeeeeeeeeeeeeeeeeeeeeeeee" } , </v>
      </c>
    </row>
    <row r="36" spans="1:11" s="224" customFormat="1" x14ac:dyDescent="0.25">
      <c r="A36" s="220">
        <v>35</v>
      </c>
      <c r="B36" s="209" t="s">
        <v>1133</v>
      </c>
      <c r="C36" s="221" t="str">
        <f>VLOOKUP(Table134[[#This Row],[src]],Table1[[UUID]:[email]],2,FALSE)</f>
        <v>18@localhost</v>
      </c>
      <c r="D36" s="222"/>
      <c r="E36" s="222" t="s">
        <v>2507</v>
      </c>
      <c r="F36" s="220" t="str">
        <f>VLOOKUP(Table134[[#This Row],[trgt]],Table1[[UUID]:[email]],2,FALSE)</f>
        <v>0@localhost</v>
      </c>
      <c r="G36" s="220" t="str">
        <f>IF(Table134[[#This Row],[src]]&lt;Table134[[#This Row],[trgt]],Table134[[#This Row],[src]]&amp;Table134[[#This Row],[trgt]],Table134[[#This Row],[trgt]]&amp;Table134[[#This Row],[src]])</f>
        <v>0a045c28209a4667a3416d2032829f74eeeeeeeeeeeeeeeeeeeeeeeeeeeeeeee</v>
      </c>
      <c r="H36" s="220">
        <f>COUNTIF(Table134[DuplicateCheckId],Table134[[#This Row],[DuplicateCheckId]])-1</f>
        <v>0</v>
      </c>
      <c r="I36" s="220"/>
      <c r="J36" s="220" t="str">
        <f>IF(LEN(Table134[[#This Row],[Label]])&gt;0,"""label"" : { ""id"" : ""a7311ed09ba64a6e8066caa2a2247991"" , ""functor"" : ""tag list"" , ""components"" : [ { value"" : """ &amp; Table134[[#This Row],[Label]] &amp; """, ""type"" : ""string"" } ] },","")</f>
        <v/>
      </c>
      <c r="K36" s="223" t="str">
        <f ca="1">"{ ""src"" : ""agent://" &amp; Table134[[#This Row],[src]] &amp; """,  ""trgt"" : ""agent://" &amp; Table134[[#This Row],[trgt]] &amp; """ } " &amp; IF(LEN(OFFSET(Table134[[#This Row],[src]],1,0))&gt;0,", ","")</f>
        <v xml:space="preserve">{ "src" : "agent://0a045c28209a4667a3416d2032829f74",  "trgt" : "agent://eeeeeeeeeeeeeeeeeeeeeeeeeeeeeeee" } , </v>
      </c>
    </row>
    <row r="37" spans="1:11" s="224" customFormat="1" x14ac:dyDescent="0.25">
      <c r="A37" s="220">
        <v>36</v>
      </c>
      <c r="B37" s="209" t="s">
        <v>1134</v>
      </c>
      <c r="C37" s="221" t="str">
        <f>VLOOKUP(Table134[[#This Row],[src]],Table1[[UUID]:[email]],2,FALSE)</f>
        <v>19@localhost</v>
      </c>
      <c r="D37" s="222"/>
      <c r="E37" s="222" t="s">
        <v>2507</v>
      </c>
      <c r="F37" s="220" t="str">
        <f>VLOOKUP(Table134[[#This Row],[trgt]],Table1[[UUID]:[email]],2,FALSE)</f>
        <v>0@localhost</v>
      </c>
      <c r="G37" s="220" t="str">
        <f>IF(Table134[[#This Row],[src]]&lt;Table134[[#This Row],[trgt]],Table134[[#This Row],[src]]&amp;Table134[[#This Row],[trgt]],Table134[[#This Row],[trgt]]&amp;Table134[[#This Row],[src]])</f>
        <v>bf687aa5bcc84e5188ed3e55473d88dceeeeeeeeeeeeeeeeeeeeeeeeeeeeeeee</v>
      </c>
      <c r="H37" s="220">
        <f>COUNTIF(Table134[DuplicateCheckId],Table134[[#This Row],[DuplicateCheckId]])-1</f>
        <v>0</v>
      </c>
      <c r="I37" s="220"/>
      <c r="J37" s="220" t="str">
        <f>IF(LEN(Table134[[#This Row],[Label]])&gt;0,"""label"" : { ""id"" : ""a7311ed09ba64a6e8066caa2a2247991"" , ""functor"" : ""tag list"" , ""components"" : [ { value"" : """ &amp; Table134[[#This Row],[Label]] &amp; """, ""type"" : ""string"" } ] },","")</f>
        <v/>
      </c>
      <c r="K37" s="223" t="str">
        <f ca="1">"{ ""src"" : ""agent://" &amp; Table134[[#This Row],[src]] &amp; """,  ""trgt"" : ""agent://" &amp; Table134[[#This Row],[trgt]] &amp; """ } " &amp; IF(LEN(OFFSET(Table134[[#This Row],[src]],1,0))&gt;0,", ","")</f>
        <v xml:space="preserve">{ "src" : "agent://bf687aa5bcc84e5188ed3e55473d88dc",  "trgt" : "agent://eeeeeeeeeeeeeeeeeeeeeeeeeeeeeeee" } , </v>
      </c>
    </row>
    <row r="38" spans="1:11" s="224" customFormat="1" x14ac:dyDescent="0.25">
      <c r="A38" s="225">
        <v>37</v>
      </c>
      <c r="B38" s="209" t="s">
        <v>1135</v>
      </c>
      <c r="C38" s="221" t="str">
        <f>VLOOKUP(Table134[[#This Row],[src]],Table1[[UUID]:[email]],2,FALSE)</f>
        <v>20@localhost</v>
      </c>
      <c r="D38" s="222"/>
      <c r="E38" s="222" t="s">
        <v>2507</v>
      </c>
      <c r="F38" s="220" t="str">
        <f>VLOOKUP(Table134[[#This Row],[trgt]],Table1[[UUID]:[email]],2,FALSE)</f>
        <v>0@localhost</v>
      </c>
      <c r="G38" s="220" t="str">
        <f>IF(Table134[[#This Row],[src]]&lt;Table134[[#This Row],[trgt]],Table134[[#This Row],[src]]&amp;Table134[[#This Row],[trgt]],Table134[[#This Row],[trgt]]&amp;Table134[[#This Row],[src]])</f>
        <v>897c7cd4f7874a0d949ce04164859b46eeeeeeeeeeeeeeeeeeeeeeeeeeeeeeee</v>
      </c>
      <c r="H38" s="220">
        <f>COUNTIF(Table134[DuplicateCheckId],Table134[[#This Row],[DuplicateCheckId]])-1</f>
        <v>0</v>
      </c>
      <c r="I38" s="220"/>
      <c r="J38" s="220" t="str">
        <f>IF(LEN(Table134[[#This Row],[Label]])&gt;0,"""label"" : { ""id"" : ""a7311ed09ba64a6e8066caa2a2247991"" , ""functor"" : ""tag list"" , ""components"" : [ { value"" : """ &amp; Table134[[#This Row],[Label]] &amp; """, ""type"" : ""string"" } ] },","")</f>
        <v/>
      </c>
      <c r="K38" s="223" t="str">
        <f ca="1">"{ ""src"" : ""agent://" &amp; Table134[[#This Row],[src]] &amp; """,  ""trgt"" : ""agent://" &amp; Table134[[#This Row],[trgt]] &amp; """ } " &amp; IF(LEN(OFFSET(Table134[[#This Row],[src]],1,0))&gt;0,", ","")</f>
        <v xml:space="preserve">{ "src" : "agent://897c7cd4f7874a0d949ce04164859b46",  "trgt" : "agent://eeeeeeeeeeeeeeeeeeeeeeeeeeeeeeee" } , </v>
      </c>
    </row>
    <row r="39" spans="1:11" s="224" customFormat="1" x14ac:dyDescent="0.25">
      <c r="A39" s="220">
        <v>38</v>
      </c>
      <c r="B39" s="209" t="s">
        <v>1136</v>
      </c>
      <c r="C39" s="221" t="str">
        <f>VLOOKUP(Table134[[#This Row],[src]],Table1[[UUID]:[email]],2,FALSE)</f>
        <v>21@localhost</v>
      </c>
      <c r="D39" s="222"/>
      <c r="E39" s="222" t="s">
        <v>2507</v>
      </c>
      <c r="F39" s="220" t="str">
        <f>VLOOKUP(Table134[[#This Row],[trgt]],Table1[[UUID]:[email]],2,FALSE)</f>
        <v>0@localhost</v>
      </c>
      <c r="G39" s="220" t="str">
        <f>IF(Table134[[#This Row],[src]]&lt;Table134[[#This Row],[trgt]],Table134[[#This Row],[src]]&amp;Table134[[#This Row],[trgt]],Table134[[#This Row],[trgt]]&amp;Table134[[#This Row],[src]])</f>
        <v>39e96eef3b78410fa1e2cdee8b977963eeeeeeeeeeeeeeeeeeeeeeeeeeeeeeee</v>
      </c>
      <c r="H39" s="220">
        <f>COUNTIF(Table134[DuplicateCheckId],Table134[[#This Row],[DuplicateCheckId]])-1</f>
        <v>0</v>
      </c>
      <c r="I39" s="220"/>
      <c r="J39" s="220" t="str">
        <f>IF(LEN(Table134[[#This Row],[Label]])&gt;0,"""label"" : { ""id"" : ""a7311ed09ba64a6e8066caa2a2247991"" , ""functor"" : ""tag list"" , ""components"" : [ { value"" : """ &amp; Table134[[#This Row],[Label]] &amp; """, ""type"" : ""string"" } ] },","")</f>
        <v/>
      </c>
      <c r="K39" s="223" t="str">
        <f ca="1">"{ ""src"" : ""agent://" &amp; Table134[[#This Row],[src]] &amp; """,  ""trgt"" : ""agent://" &amp; Table134[[#This Row],[trgt]] &amp; """ } " &amp; IF(LEN(OFFSET(Table134[[#This Row],[src]],1,0))&gt;0,", ","")</f>
        <v xml:space="preserve">{ "src" : "agent://39e96eef3b78410fa1e2cdee8b977963",  "trgt" : "agent://eeeeeeeeeeeeeeeeeeeeeeeeeeeeeeee" } , </v>
      </c>
    </row>
    <row r="40" spans="1:11" s="224" customFormat="1" x14ac:dyDescent="0.25">
      <c r="A40" s="220">
        <v>39</v>
      </c>
      <c r="B40" s="209" t="s">
        <v>1137</v>
      </c>
      <c r="C40" s="221" t="str">
        <f>VLOOKUP(Table134[[#This Row],[src]],Table1[[UUID]:[email]],2,FALSE)</f>
        <v>22@localhost</v>
      </c>
      <c r="D40" s="222"/>
      <c r="E40" s="222" t="s">
        <v>2507</v>
      </c>
      <c r="F40" s="220" t="str">
        <f>VLOOKUP(Table134[[#This Row],[trgt]],Table1[[UUID]:[email]],2,FALSE)</f>
        <v>0@localhost</v>
      </c>
      <c r="G40" s="220" t="str">
        <f>IF(Table134[[#This Row],[src]]&lt;Table134[[#This Row],[trgt]],Table134[[#This Row],[src]]&amp;Table134[[#This Row],[trgt]],Table134[[#This Row],[trgt]]&amp;Table134[[#This Row],[src]])</f>
        <v>d0df453339e9412b9ee6b0e83cd8aa68eeeeeeeeeeeeeeeeeeeeeeeeeeeeeeee</v>
      </c>
      <c r="H40" s="220">
        <f>COUNTIF(Table134[DuplicateCheckId],Table134[[#This Row],[DuplicateCheckId]])-1</f>
        <v>0</v>
      </c>
      <c r="I40" s="220"/>
      <c r="J40" s="220" t="str">
        <f>IF(LEN(Table134[[#This Row],[Label]])&gt;0,"""label"" : { ""id"" : ""a7311ed09ba64a6e8066caa2a2247991"" , ""functor"" : ""tag list"" , ""components"" : [ { value"" : """ &amp; Table134[[#This Row],[Label]] &amp; """, ""type"" : ""string"" } ] },","")</f>
        <v/>
      </c>
      <c r="K40" s="223" t="str">
        <f ca="1">"{ ""src"" : ""agent://" &amp; Table134[[#This Row],[src]] &amp; """,  ""trgt"" : ""agent://" &amp; Table134[[#This Row],[trgt]] &amp; """ } " &amp; IF(LEN(OFFSET(Table134[[#This Row],[src]],1,0))&gt;0,", ","")</f>
        <v xml:space="preserve">{ "src" : "agent://d0df453339e9412b9ee6b0e83cd8aa68",  "trgt" : "agent://eeeeeeeeeeeeeeeeeeeeeeeeeeeeeeee" } , </v>
      </c>
    </row>
    <row r="41" spans="1:11" s="224" customFormat="1" x14ac:dyDescent="0.25">
      <c r="A41" s="220">
        <v>40</v>
      </c>
      <c r="B41" s="209" t="s">
        <v>1138</v>
      </c>
      <c r="C41" s="221" t="str">
        <f>VLOOKUP(Table134[[#This Row],[src]],Table1[[UUID]:[email]],2,FALSE)</f>
        <v>23@localhost</v>
      </c>
      <c r="D41" s="222"/>
      <c r="E41" s="222" t="s">
        <v>2507</v>
      </c>
      <c r="F41" s="220" t="str">
        <f>VLOOKUP(Table134[[#This Row],[trgt]],Table1[[UUID]:[email]],2,FALSE)</f>
        <v>0@localhost</v>
      </c>
      <c r="G41" s="220" t="str">
        <f>IF(Table134[[#This Row],[src]]&lt;Table134[[#This Row],[trgt]],Table134[[#This Row],[src]]&amp;Table134[[#This Row],[trgt]],Table134[[#This Row],[trgt]]&amp;Table134[[#This Row],[src]])</f>
        <v>3323510a4d5542aab14b1ce5f1c8faadeeeeeeeeeeeeeeeeeeeeeeeeeeeeeeee</v>
      </c>
      <c r="H41" s="220">
        <f>COUNTIF(Table134[DuplicateCheckId],Table134[[#This Row],[DuplicateCheckId]])-1</f>
        <v>0</v>
      </c>
      <c r="I41" s="220"/>
      <c r="J41" s="220" t="str">
        <f>IF(LEN(Table134[[#This Row],[Label]])&gt;0,"""label"" : { ""id"" : ""a7311ed09ba64a6e8066caa2a2247991"" , ""functor"" : ""tag list"" , ""components"" : [ { value"" : """ &amp; Table134[[#This Row],[Label]] &amp; """, ""type"" : ""string"" } ] },","")</f>
        <v/>
      </c>
      <c r="K41" s="223" t="str">
        <f ca="1">"{ ""src"" : ""agent://" &amp; Table134[[#This Row],[src]] &amp; """,  ""trgt"" : ""agent://" &amp; Table134[[#This Row],[trgt]] &amp; """ } " &amp; IF(LEN(OFFSET(Table134[[#This Row],[src]],1,0))&gt;0,", ","")</f>
        <v xml:space="preserve">{ "src" : "agent://3323510a4d5542aab14b1ce5f1c8faad",  "trgt" : "agent://eeeeeeeeeeeeeeeeeeeeeeeeeeeeeeee" } , </v>
      </c>
    </row>
    <row r="42" spans="1:11" s="224" customFormat="1" x14ac:dyDescent="0.25">
      <c r="A42" s="225">
        <v>41</v>
      </c>
      <c r="B42" s="209" t="s">
        <v>1139</v>
      </c>
      <c r="C42" s="221" t="str">
        <f>VLOOKUP(Table134[[#This Row],[src]],Table1[[UUID]:[email]],2,FALSE)</f>
        <v>24@localhost</v>
      </c>
      <c r="D42" s="222"/>
      <c r="E42" s="222" t="s">
        <v>2507</v>
      </c>
      <c r="F42" s="220" t="str">
        <f>VLOOKUP(Table134[[#This Row],[trgt]],Table1[[UUID]:[email]],2,FALSE)</f>
        <v>0@localhost</v>
      </c>
      <c r="G42" s="220" t="str">
        <f>IF(Table134[[#This Row],[src]]&lt;Table134[[#This Row],[trgt]],Table134[[#This Row],[src]]&amp;Table134[[#This Row],[trgt]],Table134[[#This Row],[trgt]]&amp;Table134[[#This Row],[src]])</f>
        <v>9780d7c6bd2845e58dc7db759a19701beeeeeeeeeeeeeeeeeeeeeeeeeeeeeeee</v>
      </c>
      <c r="H42" s="220">
        <f>COUNTIF(Table134[DuplicateCheckId],Table134[[#This Row],[DuplicateCheckId]])-1</f>
        <v>0</v>
      </c>
      <c r="I42" s="220"/>
      <c r="J42" s="220" t="str">
        <f>IF(LEN(Table134[[#This Row],[Label]])&gt;0,"""label"" : { ""id"" : ""a7311ed09ba64a6e8066caa2a2247991"" , ""functor"" : ""tag list"" , ""components"" : [ { value"" : """ &amp; Table134[[#This Row],[Label]] &amp; """, ""type"" : ""string"" } ] },","")</f>
        <v/>
      </c>
      <c r="K42" s="223" t="str">
        <f ca="1">"{ ""src"" : ""agent://" &amp; Table134[[#This Row],[src]] &amp; """,  ""trgt"" : ""agent://" &amp; Table134[[#This Row],[trgt]] &amp; """ } " &amp; IF(LEN(OFFSET(Table134[[#This Row],[src]],1,0))&gt;0,", ","")</f>
        <v xml:space="preserve">{ "src" : "agent://9780d7c6bd2845e58dc7db759a19701b",  "trgt" : "agent://eeeeeeeeeeeeeeeeeeeeeeeeeeeeeeee" } , </v>
      </c>
    </row>
    <row r="43" spans="1:11" s="224" customFormat="1" x14ac:dyDescent="0.25">
      <c r="A43" s="220">
        <v>42</v>
      </c>
      <c r="B43" s="209" t="s">
        <v>1140</v>
      </c>
      <c r="C43" s="221" t="str">
        <f>VLOOKUP(Table134[[#This Row],[src]],Table1[[UUID]:[email]],2,FALSE)</f>
        <v>25@localhost</v>
      </c>
      <c r="D43" s="222"/>
      <c r="E43" s="222" t="s">
        <v>2507</v>
      </c>
      <c r="F43" s="220" t="str">
        <f>VLOOKUP(Table134[[#This Row],[trgt]],Table1[[UUID]:[email]],2,FALSE)</f>
        <v>0@localhost</v>
      </c>
      <c r="G43" s="220" t="str">
        <f>IF(Table134[[#This Row],[src]]&lt;Table134[[#This Row],[trgt]],Table134[[#This Row],[src]]&amp;Table134[[#This Row],[trgt]],Table134[[#This Row],[trgt]]&amp;Table134[[#This Row],[src]])</f>
        <v>d6f8e29354b445af8ed22e38445d072deeeeeeeeeeeeeeeeeeeeeeeeeeeeeeee</v>
      </c>
      <c r="H43" s="220">
        <f>COUNTIF(Table134[DuplicateCheckId],Table134[[#This Row],[DuplicateCheckId]])-1</f>
        <v>0</v>
      </c>
      <c r="I43" s="220"/>
      <c r="J43" s="220" t="str">
        <f>IF(LEN(Table134[[#This Row],[Label]])&gt;0,"""label"" : { ""id"" : ""a7311ed09ba64a6e8066caa2a2247991"" , ""functor"" : ""tag list"" , ""components"" : [ { value"" : """ &amp; Table134[[#This Row],[Label]] &amp; """, ""type"" : ""string"" } ] },","")</f>
        <v/>
      </c>
      <c r="K43" s="223" t="str">
        <f ca="1">"{ ""src"" : ""agent://" &amp; Table134[[#This Row],[src]] &amp; """,  ""trgt"" : ""agent://" &amp; Table134[[#This Row],[trgt]] &amp; """ } " &amp; IF(LEN(OFFSET(Table134[[#This Row],[src]],1,0))&gt;0,", ","")</f>
        <v xml:space="preserve">{ "src" : "agent://d6f8e29354b445af8ed22e38445d072d",  "trgt" : "agent://eeeeeeeeeeeeeeeeeeeeeeeeeeeeeeee" } , </v>
      </c>
    </row>
    <row r="44" spans="1:11" s="224" customFormat="1" x14ac:dyDescent="0.25">
      <c r="A44" s="220">
        <v>43</v>
      </c>
      <c r="B44" s="209" t="s">
        <v>1141</v>
      </c>
      <c r="C44" s="221" t="str">
        <f>VLOOKUP(Table134[[#This Row],[src]],Table1[[UUID]:[email]],2,FALSE)</f>
        <v>26@localhost</v>
      </c>
      <c r="D44" s="222"/>
      <c r="E44" s="222" t="s">
        <v>2507</v>
      </c>
      <c r="F44" s="220" t="str">
        <f>VLOOKUP(Table134[[#This Row],[trgt]],Table1[[UUID]:[email]],2,FALSE)</f>
        <v>0@localhost</v>
      </c>
      <c r="G44" s="220" t="str">
        <f>IF(Table134[[#This Row],[src]]&lt;Table134[[#This Row],[trgt]],Table134[[#This Row],[src]]&amp;Table134[[#This Row],[trgt]],Table134[[#This Row],[trgt]]&amp;Table134[[#This Row],[src]])</f>
        <v>cc2a9a154948488b9ecb0837e4d6e25feeeeeeeeeeeeeeeeeeeeeeeeeeeeeeee</v>
      </c>
      <c r="H44" s="220">
        <f>COUNTIF(Table134[DuplicateCheckId],Table134[[#This Row],[DuplicateCheckId]])-1</f>
        <v>0</v>
      </c>
      <c r="I44" s="220"/>
      <c r="J44" s="220" t="str">
        <f>IF(LEN(Table134[[#This Row],[Label]])&gt;0,"""label"" : { ""id"" : ""a7311ed09ba64a6e8066caa2a2247991"" , ""functor"" : ""tag list"" , ""components"" : [ { value"" : """ &amp; Table134[[#This Row],[Label]] &amp; """, ""type"" : ""string"" } ] },","")</f>
        <v/>
      </c>
      <c r="K44" s="223" t="str">
        <f ca="1">"{ ""src"" : ""agent://" &amp; Table134[[#This Row],[src]] &amp; """,  ""trgt"" : ""agent://" &amp; Table134[[#This Row],[trgt]] &amp; """ } " &amp; IF(LEN(OFFSET(Table134[[#This Row],[src]],1,0))&gt;0,", ","")</f>
        <v xml:space="preserve">{ "src" : "agent://cc2a9a154948488b9ecb0837e4d6e25f",  "trgt" : "agent://eeeeeeeeeeeeeeeeeeeeeeeeeeeeeeee" } , </v>
      </c>
    </row>
    <row r="45" spans="1:11" s="224" customFormat="1" x14ac:dyDescent="0.25">
      <c r="A45" s="220">
        <v>44</v>
      </c>
      <c r="B45" s="209" t="s">
        <v>1142</v>
      </c>
      <c r="C45" s="221" t="str">
        <f>VLOOKUP(Table134[[#This Row],[src]],Table1[[UUID]:[email]],2,FALSE)</f>
        <v>27@localhost</v>
      </c>
      <c r="D45" s="222"/>
      <c r="E45" s="222" t="s">
        <v>2507</v>
      </c>
      <c r="F45" s="220" t="str">
        <f>VLOOKUP(Table134[[#This Row],[trgt]],Table1[[UUID]:[email]],2,FALSE)</f>
        <v>0@localhost</v>
      </c>
      <c r="G45" s="220" t="str">
        <f>IF(Table134[[#This Row],[src]]&lt;Table134[[#This Row],[trgt]],Table134[[#This Row],[src]]&amp;Table134[[#This Row],[trgt]],Table134[[#This Row],[trgt]]&amp;Table134[[#This Row],[src]])</f>
        <v>ca8f4c9459a840f79ccced3810a91f77eeeeeeeeeeeeeeeeeeeeeeeeeeeeeeee</v>
      </c>
      <c r="H45" s="220">
        <f>COUNTIF(Table134[DuplicateCheckId],Table134[[#This Row],[DuplicateCheckId]])-1</f>
        <v>0</v>
      </c>
      <c r="I45" s="220"/>
      <c r="J45" s="220" t="str">
        <f>IF(LEN(Table134[[#This Row],[Label]])&gt;0,"""label"" : { ""id"" : ""a7311ed09ba64a6e8066caa2a2247991"" , ""functor"" : ""tag list"" , ""components"" : [ { value"" : """ &amp; Table134[[#This Row],[Label]] &amp; """, ""type"" : ""string"" } ] },","")</f>
        <v/>
      </c>
      <c r="K45" s="223" t="str">
        <f ca="1">"{ ""src"" : ""agent://" &amp; Table134[[#This Row],[src]] &amp; """,  ""trgt"" : ""agent://" &amp; Table134[[#This Row],[trgt]] &amp; """ } " &amp; IF(LEN(OFFSET(Table134[[#This Row],[src]],1,0))&gt;0,", ","")</f>
        <v xml:space="preserve">{ "src" : "agent://ca8f4c9459a840f79ccced3810a91f77",  "trgt" : "agent://eeeeeeeeeeeeeeeeeeeeeeeeeeeeeeee" } , </v>
      </c>
    </row>
    <row r="46" spans="1:11" s="224" customFormat="1" x14ac:dyDescent="0.25">
      <c r="A46" s="225">
        <v>45</v>
      </c>
      <c r="B46" s="209" t="s">
        <v>1143</v>
      </c>
      <c r="C46" s="221" t="str">
        <f>VLOOKUP(Table134[[#This Row],[src]],Table1[[UUID]:[email]],2,FALSE)</f>
        <v>28@localhost</v>
      </c>
      <c r="D46" s="222"/>
      <c r="E46" s="222" t="s">
        <v>2507</v>
      </c>
      <c r="F46" s="220" t="str">
        <f>VLOOKUP(Table134[[#This Row],[trgt]],Table1[[UUID]:[email]],2,FALSE)</f>
        <v>0@localhost</v>
      </c>
      <c r="G46" s="220" t="str">
        <f>IF(Table134[[#This Row],[src]]&lt;Table134[[#This Row],[trgt]],Table134[[#This Row],[src]]&amp;Table134[[#This Row],[trgt]],Table134[[#This Row],[trgt]]&amp;Table134[[#This Row],[src]])</f>
        <v>1d3b17257dd342d19702a1ce6567c5b5eeeeeeeeeeeeeeeeeeeeeeeeeeeeeeee</v>
      </c>
      <c r="H46" s="220">
        <f>COUNTIF(Table134[DuplicateCheckId],Table134[[#This Row],[DuplicateCheckId]])-1</f>
        <v>0</v>
      </c>
      <c r="I46" s="220"/>
      <c r="J46" s="220" t="str">
        <f>IF(LEN(Table134[[#This Row],[Label]])&gt;0,"""label"" : { ""id"" : ""a7311ed09ba64a6e8066caa2a2247991"" , ""functor"" : ""tag list"" , ""components"" : [ { value"" : """ &amp; Table134[[#This Row],[Label]] &amp; """, ""type"" : ""string"" } ] },","")</f>
        <v/>
      </c>
      <c r="K46" s="223" t="str">
        <f ca="1">"{ ""src"" : ""agent://" &amp; Table134[[#This Row],[src]] &amp; """,  ""trgt"" : ""agent://" &amp; Table134[[#This Row],[trgt]] &amp; """ } " &amp; IF(LEN(OFFSET(Table134[[#This Row],[src]],1,0))&gt;0,", ","")</f>
        <v xml:space="preserve">{ "src" : "agent://1d3b17257dd342d19702a1ce6567c5b5",  "trgt" : "agent://eeeeeeeeeeeeeeeeeeeeeeeeeeeeeeee" } , </v>
      </c>
    </row>
    <row r="47" spans="1:11" s="224" customFormat="1" x14ac:dyDescent="0.25">
      <c r="A47" s="220">
        <v>46</v>
      </c>
      <c r="B47" s="209" t="s">
        <v>1144</v>
      </c>
      <c r="C47" s="221" t="str">
        <f>VLOOKUP(Table134[[#This Row],[src]],Table1[[UUID]:[email]],2,FALSE)</f>
        <v>29@localhost</v>
      </c>
      <c r="D47" s="222"/>
      <c r="E47" s="222" t="s">
        <v>2507</v>
      </c>
      <c r="F47" s="220" t="str">
        <f>VLOOKUP(Table134[[#This Row],[trgt]],Table1[[UUID]:[email]],2,FALSE)</f>
        <v>0@localhost</v>
      </c>
      <c r="G47" s="220" t="str">
        <f>IF(Table134[[#This Row],[src]]&lt;Table134[[#This Row],[trgt]],Table134[[#This Row],[src]]&amp;Table134[[#This Row],[trgt]],Table134[[#This Row],[trgt]]&amp;Table134[[#This Row],[src]])</f>
        <v>e3acbd180ae04bbdb4d1c772a8e95f64eeeeeeeeeeeeeeeeeeeeeeeeeeeeeeee</v>
      </c>
      <c r="H47" s="220">
        <f>COUNTIF(Table134[DuplicateCheckId],Table134[[#This Row],[DuplicateCheckId]])-1</f>
        <v>0</v>
      </c>
      <c r="I47" s="220"/>
      <c r="J47" s="220" t="str">
        <f>IF(LEN(Table134[[#This Row],[Label]])&gt;0,"""label"" : { ""id"" : ""a7311ed09ba64a6e8066caa2a2247991"" , ""functor"" : ""tag list"" , ""components"" : [ { value"" : """ &amp; Table134[[#This Row],[Label]] &amp; """, ""type"" : ""string"" } ] },","")</f>
        <v/>
      </c>
      <c r="K47" s="223" t="str">
        <f ca="1">"{ ""src"" : ""agent://" &amp; Table134[[#This Row],[src]] &amp; """,  ""trgt"" : ""agent://" &amp; Table134[[#This Row],[trgt]] &amp; """ } " &amp; IF(LEN(OFFSET(Table134[[#This Row],[src]],1,0))&gt;0,", ","")</f>
        <v xml:space="preserve">{ "src" : "agent://e3acbd180ae04bbdb4d1c772a8e95f64",  "trgt" : "agent://eeeeeeeeeeeeeeeeeeeeeeeeeeeeeeee" } , </v>
      </c>
    </row>
    <row r="48" spans="1:11" s="224" customFormat="1" x14ac:dyDescent="0.25">
      <c r="A48" s="220">
        <v>47</v>
      </c>
      <c r="B48" s="209" t="s">
        <v>1145</v>
      </c>
      <c r="C48" s="221" t="str">
        <f>VLOOKUP(Table134[[#This Row],[src]],Table1[[UUID]:[email]],2,FALSE)</f>
        <v>30@localhost</v>
      </c>
      <c r="D48" s="222"/>
      <c r="E48" s="222" t="s">
        <v>2507</v>
      </c>
      <c r="F48" s="220" t="str">
        <f>VLOOKUP(Table134[[#This Row],[trgt]],Table1[[UUID]:[email]],2,FALSE)</f>
        <v>0@localhost</v>
      </c>
      <c r="G48" s="220" t="str">
        <f>IF(Table134[[#This Row],[src]]&lt;Table134[[#This Row],[trgt]],Table134[[#This Row],[src]]&amp;Table134[[#This Row],[trgt]],Table134[[#This Row],[trgt]]&amp;Table134[[#This Row],[src]])</f>
        <v>70919e54ad114b9ebfcd6600cc78cf04eeeeeeeeeeeeeeeeeeeeeeeeeeeeeeee</v>
      </c>
      <c r="H48" s="220">
        <f>COUNTIF(Table134[DuplicateCheckId],Table134[[#This Row],[DuplicateCheckId]])-1</f>
        <v>0</v>
      </c>
      <c r="I48" s="220"/>
      <c r="J48" s="220" t="str">
        <f>IF(LEN(Table134[[#This Row],[Label]])&gt;0,"""label"" : { ""id"" : ""a7311ed09ba64a6e8066caa2a2247991"" , ""functor"" : ""tag list"" , ""components"" : [ { value"" : """ &amp; Table134[[#This Row],[Label]] &amp; """, ""type"" : ""string"" } ] },","")</f>
        <v/>
      </c>
      <c r="K48" s="223" t="str">
        <f ca="1">"{ ""src"" : ""agent://" &amp; Table134[[#This Row],[src]] &amp; """,  ""trgt"" : ""agent://" &amp; Table134[[#This Row],[trgt]] &amp; """ } " &amp; IF(LEN(OFFSET(Table134[[#This Row],[src]],1,0))&gt;0,", ","")</f>
        <v xml:space="preserve">{ "src" : "agent://70919e54ad114b9ebfcd6600cc78cf04",  "trgt" : "agent://eeeeeeeeeeeeeeeeeeeeeeeeeeeeeeee" } , </v>
      </c>
    </row>
    <row r="49" spans="1:11" s="224" customFormat="1" x14ac:dyDescent="0.25">
      <c r="A49" s="220">
        <v>48</v>
      </c>
      <c r="B49" s="209" t="s">
        <v>1146</v>
      </c>
      <c r="C49" s="221" t="str">
        <f>VLOOKUP(Table134[[#This Row],[src]],Table1[[UUID]:[email]],2,FALSE)</f>
        <v>31@localhost</v>
      </c>
      <c r="D49" s="222"/>
      <c r="E49" s="222" t="s">
        <v>2507</v>
      </c>
      <c r="F49" s="220" t="str">
        <f>VLOOKUP(Table134[[#This Row],[trgt]],Table1[[UUID]:[email]],2,FALSE)</f>
        <v>0@localhost</v>
      </c>
      <c r="G49" s="220" t="str">
        <f>IF(Table134[[#This Row],[src]]&lt;Table134[[#This Row],[trgt]],Table134[[#This Row],[src]]&amp;Table134[[#This Row],[trgt]],Table134[[#This Row],[trgt]]&amp;Table134[[#This Row],[src]])</f>
        <v>a1068bc52b2f45b39e9642e45124edeceeeeeeeeeeeeeeeeeeeeeeeeeeeeeeee</v>
      </c>
      <c r="H49" s="220">
        <f>COUNTIF(Table134[DuplicateCheckId],Table134[[#This Row],[DuplicateCheckId]])-1</f>
        <v>0</v>
      </c>
      <c r="I49" s="220"/>
      <c r="J49" s="220" t="str">
        <f>IF(LEN(Table134[[#This Row],[Label]])&gt;0,"""label"" : { ""id"" : ""a7311ed09ba64a6e8066caa2a2247991"" , ""functor"" : ""tag list"" , ""components"" : [ { value"" : """ &amp; Table134[[#This Row],[Label]] &amp; """, ""type"" : ""string"" } ] },","")</f>
        <v/>
      </c>
      <c r="K49" s="223" t="str">
        <f ca="1">"{ ""src"" : ""agent://" &amp; Table134[[#This Row],[src]] &amp; """,  ""trgt"" : ""agent://" &amp; Table134[[#This Row],[trgt]] &amp; """ } " &amp; IF(LEN(OFFSET(Table134[[#This Row],[src]],1,0))&gt;0,", ","")</f>
        <v xml:space="preserve">{ "src" : "agent://a1068bc52b2f45b39e9642e45124edec",  "trgt" : "agent://eeeeeeeeeeeeeeeeeeeeeeeeeeeeeeee" } , </v>
      </c>
    </row>
    <row r="50" spans="1:11" s="224" customFormat="1" x14ac:dyDescent="0.25">
      <c r="A50" s="225">
        <v>49</v>
      </c>
      <c r="B50" s="209" t="s">
        <v>1147</v>
      </c>
      <c r="C50" s="221" t="str">
        <f>VLOOKUP(Table134[[#This Row],[src]],Table1[[UUID]:[email]],2,FALSE)</f>
        <v>32@localhost</v>
      </c>
      <c r="D50" s="222"/>
      <c r="E50" s="222" t="s">
        <v>2507</v>
      </c>
      <c r="F50" s="220" t="str">
        <f>VLOOKUP(Table134[[#This Row],[trgt]],Table1[[UUID]:[email]],2,FALSE)</f>
        <v>0@localhost</v>
      </c>
      <c r="G50" s="220" t="str">
        <f>IF(Table134[[#This Row],[src]]&lt;Table134[[#This Row],[trgt]],Table134[[#This Row],[src]]&amp;Table134[[#This Row],[trgt]],Table134[[#This Row],[trgt]]&amp;Table134[[#This Row],[src]])</f>
        <v>d5746f9cd7a3462ba65eef9ba9aa89aeeeeeeeeeeeeeeeeeeeeeeeeeeeeeeeee</v>
      </c>
      <c r="H50" s="220">
        <f>COUNTIF(Table134[DuplicateCheckId],Table134[[#This Row],[DuplicateCheckId]])-1</f>
        <v>0</v>
      </c>
      <c r="I50" s="220"/>
      <c r="J50" s="220" t="str">
        <f>IF(LEN(Table134[[#This Row],[Label]])&gt;0,"""label"" : { ""id"" : ""a7311ed09ba64a6e8066caa2a2247991"" , ""functor"" : ""tag list"" , ""components"" : [ { value"" : """ &amp; Table134[[#This Row],[Label]] &amp; """, ""type"" : ""string"" } ] },","")</f>
        <v/>
      </c>
      <c r="K50" s="223" t="str">
        <f ca="1">"{ ""src"" : ""agent://" &amp; Table134[[#This Row],[src]] &amp; """,  ""trgt"" : ""agent://" &amp; Table134[[#This Row],[trgt]] &amp; """ } " &amp; IF(LEN(OFFSET(Table134[[#This Row],[src]],1,0))&gt;0,", ","")</f>
        <v xml:space="preserve">{ "src" : "agent://d5746f9cd7a3462ba65eef9ba9aa89ae",  "trgt" : "agent://eeeeeeeeeeeeeeeeeeeeeeeeeeeeeeee" } , </v>
      </c>
    </row>
    <row r="51" spans="1:11" s="224" customFormat="1" x14ac:dyDescent="0.25">
      <c r="A51" s="220">
        <v>50</v>
      </c>
      <c r="B51" s="209" t="s">
        <v>1148</v>
      </c>
      <c r="C51" s="221" t="str">
        <f>VLOOKUP(Table134[[#This Row],[src]],Table1[[UUID]:[email]],2,FALSE)</f>
        <v>33@localhost</v>
      </c>
      <c r="D51" s="222"/>
      <c r="E51" s="222" t="s">
        <v>2507</v>
      </c>
      <c r="F51" s="220" t="str">
        <f>VLOOKUP(Table134[[#This Row],[trgt]],Table1[[UUID]:[email]],2,FALSE)</f>
        <v>0@localhost</v>
      </c>
      <c r="G51" s="220" t="str">
        <f>IF(Table134[[#This Row],[src]]&lt;Table134[[#This Row],[trgt]],Table134[[#This Row],[src]]&amp;Table134[[#This Row],[trgt]],Table134[[#This Row],[trgt]]&amp;Table134[[#This Row],[src]])</f>
        <v>956a148aa94f47b78aa88b07ebb0819beeeeeeeeeeeeeeeeeeeeeeeeeeeeeeee</v>
      </c>
      <c r="H51" s="220">
        <f>COUNTIF(Table134[DuplicateCheckId],Table134[[#This Row],[DuplicateCheckId]])-1</f>
        <v>0</v>
      </c>
      <c r="I51" s="220"/>
      <c r="J51" s="220" t="str">
        <f>IF(LEN(Table134[[#This Row],[Label]])&gt;0,"""label"" : { ""id"" : ""a7311ed09ba64a6e8066caa2a2247991"" , ""functor"" : ""tag list"" , ""components"" : [ { value"" : """ &amp; Table134[[#This Row],[Label]] &amp; """, ""type"" : ""string"" } ] },","")</f>
        <v/>
      </c>
      <c r="K51" s="223" t="str">
        <f ca="1">"{ ""src"" : ""agent://" &amp; Table134[[#This Row],[src]] &amp; """,  ""trgt"" : ""agent://" &amp; Table134[[#This Row],[trgt]] &amp; """ } " &amp; IF(LEN(OFFSET(Table134[[#This Row],[src]],1,0))&gt;0,", ","")</f>
        <v xml:space="preserve">{ "src" : "agent://956a148aa94f47b78aa88b07ebb0819b",  "trgt" : "agent://eeeeeeeeeeeeeeeeeeeeeeeeeeeeeeee" } , </v>
      </c>
    </row>
    <row r="52" spans="1:11" s="224" customFormat="1" x14ac:dyDescent="0.25">
      <c r="A52" s="220">
        <v>51</v>
      </c>
      <c r="B52" s="209" t="s">
        <v>1149</v>
      </c>
      <c r="C52" s="221" t="str">
        <f>VLOOKUP(Table134[[#This Row],[src]],Table1[[UUID]:[email]],2,FALSE)</f>
        <v>34@localhost</v>
      </c>
      <c r="D52" s="222"/>
      <c r="E52" s="222" t="s">
        <v>2507</v>
      </c>
      <c r="F52" s="220" t="str">
        <f>VLOOKUP(Table134[[#This Row],[trgt]],Table1[[UUID]:[email]],2,FALSE)</f>
        <v>0@localhost</v>
      </c>
      <c r="G52" s="220" t="str">
        <f>IF(Table134[[#This Row],[src]]&lt;Table134[[#This Row],[trgt]],Table134[[#This Row],[src]]&amp;Table134[[#This Row],[trgt]],Table134[[#This Row],[trgt]]&amp;Table134[[#This Row],[src]])</f>
        <v>1d9266f44d094333b7c380099180bf7ceeeeeeeeeeeeeeeeeeeeeeeeeeeeeeee</v>
      </c>
      <c r="H52" s="220">
        <f>COUNTIF(Table134[DuplicateCheckId],Table134[[#This Row],[DuplicateCheckId]])-1</f>
        <v>0</v>
      </c>
      <c r="I52" s="220"/>
      <c r="J52" s="220" t="str">
        <f>IF(LEN(Table134[[#This Row],[Label]])&gt;0,"""label"" : { ""id"" : ""a7311ed09ba64a6e8066caa2a2247991"" , ""functor"" : ""tag list"" , ""components"" : [ { value"" : """ &amp; Table134[[#This Row],[Label]] &amp; """, ""type"" : ""string"" } ] },","")</f>
        <v/>
      </c>
      <c r="K52" s="223" t="str">
        <f ca="1">"{ ""src"" : ""agent://" &amp; Table134[[#This Row],[src]] &amp; """,  ""trgt"" : ""agent://" &amp; Table134[[#This Row],[trgt]] &amp; """ } " &amp; IF(LEN(OFFSET(Table134[[#This Row],[src]],1,0))&gt;0,", ","")</f>
        <v xml:space="preserve">{ "src" : "agent://1d9266f44d094333b7c380099180bf7c",  "trgt" : "agent://eeeeeeeeeeeeeeeeeeeeeeeeeeeeeeee" } , </v>
      </c>
    </row>
    <row r="53" spans="1:11" s="224" customFormat="1" x14ac:dyDescent="0.25">
      <c r="A53" s="220">
        <v>52</v>
      </c>
      <c r="B53" s="209" t="s">
        <v>1150</v>
      </c>
      <c r="C53" s="221" t="str">
        <f>VLOOKUP(Table134[[#This Row],[src]],Table1[[UUID]:[email]],2,FALSE)</f>
        <v>35@localhost</v>
      </c>
      <c r="D53" s="222"/>
      <c r="E53" s="222" t="s">
        <v>2507</v>
      </c>
      <c r="F53" s="220" t="str">
        <f>VLOOKUP(Table134[[#This Row],[trgt]],Table1[[UUID]:[email]],2,FALSE)</f>
        <v>0@localhost</v>
      </c>
      <c r="G53" s="220" t="str">
        <f>IF(Table134[[#This Row],[src]]&lt;Table134[[#This Row],[trgt]],Table134[[#This Row],[src]]&amp;Table134[[#This Row],[trgt]],Table134[[#This Row],[trgt]]&amp;Table134[[#This Row],[src]])</f>
        <v>eeeeeeeeeeeeeeeeeeeeeeeeeeeeeeeeff235fc133f54453907939c5b2f1f1c8</v>
      </c>
      <c r="H53" s="220">
        <f>COUNTIF(Table134[DuplicateCheckId],Table134[[#This Row],[DuplicateCheckId]])-1</f>
        <v>0</v>
      </c>
      <c r="I53" s="220"/>
      <c r="J53" s="220" t="str">
        <f>IF(LEN(Table134[[#This Row],[Label]])&gt;0,"""label"" : { ""id"" : ""a7311ed09ba64a6e8066caa2a2247991"" , ""functor"" : ""tag list"" , ""components"" : [ { value"" : """ &amp; Table134[[#This Row],[Label]] &amp; """, ""type"" : ""string"" } ] },","")</f>
        <v/>
      </c>
      <c r="K53" s="223" t="str">
        <f ca="1">"{ ""src"" : ""agent://" &amp; Table134[[#This Row],[src]] &amp; """,  ""trgt"" : ""agent://" &amp; Table134[[#This Row],[trgt]] &amp; """ } " &amp; IF(LEN(OFFSET(Table134[[#This Row],[src]],1,0))&gt;0,", ","")</f>
        <v xml:space="preserve">{ "src" : "agent://ff235fc133f54453907939c5b2f1f1c8",  "trgt" : "agent://eeeeeeeeeeeeeeeeeeeeeeeeeeeeeeee" } , </v>
      </c>
    </row>
    <row r="54" spans="1:11" s="224" customFormat="1" x14ac:dyDescent="0.25">
      <c r="A54" s="225">
        <v>53</v>
      </c>
      <c r="B54" s="209" t="s">
        <v>1151</v>
      </c>
      <c r="C54" s="221" t="str">
        <f>VLOOKUP(Table134[[#This Row],[src]],Table1[[UUID]:[email]],2,FALSE)</f>
        <v>36@localhost</v>
      </c>
      <c r="D54" s="222"/>
      <c r="E54" s="222" t="s">
        <v>2507</v>
      </c>
      <c r="F54" s="220" t="str">
        <f>VLOOKUP(Table134[[#This Row],[trgt]],Table1[[UUID]:[email]],2,FALSE)</f>
        <v>0@localhost</v>
      </c>
      <c r="G54" s="220" t="str">
        <f>IF(Table134[[#This Row],[src]]&lt;Table134[[#This Row],[trgt]],Table134[[#This Row],[src]]&amp;Table134[[#This Row],[trgt]],Table134[[#This Row],[trgt]]&amp;Table134[[#This Row],[src]])</f>
        <v>9f837567c50d4f00877b1170a8105711eeeeeeeeeeeeeeeeeeeeeeeeeeeeeeee</v>
      </c>
      <c r="H54" s="220">
        <f>COUNTIF(Table134[DuplicateCheckId],Table134[[#This Row],[DuplicateCheckId]])-1</f>
        <v>0</v>
      </c>
      <c r="I54" s="220"/>
      <c r="J54" s="220" t="str">
        <f>IF(LEN(Table134[[#This Row],[Label]])&gt;0,"""label"" : { ""id"" : ""a7311ed09ba64a6e8066caa2a2247991"" , ""functor"" : ""tag list"" , ""components"" : [ { value"" : """ &amp; Table134[[#This Row],[Label]] &amp; """, ""type"" : ""string"" } ] },","")</f>
        <v/>
      </c>
      <c r="K54" s="223" t="str">
        <f ca="1">"{ ""src"" : ""agent://" &amp; Table134[[#This Row],[src]] &amp; """,  ""trgt"" : ""agent://" &amp; Table134[[#This Row],[trgt]] &amp; """ } " &amp; IF(LEN(OFFSET(Table134[[#This Row],[src]],1,0))&gt;0,", ","")</f>
        <v xml:space="preserve">{ "src" : "agent://9f837567c50d4f00877b1170a8105711",  "trgt" : "agent://eeeeeeeeeeeeeeeeeeeeeeeeeeeeeeee" } , </v>
      </c>
    </row>
    <row r="55" spans="1:11" s="224" customFormat="1" x14ac:dyDescent="0.25">
      <c r="A55" s="220">
        <v>54</v>
      </c>
      <c r="B55" s="209" t="s">
        <v>1152</v>
      </c>
      <c r="C55" s="221" t="str">
        <f>VLOOKUP(Table134[[#This Row],[src]],Table1[[UUID]:[email]],2,FALSE)</f>
        <v>37@localhost</v>
      </c>
      <c r="D55" s="222"/>
      <c r="E55" s="222" t="s">
        <v>2507</v>
      </c>
      <c r="F55" s="220" t="str">
        <f>VLOOKUP(Table134[[#This Row],[trgt]],Table1[[UUID]:[email]],2,FALSE)</f>
        <v>0@localhost</v>
      </c>
      <c r="G55" s="220" t="str">
        <f>IF(Table134[[#This Row],[src]]&lt;Table134[[#This Row],[trgt]],Table134[[#This Row],[src]]&amp;Table134[[#This Row],[trgt]],Table134[[#This Row],[trgt]]&amp;Table134[[#This Row],[src]])</f>
        <v>d6ac3e2f2e464ecf81d12d696bb8f6aeeeeeeeeeeeeeeeeeeeeeeeeeeeeeeeee</v>
      </c>
      <c r="H55" s="220">
        <f>COUNTIF(Table134[DuplicateCheckId],Table134[[#This Row],[DuplicateCheckId]])-1</f>
        <v>0</v>
      </c>
      <c r="I55" s="220"/>
      <c r="J55" s="220" t="str">
        <f>IF(LEN(Table134[[#This Row],[Label]])&gt;0,"""label"" : { ""id"" : ""a7311ed09ba64a6e8066caa2a2247991"" , ""functor"" : ""tag list"" , ""components"" : [ { value"" : """ &amp; Table134[[#This Row],[Label]] &amp; """, ""type"" : ""string"" } ] },","")</f>
        <v/>
      </c>
      <c r="K55" s="223" t="str">
        <f ca="1">"{ ""src"" : ""agent://" &amp; Table134[[#This Row],[src]] &amp; """,  ""trgt"" : ""agent://" &amp; Table134[[#This Row],[trgt]] &amp; """ } " &amp; IF(LEN(OFFSET(Table134[[#This Row],[src]],1,0))&gt;0,", ","")</f>
        <v xml:space="preserve">{ "src" : "agent://d6ac3e2f2e464ecf81d12d696bb8f6ae",  "trgt" : "agent://eeeeeeeeeeeeeeeeeeeeeeeeeeeeeeee" } , </v>
      </c>
    </row>
    <row r="56" spans="1:11" s="224" customFormat="1" x14ac:dyDescent="0.25">
      <c r="A56" s="220">
        <v>55</v>
      </c>
      <c r="B56" s="209" t="s">
        <v>1153</v>
      </c>
      <c r="C56" s="221" t="str">
        <f>VLOOKUP(Table134[[#This Row],[src]],Table1[[UUID]:[email]],2,FALSE)</f>
        <v>38@localhost</v>
      </c>
      <c r="D56" s="222"/>
      <c r="E56" s="222" t="s">
        <v>2507</v>
      </c>
      <c r="F56" s="220" t="str">
        <f>VLOOKUP(Table134[[#This Row],[trgt]],Table1[[UUID]:[email]],2,FALSE)</f>
        <v>0@localhost</v>
      </c>
      <c r="G56" s="220" t="str">
        <f>IF(Table134[[#This Row],[src]]&lt;Table134[[#This Row],[trgt]],Table134[[#This Row],[src]]&amp;Table134[[#This Row],[trgt]],Table134[[#This Row],[trgt]]&amp;Table134[[#This Row],[src]])</f>
        <v>7705c9f6e67243f8a65cef45872ba455eeeeeeeeeeeeeeeeeeeeeeeeeeeeeeee</v>
      </c>
      <c r="H56" s="220">
        <f>COUNTIF(Table134[DuplicateCheckId],Table134[[#This Row],[DuplicateCheckId]])-1</f>
        <v>0</v>
      </c>
      <c r="I56" s="220"/>
      <c r="J56" s="220" t="str">
        <f>IF(LEN(Table134[[#This Row],[Label]])&gt;0,"""label"" : { ""id"" : ""a7311ed09ba64a6e8066caa2a2247991"" , ""functor"" : ""tag list"" , ""components"" : [ { value"" : """ &amp; Table134[[#This Row],[Label]] &amp; """, ""type"" : ""string"" } ] },","")</f>
        <v/>
      </c>
      <c r="K56" s="223" t="str">
        <f ca="1">"{ ""src"" : ""agent://" &amp; Table134[[#This Row],[src]] &amp; """,  ""trgt"" : ""agent://" &amp; Table134[[#This Row],[trgt]] &amp; """ } " &amp; IF(LEN(OFFSET(Table134[[#This Row],[src]],1,0))&gt;0,", ","")</f>
        <v xml:space="preserve">{ "src" : "agent://7705c9f6e67243f8a65cef45872ba455",  "trgt" : "agent://eeeeeeeeeeeeeeeeeeeeeeeeeeeeeeee" } , </v>
      </c>
    </row>
    <row r="57" spans="1:11" s="224" customFormat="1" x14ac:dyDescent="0.25">
      <c r="A57" s="220">
        <v>56</v>
      </c>
      <c r="B57" s="209" t="s">
        <v>1154</v>
      </c>
      <c r="C57" s="221" t="str">
        <f>VLOOKUP(Table134[[#This Row],[src]],Table1[[UUID]:[email]],2,FALSE)</f>
        <v>39@localhost</v>
      </c>
      <c r="D57" s="222"/>
      <c r="E57" s="222" t="s">
        <v>2507</v>
      </c>
      <c r="F57" s="220" t="str">
        <f>VLOOKUP(Table134[[#This Row],[trgt]],Table1[[UUID]:[email]],2,FALSE)</f>
        <v>0@localhost</v>
      </c>
      <c r="G57" s="220" t="str">
        <f>IF(Table134[[#This Row],[src]]&lt;Table134[[#This Row],[trgt]],Table134[[#This Row],[src]]&amp;Table134[[#This Row],[trgt]],Table134[[#This Row],[trgt]]&amp;Table134[[#This Row],[src]])</f>
        <v>1639a21e75c04247b6be92fbefc62bbbeeeeeeeeeeeeeeeeeeeeeeeeeeeeeeee</v>
      </c>
      <c r="H57" s="220">
        <f>COUNTIF(Table134[DuplicateCheckId],Table134[[#This Row],[DuplicateCheckId]])-1</f>
        <v>0</v>
      </c>
      <c r="I57" s="220"/>
      <c r="J57" s="220" t="str">
        <f>IF(LEN(Table134[[#This Row],[Label]])&gt;0,"""label"" : { ""id"" : ""a7311ed09ba64a6e8066caa2a2247991"" , ""functor"" : ""tag list"" , ""components"" : [ { value"" : """ &amp; Table134[[#This Row],[Label]] &amp; """, ""type"" : ""string"" } ] },","")</f>
        <v/>
      </c>
      <c r="K57" s="223" t="str">
        <f ca="1">"{ ""src"" : ""agent://" &amp; Table134[[#This Row],[src]] &amp; """,  ""trgt"" : ""agent://" &amp; Table134[[#This Row],[trgt]] &amp; """ } " &amp; IF(LEN(OFFSET(Table134[[#This Row],[src]],1,0))&gt;0,", ","")</f>
        <v xml:space="preserve">{ "src" : "agent://1639a21e75c04247b6be92fbefc62bbb",  "trgt" : "agent://eeeeeeeeeeeeeeeeeeeeeeeeeeeeeeee" } , </v>
      </c>
    </row>
    <row r="58" spans="1:11" s="224" customFormat="1" x14ac:dyDescent="0.25">
      <c r="A58" s="225">
        <v>57</v>
      </c>
      <c r="B58" s="209" t="s">
        <v>1155</v>
      </c>
      <c r="C58" s="221" t="str">
        <f>VLOOKUP(Table134[[#This Row],[src]],Table1[[UUID]:[email]],2,FALSE)</f>
        <v>40@localhost</v>
      </c>
      <c r="D58" s="222"/>
      <c r="E58" s="222" t="s">
        <v>2507</v>
      </c>
      <c r="F58" s="220" t="str">
        <f>VLOOKUP(Table134[[#This Row],[trgt]],Table1[[UUID]:[email]],2,FALSE)</f>
        <v>0@localhost</v>
      </c>
      <c r="G58" s="220" t="str">
        <f>IF(Table134[[#This Row],[src]]&lt;Table134[[#This Row],[trgt]],Table134[[#This Row],[src]]&amp;Table134[[#This Row],[trgt]],Table134[[#This Row],[trgt]]&amp;Table134[[#This Row],[src]])</f>
        <v>eeeeeeeeeeeeeeeeeeeeeeeeeeeeeeeef6ae1ae5d0454be583b2160f8f7b593c</v>
      </c>
      <c r="H58" s="220">
        <f>COUNTIF(Table134[DuplicateCheckId],Table134[[#This Row],[DuplicateCheckId]])-1</f>
        <v>0</v>
      </c>
      <c r="I58" s="220"/>
      <c r="J58" s="220" t="str">
        <f>IF(LEN(Table134[[#This Row],[Label]])&gt;0,"""label"" : { ""id"" : ""a7311ed09ba64a6e8066caa2a2247991"" , ""functor"" : ""tag list"" , ""components"" : [ { value"" : """ &amp; Table134[[#This Row],[Label]] &amp; """, ""type"" : ""string"" } ] },","")</f>
        <v/>
      </c>
      <c r="K58" s="223" t="str">
        <f ca="1">"{ ""src"" : ""agent://" &amp; Table134[[#This Row],[src]] &amp; """,  ""trgt"" : ""agent://" &amp; Table134[[#This Row],[trgt]] &amp; """ } " &amp; IF(LEN(OFFSET(Table134[[#This Row],[src]],1,0))&gt;0,", ","")</f>
        <v xml:space="preserve">{ "src" : "agent://f6ae1ae5d0454be583b2160f8f7b593c",  "trgt" : "agent://eeeeeeeeeeeeeeeeeeeeeeeeeeeeeeee" } , </v>
      </c>
    </row>
    <row r="59" spans="1:11" s="224" customFormat="1" x14ac:dyDescent="0.25">
      <c r="A59" s="220">
        <v>58</v>
      </c>
      <c r="B59" s="209" t="s">
        <v>1156</v>
      </c>
      <c r="C59" s="221" t="str">
        <f>VLOOKUP(Table134[[#This Row],[src]],Table1[[UUID]:[email]],2,FALSE)</f>
        <v>41@localhost</v>
      </c>
      <c r="D59" s="222"/>
      <c r="E59" s="222" t="s">
        <v>2507</v>
      </c>
      <c r="F59" s="220" t="str">
        <f>VLOOKUP(Table134[[#This Row],[trgt]],Table1[[UUID]:[email]],2,FALSE)</f>
        <v>0@localhost</v>
      </c>
      <c r="G59" s="220" t="str">
        <f>IF(Table134[[#This Row],[src]]&lt;Table134[[#This Row],[trgt]],Table134[[#This Row],[src]]&amp;Table134[[#This Row],[trgt]],Table134[[#This Row],[trgt]]&amp;Table134[[#This Row],[src]])</f>
        <v>b48ec06462bf41c8a2361635f349506ceeeeeeeeeeeeeeeeeeeeeeeeeeeeeeee</v>
      </c>
      <c r="H59" s="220">
        <f>COUNTIF(Table134[DuplicateCheckId],Table134[[#This Row],[DuplicateCheckId]])-1</f>
        <v>0</v>
      </c>
      <c r="I59" s="220"/>
      <c r="J59" s="220" t="str">
        <f>IF(LEN(Table134[[#This Row],[Label]])&gt;0,"""label"" : { ""id"" : ""a7311ed09ba64a6e8066caa2a2247991"" , ""functor"" : ""tag list"" , ""components"" : [ { value"" : """ &amp; Table134[[#This Row],[Label]] &amp; """, ""type"" : ""string"" } ] },","")</f>
        <v/>
      </c>
      <c r="K59" s="223" t="str">
        <f ca="1">"{ ""src"" : ""agent://" &amp; Table134[[#This Row],[src]] &amp; """,  ""trgt"" : ""agent://" &amp; Table134[[#This Row],[trgt]] &amp; """ } " &amp; IF(LEN(OFFSET(Table134[[#This Row],[src]],1,0))&gt;0,", ","")</f>
        <v xml:space="preserve">{ "src" : "agent://b48ec06462bf41c8a2361635f349506c",  "trgt" : "agent://eeeeeeeeeeeeeeeeeeeeeeeeeeeeeeee" } , </v>
      </c>
    </row>
    <row r="60" spans="1:11" s="224" customFormat="1" x14ac:dyDescent="0.25">
      <c r="A60" s="220">
        <v>59</v>
      </c>
      <c r="B60" s="209" t="s">
        <v>1157</v>
      </c>
      <c r="C60" s="221" t="str">
        <f>VLOOKUP(Table134[[#This Row],[src]],Table1[[UUID]:[email]],2,FALSE)</f>
        <v>42@localhost</v>
      </c>
      <c r="D60" s="222"/>
      <c r="E60" s="222" t="s">
        <v>2507</v>
      </c>
      <c r="F60" s="220" t="str">
        <f>VLOOKUP(Table134[[#This Row],[trgt]],Table1[[UUID]:[email]],2,FALSE)</f>
        <v>0@localhost</v>
      </c>
      <c r="G60" s="220" t="str">
        <f>IF(Table134[[#This Row],[src]]&lt;Table134[[#This Row],[trgt]],Table134[[#This Row],[src]]&amp;Table134[[#This Row],[trgt]],Table134[[#This Row],[trgt]]&amp;Table134[[#This Row],[src]])</f>
        <v>478408215108400485522963e1bde719eeeeeeeeeeeeeeeeeeeeeeeeeeeeeeee</v>
      </c>
      <c r="H60" s="220">
        <f>COUNTIF(Table134[DuplicateCheckId],Table134[[#This Row],[DuplicateCheckId]])-1</f>
        <v>0</v>
      </c>
      <c r="I60" s="220"/>
      <c r="J60" s="220" t="str">
        <f>IF(LEN(Table134[[#This Row],[Label]])&gt;0,"""label"" : { ""id"" : ""a7311ed09ba64a6e8066caa2a2247991"" , ""functor"" : ""tag list"" , ""components"" : [ { value"" : """ &amp; Table134[[#This Row],[Label]] &amp; """, ""type"" : ""string"" } ] },","")</f>
        <v/>
      </c>
      <c r="K60" s="223" t="str">
        <f ca="1">"{ ""src"" : ""agent://" &amp; Table134[[#This Row],[src]] &amp; """,  ""trgt"" : ""agent://" &amp; Table134[[#This Row],[trgt]] &amp; """ } " &amp; IF(LEN(OFFSET(Table134[[#This Row],[src]],1,0))&gt;0,", ","")</f>
        <v xml:space="preserve">{ "src" : "agent://478408215108400485522963e1bde719",  "trgt" : "agent://eeeeeeeeeeeeeeeeeeeeeeeeeeeeeeee" } , </v>
      </c>
    </row>
    <row r="61" spans="1:11" s="224" customFormat="1" x14ac:dyDescent="0.25">
      <c r="A61" s="220">
        <v>60</v>
      </c>
      <c r="B61" s="209" t="s">
        <v>1158</v>
      </c>
      <c r="C61" s="221" t="str">
        <f>VLOOKUP(Table134[[#This Row],[src]],Table1[[UUID]:[email]],2,FALSE)</f>
        <v>43@localhost</v>
      </c>
      <c r="D61" s="222"/>
      <c r="E61" s="222" t="s">
        <v>2507</v>
      </c>
      <c r="F61" s="220" t="str">
        <f>VLOOKUP(Table134[[#This Row],[trgt]],Table1[[UUID]:[email]],2,FALSE)</f>
        <v>0@localhost</v>
      </c>
      <c r="G61" s="220" t="str">
        <f>IF(Table134[[#This Row],[src]]&lt;Table134[[#This Row],[trgt]],Table134[[#This Row],[src]]&amp;Table134[[#This Row],[trgt]],Table134[[#This Row],[trgt]]&amp;Table134[[#This Row],[src]])</f>
        <v>9e91ea59e73f424cbe99cf8bfca4203deeeeeeeeeeeeeeeeeeeeeeeeeeeeeeee</v>
      </c>
      <c r="H61" s="220">
        <f>COUNTIF(Table134[DuplicateCheckId],Table134[[#This Row],[DuplicateCheckId]])-1</f>
        <v>0</v>
      </c>
      <c r="I61" s="220"/>
      <c r="J61" s="220" t="str">
        <f>IF(LEN(Table134[[#This Row],[Label]])&gt;0,"""label"" : { ""id"" : ""a7311ed09ba64a6e8066caa2a2247991"" , ""functor"" : ""tag list"" , ""components"" : [ { value"" : """ &amp; Table134[[#This Row],[Label]] &amp; """, ""type"" : ""string"" } ] },","")</f>
        <v/>
      </c>
      <c r="K61" s="223" t="str">
        <f ca="1">"{ ""src"" : ""agent://" &amp; Table134[[#This Row],[src]] &amp; """,  ""trgt"" : ""agent://" &amp; Table134[[#This Row],[trgt]] &amp; """ } " &amp; IF(LEN(OFFSET(Table134[[#This Row],[src]],1,0))&gt;0,", ","")</f>
        <v xml:space="preserve">{ "src" : "agent://9e91ea59e73f424cbe99cf8bfca4203d",  "trgt" : "agent://eeeeeeeeeeeeeeeeeeeeeeeeeeeeeeee" } , </v>
      </c>
    </row>
    <row r="62" spans="1:11" s="224" customFormat="1" x14ac:dyDescent="0.25">
      <c r="A62" s="225">
        <v>61</v>
      </c>
      <c r="B62" s="209" t="s">
        <v>1159</v>
      </c>
      <c r="C62" s="221" t="str">
        <f>VLOOKUP(Table134[[#This Row],[src]],Table1[[UUID]:[email]],2,FALSE)</f>
        <v>44@localhost</v>
      </c>
      <c r="D62" s="222"/>
      <c r="E62" s="222" t="s">
        <v>2507</v>
      </c>
      <c r="F62" s="220" t="str">
        <f>VLOOKUP(Table134[[#This Row],[trgt]],Table1[[UUID]:[email]],2,FALSE)</f>
        <v>0@localhost</v>
      </c>
      <c r="G62" s="220" t="str">
        <f>IF(Table134[[#This Row],[src]]&lt;Table134[[#This Row],[trgt]],Table134[[#This Row],[src]]&amp;Table134[[#This Row],[trgt]],Table134[[#This Row],[trgt]]&amp;Table134[[#This Row],[src]])</f>
        <v>dc2d5be1c29b4041ac40b1478e08b6aaeeeeeeeeeeeeeeeeeeeeeeeeeeeeeeee</v>
      </c>
      <c r="H62" s="220">
        <f>COUNTIF(Table134[DuplicateCheckId],Table134[[#This Row],[DuplicateCheckId]])-1</f>
        <v>0</v>
      </c>
      <c r="I62" s="220"/>
      <c r="J62" s="220" t="str">
        <f>IF(LEN(Table134[[#This Row],[Label]])&gt;0,"""label"" : { ""id"" : ""a7311ed09ba64a6e8066caa2a2247991"" , ""functor"" : ""tag list"" , ""components"" : [ { value"" : """ &amp; Table134[[#This Row],[Label]] &amp; """, ""type"" : ""string"" } ] },","")</f>
        <v/>
      </c>
      <c r="K62" s="223" t="str">
        <f ca="1">"{ ""src"" : ""agent://" &amp; Table134[[#This Row],[src]] &amp; """,  ""trgt"" : ""agent://" &amp; Table134[[#This Row],[trgt]] &amp; """ } " &amp; IF(LEN(OFFSET(Table134[[#This Row],[src]],1,0))&gt;0,", ","")</f>
        <v xml:space="preserve">{ "src" : "agent://dc2d5be1c29b4041ac40b1478e08b6aa",  "trgt" : "agent://eeeeeeeeeeeeeeeeeeeeeeeeeeeeeeee" } , </v>
      </c>
    </row>
    <row r="63" spans="1:11" s="224" customFormat="1" x14ac:dyDescent="0.25">
      <c r="A63" s="220">
        <v>62</v>
      </c>
      <c r="B63" s="209" t="s">
        <v>1160</v>
      </c>
      <c r="C63" s="221" t="str">
        <f>VLOOKUP(Table134[[#This Row],[src]],Table1[[UUID]:[email]],2,FALSE)</f>
        <v>45@localhost</v>
      </c>
      <c r="D63" s="222"/>
      <c r="E63" s="222" t="s">
        <v>2507</v>
      </c>
      <c r="F63" s="220" t="str">
        <f>VLOOKUP(Table134[[#This Row],[trgt]],Table1[[UUID]:[email]],2,FALSE)</f>
        <v>0@localhost</v>
      </c>
      <c r="G63" s="220" t="str">
        <f>IF(Table134[[#This Row],[src]]&lt;Table134[[#This Row],[trgt]],Table134[[#This Row],[src]]&amp;Table134[[#This Row],[trgt]],Table134[[#This Row],[trgt]]&amp;Table134[[#This Row],[src]])</f>
        <v>bd73e89b58714f999dba7f8f6274d613eeeeeeeeeeeeeeeeeeeeeeeeeeeeeeee</v>
      </c>
      <c r="H63" s="220">
        <f>COUNTIF(Table134[DuplicateCheckId],Table134[[#This Row],[DuplicateCheckId]])-1</f>
        <v>0</v>
      </c>
      <c r="I63" s="220"/>
      <c r="J63" s="220" t="str">
        <f>IF(LEN(Table134[[#This Row],[Label]])&gt;0,"""label"" : { ""id"" : ""a7311ed09ba64a6e8066caa2a2247991"" , ""functor"" : ""tag list"" , ""components"" : [ { value"" : """ &amp; Table134[[#This Row],[Label]] &amp; """, ""type"" : ""string"" } ] },","")</f>
        <v/>
      </c>
      <c r="K63" s="223" t="str">
        <f ca="1">"{ ""src"" : ""agent://" &amp; Table134[[#This Row],[src]] &amp; """,  ""trgt"" : ""agent://" &amp; Table134[[#This Row],[trgt]] &amp; """ } " &amp; IF(LEN(OFFSET(Table134[[#This Row],[src]],1,0))&gt;0,", ","")</f>
        <v xml:space="preserve">{ "src" : "agent://bd73e89b58714f999dba7f8f6274d613",  "trgt" : "agent://eeeeeeeeeeeeeeeeeeeeeeeeeeeeeeee" } , </v>
      </c>
    </row>
    <row r="64" spans="1:11" s="224" customFormat="1" x14ac:dyDescent="0.25">
      <c r="A64" s="220">
        <v>63</v>
      </c>
      <c r="B64" s="209" t="s">
        <v>1161</v>
      </c>
      <c r="C64" s="221" t="str">
        <f>VLOOKUP(Table134[[#This Row],[src]],Table1[[UUID]:[email]],2,FALSE)</f>
        <v>46@localhost</v>
      </c>
      <c r="D64" s="222"/>
      <c r="E64" s="222" t="s">
        <v>2507</v>
      </c>
      <c r="F64" s="220" t="str">
        <f>VLOOKUP(Table134[[#This Row],[trgt]],Table1[[UUID]:[email]],2,FALSE)</f>
        <v>0@localhost</v>
      </c>
      <c r="G64" s="220" t="str">
        <f>IF(Table134[[#This Row],[src]]&lt;Table134[[#This Row],[trgt]],Table134[[#This Row],[src]]&amp;Table134[[#This Row],[trgt]],Table134[[#This Row],[trgt]]&amp;Table134[[#This Row],[src]])</f>
        <v>d31f5bf7838d4643bad66f0236fef1deeeeeeeeeeeeeeeeeeeeeeeeeeeeeeeee</v>
      </c>
      <c r="H64" s="220">
        <f>COUNTIF(Table134[DuplicateCheckId],Table134[[#This Row],[DuplicateCheckId]])-1</f>
        <v>0</v>
      </c>
      <c r="I64" s="220"/>
      <c r="J64" s="220" t="str">
        <f>IF(LEN(Table134[[#This Row],[Label]])&gt;0,"""label"" : { ""id"" : ""a7311ed09ba64a6e8066caa2a2247991"" , ""functor"" : ""tag list"" , ""components"" : [ { value"" : """ &amp; Table134[[#This Row],[Label]] &amp; """, ""type"" : ""string"" } ] },","")</f>
        <v/>
      </c>
      <c r="K64" s="223" t="str">
        <f ca="1">"{ ""src"" : ""agent://" &amp; Table134[[#This Row],[src]] &amp; """,  ""trgt"" : ""agent://" &amp; Table134[[#This Row],[trgt]] &amp; """ } " &amp; IF(LEN(OFFSET(Table134[[#This Row],[src]],1,0))&gt;0,", ","")</f>
        <v xml:space="preserve">{ "src" : "agent://d31f5bf7838d4643bad66f0236fef1de",  "trgt" : "agent://eeeeeeeeeeeeeeeeeeeeeeeeeeeeeeee" } , </v>
      </c>
    </row>
    <row r="65" spans="1:11" s="224" customFormat="1" x14ac:dyDescent="0.25">
      <c r="A65" s="220">
        <v>64</v>
      </c>
      <c r="B65" s="209" t="s">
        <v>1162</v>
      </c>
      <c r="C65" s="221" t="str">
        <f>VLOOKUP(Table134[[#This Row],[src]],Table1[[UUID]:[email]],2,FALSE)</f>
        <v>47@localhost</v>
      </c>
      <c r="D65" s="222"/>
      <c r="E65" s="222" t="s">
        <v>2507</v>
      </c>
      <c r="F65" s="220" t="str">
        <f>VLOOKUP(Table134[[#This Row],[trgt]],Table1[[UUID]:[email]],2,FALSE)</f>
        <v>0@localhost</v>
      </c>
      <c r="G65" s="220" t="str">
        <f>IF(Table134[[#This Row],[src]]&lt;Table134[[#This Row],[trgt]],Table134[[#This Row],[src]]&amp;Table134[[#This Row],[trgt]],Table134[[#This Row],[trgt]]&amp;Table134[[#This Row],[src]])</f>
        <v>153c99fe6d67469b87319e49a260a9f5eeeeeeeeeeeeeeeeeeeeeeeeeeeeeeee</v>
      </c>
      <c r="H65" s="220">
        <f>COUNTIF(Table134[DuplicateCheckId],Table134[[#This Row],[DuplicateCheckId]])-1</f>
        <v>0</v>
      </c>
      <c r="I65" s="220"/>
      <c r="J65" s="220" t="str">
        <f>IF(LEN(Table134[[#This Row],[Label]])&gt;0,"""label"" : { ""id"" : ""a7311ed09ba64a6e8066caa2a2247991"" , ""functor"" : ""tag list"" , ""components"" : [ { value"" : """ &amp; Table134[[#This Row],[Label]] &amp; """, ""type"" : ""string"" } ] },","")</f>
        <v/>
      </c>
      <c r="K65" s="223" t="str">
        <f ca="1">"{ ""src"" : ""agent://" &amp; Table134[[#This Row],[src]] &amp; """,  ""trgt"" : ""agent://" &amp; Table134[[#This Row],[trgt]] &amp; """ } " &amp; IF(LEN(OFFSET(Table134[[#This Row],[src]],1,0))&gt;0,", ","")</f>
        <v xml:space="preserve">{ "src" : "agent://153c99fe6d67469b87319e49a260a9f5",  "trgt" : "agent://eeeeeeeeeeeeeeeeeeeeeeeeeeeeeeee" } , </v>
      </c>
    </row>
    <row r="66" spans="1:11" s="224" customFormat="1" x14ac:dyDescent="0.25">
      <c r="A66" s="225">
        <v>65</v>
      </c>
      <c r="B66" s="209" t="s">
        <v>1163</v>
      </c>
      <c r="C66" s="221" t="str">
        <f>VLOOKUP(Table134[[#This Row],[src]],Table1[[UUID]:[email]],2,FALSE)</f>
        <v>48@localhost</v>
      </c>
      <c r="D66" s="222"/>
      <c r="E66" s="222" t="s">
        <v>2507</v>
      </c>
      <c r="F66" s="220" t="str">
        <f>VLOOKUP(Table134[[#This Row],[trgt]],Table1[[UUID]:[email]],2,FALSE)</f>
        <v>0@localhost</v>
      </c>
      <c r="G66" s="220" t="str">
        <f>IF(Table134[[#This Row],[src]]&lt;Table134[[#This Row],[trgt]],Table134[[#This Row],[src]]&amp;Table134[[#This Row],[trgt]],Table134[[#This Row],[trgt]]&amp;Table134[[#This Row],[src]])</f>
        <v>20965448c304409991f4c3e2a1d770b0eeeeeeeeeeeeeeeeeeeeeeeeeeeeeeee</v>
      </c>
      <c r="H66" s="220">
        <f>COUNTIF(Table134[DuplicateCheckId],Table134[[#This Row],[DuplicateCheckId]])-1</f>
        <v>0</v>
      </c>
      <c r="I66" s="220"/>
      <c r="J66" s="220" t="str">
        <f>IF(LEN(Table134[[#This Row],[Label]])&gt;0,"""label"" : { ""id"" : ""a7311ed09ba64a6e8066caa2a2247991"" , ""functor"" : ""tag list"" , ""components"" : [ { value"" : """ &amp; Table134[[#This Row],[Label]] &amp; """, ""type"" : ""string"" } ] },","")</f>
        <v/>
      </c>
      <c r="K66" s="223" t="str">
        <f ca="1">"{ ""src"" : ""agent://" &amp; Table134[[#This Row],[src]] &amp; """,  ""trgt"" : ""agent://" &amp; Table134[[#This Row],[trgt]] &amp; """ } " &amp; IF(LEN(OFFSET(Table134[[#This Row],[src]],1,0))&gt;0,", ","")</f>
        <v xml:space="preserve">{ "src" : "agent://20965448c304409991f4c3e2a1d770b0",  "trgt" : "agent://eeeeeeeeeeeeeeeeeeeeeeeeeeeeeeee" } , </v>
      </c>
    </row>
    <row r="67" spans="1:11" s="224" customFormat="1" x14ac:dyDescent="0.25">
      <c r="A67" s="220">
        <v>66</v>
      </c>
      <c r="B67" s="209" t="s">
        <v>1164</v>
      </c>
      <c r="C67" s="221" t="str">
        <f>VLOOKUP(Table134[[#This Row],[src]],Table1[[UUID]:[email]],2,FALSE)</f>
        <v>49@localhost</v>
      </c>
      <c r="D67" s="222"/>
      <c r="E67" s="222" t="s">
        <v>2507</v>
      </c>
      <c r="F67" s="220" t="str">
        <f>VLOOKUP(Table134[[#This Row],[trgt]],Table1[[UUID]:[email]],2,FALSE)</f>
        <v>0@localhost</v>
      </c>
      <c r="G67" s="220" t="str">
        <f>IF(Table134[[#This Row],[src]]&lt;Table134[[#This Row],[trgt]],Table134[[#This Row],[src]]&amp;Table134[[#This Row],[trgt]],Table134[[#This Row],[trgt]]&amp;Table134[[#This Row],[src]])</f>
        <v>c96b75de3c6c45f797a89e89f9784070eeeeeeeeeeeeeeeeeeeeeeeeeeeeeeee</v>
      </c>
      <c r="H67" s="220">
        <f>COUNTIF(Table134[DuplicateCheckId],Table134[[#This Row],[DuplicateCheckId]])-1</f>
        <v>0</v>
      </c>
      <c r="I67" s="220"/>
      <c r="J67" s="220" t="str">
        <f>IF(LEN(Table134[[#This Row],[Label]])&gt;0,"""label"" : { ""id"" : ""a7311ed09ba64a6e8066caa2a2247991"" , ""functor"" : ""tag list"" , ""components"" : [ { value"" : """ &amp; Table134[[#This Row],[Label]] &amp; """, ""type"" : ""string"" } ] },","")</f>
        <v/>
      </c>
      <c r="K67" s="223" t="str">
        <f ca="1">"{ ""src"" : ""agent://" &amp; Table134[[#This Row],[src]] &amp; """,  ""trgt"" : ""agent://" &amp; Table134[[#This Row],[trgt]] &amp; """ } " &amp; IF(LEN(OFFSET(Table134[[#This Row],[src]],1,0))&gt;0,", ","")</f>
        <v xml:space="preserve">{ "src" : "agent://c96b75de3c6c45f797a89e89f9784070",  "trgt" : "agent://eeeeeeeeeeeeeeeeeeeeeeeeeeeeeeee" } , </v>
      </c>
    </row>
    <row r="68" spans="1:11" s="224" customFormat="1" x14ac:dyDescent="0.25">
      <c r="A68" s="220">
        <v>67</v>
      </c>
      <c r="B68" s="209" t="s">
        <v>1165</v>
      </c>
      <c r="C68" s="221" t="str">
        <f>VLOOKUP(Table134[[#This Row],[src]],Table1[[UUID]:[email]],2,FALSE)</f>
        <v>50@localhost</v>
      </c>
      <c r="D68" s="222"/>
      <c r="E68" s="222" t="s">
        <v>2507</v>
      </c>
      <c r="F68" s="220" t="str">
        <f>VLOOKUP(Table134[[#This Row],[trgt]],Table1[[UUID]:[email]],2,FALSE)</f>
        <v>0@localhost</v>
      </c>
      <c r="G68" s="220" t="str">
        <f>IF(Table134[[#This Row],[src]]&lt;Table134[[#This Row],[trgt]],Table134[[#This Row],[src]]&amp;Table134[[#This Row],[trgt]],Table134[[#This Row],[trgt]]&amp;Table134[[#This Row],[src]])</f>
        <v>e5316114aefd4a20944ba23be399d574eeeeeeeeeeeeeeeeeeeeeeeeeeeeeeee</v>
      </c>
      <c r="H68" s="220">
        <f>COUNTIF(Table134[DuplicateCheckId],Table134[[#This Row],[DuplicateCheckId]])-1</f>
        <v>0</v>
      </c>
      <c r="I68" s="220"/>
      <c r="J68" s="220" t="str">
        <f>IF(LEN(Table134[[#This Row],[Label]])&gt;0,"""label"" : { ""id"" : ""a7311ed09ba64a6e8066caa2a2247991"" , ""functor"" : ""tag list"" , ""components"" : [ { value"" : """ &amp; Table134[[#This Row],[Label]] &amp; """, ""type"" : ""string"" } ] },","")</f>
        <v/>
      </c>
      <c r="K68" s="223" t="str">
        <f ca="1">"{ ""src"" : ""agent://" &amp; Table134[[#This Row],[src]] &amp; """,  ""trgt"" : ""agent://" &amp; Table134[[#This Row],[trgt]] &amp; """ } " &amp; IF(LEN(OFFSET(Table134[[#This Row],[src]],1,0))&gt;0,", ","")</f>
        <v xml:space="preserve">{ "src" : "agent://e5316114aefd4a20944ba23be399d574",  "trgt" : "agent://eeeeeeeeeeeeeeeeeeeeeeeeeeeeeeee" } , </v>
      </c>
    </row>
    <row r="69" spans="1:11" s="224" customFormat="1" x14ac:dyDescent="0.25">
      <c r="A69" s="220">
        <v>68</v>
      </c>
      <c r="B69" s="209" t="s">
        <v>1166</v>
      </c>
      <c r="C69" s="221" t="str">
        <f>VLOOKUP(Table134[[#This Row],[src]],Table1[[UUID]:[email]],2,FALSE)</f>
        <v>51@localhost</v>
      </c>
      <c r="D69" s="222"/>
      <c r="E69" s="222" t="s">
        <v>2507</v>
      </c>
      <c r="F69" s="220" t="str">
        <f>VLOOKUP(Table134[[#This Row],[trgt]],Table1[[UUID]:[email]],2,FALSE)</f>
        <v>0@localhost</v>
      </c>
      <c r="G69" s="220" t="str">
        <f>IF(Table134[[#This Row],[src]]&lt;Table134[[#This Row],[trgt]],Table134[[#This Row],[src]]&amp;Table134[[#This Row],[trgt]],Table134[[#This Row],[trgt]]&amp;Table134[[#This Row],[src]])</f>
        <v>c706d79539194091961331e600b2e321eeeeeeeeeeeeeeeeeeeeeeeeeeeeeeee</v>
      </c>
      <c r="H69" s="220">
        <f>COUNTIF(Table134[DuplicateCheckId],Table134[[#This Row],[DuplicateCheckId]])-1</f>
        <v>0</v>
      </c>
      <c r="I69" s="220"/>
      <c r="J69" s="220" t="str">
        <f>IF(LEN(Table134[[#This Row],[Label]])&gt;0,"""label"" : { ""id"" : ""a7311ed09ba64a6e8066caa2a2247991"" , ""functor"" : ""tag list"" , ""components"" : [ { value"" : """ &amp; Table134[[#This Row],[Label]] &amp; """, ""type"" : ""string"" } ] },","")</f>
        <v/>
      </c>
      <c r="K69" s="223" t="str">
        <f ca="1">"{ ""src"" : ""agent://" &amp; Table134[[#This Row],[src]] &amp; """,  ""trgt"" : ""agent://" &amp; Table134[[#This Row],[trgt]] &amp; """ } " &amp; IF(LEN(OFFSET(Table134[[#This Row],[src]],1,0))&gt;0,", ","")</f>
        <v xml:space="preserve">{ "src" : "agent://c706d79539194091961331e600b2e321",  "trgt" : "agent://eeeeeeeeeeeeeeeeeeeeeeeeeeeeeeee" } , </v>
      </c>
    </row>
    <row r="70" spans="1:11" s="224" customFormat="1" x14ac:dyDescent="0.25">
      <c r="A70" s="225">
        <v>69</v>
      </c>
      <c r="B70" s="209" t="s">
        <v>1167</v>
      </c>
      <c r="C70" s="221" t="str">
        <f>VLOOKUP(Table134[[#This Row],[src]],Table1[[UUID]:[email]],2,FALSE)</f>
        <v>52@localhost</v>
      </c>
      <c r="D70" s="222"/>
      <c r="E70" s="222" t="s">
        <v>2507</v>
      </c>
      <c r="F70" s="220" t="str">
        <f>VLOOKUP(Table134[[#This Row],[trgt]],Table1[[UUID]:[email]],2,FALSE)</f>
        <v>0@localhost</v>
      </c>
      <c r="G70" s="220" t="str">
        <f>IF(Table134[[#This Row],[src]]&lt;Table134[[#This Row],[trgt]],Table134[[#This Row],[src]]&amp;Table134[[#This Row],[trgt]],Table134[[#This Row],[trgt]]&amp;Table134[[#This Row],[src]])</f>
        <v>d594d33734b744579da227feb95e392beeeeeeeeeeeeeeeeeeeeeeeeeeeeeeee</v>
      </c>
      <c r="H70" s="220">
        <f>COUNTIF(Table134[DuplicateCheckId],Table134[[#This Row],[DuplicateCheckId]])-1</f>
        <v>0</v>
      </c>
      <c r="I70" s="220"/>
      <c r="J70" s="220" t="str">
        <f>IF(LEN(Table134[[#This Row],[Label]])&gt;0,"""label"" : { ""id"" : ""a7311ed09ba64a6e8066caa2a2247991"" , ""functor"" : ""tag list"" , ""components"" : [ { value"" : """ &amp; Table134[[#This Row],[Label]] &amp; """, ""type"" : ""string"" } ] },","")</f>
        <v/>
      </c>
      <c r="K70" s="223" t="str">
        <f ca="1">"{ ""src"" : ""agent://" &amp; Table134[[#This Row],[src]] &amp; """,  ""trgt"" : ""agent://" &amp; Table134[[#This Row],[trgt]] &amp; """ } " &amp; IF(LEN(OFFSET(Table134[[#This Row],[src]],1,0))&gt;0,", ","")</f>
        <v xml:space="preserve">{ "src" : "agent://d594d33734b744579da227feb95e392b",  "trgt" : "agent://eeeeeeeeeeeeeeeeeeeeeeeeeeeeeeee" } , </v>
      </c>
    </row>
    <row r="71" spans="1:11" s="224" customFormat="1" x14ac:dyDescent="0.25">
      <c r="A71" s="220">
        <v>70</v>
      </c>
      <c r="B71" s="216" t="s">
        <v>1168</v>
      </c>
      <c r="C71" s="221" t="str">
        <f>VLOOKUP(Table134[[#This Row],[src]],Table1[[UUID]:[email]],2,FALSE)</f>
        <v>53@localhost</v>
      </c>
      <c r="D71" s="222"/>
      <c r="E71" s="222" t="s">
        <v>2507</v>
      </c>
      <c r="F71" s="220" t="str">
        <f>VLOOKUP(Table134[[#This Row],[trgt]],Table1[[UUID]:[email]],2,FALSE)</f>
        <v>0@localhost</v>
      </c>
      <c r="G71" s="220" t="str">
        <f>IF(Table134[[#This Row],[src]]&lt;Table134[[#This Row],[trgt]],Table134[[#This Row],[src]]&amp;Table134[[#This Row],[trgt]],Table134[[#This Row],[trgt]]&amp;Table134[[#This Row],[src]])</f>
        <v>23e381f8f99544e3917640007ffaccc3eeeeeeeeeeeeeeeeeeeeeeeeeeeeeeee</v>
      </c>
      <c r="H71" s="220">
        <f>COUNTIF(Table134[DuplicateCheckId],Table134[[#This Row],[DuplicateCheckId]])-1</f>
        <v>0</v>
      </c>
      <c r="I71" s="220"/>
      <c r="J71" s="220" t="str">
        <f>IF(LEN(Table134[[#This Row],[Label]])&gt;0,"""label"" : { ""id"" : ""a7311ed09ba64a6e8066caa2a2247991"" , ""functor"" : ""tag list"" , ""components"" : [ { value"" : """ &amp; Table134[[#This Row],[Label]] &amp; """, ""type"" : ""string"" } ] },","")</f>
        <v/>
      </c>
      <c r="K71" s="223" t="str">
        <f ca="1">"{ ""src"" : ""agent://" &amp; Table134[[#This Row],[src]] &amp; """,  ""trgt"" : ""agent://" &amp; Table134[[#This Row],[trgt]] &amp; """ } " &amp; IF(LEN(OFFSET(Table134[[#This Row],[src]],1,0))&gt;0,", ","")</f>
        <v xml:space="preserve">{ "src" : "agent://23e381f8f99544e3917640007ffaccc3",  "trgt" : "agent://eeeeeeeeeeeeeeeeeeeeeeeeeeeeeeee" } , </v>
      </c>
    </row>
    <row r="72" spans="1:11" s="224" customFormat="1" x14ac:dyDescent="0.25">
      <c r="A72" s="220">
        <v>71</v>
      </c>
      <c r="B72" s="209" t="s">
        <v>1169</v>
      </c>
      <c r="C72" s="221" t="str">
        <f>VLOOKUP(Table134[[#This Row],[src]],Table1[[UUID]:[email]],2,FALSE)</f>
        <v>54@localhost</v>
      </c>
      <c r="D72" s="222"/>
      <c r="E72" s="222" t="s">
        <v>2507</v>
      </c>
      <c r="F72" s="220" t="str">
        <f>VLOOKUP(Table134[[#This Row],[trgt]],Table1[[UUID]:[email]],2,FALSE)</f>
        <v>0@localhost</v>
      </c>
      <c r="G72" s="220" t="str">
        <f>IF(Table134[[#This Row],[src]]&lt;Table134[[#This Row],[trgt]],Table134[[#This Row],[src]]&amp;Table134[[#This Row],[trgt]],Table134[[#This Row],[trgt]]&amp;Table134[[#This Row],[src]])</f>
        <v>57c5b4f4eb2f4f4798c8c5f724bc7b83eeeeeeeeeeeeeeeeeeeeeeeeeeeeeeee</v>
      </c>
      <c r="H72" s="220">
        <f>COUNTIF(Table134[DuplicateCheckId],Table134[[#This Row],[DuplicateCheckId]])-1</f>
        <v>0</v>
      </c>
      <c r="I72" s="220"/>
      <c r="J72" s="220" t="str">
        <f>IF(LEN(Table134[[#This Row],[Label]])&gt;0,"""label"" : { ""id"" : ""a7311ed09ba64a6e8066caa2a2247991"" , ""functor"" : ""tag list"" , ""components"" : [ { value"" : """ &amp; Table134[[#This Row],[Label]] &amp; """, ""type"" : ""string"" } ] },","")</f>
        <v/>
      </c>
      <c r="K72" s="223" t="str">
        <f ca="1">"{ ""src"" : ""agent://" &amp; Table134[[#This Row],[src]] &amp; """,  ""trgt"" : ""agent://" &amp; Table134[[#This Row],[trgt]] &amp; """ } " &amp; IF(LEN(OFFSET(Table134[[#This Row],[src]],1,0))&gt;0,", ","")</f>
        <v xml:space="preserve">{ "src" : "agent://57c5b4f4eb2f4f4798c8c5f724bc7b83",  "trgt" : "agent://eeeeeeeeeeeeeeeeeeeeeeeeeeeeeeee" } , </v>
      </c>
    </row>
    <row r="73" spans="1:11" s="224" customFormat="1" x14ac:dyDescent="0.25">
      <c r="A73" s="220">
        <v>72</v>
      </c>
      <c r="B73" s="209" t="s">
        <v>1170</v>
      </c>
      <c r="C73" s="221" t="str">
        <f>VLOOKUP(Table134[[#This Row],[src]],Table1[[UUID]:[email]],2,FALSE)</f>
        <v>55@localhost</v>
      </c>
      <c r="D73" s="222"/>
      <c r="E73" s="222" t="s">
        <v>2507</v>
      </c>
      <c r="F73" s="220" t="str">
        <f>VLOOKUP(Table134[[#This Row],[trgt]],Table1[[UUID]:[email]],2,FALSE)</f>
        <v>0@localhost</v>
      </c>
      <c r="G73" s="220" t="str">
        <f>IF(Table134[[#This Row],[src]]&lt;Table134[[#This Row],[trgt]],Table134[[#This Row],[src]]&amp;Table134[[#This Row],[trgt]],Table134[[#This Row],[trgt]]&amp;Table134[[#This Row],[src]])</f>
        <v>5a1ef18b7f174f739058569469a60d36eeeeeeeeeeeeeeeeeeeeeeeeeeeeeeee</v>
      </c>
      <c r="H73" s="220">
        <f>COUNTIF(Table134[DuplicateCheckId],Table134[[#This Row],[DuplicateCheckId]])-1</f>
        <v>0</v>
      </c>
      <c r="I73" s="220"/>
      <c r="J73" s="220" t="str">
        <f>IF(LEN(Table134[[#This Row],[Label]])&gt;0,"""label"" : { ""id"" : ""a7311ed09ba64a6e8066caa2a2247991"" , ""functor"" : ""tag list"" , ""components"" : [ { value"" : """ &amp; Table134[[#This Row],[Label]] &amp; """, ""type"" : ""string"" } ] },","")</f>
        <v/>
      </c>
      <c r="K73" s="223" t="str">
        <f ca="1">"{ ""src"" : ""agent://" &amp; Table134[[#This Row],[src]] &amp; """,  ""trgt"" : ""agent://" &amp; Table134[[#This Row],[trgt]] &amp; """ } " &amp; IF(LEN(OFFSET(Table134[[#This Row],[src]],1,0))&gt;0,", ","")</f>
        <v xml:space="preserve">{ "src" : "agent://5a1ef18b7f174f739058569469a60d36",  "trgt" : "agent://eeeeeeeeeeeeeeeeeeeeeeeeeeeeeeee" } , </v>
      </c>
    </row>
    <row r="74" spans="1:11" s="224" customFormat="1" x14ac:dyDescent="0.25">
      <c r="A74" s="225">
        <v>73</v>
      </c>
      <c r="B74" s="209" t="s">
        <v>1171</v>
      </c>
      <c r="C74" s="221" t="str">
        <f>VLOOKUP(Table134[[#This Row],[src]],Table1[[UUID]:[email]],2,FALSE)</f>
        <v>56@localhost</v>
      </c>
      <c r="D74" s="222"/>
      <c r="E74" s="222" t="s">
        <v>2507</v>
      </c>
      <c r="F74" s="220" t="str">
        <f>VLOOKUP(Table134[[#This Row],[trgt]],Table1[[UUID]:[email]],2,FALSE)</f>
        <v>0@localhost</v>
      </c>
      <c r="G74" s="220" t="str">
        <f>IF(Table134[[#This Row],[src]]&lt;Table134[[#This Row],[trgt]],Table134[[#This Row],[src]]&amp;Table134[[#This Row],[trgt]],Table134[[#This Row],[trgt]]&amp;Table134[[#This Row],[src]])</f>
        <v>a43b7e2465f1447292bb3f0a6fef939aeeeeeeeeeeeeeeeeeeeeeeeeeeeeeeee</v>
      </c>
      <c r="H74" s="220">
        <f>COUNTIF(Table134[DuplicateCheckId],Table134[[#This Row],[DuplicateCheckId]])-1</f>
        <v>0</v>
      </c>
      <c r="I74" s="220"/>
      <c r="J74" s="220" t="str">
        <f>IF(LEN(Table134[[#This Row],[Label]])&gt;0,"""label"" : { ""id"" : ""a7311ed09ba64a6e8066caa2a2247991"" , ""functor"" : ""tag list"" , ""components"" : [ { value"" : """ &amp; Table134[[#This Row],[Label]] &amp; """, ""type"" : ""string"" } ] },","")</f>
        <v/>
      </c>
      <c r="K74" s="223" t="str">
        <f ca="1">"{ ""src"" : ""agent://" &amp; Table134[[#This Row],[src]] &amp; """,  ""trgt"" : ""agent://" &amp; Table134[[#This Row],[trgt]] &amp; """ } " &amp; IF(LEN(OFFSET(Table134[[#This Row],[src]],1,0))&gt;0,", ","")</f>
        <v xml:space="preserve">{ "src" : "agent://a43b7e2465f1447292bb3f0a6fef939a",  "trgt" : "agent://eeeeeeeeeeeeeeeeeeeeeeeeeeeeeeee" } , </v>
      </c>
    </row>
    <row r="75" spans="1:11" s="224" customFormat="1" x14ac:dyDescent="0.25">
      <c r="A75" s="220">
        <v>74</v>
      </c>
      <c r="B75" s="226" t="s">
        <v>1172</v>
      </c>
      <c r="C75" s="223" t="str">
        <f>VLOOKUP(Table134[[#This Row],[src]],Table1[[UUID]:[email]],2,FALSE)</f>
        <v>57@localhost</v>
      </c>
      <c r="D75" s="222"/>
      <c r="E75" s="227" t="s">
        <v>2507</v>
      </c>
      <c r="F75" s="220" t="str">
        <f>VLOOKUP(Table134[[#This Row],[trgt]],Table1[[UUID]:[email]],2,FALSE)</f>
        <v>0@localhost</v>
      </c>
      <c r="G75" s="223" t="str">
        <f>IF(Table134[[#This Row],[src]]&lt;Table134[[#This Row],[trgt]],Table134[[#This Row],[src]]&amp;Table134[[#This Row],[trgt]],Table134[[#This Row],[trgt]]&amp;Table134[[#This Row],[src]])</f>
        <v>cfe1e0783a7a45fba933e7106cfe2f7feeeeeeeeeeeeeeeeeeeeeeeeeeeeeeee</v>
      </c>
      <c r="H75" s="220">
        <f>COUNTIF(Table134[DuplicateCheckId],Table134[[#This Row],[DuplicateCheckId]])-1</f>
        <v>0</v>
      </c>
      <c r="I75" s="223"/>
      <c r="J75" s="220" t="str">
        <f>IF(LEN(Table134[[#This Row],[Label]])&gt;0,"""label"" : { ""id"" : ""a7311ed09ba64a6e8066caa2a2247991"" , ""functor"" : ""tag list"" , ""components"" : [ { value"" : """ &amp; Table134[[#This Row],[Label]] &amp; """, ""type"" : ""string"" } ] },","")</f>
        <v/>
      </c>
      <c r="K75" s="223" t="str">
        <f ca="1">"{ ""src"" : ""agent://" &amp; Table134[[#This Row],[src]] &amp; """,  ""trgt"" : ""agent://" &amp; Table134[[#This Row],[trgt]] &amp; """ } " &amp; IF(LEN(OFFSET(Table134[[#This Row],[src]],1,0))&gt;0,", ","")</f>
        <v xml:space="preserve">{ "src" : "agent://cfe1e0783a7a45fba933e7106cfe2f7f",  "trgt" : "agent://eeeeeeeeeeeeeeeeeeeeeeeeeeeeeeee" } , </v>
      </c>
    </row>
    <row r="76" spans="1:11" s="224" customFormat="1" x14ac:dyDescent="0.25">
      <c r="A76" s="220">
        <v>75</v>
      </c>
      <c r="B76" s="209" t="s">
        <v>1173</v>
      </c>
      <c r="C76" s="221" t="str">
        <f>VLOOKUP(Table134[[#This Row],[src]],Table1[[UUID]:[email]],2,FALSE)</f>
        <v>58@localhost</v>
      </c>
      <c r="D76" s="222"/>
      <c r="E76" s="227" t="s">
        <v>2507</v>
      </c>
      <c r="F76" s="220" t="str">
        <f>VLOOKUP(Table134[[#This Row],[trgt]],Table1[[UUID]:[email]],2,FALSE)</f>
        <v>0@localhost</v>
      </c>
      <c r="G76" s="223" t="str">
        <f>IF(Table134[[#This Row],[src]]&lt;Table134[[#This Row],[trgt]],Table134[[#This Row],[src]]&amp;Table134[[#This Row],[trgt]],Table134[[#This Row],[trgt]]&amp;Table134[[#This Row],[src]])</f>
        <v>21444771ce084829a77d54ece3ebe46eeeeeeeeeeeeeeeeeeeeeeeeeeeeeeeee</v>
      </c>
      <c r="H76" s="220">
        <f>COUNTIF(Table134[DuplicateCheckId],Table134[[#This Row],[DuplicateCheckId]])-1</f>
        <v>0</v>
      </c>
      <c r="I76" s="223"/>
      <c r="J76" s="220" t="str">
        <f>IF(LEN(Table134[[#This Row],[Label]])&gt;0,"""label"" : { ""id"" : ""a7311ed09ba64a6e8066caa2a2247991"" , ""functor"" : ""tag list"" , ""components"" : [ { value"" : """ &amp; Table134[[#This Row],[Label]] &amp; """, ""type"" : ""string"" } ] },","")</f>
        <v/>
      </c>
      <c r="K76" s="223" t="str">
        <f ca="1">"{ ""src"" : ""agent://" &amp; Table134[[#This Row],[src]] &amp; """,  ""trgt"" : ""agent://" &amp; Table134[[#This Row],[trgt]] &amp; """ } " &amp; IF(LEN(OFFSET(Table134[[#This Row],[src]],1,0))&gt;0,", ","")</f>
        <v xml:space="preserve">{ "src" : "agent://21444771ce084829a77d54ece3ebe46e",  "trgt" : "agent://eeeeeeeeeeeeeeeeeeeeeeeeeeeeeeee" } , </v>
      </c>
    </row>
    <row r="77" spans="1:11" s="224" customFormat="1" x14ac:dyDescent="0.25">
      <c r="A77" s="220">
        <v>76</v>
      </c>
      <c r="B77" s="209" t="s">
        <v>1174</v>
      </c>
      <c r="C77" s="221" t="str">
        <f>VLOOKUP(Table134[[#This Row],[src]],Table1[[UUID]:[email]],2,FALSE)</f>
        <v>59@localhost</v>
      </c>
      <c r="D77" s="222"/>
      <c r="E77" s="227" t="s">
        <v>2507</v>
      </c>
      <c r="F77" s="220" t="str">
        <f>VLOOKUP(Table134[[#This Row],[trgt]],Table1[[UUID]:[email]],2,FALSE)</f>
        <v>0@localhost</v>
      </c>
      <c r="G77" s="223" t="str">
        <f>IF(Table134[[#This Row],[src]]&lt;Table134[[#This Row],[trgt]],Table134[[#This Row],[src]]&amp;Table134[[#This Row],[trgt]],Table134[[#This Row],[trgt]]&amp;Table134[[#This Row],[src]])</f>
        <v>be5a9efc0499453e809e20c680c5d8caeeeeeeeeeeeeeeeeeeeeeeeeeeeeeeee</v>
      </c>
      <c r="H77" s="220">
        <f>COUNTIF(Table134[DuplicateCheckId],Table134[[#This Row],[DuplicateCheckId]])-1</f>
        <v>0</v>
      </c>
      <c r="I77" s="223"/>
      <c r="J77" s="220" t="str">
        <f>IF(LEN(Table134[[#This Row],[Label]])&gt;0,"""label"" : { ""id"" : ""a7311ed09ba64a6e8066caa2a2247991"" , ""functor"" : ""tag list"" , ""components"" : [ { value"" : """ &amp; Table134[[#This Row],[Label]] &amp; """, ""type"" : ""string"" } ] },","")</f>
        <v/>
      </c>
      <c r="K77" s="223" t="str">
        <f ca="1">"{ ""src"" : ""agent://" &amp; Table134[[#This Row],[src]] &amp; """,  ""trgt"" : ""agent://" &amp; Table134[[#This Row],[trgt]] &amp; """ } " &amp; IF(LEN(OFFSET(Table134[[#This Row],[src]],1,0))&gt;0,", ","")</f>
        <v xml:space="preserve">{ "src" : "agent://be5a9efc0499453e809e20c680c5d8ca",  "trgt" : "agent://eeeeeeeeeeeeeeeeeeeeeeeeeeeeeeee" } , </v>
      </c>
    </row>
    <row r="78" spans="1:11" s="224" customFormat="1" x14ac:dyDescent="0.25">
      <c r="A78" s="225">
        <v>77</v>
      </c>
      <c r="B78" s="228" t="s">
        <v>1175</v>
      </c>
      <c r="C78" s="229" t="str">
        <f>VLOOKUP(Table134[[#This Row],[src]],Table1[[UUID]:[email]],2,FALSE)</f>
        <v>60@localhost</v>
      </c>
      <c r="D78" s="222"/>
      <c r="E78" s="227" t="s">
        <v>2507</v>
      </c>
      <c r="F78" s="220" t="str">
        <f>VLOOKUP(Table134[[#This Row],[trgt]],Table1[[UUID]:[email]],2,FALSE)</f>
        <v>0@localhost</v>
      </c>
      <c r="G78" s="223" t="str">
        <f>IF(Table134[[#This Row],[src]]&lt;Table134[[#This Row],[trgt]],Table134[[#This Row],[src]]&amp;Table134[[#This Row],[trgt]],Table134[[#This Row],[trgt]]&amp;Table134[[#This Row],[src]])</f>
        <v>01dcb6c72b254a229647b5103fe83ffceeeeeeeeeeeeeeeeeeeeeeeeeeeeeeee</v>
      </c>
      <c r="H78" s="220">
        <f>COUNTIF(Table134[DuplicateCheckId],Table134[[#This Row],[DuplicateCheckId]])-1</f>
        <v>0</v>
      </c>
      <c r="I78" s="223"/>
      <c r="J78" s="220" t="str">
        <f>IF(LEN(Table134[[#This Row],[Label]])&gt;0,"""label"" : { ""id"" : ""a7311ed09ba64a6e8066caa2a2247991"" , ""functor"" : ""tag list"" , ""components"" : [ { value"" : """ &amp; Table134[[#This Row],[Label]] &amp; """, ""type"" : ""string"" } ] },","")</f>
        <v/>
      </c>
      <c r="K78" s="223" t="str">
        <f ca="1">"{ ""src"" : ""agent://" &amp; Table134[[#This Row],[src]] &amp; """,  ""trgt"" : ""agent://" &amp; Table134[[#This Row],[trgt]] &amp; """ } " &amp; IF(LEN(OFFSET(Table134[[#This Row],[src]],1,0))&gt;0,", ","")</f>
        <v xml:space="preserve">{ "src" : "agent://01dcb6c72b254a229647b5103fe83ffc",  "trgt" : "agent://eeeeeeeeeeeeeeeeeeeeeeeeeeeeeeee" } , </v>
      </c>
    </row>
    <row r="79" spans="1:11" s="224" customFormat="1" x14ac:dyDescent="0.25">
      <c r="A79" s="220">
        <v>78</v>
      </c>
      <c r="B79" s="209" t="s">
        <v>1176</v>
      </c>
      <c r="C79" s="221" t="str">
        <f>VLOOKUP(Table134[[#This Row],[src]],Table1[[UUID]:[email]],2,FALSE)</f>
        <v>61@localhost</v>
      </c>
      <c r="D79" s="222"/>
      <c r="E79" s="227" t="s">
        <v>2507</v>
      </c>
      <c r="F79" s="220" t="str">
        <f>VLOOKUP(Table134[[#This Row],[trgt]],Table1[[UUID]:[email]],2,FALSE)</f>
        <v>0@localhost</v>
      </c>
      <c r="G79" s="223" t="str">
        <f>IF(Table134[[#This Row],[src]]&lt;Table134[[#This Row],[trgt]],Table134[[#This Row],[src]]&amp;Table134[[#This Row],[trgt]],Table134[[#This Row],[trgt]]&amp;Table134[[#This Row],[src]])</f>
        <v>341cf16da25a4190aeae39a08f5535cfeeeeeeeeeeeeeeeeeeeeeeeeeeeeeeee</v>
      </c>
      <c r="H79" s="220">
        <f>COUNTIF(Table134[DuplicateCheckId],Table134[[#This Row],[DuplicateCheckId]])-1</f>
        <v>0</v>
      </c>
      <c r="I79" s="223"/>
      <c r="J79" s="220" t="str">
        <f>IF(LEN(Table134[[#This Row],[Label]])&gt;0,"""label"" : { ""id"" : ""a7311ed09ba64a6e8066caa2a2247991"" , ""functor"" : ""tag list"" , ""components"" : [ { value"" : """ &amp; Table134[[#This Row],[Label]] &amp; """, ""type"" : ""string"" } ] },","")</f>
        <v/>
      </c>
      <c r="K79" s="223" t="str">
        <f ca="1">"{ ""src"" : ""agent://" &amp; Table134[[#This Row],[src]] &amp; """,  ""trgt"" : ""agent://" &amp; Table134[[#This Row],[trgt]] &amp; """ } " &amp; IF(LEN(OFFSET(Table134[[#This Row],[src]],1,0))&gt;0,", ","")</f>
        <v xml:space="preserve">{ "src" : "agent://341cf16da25a4190aeae39a08f5535cf",  "trgt" : "agent://eeeeeeeeeeeeeeeeeeeeeeeeeeeeeeee" } , </v>
      </c>
    </row>
    <row r="80" spans="1:11" s="224" customFormat="1" x14ac:dyDescent="0.25">
      <c r="A80" s="220">
        <v>79</v>
      </c>
      <c r="B80" s="209" t="s">
        <v>1177</v>
      </c>
      <c r="C80" s="221" t="str">
        <f>VLOOKUP(Table134[[#This Row],[src]],Table1[[UUID]:[email]],2,FALSE)</f>
        <v>62@localhost</v>
      </c>
      <c r="D80" s="222"/>
      <c r="E80" s="227" t="s">
        <v>2507</v>
      </c>
      <c r="F80" s="220" t="str">
        <f>VLOOKUP(Table134[[#This Row],[trgt]],Table1[[UUID]:[email]],2,FALSE)</f>
        <v>0@localhost</v>
      </c>
      <c r="G80" s="223" t="str">
        <f>IF(Table134[[#This Row],[src]]&lt;Table134[[#This Row],[trgt]],Table134[[#This Row],[src]]&amp;Table134[[#This Row],[trgt]],Table134[[#This Row],[trgt]]&amp;Table134[[#This Row],[src]])</f>
        <v>382f66ebac0e453a8a17d647a09ea511eeeeeeeeeeeeeeeeeeeeeeeeeeeeeeee</v>
      </c>
      <c r="H80" s="220">
        <f>COUNTIF(Table134[DuplicateCheckId],Table134[[#This Row],[DuplicateCheckId]])-1</f>
        <v>0</v>
      </c>
      <c r="I80" s="223"/>
      <c r="J80" s="220" t="str">
        <f>IF(LEN(Table134[[#This Row],[Label]])&gt;0,"""label"" : { ""id"" : ""a7311ed09ba64a6e8066caa2a2247991"" , ""functor"" : ""tag list"" , ""components"" : [ { value"" : """ &amp; Table134[[#This Row],[Label]] &amp; """, ""type"" : ""string"" } ] },","")</f>
        <v/>
      </c>
      <c r="K80" s="223" t="str">
        <f ca="1">"{ ""src"" : ""agent://" &amp; Table134[[#This Row],[src]] &amp; """,  ""trgt"" : ""agent://" &amp; Table134[[#This Row],[trgt]] &amp; """ } " &amp; IF(LEN(OFFSET(Table134[[#This Row],[src]],1,0))&gt;0,", ","")</f>
        <v xml:space="preserve">{ "src" : "agent://382f66ebac0e453a8a17d647a09ea511",  "trgt" : "agent://eeeeeeeeeeeeeeeeeeeeeeeeeeeeeeee" } , </v>
      </c>
    </row>
    <row r="81" spans="1:11" s="224" customFormat="1" x14ac:dyDescent="0.25">
      <c r="A81" s="220">
        <v>80</v>
      </c>
      <c r="B81" s="209" t="s">
        <v>1178</v>
      </c>
      <c r="C81" s="221" t="str">
        <f>VLOOKUP(Table134[[#This Row],[src]],Table1[[UUID]:[email]],2,FALSE)</f>
        <v>63@localhost</v>
      </c>
      <c r="D81" s="222"/>
      <c r="E81" s="227" t="s">
        <v>2507</v>
      </c>
      <c r="F81" s="220" t="str">
        <f>VLOOKUP(Table134[[#This Row],[trgt]],Table1[[UUID]:[email]],2,FALSE)</f>
        <v>0@localhost</v>
      </c>
      <c r="G81" s="223" t="str">
        <f>IF(Table134[[#This Row],[src]]&lt;Table134[[#This Row],[trgt]],Table134[[#This Row],[src]]&amp;Table134[[#This Row],[trgt]],Table134[[#This Row],[trgt]]&amp;Table134[[#This Row],[src]])</f>
        <v>5c1c336ae3b9434390cb9c4ca7945219eeeeeeeeeeeeeeeeeeeeeeeeeeeeeeee</v>
      </c>
      <c r="H81" s="220">
        <f>COUNTIF(Table134[DuplicateCheckId],Table134[[#This Row],[DuplicateCheckId]])-1</f>
        <v>0</v>
      </c>
      <c r="I81" s="223"/>
      <c r="J81" s="220" t="str">
        <f>IF(LEN(Table134[[#This Row],[Label]])&gt;0,"""label"" : { ""id"" : ""a7311ed09ba64a6e8066caa2a2247991"" , ""functor"" : ""tag list"" , ""components"" : [ { value"" : """ &amp; Table134[[#This Row],[Label]] &amp; """, ""type"" : ""string"" } ] },","")</f>
        <v/>
      </c>
      <c r="K81" s="223" t="str">
        <f ca="1">"{ ""src"" : ""agent://" &amp; Table134[[#This Row],[src]] &amp; """,  ""trgt"" : ""agent://" &amp; Table134[[#This Row],[trgt]] &amp; """ } " &amp; IF(LEN(OFFSET(Table134[[#This Row],[src]],1,0))&gt;0,", ","")</f>
        <v xml:space="preserve">{ "src" : "agent://5c1c336ae3b9434390cb9c4ca7945219",  "trgt" : "agent://eeeeeeeeeeeeeeeeeeeeeeeeeeeeeeee" } , </v>
      </c>
    </row>
    <row r="82" spans="1:11" s="224" customFormat="1" x14ac:dyDescent="0.25">
      <c r="A82" s="225">
        <v>81</v>
      </c>
      <c r="B82" s="209" t="s">
        <v>1179</v>
      </c>
      <c r="C82" s="221" t="str">
        <f>VLOOKUP(Table134[[#This Row],[src]],Table1[[UUID]:[email]],2,FALSE)</f>
        <v>64@localhost</v>
      </c>
      <c r="D82" s="222"/>
      <c r="E82" s="227" t="s">
        <v>2507</v>
      </c>
      <c r="F82" s="220" t="str">
        <f>VLOOKUP(Table134[[#This Row],[trgt]],Table1[[UUID]:[email]],2,FALSE)</f>
        <v>0@localhost</v>
      </c>
      <c r="G82" s="223" t="str">
        <f>IF(Table134[[#This Row],[src]]&lt;Table134[[#This Row],[trgt]],Table134[[#This Row],[src]]&amp;Table134[[#This Row],[trgt]],Table134[[#This Row],[trgt]]&amp;Table134[[#This Row],[src]])</f>
        <v>eeeeeeeeeeeeeeeeeeeeeeeeeeeeeeeef70277a190c14791a54094be6deaf506</v>
      </c>
      <c r="H82" s="220">
        <f>COUNTIF(Table134[DuplicateCheckId],Table134[[#This Row],[DuplicateCheckId]])-1</f>
        <v>0</v>
      </c>
      <c r="I82" s="223"/>
      <c r="J82" s="220" t="str">
        <f>IF(LEN(Table134[[#This Row],[Label]])&gt;0,"""label"" : { ""id"" : ""a7311ed09ba64a6e8066caa2a2247991"" , ""functor"" : ""tag list"" , ""components"" : [ { value"" : """ &amp; Table134[[#This Row],[Label]] &amp; """, ""type"" : ""string"" } ] },","")</f>
        <v/>
      </c>
      <c r="K82" s="223" t="str">
        <f ca="1">"{ ""src"" : ""agent://" &amp; Table134[[#This Row],[src]] &amp; """,  ""trgt"" : ""agent://" &amp; Table134[[#This Row],[trgt]] &amp; """ } " &amp; IF(LEN(OFFSET(Table134[[#This Row],[src]],1,0))&gt;0,", ","")</f>
        <v xml:space="preserve">{ "src" : "agent://f70277a190c14791a54094be6deaf506",  "trgt" : "agent://eeeeeeeeeeeeeeeeeeeeeeeeeeeeeeee" } , </v>
      </c>
    </row>
    <row r="83" spans="1:11" s="224" customFormat="1" x14ac:dyDescent="0.25">
      <c r="A83" s="220">
        <v>82</v>
      </c>
      <c r="B83" s="209" t="s">
        <v>1180</v>
      </c>
      <c r="C83" s="221" t="str">
        <f>VLOOKUP(Table134[[#This Row],[src]],Table1[[UUID]:[email]],2,FALSE)</f>
        <v>65@localhost</v>
      </c>
      <c r="D83" s="222"/>
      <c r="E83" s="227" t="s">
        <v>2507</v>
      </c>
      <c r="F83" s="220" t="str">
        <f>VLOOKUP(Table134[[#This Row],[trgt]],Table1[[UUID]:[email]],2,FALSE)</f>
        <v>0@localhost</v>
      </c>
      <c r="G83" s="223" t="str">
        <f>IF(Table134[[#This Row],[src]]&lt;Table134[[#This Row],[trgt]],Table134[[#This Row],[src]]&amp;Table134[[#This Row],[trgt]],Table134[[#This Row],[trgt]]&amp;Table134[[#This Row],[src]])</f>
        <v>29b8c0bab60e402baa2e83c29592859eeeeeeeeeeeeeeeeeeeeeeeeeeeeeeeee</v>
      </c>
      <c r="H83" s="220">
        <f>COUNTIF(Table134[DuplicateCheckId],Table134[[#This Row],[DuplicateCheckId]])-1</f>
        <v>0</v>
      </c>
      <c r="I83" s="223"/>
      <c r="J83" s="220" t="str">
        <f>IF(LEN(Table134[[#This Row],[Label]])&gt;0,"""label"" : { ""id"" : ""a7311ed09ba64a6e8066caa2a2247991"" , ""functor"" : ""tag list"" , ""components"" : [ { value"" : """ &amp; Table134[[#This Row],[Label]] &amp; """, ""type"" : ""string"" } ] },","")</f>
        <v/>
      </c>
      <c r="K83" s="223" t="str">
        <f ca="1">"{ ""src"" : ""agent://" &amp; Table134[[#This Row],[src]] &amp; """,  ""trgt"" : ""agent://" &amp; Table134[[#This Row],[trgt]] &amp; """ } " &amp; IF(LEN(OFFSET(Table134[[#This Row],[src]],1,0))&gt;0,", ","")</f>
        <v xml:space="preserve">{ "src" : "agent://29b8c0bab60e402baa2e83c29592859e",  "trgt" : "agent://eeeeeeeeeeeeeeeeeeeeeeeeeeeeeeee" } , </v>
      </c>
    </row>
    <row r="84" spans="1:11" s="224" customFormat="1" x14ac:dyDescent="0.25">
      <c r="A84" s="220">
        <v>83</v>
      </c>
      <c r="B84" s="209" t="s">
        <v>1181</v>
      </c>
      <c r="C84" s="221" t="str">
        <f>VLOOKUP(Table134[[#This Row],[src]],Table1[[UUID]:[email]],2,FALSE)</f>
        <v>66@localhost</v>
      </c>
      <c r="D84" s="222"/>
      <c r="E84" s="227" t="s">
        <v>2507</v>
      </c>
      <c r="F84" s="220" t="str">
        <f>VLOOKUP(Table134[[#This Row],[trgt]],Table1[[UUID]:[email]],2,FALSE)</f>
        <v>0@localhost</v>
      </c>
      <c r="G84" s="223" t="str">
        <f>IF(Table134[[#This Row],[src]]&lt;Table134[[#This Row],[trgt]],Table134[[#This Row],[src]]&amp;Table134[[#This Row],[trgt]],Table134[[#This Row],[trgt]]&amp;Table134[[#This Row],[src]])</f>
        <v>17d34b9a04e1495497dd4f31bb52da56eeeeeeeeeeeeeeeeeeeeeeeeeeeeeeee</v>
      </c>
      <c r="H84" s="220">
        <f>COUNTIF(Table134[DuplicateCheckId],Table134[[#This Row],[DuplicateCheckId]])-1</f>
        <v>0</v>
      </c>
      <c r="I84" s="223"/>
      <c r="J84" s="220" t="str">
        <f>IF(LEN(Table134[[#This Row],[Label]])&gt;0,"""label"" : { ""id"" : ""a7311ed09ba64a6e8066caa2a2247991"" , ""functor"" : ""tag list"" , ""components"" : [ { value"" : """ &amp; Table134[[#This Row],[Label]] &amp; """, ""type"" : ""string"" } ] },","")</f>
        <v/>
      </c>
      <c r="K84" s="223" t="str">
        <f ca="1">"{ ""src"" : ""agent://" &amp; Table134[[#This Row],[src]] &amp; """,  ""trgt"" : ""agent://" &amp; Table134[[#This Row],[trgt]] &amp; """ } " &amp; IF(LEN(OFFSET(Table134[[#This Row],[src]],1,0))&gt;0,", ","")</f>
        <v xml:space="preserve">{ "src" : "agent://17d34b9a04e1495497dd4f31bb52da56",  "trgt" : "agent://eeeeeeeeeeeeeeeeeeeeeeeeeeeeeeee" } , </v>
      </c>
    </row>
    <row r="85" spans="1:11" s="224" customFormat="1" x14ac:dyDescent="0.25">
      <c r="A85" s="220">
        <v>84</v>
      </c>
      <c r="B85" s="209" t="s">
        <v>1182</v>
      </c>
      <c r="C85" s="221" t="str">
        <f>VLOOKUP(Table134[[#This Row],[src]],Table1[[UUID]:[email]],2,FALSE)</f>
        <v>67@localhost</v>
      </c>
      <c r="D85" s="222"/>
      <c r="E85" s="227" t="s">
        <v>2507</v>
      </c>
      <c r="F85" s="220" t="str">
        <f>VLOOKUP(Table134[[#This Row],[trgt]],Table1[[UUID]:[email]],2,FALSE)</f>
        <v>0@localhost</v>
      </c>
      <c r="G85" s="223" t="str">
        <f>IF(Table134[[#This Row],[src]]&lt;Table134[[#This Row],[trgt]],Table134[[#This Row],[src]]&amp;Table134[[#This Row],[trgt]],Table134[[#This Row],[trgt]]&amp;Table134[[#This Row],[src]])</f>
        <v>30c66810d8c74853b294c793892d5f1beeeeeeeeeeeeeeeeeeeeeeeeeeeeeeee</v>
      </c>
      <c r="H85" s="220">
        <f>COUNTIF(Table134[DuplicateCheckId],Table134[[#This Row],[DuplicateCheckId]])-1</f>
        <v>0</v>
      </c>
      <c r="I85" s="223"/>
      <c r="J85" s="220" t="str">
        <f>IF(LEN(Table134[[#This Row],[Label]])&gt;0,"""label"" : { ""id"" : ""a7311ed09ba64a6e8066caa2a2247991"" , ""functor"" : ""tag list"" , ""components"" : [ { value"" : """ &amp; Table134[[#This Row],[Label]] &amp; """, ""type"" : ""string"" } ] },","")</f>
        <v/>
      </c>
      <c r="K85" s="223" t="str">
        <f ca="1">"{ ""src"" : ""agent://" &amp; Table134[[#This Row],[src]] &amp; """,  ""trgt"" : ""agent://" &amp; Table134[[#This Row],[trgt]] &amp; """ } " &amp; IF(LEN(OFFSET(Table134[[#This Row],[src]],1,0))&gt;0,", ","")</f>
        <v xml:space="preserve">{ "src" : "agent://30c66810d8c74853b294c793892d5f1b",  "trgt" : "agent://eeeeeeeeeeeeeeeeeeeeeeeeeeeeeeee" } , </v>
      </c>
    </row>
    <row r="86" spans="1:11" s="224" customFormat="1" x14ac:dyDescent="0.25">
      <c r="A86" s="225">
        <v>85</v>
      </c>
      <c r="B86" s="209" t="s">
        <v>1183</v>
      </c>
      <c r="C86" s="221" t="str">
        <f>VLOOKUP(Table134[[#This Row],[src]],Table1[[UUID]:[email]],2,FALSE)</f>
        <v>68@localhost</v>
      </c>
      <c r="D86" s="222"/>
      <c r="E86" s="227" t="s">
        <v>2507</v>
      </c>
      <c r="F86" s="220" t="str">
        <f>VLOOKUP(Table134[[#This Row],[trgt]],Table1[[UUID]:[email]],2,FALSE)</f>
        <v>0@localhost</v>
      </c>
      <c r="G86" s="220" t="str">
        <f>IF(Table134[[#This Row],[src]]&lt;Table134[[#This Row],[trgt]],Table134[[#This Row],[src]]&amp;Table134[[#This Row],[trgt]],Table134[[#This Row],[trgt]]&amp;Table134[[#This Row],[src]])</f>
        <v>cd717a97270f48cc9e286ab9d12fd15deeeeeeeeeeeeeeeeeeeeeeeeeeeeeeee</v>
      </c>
      <c r="H86" s="220">
        <f>COUNTIF(Table134[DuplicateCheckId],Table134[[#This Row],[DuplicateCheckId]])-1</f>
        <v>0</v>
      </c>
      <c r="I86" s="220"/>
      <c r="J86" s="220" t="str">
        <f>IF(LEN(Table134[[#This Row],[Label]])&gt;0,"""label"" : { ""id"" : ""a7311ed09ba64a6e8066caa2a2247991"" , ""functor"" : ""tag list"" , ""components"" : [ { value"" : """ &amp; Table134[[#This Row],[Label]] &amp; """, ""type"" : ""string"" } ] },","")</f>
        <v/>
      </c>
      <c r="K86" s="223" t="str">
        <f ca="1">"{ ""src"" : ""agent://" &amp; Table134[[#This Row],[src]] &amp; """,  ""trgt"" : ""agent://" &amp; Table134[[#This Row],[trgt]] &amp; """ } " &amp; IF(LEN(OFFSET(Table134[[#This Row],[src]],1,0))&gt;0,", ","")</f>
        <v xml:space="preserve">{ "src" : "agent://cd717a97270f48cc9e286ab9d12fd15d",  "trgt" : "agent://eeeeeeeeeeeeeeeeeeeeeeeeeeeeeeee" } , </v>
      </c>
    </row>
    <row r="87" spans="1:11" s="224" customFormat="1" x14ac:dyDescent="0.25">
      <c r="A87" s="220">
        <v>86</v>
      </c>
      <c r="B87" s="216" t="s">
        <v>1184</v>
      </c>
      <c r="C87" s="221" t="str">
        <f>VLOOKUP(Table134[[#This Row],[src]],Table1[[UUID]:[email]],2,FALSE)</f>
        <v>69@localhost</v>
      </c>
      <c r="D87" s="222"/>
      <c r="E87" s="227" t="s">
        <v>2507</v>
      </c>
      <c r="F87" s="220" t="str">
        <f>VLOOKUP(Table134[[#This Row],[trgt]],Table1[[UUID]:[email]],2,FALSE)</f>
        <v>0@localhost</v>
      </c>
      <c r="G87" s="220" t="str">
        <f>IF(Table134[[#This Row],[src]]&lt;Table134[[#This Row],[trgt]],Table134[[#This Row],[src]]&amp;Table134[[#This Row],[trgt]],Table134[[#This Row],[trgt]]&amp;Table134[[#This Row],[src]])</f>
        <v>21283e50234e4fd09ecb7a2db5a1bd35eeeeeeeeeeeeeeeeeeeeeeeeeeeeeeee</v>
      </c>
      <c r="H87" s="220">
        <f>COUNTIF(Table134[DuplicateCheckId],Table134[[#This Row],[DuplicateCheckId]])-1</f>
        <v>0</v>
      </c>
      <c r="I87" s="220"/>
      <c r="J87" s="220" t="str">
        <f>IF(LEN(Table134[[#This Row],[Label]])&gt;0,"""label"" : { ""id"" : ""a7311ed09ba64a6e8066caa2a2247991"" , ""functor"" : ""tag list"" , ""components"" : [ { value"" : """ &amp; Table134[[#This Row],[Label]] &amp; """, ""type"" : ""string"" } ] },","")</f>
        <v/>
      </c>
      <c r="K87" s="223" t="str">
        <f ca="1">"{ ""src"" : ""agent://" &amp; Table134[[#This Row],[src]] &amp; """,  ""trgt"" : ""agent://" &amp; Table134[[#This Row],[trgt]] &amp; """ } " &amp; IF(LEN(OFFSET(Table134[[#This Row],[src]],1,0))&gt;0,", ","")</f>
        <v xml:space="preserve">{ "src" : "agent://21283e50234e4fd09ecb7a2db5a1bd35",  "trgt" : "agent://eeeeeeeeeeeeeeeeeeeeeeeeeeeeeeee" } , </v>
      </c>
    </row>
    <row r="88" spans="1:11" s="224" customFormat="1" x14ac:dyDescent="0.25">
      <c r="A88" s="220">
        <v>87</v>
      </c>
      <c r="B88" s="209" t="s">
        <v>1185</v>
      </c>
      <c r="C88" s="221" t="str">
        <f>VLOOKUP(Table134[[#This Row],[src]],Table1[[UUID]:[email]],2,FALSE)</f>
        <v>70@localhost</v>
      </c>
      <c r="D88" s="222"/>
      <c r="E88" s="227" t="s">
        <v>2507</v>
      </c>
      <c r="F88" s="220" t="str">
        <f>VLOOKUP(Table134[[#This Row],[trgt]],Table1[[UUID]:[email]],2,FALSE)</f>
        <v>0@localhost</v>
      </c>
      <c r="G88" s="220" t="str">
        <f>IF(Table134[[#This Row],[src]]&lt;Table134[[#This Row],[trgt]],Table134[[#This Row],[src]]&amp;Table134[[#This Row],[trgt]],Table134[[#This Row],[trgt]]&amp;Table134[[#This Row],[src]])</f>
        <v>c34ab67893c74967b7a900a775c7c0aaeeeeeeeeeeeeeeeeeeeeeeeeeeeeeeee</v>
      </c>
      <c r="H88" s="220">
        <f>COUNTIF(Table134[DuplicateCheckId],Table134[[#This Row],[DuplicateCheckId]])-1</f>
        <v>0</v>
      </c>
      <c r="I88" s="220"/>
      <c r="J88" s="220" t="str">
        <f>IF(LEN(Table134[[#This Row],[Label]])&gt;0,"""label"" : { ""id"" : ""a7311ed09ba64a6e8066caa2a2247991"" , ""functor"" : ""tag list"" , ""components"" : [ { value"" : """ &amp; Table134[[#This Row],[Label]] &amp; """, ""type"" : ""string"" } ] },","")</f>
        <v/>
      </c>
      <c r="K88" s="223" t="str">
        <f ca="1">"{ ""src"" : ""agent://" &amp; Table134[[#This Row],[src]] &amp; """,  ""trgt"" : ""agent://" &amp; Table134[[#This Row],[trgt]] &amp; """ } " &amp; IF(LEN(OFFSET(Table134[[#This Row],[src]],1,0))&gt;0,", ","")</f>
        <v xml:space="preserve">{ "src" : "agent://c34ab67893c74967b7a900a775c7c0aa",  "trgt" : "agent://eeeeeeeeeeeeeeeeeeeeeeeeeeeeeeee" } , </v>
      </c>
    </row>
    <row r="89" spans="1:11" s="224" customFormat="1" x14ac:dyDescent="0.25">
      <c r="A89" s="220">
        <v>88</v>
      </c>
      <c r="B89" s="209" t="s">
        <v>1186</v>
      </c>
      <c r="C89" s="221" t="str">
        <f>VLOOKUP(Table134[[#This Row],[src]],Table1[[UUID]:[email]],2,FALSE)</f>
        <v>71@localhost</v>
      </c>
      <c r="D89" s="222"/>
      <c r="E89" s="227" t="s">
        <v>2507</v>
      </c>
      <c r="F89" s="220" t="str">
        <f>VLOOKUP(Table134[[#This Row],[trgt]],Table1[[UUID]:[email]],2,FALSE)</f>
        <v>0@localhost</v>
      </c>
      <c r="G89" s="220" t="str">
        <f>IF(Table134[[#This Row],[src]]&lt;Table134[[#This Row],[trgt]],Table134[[#This Row],[src]]&amp;Table134[[#This Row],[trgt]],Table134[[#This Row],[trgt]]&amp;Table134[[#This Row],[src]])</f>
        <v>84ad3eac5e5a4f56aed70a9bff217165eeeeeeeeeeeeeeeeeeeeeeeeeeeeeeee</v>
      </c>
      <c r="H89" s="220">
        <f>COUNTIF(Table134[DuplicateCheckId],Table134[[#This Row],[DuplicateCheckId]])-1</f>
        <v>0</v>
      </c>
      <c r="I89" s="220"/>
      <c r="J89" s="220" t="str">
        <f>IF(LEN(Table134[[#This Row],[Label]])&gt;0,"""label"" : { ""id"" : ""a7311ed09ba64a6e8066caa2a2247991"" , ""functor"" : ""tag list"" , ""components"" : [ { value"" : """ &amp; Table134[[#This Row],[Label]] &amp; """, ""type"" : ""string"" } ] },","")</f>
        <v/>
      </c>
      <c r="K89" s="223" t="str">
        <f ca="1">"{ ""src"" : ""agent://" &amp; Table134[[#This Row],[src]] &amp; """,  ""trgt"" : ""agent://" &amp; Table134[[#This Row],[trgt]] &amp; """ } " &amp; IF(LEN(OFFSET(Table134[[#This Row],[src]],1,0))&gt;0,", ","")</f>
        <v xml:space="preserve">{ "src" : "agent://84ad3eac5e5a4f56aed70a9bff217165",  "trgt" : "agent://eeeeeeeeeeeeeeeeeeeeeeeeeeeeeeee" } , </v>
      </c>
    </row>
    <row r="90" spans="1:11" s="224" customFormat="1" x14ac:dyDescent="0.25">
      <c r="A90" s="225">
        <v>89</v>
      </c>
      <c r="B90" s="209" t="s">
        <v>1187</v>
      </c>
      <c r="C90" s="221" t="str">
        <f>VLOOKUP(Table134[[#This Row],[src]],Table1[[UUID]:[email]],2,FALSE)</f>
        <v>72@localhost</v>
      </c>
      <c r="D90" s="222"/>
      <c r="E90" s="227" t="s">
        <v>2507</v>
      </c>
      <c r="F90" s="220" t="str">
        <f>VLOOKUP(Table134[[#This Row],[trgt]],Table1[[UUID]:[email]],2,FALSE)</f>
        <v>0@localhost</v>
      </c>
      <c r="G90" s="220" t="str">
        <f>IF(Table134[[#This Row],[src]]&lt;Table134[[#This Row],[trgt]],Table134[[#This Row],[src]]&amp;Table134[[#This Row],[trgt]],Table134[[#This Row],[trgt]]&amp;Table134[[#This Row],[src]])</f>
        <v>7757491fa251478fa31520a3c5b4f0fdeeeeeeeeeeeeeeeeeeeeeeeeeeeeeeee</v>
      </c>
      <c r="H90" s="220">
        <f>COUNTIF(Table134[DuplicateCheckId],Table134[[#This Row],[DuplicateCheckId]])-1</f>
        <v>0</v>
      </c>
      <c r="I90" s="220"/>
      <c r="J90" s="220" t="str">
        <f>IF(LEN(Table134[[#This Row],[Label]])&gt;0,"""label"" : { ""id"" : ""a7311ed09ba64a6e8066caa2a2247991"" , ""functor"" : ""tag list"" , ""components"" : [ { value"" : """ &amp; Table134[[#This Row],[Label]] &amp; """, ""type"" : ""string"" } ] },","")</f>
        <v/>
      </c>
      <c r="K90" s="223" t="str">
        <f ca="1">"{ ""src"" : ""agent://" &amp; Table134[[#This Row],[src]] &amp; """,  ""trgt"" : ""agent://" &amp; Table134[[#This Row],[trgt]] &amp; """ } " &amp; IF(LEN(OFFSET(Table134[[#This Row],[src]],1,0))&gt;0,", ","")</f>
        <v xml:space="preserve">{ "src" : "agent://7757491fa251478fa31520a3c5b4f0fd",  "trgt" : "agent://eeeeeeeeeeeeeeeeeeeeeeeeeeeeeeee" } , </v>
      </c>
    </row>
    <row r="91" spans="1:11" s="224" customFormat="1" x14ac:dyDescent="0.25">
      <c r="A91" s="220">
        <v>90</v>
      </c>
      <c r="B91" s="209" t="s">
        <v>1188</v>
      </c>
      <c r="C91" s="221" t="str">
        <f>VLOOKUP(Table134[[#This Row],[src]],Table1[[UUID]:[email]],2,FALSE)</f>
        <v>73@localhost</v>
      </c>
      <c r="D91" s="222"/>
      <c r="E91" s="227" t="s">
        <v>2507</v>
      </c>
      <c r="F91" s="220" t="str">
        <f>VLOOKUP(Table134[[#This Row],[trgt]],Table1[[UUID]:[email]],2,FALSE)</f>
        <v>0@localhost</v>
      </c>
      <c r="G91" s="220" t="str">
        <f>IF(Table134[[#This Row],[src]]&lt;Table134[[#This Row],[trgt]],Table134[[#This Row],[src]]&amp;Table134[[#This Row],[trgt]],Table134[[#This Row],[trgt]]&amp;Table134[[#This Row],[src]])</f>
        <v>eeeeeeeeeeeeeeeeeeeeeeeeeeeeeeeef61e40ad604f4c168d4e72e4f25e4fb2</v>
      </c>
      <c r="H91" s="220">
        <f>COUNTIF(Table134[DuplicateCheckId],Table134[[#This Row],[DuplicateCheckId]])-1</f>
        <v>0</v>
      </c>
      <c r="I91" s="220"/>
      <c r="J91" s="220" t="str">
        <f>IF(LEN(Table134[[#This Row],[Label]])&gt;0,"""label"" : { ""id"" : ""a7311ed09ba64a6e8066caa2a2247991"" , ""functor"" : ""tag list"" , ""components"" : [ { value"" : """ &amp; Table134[[#This Row],[Label]] &amp; """, ""type"" : ""string"" } ] },","")</f>
        <v/>
      </c>
      <c r="K91" s="223" t="str">
        <f ca="1">"{ ""src"" : ""agent://" &amp; Table134[[#This Row],[src]] &amp; """,  ""trgt"" : ""agent://" &amp; Table134[[#This Row],[trgt]] &amp; """ } " &amp; IF(LEN(OFFSET(Table134[[#This Row],[src]],1,0))&gt;0,", ","")</f>
        <v xml:space="preserve">{ "src" : "agent://f61e40ad604f4c168d4e72e4f25e4fb2",  "trgt" : "agent://eeeeeeeeeeeeeeeeeeeeeeeeeeeeeeee" } , </v>
      </c>
    </row>
    <row r="92" spans="1:11" s="224" customFormat="1" x14ac:dyDescent="0.25">
      <c r="A92" s="220">
        <v>91</v>
      </c>
      <c r="B92" s="209" t="s">
        <v>1189</v>
      </c>
      <c r="C92" s="221" t="str">
        <f>VLOOKUP(Table134[[#This Row],[src]],Table1[[UUID]:[email]],2,FALSE)</f>
        <v>74@localhost</v>
      </c>
      <c r="D92" s="222"/>
      <c r="E92" s="227" t="s">
        <v>2507</v>
      </c>
      <c r="F92" s="220" t="str">
        <f>VLOOKUP(Table134[[#This Row],[trgt]],Table1[[UUID]:[email]],2,FALSE)</f>
        <v>0@localhost</v>
      </c>
      <c r="G92" s="220" t="str">
        <f>IF(Table134[[#This Row],[src]]&lt;Table134[[#This Row],[trgt]],Table134[[#This Row],[src]]&amp;Table134[[#This Row],[trgt]],Table134[[#This Row],[trgt]]&amp;Table134[[#This Row],[src]])</f>
        <v>d1444189811346d0a4ca4ad901098795eeeeeeeeeeeeeeeeeeeeeeeeeeeeeeee</v>
      </c>
      <c r="H92" s="220">
        <f>COUNTIF(Table134[DuplicateCheckId],Table134[[#This Row],[DuplicateCheckId]])-1</f>
        <v>0</v>
      </c>
      <c r="I92" s="220"/>
      <c r="J92" s="220" t="str">
        <f>IF(LEN(Table134[[#This Row],[Label]])&gt;0,"""label"" : { ""id"" : ""a7311ed09ba64a6e8066caa2a2247991"" , ""functor"" : ""tag list"" , ""components"" : [ { value"" : """ &amp; Table134[[#This Row],[Label]] &amp; """, ""type"" : ""string"" } ] },","")</f>
        <v/>
      </c>
      <c r="K92" s="223" t="str">
        <f ca="1">"{ ""src"" : ""agent://" &amp; Table134[[#This Row],[src]] &amp; """,  ""trgt"" : ""agent://" &amp; Table134[[#This Row],[trgt]] &amp; """ } " &amp; IF(LEN(OFFSET(Table134[[#This Row],[src]],1,0))&gt;0,", ","")</f>
        <v xml:space="preserve">{ "src" : "agent://d1444189811346d0a4ca4ad901098795",  "trgt" : "agent://eeeeeeeeeeeeeeeeeeeeeeeeeeeeeeee" } , </v>
      </c>
    </row>
    <row r="93" spans="1:11" s="224" customFormat="1" x14ac:dyDescent="0.25">
      <c r="A93" s="220">
        <v>92</v>
      </c>
      <c r="B93" s="209" t="s">
        <v>1190</v>
      </c>
      <c r="C93" s="221" t="str">
        <f>VLOOKUP(Table134[[#This Row],[src]],Table1[[UUID]:[email]],2,FALSE)</f>
        <v>75@localhost</v>
      </c>
      <c r="D93" s="222"/>
      <c r="E93" s="227" t="s">
        <v>2507</v>
      </c>
      <c r="F93" s="220" t="str">
        <f>VLOOKUP(Table134[[#This Row],[trgt]],Table1[[UUID]:[email]],2,FALSE)</f>
        <v>0@localhost</v>
      </c>
      <c r="G93" s="220" t="str">
        <f>IF(Table134[[#This Row],[src]]&lt;Table134[[#This Row],[trgt]],Table134[[#This Row],[src]]&amp;Table134[[#This Row],[trgt]],Table134[[#This Row],[trgt]]&amp;Table134[[#This Row],[src]])</f>
        <v>eeeeeeeeeeeeeeeeeeeeeeeeeeeeeeeef46898d4055a47639981de523cb91459</v>
      </c>
      <c r="H93" s="220">
        <f>COUNTIF(Table134[DuplicateCheckId],Table134[[#This Row],[DuplicateCheckId]])-1</f>
        <v>0</v>
      </c>
      <c r="I93" s="220"/>
      <c r="J93" s="220" t="str">
        <f>IF(LEN(Table134[[#This Row],[Label]])&gt;0,"""label"" : { ""id"" : ""a7311ed09ba64a6e8066caa2a2247991"" , ""functor"" : ""tag list"" , ""components"" : [ { value"" : """ &amp; Table134[[#This Row],[Label]] &amp; """, ""type"" : ""string"" } ] },","")</f>
        <v/>
      </c>
      <c r="K93" s="223" t="str">
        <f ca="1">"{ ""src"" : ""agent://" &amp; Table134[[#This Row],[src]] &amp; """,  ""trgt"" : ""agent://" &amp; Table134[[#This Row],[trgt]] &amp; """ } " &amp; IF(LEN(OFFSET(Table134[[#This Row],[src]],1,0))&gt;0,", ","")</f>
        <v xml:space="preserve">{ "src" : "agent://f46898d4055a47639981de523cb91459",  "trgt" : "agent://eeeeeeeeeeeeeeeeeeeeeeeeeeeeeeee" } , </v>
      </c>
    </row>
    <row r="94" spans="1:11" s="224" customFormat="1" x14ac:dyDescent="0.25">
      <c r="A94" s="225">
        <v>93</v>
      </c>
      <c r="B94" s="209" t="s">
        <v>1191</v>
      </c>
      <c r="C94" s="221" t="str">
        <f>VLOOKUP(Table134[[#This Row],[src]],Table1[[UUID]:[email]],2,FALSE)</f>
        <v>76@localhost</v>
      </c>
      <c r="D94" s="222"/>
      <c r="E94" s="227" t="s">
        <v>2507</v>
      </c>
      <c r="F94" s="220" t="str">
        <f>VLOOKUP(Table134[[#This Row],[trgt]],Table1[[UUID]:[email]],2,FALSE)</f>
        <v>0@localhost</v>
      </c>
      <c r="G94" s="220" t="str">
        <f>IF(Table134[[#This Row],[src]]&lt;Table134[[#This Row],[trgt]],Table134[[#This Row],[src]]&amp;Table134[[#This Row],[trgt]],Table134[[#This Row],[trgt]]&amp;Table134[[#This Row],[src]])</f>
        <v>be29499252884fd68fc8e1bb72b24484eeeeeeeeeeeeeeeeeeeeeeeeeeeeeeee</v>
      </c>
      <c r="H94" s="220">
        <f>COUNTIF(Table134[DuplicateCheckId],Table134[[#This Row],[DuplicateCheckId]])-1</f>
        <v>0</v>
      </c>
      <c r="I94" s="220"/>
      <c r="J94" s="220" t="str">
        <f>IF(LEN(Table134[[#This Row],[Label]])&gt;0,"""label"" : { ""id"" : ""a7311ed09ba64a6e8066caa2a2247991"" , ""functor"" : ""tag list"" , ""components"" : [ { value"" : """ &amp; Table134[[#This Row],[Label]] &amp; """, ""type"" : ""string"" } ] },","")</f>
        <v/>
      </c>
      <c r="K94" s="223" t="str">
        <f ca="1">"{ ""src"" : ""agent://" &amp; Table134[[#This Row],[src]] &amp; """,  ""trgt"" : ""agent://" &amp; Table134[[#This Row],[trgt]] &amp; """ } " &amp; IF(LEN(OFFSET(Table134[[#This Row],[src]],1,0))&gt;0,", ","")</f>
        <v xml:space="preserve">{ "src" : "agent://be29499252884fd68fc8e1bb72b24484",  "trgt" : "agent://eeeeeeeeeeeeeeeeeeeeeeeeeeeeeeee" } , </v>
      </c>
    </row>
    <row r="95" spans="1:11" s="224" customFormat="1" x14ac:dyDescent="0.25">
      <c r="A95" s="220">
        <v>94</v>
      </c>
      <c r="B95" s="209" t="s">
        <v>1192</v>
      </c>
      <c r="C95" s="221" t="str">
        <f>VLOOKUP(Table134[[#This Row],[src]],Table1[[UUID]:[email]],2,FALSE)</f>
        <v>77@localhost</v>
      </c>
      <c r="D95" s="222"/>
      <c r="E95" s="227" t="s">
        <v>2507</v>
      </c>
      <c r="F95" s="220" t="str">
        <f>VLOOKUP(Table134[[#This Row],[trgt]],Table1[[UUID]:[email]],2,FALSE)</f>
        <v>0@localhost</v>
      </c>
      <c r="G95" s="220" t="str">
        <f>IF(Table134[[#This Row],[src]]&lt;Table134[[#This Row],[trgt]],Table134[[#This Row],[src]]&amp;Table134[[#This Row],[trgt]],Table134[[#This Row],[trgt]]&amp;Table134[[#This Row],[src]])</f>
        <v>aec475c3a7754299b162dd018606fc2ceeeeeeeeeeeeeeeeeeeeeeeeeeeeeeee</v>
      </c>
      <c r="H95" s="220">
        <f>COUNTIF(Table134[DuplicateCheckId],Table134[[#This Row],[DuplicateCheckId]])-1</f>
        <v>0</v>
      </c>
      <c r="I95" s="220"/>
      <c r="J95" s="220" t="str">
        <f>IF(LEN(Table134[[#This Row],[Label]])&gt;0,"""label"" : { ""id"" : ""a7311ed09ba64a6e8066caa2a2247991"" , ""functor"" : ""tag list"" , ""components"" : [ { value"" : """ &amp; Table134[[#This Row],[Label]] &amp; """, ""type"" : ""string"" } ] },","")</f>
        <v/>
      </c>
      <c r="K95" s="223" t="str">
        <f ca="1">"{ ""src"" : ""agent://" &amp; Table134[[#This Row],[src]] &amp; """,  ""trgt"" : ""agent://" &amp; Table134[[#This Row],[trgt]] &amp; """ } " &amp; IF(LEN(OFFSET(Table134[[#This Row],[src]],1,0))&gt;0,", ","")</f>
        <v xml:space="preserve">{ "src" : "agent://aec475c3a7754299b162dd018606fc2c",  "trgt" : "agent://eeeeeeeeeeeeeeeeeeeeeeeeeeeeeeee" } , </v>
      </c>
    </row>
    <row r="96" spans="1:11" s="224" customFormat="1" x14ac:dyDescent="0.25">
      <c r="A96" s="220">
        <v>95</v>
      </c>
      <c r="B96" s="209" t="s">
        <v>1193</v>
      </c>
      <c r="C96" s="221" t="str">
        <f>VLOOKUP(Table134[[#This Row],[src]],Table1[[UUID]:[email]],2,FALSE)</f>
        <v>78@localhost</v>
      </c>
      <c r="D96" s="222"/>
      <c r="E96" s="227" t="s">
        <v>2507</v>
      </c>
      <c r="F96" s="220" t="str">
        <f>VLOOKUP(Table134[[#This Row],[trgt]],Table1[[UUID]:[email]],2,FALSE)</f>
        <v>0@localhost</v>
      </c>
      <c r="G96" s="220" t="str">
        <f>IF(Table134[[#This Row],[src]]&lt;Table134[[#This Row],[trgt]],Table134[[#This Row],[src]]&amp;Table134[[#This Row],[trgt]],Table134[[#This Row],[trgt]]&amp;Table134[[#This Row],[src]])</f>
        <v>cf6adb1412944f65b4b748e7eaf07803eeeeeeeeeeeeeeeeeeeeeeeeeeeeeeee</v>
      </c>
      <c r="H96" s="220">
        <f>COUNTIF(Table134[DuplicateCheckId],Table134[[#This Row],[DuplicateCheckId]])-1</f>
        <v>0</v>
      </c>
      <c r="I96" s="220"/>
      <c r="J96" s="220" t="str">
        <f>IF(LEN(Table134[[#This Row],[Label]])&gt;0,"""label"" : { ""id"" : ""a7311ed09ba64a6e8066caa2a2247991"" , ""functor"" : ""tag list"" , ""components"" : [ { value"" : """ &amp; Table134[[#This Row],[Label]] &amp; """, ""type"" : ""string"" } ] },","")</f>
        <v/>
      </c>
      <c r="K96" s="223" t="str">
        <f ca="1">"{ ""src"" : ""agent://" &amp; Table134[[#This Row],[src]] &amp; """,  ""trgt"" : ""agent://" &amp; Table134[[#This Row],[trgt]] &amp; """ } " &amp; IF(LEN(OFFSET(Table134[[#This Row],[src]],1,0))&gt;0,", ","")</f>
        <v xml:space="preserve">{ "src" : "agent://cf6adb1412944f65b4b748e7eaf07803",  "trgt" : "agent://eeeeeeeeeeeeeeeeeeeeeeeeeeeeeeee" } , </v>
      </c>
    </row>
    <row r="97" spans="1:11" s="224" customFormat="1" x14ac:dyDescent="0.25">
      <c r="A97" s="220">
        <v>96</v>
      </c>
      <c r="B97" s="209" t="s">
        <v>1194</v>
      </c>
      <c r="C97" s="221" t="str">
        <f>VLOOKUP(Table134[[#This Row],[src]],Table1[[UUID]:[email]],2,FALSE)</f>
        <v>79@localhost</v>
      </c>
      <c r="D97" s="222"/>
      <c r="E97" s="227" t="s">
        <v>2507</v>
      </c>
      <c r="F97" s="220" t="str">
        <f>VLOOKUP(Table134[[#This Row],[trgt]],Table1[[UUID]:[email]],2,FALSE)</f>
        <v>0@localhost</v>
      </c>
      <c r="G97" s="220" t="str">
        <f>IF(Table134[[#This Row],[src]]&lt;Table134[[#This Row],[trgt]],Table134[[#This Row],[src]]&amp;Table134[[#This Row],[trgt]],Table134[[#This Row],[trgt]]&amp;Table134[[#This Row],[src]])</f>
        <v>bb51ab6536e2409386835f36f4bf1e1beeeeeeeeeeeeeeeeeeeeeeeeeeeeeeee</v>
      </c>
      <c r="H97" s="220">
        <f>COUNTIF(Table134[DuplicateCheckId],Table134[[#This Row],[DuplicateCheckId]])-1</f>
        <v>0</v>
      </c>
      <c r="I97" s="220"/>
      <c r="J97" s="220" t="str">
        <f>IF(LEN(Table134[[#This Row],[Label]])&gt;0,"""label"" : { ""id"" : ""a7311ed09ba64a6e8066caa2a2247991"" , ""functor"" : ""tag list"" , ""components"" : [ { value"" : """ &amp; Table134[[#This Row],[Label]] &amp; """, ""type"" : ""string"" } ] },","")</f>
        <v/>
      </c>
      <c r="K97" s="223" t="str">
        <f ca="1">"{ ""src"" : ""agent://" &amp; Table134[[#This Row],[src]] &amp; """,  ""trgt"" : ""agent://" &amp; Table134[[#This Row],[trgt]] &amp; """ } " &amp; IF(LEN(OFFSET(Table134[[#This Row],[src]],1,0))&gt;0,", ","")</f>
        <v xml:space="preserve">{ "src" : "agent://bb51ab6536e2409386835f36f4bf1e1b",  "trgt" : "agent://eeeeeeeeeeeeeeeeeeeeeeeeeeeeeeee" } , </v>
      </c>
    </row>
    <row r="98" spans="1:11" s="224" customFormat="1" x14ac:dyDescent="0.25">
      <c r="A98" s="225">
        <v>97</v>
      </c>
      <c r="B98" s="209" t="s">
        <v>1195</v>
      </c>
      <c r="C98" s="221" t="str">
        <f>VLOOKUP(Table134[[#This Row],[src]],Table1[[UUID]:[email]],2,FALSE)</f>
        <v>80@localhost</v>
      </c>
      <c r="D98" s="222"/>
      <c r="E98" s="227" t="s">
        <v>2507</v>
      </c>
      <c r="F98" s="220" t="str">
        <f>VLOOKUP(Table134[[#This Row],[trgt]],Table1[[UUID]:[email]],2,FALSE)</f>
        <v>0@localhost</v>
      </c>
      <c r="G98" s="220" t="str">
        <f>IF(Table134[[#This Row],[src]]&lt;Table134[[#This Row],[trgt]],Table134[[#This Row],[src]]&amp;Table134[[#This Row],[trgt]],Table134[[#This Row],[trgt]]&amp;Table134[[#This Row],[src]])</f>
        <v>eeeeeeeeeeeeeeeeeeeeeeeeeeeeeeeefbffeff50e37456cab8ffbc446a2c2cd</v>
      </c>
      <c r="H98" s="220">
        <f>COUNTIF(Table134[DuplicateCheckId],Table134[[#This Row],[DuplicateCheckId]])-1</f>
        <v>0</v>
      </c>
      <c r="I98" s="220"/>
      <c r="J98" s="220" t="str">
        <f>IF(LEN(Table134[[#This Row],[Label]])&gt;0,"""label"" : { ""id"" : ""a7311ed09ba64a6e8066caa2a2247991"" , ""functor"" : ""tag list"" , ""components"" : [ { value"" : """ &amp; Table134[[#This Row],[Label]] &amp; """, ""type"" : ""string"" } ] },","")</f>
        <v/>
      </c>
      <c r="K98" s="223" t="str">
        <f ca="1">"{ ""src"" : ""agent://" &amp; Table134[[#This Row],[src]] &amp; """,  ""trgt"" : ""agent://" &amp; Table134[[#This Row],[trgt]] &amp; """ } " &amp; IF(LEN(OFFSET(Table134[[#This Row],[src]],1,0))&gt;0,", ","")</f>
        <v xml:space="preserve">{ "src" : "agent://fbffeff50e37456cab8ffbc446a2c2cd",  "trgt" : "agent://eeeeeeeeeeeeeeeeeeeeeeeeeeeeeeee" } , </v>
      </c>
    </row>
    <row r="99" spans="1:11" s="224" customFormat="1" x14ac:dyDescent="0.25">
      <c r="A99" s="220">
        <v>98</v>
      </c>
      <c r="B99" s="209" t="s">
        <v>1196</v>
      </c>
      <c r="C99" s="221" t="str">
        <f>VLOOKUP(Table134[[#This Row],[src]],Table1[[UUID]:[email]],2,FALSE)</f>
        <v>81@localhost</v>
      </c>
      <c r="D99" s="222"/>
      <c r="E99" s="227" t="s">
        <v>2507</v>
      </c>
      <c r="F99" s="220" t="str">
        <f>VLOOKUP(Table134[[#This Row],[trgt]],Table1[[UUID]:[email]],2,FALSE)</f>
        <v>0@localhost</v>
      </c>
      <c r="G99" s="220" t="str">
        <f>IF(Table134[[#This Row],[src]]&lt;Table134[[#This Row],[trgt]],Table134[[#This Row],[src]]&amp;Table134[[#This Row],[trgt]],Table134[[#This Row],[trgt]]&amp;Table134[[#This Row],[src]])</f>
        <v>b4c297dec5844f468a5909de5e8298c6eeeeeeeeeeeeeeeeeeeeeeeeeeeeeeee</v>
      </c>
      <c r="H99" s="220">
        <f>COUNTIF(Table134[DuplicateCheckId],Table134[[#This Row],[DuplicateCheckId]])-1</f>
        <v>0</v>
      </c>
      <c r="I99" s="220"/>
      <c r="J99" s="220" t="str">
        <f>IF(LEN(Table134[[#This Row],[Label]])&gt;0,"""label"" : { ""id"" : ""a7311ed09ba64a6e8066caa2a2247991"" , ""functor"" : ""tag list"" , ""components"" : [ { value"" : """ &amp; Table134[[#This Row],[Label]] &amp; """, ""type"" : ""string"" } ] },","")</f>
        <v/>
      </c>
      <c r="K99" s="223" t="str">
        <f ca="1">"{ ""src"" : ""agent://" &amp; Table134[[#This Row],[src]] &amp; """,  ""trgt"" : ""agent://" &amp; Table134[[#This Row],[trgt]] &amp; """ } " &amp; IF(LEN(OFFSET(Table134[[#This Row],[src]],1,0))&gt;0,", ","")</f>
        <v xml:space="preserve">{ "src" : "agent://b4c297dec5844f468a5909de5e8298c6",  "trgt" : "agent://eeeeeeeeeeeeeeeeeeeeeeeeeeeeeeee" } , </v>
      </c>
    </row>
    <row r="100" spans="1:11" s="224" customFormat="1" x14ac:dyDescent="0.25">
      <c r="A100" s="220">
        <v>99</v>
      </c>
      <c r="B100" s="209" t="s">
        <v>1197</v>
      </c>
      <c r="C100" s="221" t="str">
        <f>VLOOKUP(Table134[[#This Row],[src]],Table1[[UUID]:[email]],2,FALSE)</f>
        <v>82@localhost</v>
      </c>
      <c r="D100" s="222"/>
      <c r="E100" s="227" t="s">
        <v>2507</v>
      </c>
      <c r="F100" s="220" t="str">
        <f>VLOOKUP(Table134[[#This Row],[trgt]],Table1[[UUID]:[email]],2,FALSE)</f>
        <v>0@localhost</v>
      </c>
      <c r="G100" s="220" t="str">
        <f>IF(Table134[[#This Row],[src]]&lt;Table134[[#This Row],[trgt]],Table134[[#This Row],[src]]&amp;Table134[[#This Row],[trgt]],Table134[[#This Row],[trgt]]&amp;Table134[[#This Row],[src]])</f>
        <v>9ed76e8fca2f44998cb19911376d2a69eeeeeeeeeeeeeeeeeeeeeeeeeeeeeeee</v>
      </c>
      <c r="H100" s="220">
        <f>COUNTIF(Table134[DuplicateCheckId],Table134[[#This Row],[DuplicateCheckId]])-1</f>
        <v>0</v>
      </c>
      <c r="I100" s="220"/>
      <c r="J100" s="220" t="str">
        <f>IF(LEN(Table134[[#This Row],[Label]])&gt;0,"""label"" : { ""id"" : ""a7311ed09ba64a6e8066caa2a2247991"" , ""functor"" : ""tag list"" , ""components"" : [ { value"" : """ &amp; Table134[[#This Row],[Label]] &amp; """, ""type"" : ""string"" } ] },","")</f>
        <v/>
      </c>
      <c r="K100" s="223" t="str">
        <f ca="1">"{ ""src"" : ""agent://" &amp; Table134[[#This Row],[src]] &amp; """,  ""trgt"" : ""agent://" &amp; Table134[[#This Row],[trgt]] &amp; """ } " &amp; IF(LEN(OFFSET(Table134[[#This Row],[src]],1,0))&gt;0,", ","")</f>
        <v xml:space="preserve">{ "src" : "agent://9ed76e8fca2f44998cb19911376d2a69",  "trgt" : "agent://eeeeeeeeeeeeeeeeeeeeeeeeeeeeeeee" } , </v>
      </c>
    </row>
    <row r="101" spans="1:11" s="224" customFormat="1" x14ac:dyDescent="0.25">
      <c r="A101" s="220">
        <v>100</v>
      </c>
      <c r="B101" s="209" t="s">
        <v>1198</v>
      </c>
      <c r="C101" s="221" t="str">
        <f>VLOOKUP(Table134[[#This Row],[src]],Table1[[UUID]:[email]],2,FALSE)</f>
        <v>83@localhost</v>
      </c>
      <c r="D101" s="222"/>
      <c r="E101" s="227" t="s">
        <v>2507</v>
      </c>
      <c r="F101" s="220" t="str">
        <f>VLOOKUP(Table134[[#This Row],[trgt]],Table1[[UUID]:[email]],2,FALSE)</f>
        <v>0@localhost</v>
      </c>
      <c r="G101" s="220" t="str">
        <f>IF(Table134[[#This Row],[src]]&lt;Table134[[#This Row],[trgt]],Table134[[#This Row],[src]]&amp;Table134[[#This Row],[trgt]],Table134[[#This Row],[trgt]]&amp;Table134[[#This Row],[src]])</f>
        <v>54f62ba4295d4bcebcd09cba2339fc68eeeeeeeeeeeeeeeeeeeeeeeeeeeeeeee</v>
      </c>
      <c r="H101" s="220">
        <f>COUNTIF(Table134[DuplicateCheckId],Table134[[#This Row],[DuplicateCheckId]])-1</f>
        <v>0</v>
      </c>
      <c r="I101" s="220"/>
      <c r="J101" s="220" t="str">
        <f>IF(LEN(Table134[[#This Row],[Label]])&gt;0,"""label"" : { ""id"" : ""a7311ed09ba64a6e8066caa2a2247991"" , ""functor"" : ""tag list"" , ""components"" : [ { value"" : """ &amp; Table134[[#This Row],[Label]] &amp; """, ""type"" : ""string"" } ] },","")</f>
        <v/>
      </c>
      <c r="K101" s="223" t="str">
        <f ca="1">"{ ""src"" : ""agent://" &amp; Table134[[#This Row],[src]] &amp; """,  ""trgt"" : ""agent://" &amp; Table134[[#This Row],[trgt]] &amp; """ } " &amp; IF(LEN(OFFSET(Table134[[#This Row],[src]],1,0))&gt;0,", ","")</f>
        <v xml:space="preserve">{ "src" : "agent://54f62ba4295d4bcebcd09cba2339fc68",  "trgt" : "agent://eeeeeeeeeeeeeeeeeeeeeeeeeeeeeeee" } , </v>
      </c>
    </row>
    <row r="102" spans="1:11" s="224" customFormat="1" x14ac:dyDescent="0.25">
      <c r="A102" s="225">
        <v>101</v>
      </c>
      <c r="B102" s="209" t="s">
        <v>1199</v>
      </c>
      <c r="C102" s="221" t="str">
        <f>VLOOKUP(Table134[[#This Row],[src]],Table1[[UUID]:[email]],2,FALSE)</f>
        <v>84@localhost</v>
      </c>
      <c r="D102" s="222"/>
      <c r="E102" s="227" t="s">
        <v>2507</v>
      </c>
      <c r="F102" s="220" t="str">
        <f>VLOOKUP(Table134[[#This Row],[trgt]],Table1[[UUID]:[email]],2,FALSE)</f>
        <v>0@localhost</v>
      </c>
      <c r="G102" s="220" t="str">
        <f>IF(Table134[[#This Row],[src]]&lt;Table134[[#This Row],[trgt]],Table134[[#This Row],[src]]&amp;Table134[[#This Row],[trgt]],Table134[[#This Row],[trgt]]&amp;Table134[[#This Row],[src]])</f>
        <v>b15411de734e4a2f8d0c7a430233008beeeeeeeeeeeeeeeeeeeeeeeeeeeeeeee</v>
      </c>
      <c r="H102" s="220">
        <f>COUNTIF(Table134[DuplicateCheckId],Table134[[#This Row],[DuplicateCheckId]])-1</f>
        <v>0</v>
      </c>
      <c r="I102" s="220"/>
      <c r="J102" s="220" t="str">
        <f>IF(LEN(Table134[[#This Row],[Label]])&gt;0,"""label"" : { ""id"" : ""a7311ed09ba64a6e8066caa2a2247991"" , ""functor"" : ""tag list"" , ""components"" : [ { value"" : """ &amp; Table134[[#This Row],[Label]] &amp; """, ""type"" : ""string"" } ] },","")</f>
        <v/>
      </c>
      <c r="K102" s="223" t="str">
        <f ca="1">"{ ""src"" : ""agent://" &amp; Table134[[#This Row],[src]] &amp; """,  ""trgt"" : ""agent://" &amp; Table134[[#This Row],[trgt]] &amp; """ } " &amp; IF(LEN(OFFSET(Table134[[#This Row],[src]],1,0))&gt;0,", ","")</f>
        <v xml:space="preserve">{ "src" : "agent://b15411de734e4a2f8d0c7a430233008b",  "trgt" : "agent://eeeeeeeeeeeeeeeeeeeeeeeeeeeeeeee" } , </v>
      </c>
    </row>
    <row r="103" spans="1:11" s="224" customFormat="1" x14ac:dyDescent="0.25">
      <c r="A103" s="220">
        <v>102</v>
      </c>
      <c r="B103" s="209" t="s">
        <v>1200</v>
      </c>
      <c r="C103" s="221" t="str">
        <f>VLOOKUP(Table134[[#This Row],[src]],Table1[[UUID]:[email]],2,FALSE)</f>
        <v>85@localhost</v>
      </c>
      <c r="D103" s="222"/>
      <c r="E103" s="227" t="s">
        <v>2507</v>
      </c>
      <c r="F103" s="220" t="str">
        <f>VLOOKUP(Table134[[#This Row],[trgt]],Table1[[UUID]:[email]],2,FALSE)</f>
        <v>0@localhost</v>
      </c>
      <c r="G103" s="220" t="str">
        <f>IF(Table134[[#This Row],[src]]&lt;Table134[[#This Row],[trgt]],Table134[[#This Row],[src]]&amp;Table134[[#This Row],[trgt]],Table134[[#This Row],[trgt]]&amp;Table134[[#This Row],[src]])</f>
        <v>244eedce45a84faf9cf8c18fb35aa6e1eeeeeeeeeeeeeeeeeeeeeeeeeeeeeeee</v>
      </c>
      <c r="H103" s="220">
        <f>COUNTIF(Table134[DuplicateCheckId],Table134[[#This Row],[DuplicateCheckId]])-1</f>
        <v>0</v>
      </c>
      <c r="I103" s="220"/>
      <c r="J103" s="220" t="str">
        <f>IF(LEN(Table134[[#This Row],[Label]])&gt;0,"""label"" : { ""id"" : ""a7311ed09ba64a6e8066caa2a2247991"" , ""functor"" : ""tag list"" , ""components"" : [ { value"" : """ &amp; Table134[[#This Row],[Label]] &amp; """, ""type"" : ""string"" } ] },","")</f>
        <v/>
      </c>
      <c r="K103" s="223" t="str">
        <f ca="1">"{ ""src"" : ""agent://" &amp; Table134[[#This Row],[src]] &amp; """,  ""trgt"" : ""agent://" &amp; Table134[[#This Row],[trgt]] &amp; """ } " &amp; IF(LEN(OFFSET(Table134[[#This Row],[src]],1,0))&gt;0,", ","")</f>
        <v xml:space="preserve">{ "src" : "agent://244eedce45a84faf9cf8c18fb35aa6e1",  "trgt" : "agent://eeeeeeeeeeeeeeeeeeeeeeeeeeeeeeee" } , </v>
      </c>
    </row>
    <row r="104" spans="1:11" s="224" customFormat="1" x14ac:dyDescent="0.25">
      <c r="A104" s="220">
        <v>103</v>
      </c>
      <c r="B104" s="209" t="s">
        <v>1201</v>
      </c>
      <c r="C104" s="221" t="str">
        <f>VLOOKUP(Table134[[#This Row],[src]],Table1[[UUID]:[email]],2,FALSE)</f>
        <v>86@localhost</v>
      </c>
      <c r="D104" s="222"/>
      <c r="E104" s="227" t="s">
        <v>2507</v>
      </c>
      <c r="F104" s="220" t="str">
        <f>VLOOKUP(Table134[[#This Row],[trgt]],Table1[[UUID]:[email]],2,FALSE)</f>
        <v>0@localhost</v>
      </c>
      <c r="G104" s="220" t="str">
        <f>IF(Table134[[#This Row],[src]]&lt;Table134[[#This Row],[trgt]],Table134[[#This Row],[src]]&amp;Table134[[#This Row],[trgt]],Table134[[#This Row],[trgt]]&amp;Table134[[#This Row],[src]])</f>
        <v>1fdc30beabfa499f95b75eb29435e8c8eeeeeeeeeeeeeeeeeeeeeeeeeeeeeeee</v>
      </c>
      <c r="H104" s="220">
        <f>COUNTIF(Table134[DuplicateCheckId],Table134[[#This Row],[DuplicateCheckId]])-1</f>
        <v>0</v>
      </c>
      <c r="I104" s="220"/>
      <c r="J104" s="220" t="str">
        <f>IF(LEN(Table134[[#This Row],[Label]])&gt;0,"""label"" : { ""id"" : ""a7311ed09ba64a6e8066caa2a2247991"" , ""functor"" : ""tag list"" , ""components"" : [ { value"" : """ &amp; Table134[[#This Row],[Label]] &amp; """, ""type"" : ""string"" } ] },","")</f>
        <v/>
      </c>
      <c r="K104" s="223" t="str">
        <f ca="1">"{ ""src"" : ""agent://" &amp; Table134[[#This Row],[src]] &amp; """,  ""trgt"" : ""agent://" &amp; Table134[[#This Row],[trgt]] &amp; """ } " &amp; IF(LEN(OFFSET(Table134[[#This Row],[src]],1,0))&gt;0,", ","")</f>
        <v xml:space="preserve">{ "src" : "agent://1fdc30beabfa499f95b75eb29435e8c8",  "trgt" : "agent://eeeeeeeeeeeeeeeeeeeeeeeeeeeeeeee" } , </v>
      </c>
    </row>
    <row r="105" spans="1:11" s="224" customFormat="1" x14ac:dyDescent="0.25">
      <c r="A105" s="220">
        <v>104</v>
      </c>
      <c r="B105" s="209" t="s">
        <v>1202</v>
      </c>
      <c r="C105" s="221" t="str">
        <f>VLOOKUP(Table134[[#This Row],[src]],Table1[[UUID]:[email]],2,FALSE)</f>
        <v>87@localhost</v>
      </c>
      <c r="D105" s="222"/>
      <c r="E105" s="227" t="s">
        <v>2507</v>
      </c>
      <c r="F105" s="220" t="str">
        <f>VLOOKUP(Table134[[#This Row],[trgt]],Table1[[UUID]:[email]],2,FALSE)</f>
        <v>0@localhost</v>
      </c>
      <c r="G105" s="220" t="str">
        <f>IF(Table134[[#This Row],[src]]&lt;Table134[[#This Row],[trgt]],Table134[[#This Row],[src]]&amp;Table134[[#This Row],[trgt]],Table134[[#This Row],[trgt]]&amp;Table134[[#This Row],[src]])</f>
        <v>e1c10fc796714f95840bfb96ebbdd778eeeeeeeeeeeeeeeeeeeeeeeeeeeeeeee</v>
      </c>
      <c r="H105" s="220">
        <f>COUNTIF(Table134[DuplicateCheckId],Table134[[#This Row],[DuplicateCheckId]])-1</f>
        <v>0</v>
      </c>
      <c r="I105" s="220"/>
      <c r="J105" s="220" t="str">
        <f>IF(LEN(Table134[[#This Row],[Label]])&gt;0,"""label"" : { ""id"" : ""a7311ed09ba64a6e8066caa2a2247991"" , ""functor"" : ""tag list"" , ""components"" : [ { value"" : """ &amp; Table134[[#This Row],[Label]] &amp; """, ""type"" : ""string"" } ] },","")</f>
        <v/>
      </c>
      <c r="K105" s="223" t="str">
        <f ca="1">"{ ""src"" : ""agent://" &amp; Table134[[#This Row],[src]] &amp; """,  ""trgt"" : ""agent://" &amp; Table134[[#This Row],[trgt]] &amp; """ } " &amp; IF(LEN(OFFSET(Table134[[#This Row],[src]],1,0))&gt;0,", ","")</f>
        <v xml:space="preserve">{ "src" : "agent://e1c10fc796714f95840bfb96ebbdd778",  "trgt" : "agent://eeeeeeeeeeeeeeeeeeeeeeeeeeeeeeee" } , </v>
      </c>
    </row>
    <row r="106" spans="1:11" s="224" customFormat="1" x14ac:dyDescent="0.25">
      <c r="A106" s="225">
        <v>105</v>
      </c>
      <c r="B106" s="209" t="s">
        <v>1203</v>
      </c>
      <c r="C106" s="221" t="str">
        <f>VLOOKUP(Table134[[#This Row],[src]],Table1[[UUID]:[email]],2,FALSE)</f>
        <v>88@localhost</v>
      </c>
      <c r="D106" s="222"/>
      <c r="E106" s="227" t="s">
        <v>2507</v>
      </c>
      <c r="F106" s="220" t="str">
        <f>VLOOKUP(Table134[[#This Row],[trgt]],Table1[[UUID]:[email]],2,FALSE)</f>
        <v>0@localhost</v>
      </c>
      <c r="G106" s="220" t="str">
        <f>IF(Table134[[#This Row],[src]]&lt;Table134[[#This Row],[trgt]],Table134[[#This Row],[src]]&amp;Table134[[#This Row],[trgt]],Table134[[#This Row],[trgt]]&amp;Table134[[#This Row],[src]])</f>
        <v>1ecb74ba3f094b6a94ad6628919aff6beeeeeeeeeeeeeeeeeeeeeeeeeeeeeeee</v>
      </c>
      <c r="H106" s="220">
        <f>COUNTIF(Table134[DuplicateCheckId],Table134[[#This Row],[DuplicateCheckId]])-1</f>
        <v>0</v>
      </c>
      <c r="I106" s="220"/>
      <c r="J106" s="220" t="str">
        <f>IF(LEN(Table134[[#This Row],[Label]])&gt;0,"""label"" : { ""id"" : ""a7311ed09ba64a6e8066caa2a2247991"" , ""functor"" : ""tag list"" , ""components"" : [ { value"" : """ &amp; Table134[[#This Row],[Label]] &amp; """, ""type"" : ""string"" } ] },","")</f>
        <v/>
      </c>
      <c r="K106" s="223" t="str">
        <f ca="1">"{ ""src"" : ""agent://" &amp; Table134[[#This Row],[src]] &amp; """,  ""trgt"" : ""agent://" &amp; Table134[[#This Row],[trgt]] &amp; """ } " &amp; IF(LEN(OFFSET(Table134[[#This Row],[src]],1,0))&gt;0,", ","")</f>
        <v xml:space="preserve">{ "src" : "agent://1ecb74ba3f094b6a94ad6628919aff6b",  "trgt" : "agent://eeeeeeeeeeeeeeeeeeeeeeeeeeeeeeee" } , </v>
      </c>
    </row>
    <row r="107" spans="1:11" s="224" customFormat="1" x14ac:dyDescent="0.25">
      <c r="A107" s="220">
        <v>106</v>
      </c>
      <c r="B107" s="209" t="s">
        <v>1204</v>
      </c>
      <c r="C107" s="221" t="str">
        <f>VLOOKUP(Table134[[#This Row],[src]],Table1[[UUID]:[email]],2,FALSE)</f>
        <v>89@localhost</v>
      </c>
      <c r="D107" s="222"/>
      <c r="E107" s="227" t="s">
        <v>2507</v>
      </c>
      <c r="F107" s="220" t="str">
        <f>VLOOKUP(Table134[[#This Row],[trgt]],Table1[[UUID]:[email]],2,FALSE)</f>
        <v>0@localhost</v>
      </c>
      <c r="G107" s="220" t="str">
        <f>IF(Table134[[#This Row],[src]]&lt;Table134[[#This Row],[trgt]],Table134[[#This Row],[src]]&amp;Table134[[#This Row],[trgt]],Table134[[#This Row],[trgt]]&amp;Table134[[#This Row],[src]])</f>
        <v>23ecc3b14aa449a58697f851d7053ce0eeeeeeeeeeeeeeeeeeeeeeeeeeeeeeee</v>
      </c>
      <c r="H107" s="220">
        <f>COUNTIF(Table134[DuplicateCheckId],Table134[[#This Row],[DuplicateCheckId]])-1</f>
        <v>0</v>
      </c>
      <c r="I107" s="220"/>
      <c r="J107" s="220" t="str">
        <f>IF(LEN(Table134[[#This Row],[Label]])&gt;0,"""label"" : { ""id"" : ""a7311ed09ba64a6e8066caa2a2247991"" , ""functor"" : ""tag list"" , ""components"" : [ { value"" : """ &amp; Table134[[#This Row],[Label]] &amp; """, ""type"" : ""string"" } ] },","")</f>
        <v/>
      </c>
      <c r="K107" s="223" t="str">
        <f ca="1">"{ ""src"" : ""agent://" &amp; Table134[[#This Row],[src]] &amp; """,  ""trgt"" : ""agent://" &amp; Table134[[#This Row],[trgt]] &amp; """ } " &amp; IF(LEN(OFFSET(Table134[[#This Row],[src]],1,0))&gt;0,", ","")</f>
        <v xml:space="preserve">{ "src" : "agent://23ecc3b14aa449a58697f851d7053ce0",  "trgt" : "agent://eeeeeeeeeeeeeeeeeeeeeeeeeeeeeeee" } , </v>
      </c>
    </row>
    <row r="108" spans="1:11" s="224" customFormat="1" x14ac:dyDescent="0.25">
      <c r="A108" s="220">
        <v>107</v>
      </c>
      <c r="B108" s="209" t="s">
        <v>1205</v>
      </c>
      <c r="C108" s="221" t="str">
        <f>VLOOKUP(Table134[[#This Row],[src]],Table1[[UUID]:[email]],2,FALSE)</f>
        <v>90@localhost</v>
      </c>
      <c r="D108" s="222"/>
      <c r="E108" s="227" t="s">
        <v>2507</v>
      </c>
      <c r="F108" s="220" t="str">
        <f>VLOOKUP(Table134[[#This Row],[trgt]],Table1[[UUID]:[email]],2,FALSE)</f>
        <v>0@localhost</v>
      </c>
      <c r="G108" s="220" t="str">
        <f>IF(Table134[[#This Row],[src]]&lt;Table134[[#This Row],[trgt]],Table134[[#This Row],[src]]&amp;Table134[[#This Row],[trgt]],Table134[[#This Row],[trgt]]&amp;Table134[[#This Row],[src]])</f>
        <v>dc894a34be9147debe7e58fc5a9dace1eeeeeeeeeeeeeeeeeeeeeeeeeeeeeeee</v>
      </c>
      <c r="H108" s="220">
        <f>COUNTIF(Table134[DuplicateCheckId],Table134[[#This Row],[DuplicateCheckId]])-1</f>
        <v>0</v>
      </c>
      <c r="I108" s="220"/>
      <c r="J108" s="220" t="str">
        <f>IF(LEN(Table134[[#This Row],[Label]])&gt;0,"""label"" : { ""id"" : ""a7311ed09ba64a6e8066caa2a2247991"" , ""functor"" : ""tag list"" , ""components"" : [ { value"" : """ &amp; Table134[[#This Row],[Label]] &amp; """, ""type"" : ""string"" } ] },","")</f>
        <v/>
      </c>
      <c r="K108" s="223" t="str">
        <f ca="1">"{ ""src"" : ""agent://" &amp; Table134[[#This Row],[src]] &amp; """,  ""trgt"" : ""agent://" &amp; Table134[[#This Row],[trgt]] &amp; """ } " &amp; IF(LEN(OFFSET(Table134[[#This Row],[src]],1,0))&gt;0,", ","")</f>
        <v xml:space="preserve">{ "src" : "agent://dc894a34be9147debe7e58fc5a9dace1",  "trgt" : "agent://eeeeeeeeeeeeeeeeeeeeeeeeeeeeeeee" } , </v>
      </c>
    </row>
    <row r="109" spans="1:11" s="224" customFormat="1" x14ac:dyDescent="0.25">
      <c r="A109" s="220">
        <v>108</v>
      </c>
      <c r="B109" s="216" t="s">
        <v>1206</v>
      </c>
      <c r="C109" s="221" t="str">
        <f>VLOOKUP(Table134[[#This Row],[src]],Table1[[UUID]:[email]],2,FALSE)</f>
        <v>91@localhost</v>
      </c>
      <c r="D109" s="222"/>
      <c r="E109" s="227" t="s">
        <v>2507</v>
      </c>
      <c r="F109" s="220" t="str">
        <f>VLOOKUP(Table134[[#This Row],[trgt]],Table1[[UUID]:[email]],2,FALSE)</f>
        <v>0@localhost</v>
      </c>
      <c r="G109" s="220" t="str">
        <f>IF(Table134[[#This Row],[src]]&lt;Table134[[#This Row],[trgt]],Table134[[#This Row],[src]]&amp;Table134[[#This Row],[trgt]],Table134[[#This Row],[trgt]]&amp;Table134[[#This Row],[src]])</f>
        <v>418e866371414f2393331bd7e7bcf2bfeeeeeeeeeeeeeeeeeeeeeeeeeeeeeeee</v>
      </c>
      <c r="H109" s="220">
        <f>COUNTIF(Table134[DuplicateCheckId],Table134[[#This Row],[DuplicateCheckId]])-1</f>
        <v>0</v>
      </c>
      <c r="I109" s="220"/>
      <c r="J109" s="220" t="str">
        <f>IF(LEN(Table134[[#This Row],[Label]])&gt;0,"""label"" : { ""id"" : ""a7311ed09ba64a6e8066caa2a2247991"" , ""functor"" : ""tag list"" , ""components"" : [ { value"" : """ &amp; Table134[[#This Row],[Label]] &amp; """, ""type"" : ""string"" } ] },","")</f>
        <v/>
      </c>
      <c r="K109" s="223" t="str">
        <f ca="1">"{ ""src"" : ""agent://" &amp; Table134[[#This Row],[src]] &amp; """,  ""trgt"" : ""agent://" &amp; Table134[[#This Row],[trgt]] &amp; """ } " &amp; IF(LEN(OFFSET(Table134[[#This Row],[src]],1,0))&gt;0,", ","")</f>
        <v xml:space="preserve">{ "src" : "agent://418e866371414f2393331bd7e7bcf2bf",  "trgt" : "agent://eeeeeeeeeeeeeeeeeeeeeeeeeeeeeeee" } , </v>
      </c>
    </row>
    <row r="110" spans="1:11" s="224" customFormat="1" x14ac:dyDescent="0.25">
      <c r="A110" s="225">
        <v>109</v>
      </c>
      <c r="B110" s="209" t="s">
        <v>1207</v>
      </c>
      <c r="C110" s="221" t="str">
        <f>VLOOKUP(Table134[[#This Row],[src]],Table1[[UUID]:[email]],2,FALSE)</f>
        <v>92@localhost</v>
      </c>
      <c r="D110" s="222"/>
      <c r="E110" s="227" t="s">
        <v>2507</v>
      </c>
      <c r="F110" s="220" t="str">
        <f>VLOOKUP(Table134[[#This Row],[trgt]],Table1[[UUID]:[email]],2,FALSE)</f>
        <v>0@localhost</v>
      </c>
      <c r="G110" s="220" t="str">
        <f>IF(Table134[[#This Row],[src]]&lt;Table134[[#This Row],[trgt]],Table134[[#This Row],[src]]&amp;Table134[[#This Row],[trgt]],Table134[[#This Row],[trgt]]&amp;Table134[[#This Row],[src]])</f>
        <v>6a643d9b02224e7b9432e5c092eec0ddeeeeeeeeeeeeeeeeeeeeeeeeeeeeeeee</v>
      </c>
      <c r="H110" s="220">
        <f>COUNTIF(Table134[DuplicateCheckId],Table134[[#This Row],[DuplicateCheckId]])-1</f>
        <v>0</v>
      </c>
      <c r="I110" s="220"/>
      <c r="J110" s="220" t="str">
        <f>IF(LEN(Table134[[#This Row],[Label]])&gt;0,"""label"" : { ""id"" : ""a7311ed09ba64a6e8066caa2a2247991"" , ""functor"" : ""tag list"" , ""components"" : [ { value"" : """ &amp; Table134[[#This Row],[Label]] &amp; """, ""type"" : ""string"" } ] },","")</f>
        <v/>
      </c>
      <c r="K110" s="223" t="str">
        <f ca="1">"{ ""src"" : ""agent://" &amp; Table134[[#This Row],[src]] &amp; """,  ""trgt"" : ""agent://" &amp; Table134[[#This Row],[trgt]] &amp; """ } " &amp; IF(LEN(OFFSET(Table134[[#This Row],[src]],1,0))&gt;0,", ","")</f>
        <v xml:space="preserve">{ "src" : "agent://6a643d9b02224e7b9432e5c092eec0dd",  "trgt" : "agent://eeeeeeeeeeeeeeeeeeeeeeeeeeeeeeee" } , </v>
      </c>
    </row>
    <row r="111" spans="1:11" s="224" customFormat="1" x14ac:dyDescent="0.25">
      <c r="A111" s="220">
        <v>110</v>
      </c>
      <c r="B111" s="209" t="s">
        <v>1208</v>
      </c>
      <c r="C111" s="221" t="str">
        <f>VLOOKUP(Table134[[#This Row],[src]],Table1[[UUID]:[email]],2,FALSE)</f>
        <v>93@localhost</v>
      </c>
      <c r="D111" s="222"/>
      <c r="E111" s="227" t="s">
        <v>2507</v>
      </c>
      <c r="F111" s="220" t="str">
        <f>VLOOKUP(Table134[[#This Row],[trgt]],Table1[[UUID]:[email]],2,FALSE)</f>
        <v>0@localhost</v>
      </c>
      <c r="G111" s="220" t="str">
        <f>IF(Table134[[#This Row],[src]]&lt;Table134[[#This Row],[trgt]],Table134[[#This Row],[src]]&amp;Table134[[#This Row],[trgt]],Table134[[#This Row],[trgt]]&amp;Table134[[#This Row],[src]])</f>
        <v>0c72eb6676734404aa0f8af68a235af6eeeeeeeeeeeeeeeeeeeeeeeeeeeeeeee</v>
      </c>
      <c r="H111" s="220">
        <f>COUNTIF(Table134[DuplicateCheckId],Table134[[#This Row],[DuplicateCheckId]])-1</f>
        <v>0</v>
      </c>
      <c r="I111" s="220"/>
      <c r="J111" s="220" t="str">
        <f>IF(LEN(Table134[[#This Row],[Label]])&gt;0,"""label"" : { ""id"" : ""a7311ed09ba64a6e8066caa2a2247991"" , ""functor"" : ""tag list"" , ""components"" : [ { value"" : """ &amp; Table134[[#This Row],[Label]] &amp; """, ""type"" : ""string"" } ] },","")</f>
        <v/>
      </c>
      <c r="K111" s="223" t="str">
        <f ca="1">"{ ""src"" : ""agent://" &amp; Table134[[#This Row],[src]] &amp; """,  ""trgt"" : ""agent://" &amp; Table134[[#This Row],[trgt]] &amp; """ } " &amp; IF(LEN(OFFSET(Table134[[#This Row],[src]],1,0))&gt;0,", ","")</f>
        <v xml:space="preserve">{ "src" : "agent://0c72eb6676734404aa0f8af68a235af6",  "trgt" : "agent://eeeeeeeeeeeeeeeeeeeeeeeeeeeeeeee" } , </v>
      </c>
    </row>
    <row r="112" spans="1:11" s="224" customFormat="1" x14ac:dyDescent="0.25">
      <c r="A112" s="220">
        <v>111</v>
      </c>
      <c r="B112" s="209" t="s">
        <v>1209</v>
      </c>
      <c r="C112" s="221" t="str">
        <f>VLOOKUP(Table134[[#This Row],[src]],Table1[[UUID]:[email]],2,FALSE)</f>
        <v>94@localhost</v>
      </c>
      <c r="D112" s="222"/>
      <c r="E112" s="227" t="s">
        <v>2507</v>
      </c>
      <c r="F112" s="220" t="str">
        <f>VLOOKUP(Table134[[#This Row],[trgt]],Table1[[UUID]:[email]],2,FALSE)</f>
        <v>0@localhost</v>
      </c>
      <c r="G112" s="220" t="str">
        <f>IF(Table134[[#This Row],[src]]&lt;Table134[[#This Row],[trgt]],Table134[[#This Row],[src]]&amp;Table134[[#This Row],[trgt]],Table134[[#This Row],[trgt]]&amp;Table134[[#This Row],[src]])</f>
        <v>b5776eb1d7a54191830eecb2c0d2ed1feeeeeeeeeeeeeeeeeeeeeeeeeeeeeeee</v>
      </c>
      <c r="H112" s="220">
        <f>COUNTIF(Table134[DuplicateCheckId],Table134[[#This Row],[DuplicateCheckId]])-1</f>
        <v>0</v>
      </c>
      <c r="I112" s="220"/>
      <c r="J112" s="220" t="str">
        <f>IF(LEN(Table134[[#This Row],[Label]])&gt;0,"""label"" : { ""id"" : ""a7311ed09ba64a6e8066caa2a2247991"" , ""functor"" : ""tag list"" , ""components"" : [ { value"" : """ &amp; Table134[[#This Row],[Label]] &amp; """, ""type"" : ""string"" } ] },","")</f>
        <v/>
      </c>
      <c r="K112" s="223" t="str">
        <f ca="1">"{ ""src"" : ""agent://" &amp; Table134[[#This Row],[src]] &amp; """,  ""trgt"" : ""agent://" &amp; Table134[[#This Row],[trgt]] &amp; """ } " &amp; IF(LEN(OFFSET(Table134[[#This Row],[src]],1,0))&gt;0,", ","")</f>
        <v xml:space="preserve">{ "src" : "agent://b5776eb1d7a54191830eecb2c0d2ed1f",  "trgt" : "agent://eeeeeeeeeeeeeeeeeeeeeeeeeeeeeeee" } , </v>
      </c>
    </row>
    <row r="113" spans="1:11" s="224" customFormat="1" x14ac:dyDescent="0.25">
      <c r="A113" s="220">
        <v>112</v>
      </c>
      <c r="B113" s="209" t="s">
        <v>1210</v>
      </c>
      <c r="C113" s="221" t="str">
        <f>VLOOKUP(Table134[[#This Row],[src]],Table1[[UUID]:[email]],2,FALSE)</f>
        <v>95@localhost</v>
      </c>
      <c r="D113" s="222"/>
      <c r="E113" s="227" t="s">
        <v>2507</v>
      </c>
      <c r="F113" s="220" t="str">
        <f>VLOOKUP(Table134[[#This Row],[trgt]],Table1[[UUID]:[email]],2,FALSE)</f>
        <v>0@localhost</v>
      </c>
      <c r="G113" s="220" t="str">
        <f>IF(Table134[[#This Row],[src]]&lt;Table134[[#This Row],[trgt]],Table134[[#This Row],[src]]&amp;Table134[[#This Row],[trgt]],Table134[[#This Row],[trgt]]&amp;Table134[[#This Row],[src]])</f>
        <v>ee1a7ac309df43459cdd6092b9a7a87ceeeeeeeeeeeeeeeeeeeeeeeeeeeeeeee</v>
      </c>
      <c r="H113" s="220">
        <f>COUNTIF(Table134[DuplicateCheckId],Table134[[#This Row],[DuplicateCheckId]])-1</f>
        <v>0</v>
      </c>
      <c r="I113" s="220"/>
      <c r="J113" s="220" t="str">
        <f>IF(LEN(Table134[[#This Row],[Label]])&gt;0,"""label"" : { ""id"" : ""a7311ed09ba64a6e8066caa2a2247991"" , ""functor"" : ""tag list"" , ""components"" : [ { value"" : """ &amp; Table134[[#This Row],[Label]] &amp; """, ""type"" : ""string"" } ] },","")</f>
        <v/>
      </c>
      <c r="K113" s="223" t="str">
        <f ca="1">"{ ""src"" : ""agent://" &amp; Table134[[#This Row],[src]] &amp; """,  ""trgt"" : ""agent://" &amp; Table134[[#This Row],[trgt]] &amp; """ } " &amp; IF(LEN(OFFSET(Table134[[#This Row],[src]],1,0))&gt;0,", ","")</f>
        <v xml:space="preserve">{ "src" : "agent://ee1a7ac309df43459cdd6092b9a7a87c",  "trgt" : "agent://eeeeeeeeeeeeeeeeeeeeeeeeeeeeeeee" } , </v>
      </c>
    </row>
    <row r="114" spans="1:11" s="224" customFormat="1" x14ac:dyDescent="0.25">
      <c r="A114" s="225">
        <v>113</v>
      </c>
      <c r="B114" s="209" t="s">
        <v>1211</v>
      </c>
      <c r="C114" s="221" t="str">
        <f>VLOOKUP(Table134[[#This Row],[src]],Table1[[UUID]:[email]],2,FALSE)</f>
        <v>96@localhost</v>
      </c>
      <c r="D114" s="222"/>
      <c r="E114" s="227" t="s">
        <v>2507</v>
      </c>
      <c r="F114" s="220" t="str">
        <f>VLOOKUP(Table134[[#This Row],[trgt]],Table1[[UUID]:[email]],2,FALSE)</f>
        <v>0@localhost</v>
      </c>
      <c r="G114" s="220" t="str">
        <f>IF(Table134[[#This Row],[src]]&lt;Table134[[#This Row],[trgt]],Table134[[#This Row],[src]]&amp;Table134[[#This Row],[trgt]],Table134[[#This Row],[trgt]]&amp;Table134[[#This Row],[src]])</f>
        <v>cf213e4dd76e4cf191a36f8b022dbb31eeeeeeeeeeeeeeeeeeeeeeeeeeeeeeee</v>
      </c>
      <c r="H114" s="220">
        <f>COUNTIF(Table134[DuplicateCheckId],Table134[[#This Row],[DuplicateCheckId]])-1</f>
        <v>0</v>
      </c>
      <c r="I114" s="220"/>
      <c r="J114" s="220" t="str">
        <f>IF(LEN(Table134[[#This Row],[Label]])&gt;0,"""label"" : { ""id"" : ""a7311ed09ba64a6e8066caa2a2247991"" , ""functor"" : ""tag list"" , ""components"" : [ { value"" : """ &amp; Table134[[#This Row],[Label]] &amp; """, ""type"" : ""string"" } ] },","")</f>
        <v/>
      </c>
      <c r="K114" s="223" t="str">
        <f ca="1">"{ ""src"" : ""agent://" &amp; Table134[[#This Row],[src]] &amp; """,  ""trgt"" : ""agent://" &amp; Table134[[#This Row],[trgt]] &amp; """ } " &amp; IF(LEN(OFFSET(Table134[[#This Row],[src]],1,0))&gt;0,", ","")</f>
        <v xml:space="preserve">{ "src" : "agent://cf213e4dd76e4cf191a36f8b022dbb31",  "trgt" : "agent://eeeeeeeeeeeeeeeeeeeeeeeeeeeeeeee" } , </v>
      </c>
    </row>
    <row r="115" spans="1:11" s="224" customFormat="1" x14ac:dyDescent="0.25">
      <c r="A115" s="220">
        <v>114</v>
      </c>
      <c r="B115" s="209" t="s">
        <v>1212</v>
      </c>
      <c r="C115" s="221" t="str">
        <f>VLOOKUP(Table134[[#This Row],[src]],Table1[[UUID]:[email]],2,FALSE)</f>
        <v>97@localhost</v>
      </c>
      <c r="D115" s="222"/>
      <c r="E115" s="227" t="s">
        <v>2507</v>
      </c>
      <c r="F115" s="220" t="str">
        <f>VLOOKUP(Table134[[#This Row],[trgt]],Table1[[UUID]:[email]],2,FALSE)</f>
        <v>0@localhost</v>
      </c>
      <c r="G115" s="220" t="str">
        <f>IF(Table134[[#This Row],[src]]&lt;Table134[[#This Row],[trgt]],Table134[[#This Row],[src]]&amp;Table134[[#This Row],[trgt]],Table134[[#This Row],[trgt]]&amp;Table134[[#This Row],[src]])</f>
        <v>d77deea5180a410192b4102179328e74eeeeeeeeeeeeeeeeeeeeeeeeeeeeeeee</v>
      </c>
      <c r="H115" s="220">
        <f>COUNTIF(Table134[DuplicateCheckId],Table134[[#This Row],[DuplicateCheckId]])-1</f>
        <v>0</v>
      </c>
      <c r="I115" s="220"/>
      <c r="J115" s="220" t="str">
        <f>IF(LEN(Table134[[#This Row],[Label]])&gt;0,"""label"" : { ""id"" : ""a7311ed09ba64a6e8066caa2a2247991"" , ""functor"" : ""tag list"" , ""components"" : [ { value"" : """ &amp; Table134[[#This Row],[Label]] &amp; """, ""type"" : ""string"" } ] },","")</f>
        <v/>
      </c>
      <c r="K115" s="223" t="str">
        <f ca="1">"{ ""src"" : ""agent://" &amp; Table134[[#This Row],[src]] &amp; """,  ""trgt"" : ""agent://" &amp; Table134[[#This Row],[trgt]] &amp; """ } " &amp; IF(LEN(OFFSET(Table134[[#This Row],[src]],1,0))&gt;0,", ","")</f>
        <v xml:space="preserve">{ "src" : "agent://d77deea5180a410192b4102179328e74",  "trgt" : "agent://eeeeeeeeeeeeeeeeeeeeeeeeeeeeeeee" } , </v>
      </c>
    </row>
    <row r="116" spans="1:11" s="224" customFormat="1" x14ac:dyDescent="0.25">
      <c r="A116" s="220">
        <v>115</v>
      </c>
      <c r="B116" s="209" t="s">
        <v>1213</v>
      </c>
      <c r="C116" s="221" t="str">
        <f>VLOOKUP(Table134[[#This Row],[src]],Table1[[UUID]:[email]],2,FALSE)</f>
        <v>98@localhost</v>
      </c>
      <c r="D116" s="222"/>
      <c r="E116" s="227" t="s">
        <v>2507</v>
      </c>
      <c r="F116" s="220" t="str">
        <f>VLOOKUP(Table134[[#This Row],[trgt]],Table1[[UUID]:[email]],2,FALSE)</f>
        <v>0@localhost</v>
      </c>
      <c r="G116" s="220" t="str">
        <f>IF(Table134[[#This Row],[src]]&lt;Table134[[#This Row],[trgt]],Table134[[#This Row],[src]]&amp;Table134[[#This Row],[trgt]],Table134[[#This Row],[trgt]]&amp;Table134[[#This Row],[src]])</f>
        <v>c4d5583df60544209d787951ec6cf961eeeeeeeeeeeeeeeeeeeeeeeeeeeeeeee</v>
      </c>
      <c r="H116" s="220">
        <f>COUNTIF(Table134[DuplicateCheckId],Table134[[#This Row],[DuplicateCheckId]])-1</f>
        <v>0</v>
      </c>
      <c r="I116" s="220"/>
      <c r="J116" s="220" t="str">
        <f>IF(LEN(Table134[[#This Row],[Label]])&gt;0,"""label"" : { ""id"" : ""a7311ed09ba64a6e8066caa2a2247991"" , ""functor"" : ""tag list"" , ""components"" : [ { value"" : """ &amp; Table134[[#This Row],[Label]] &amp; """, ""type"" : ""string"" } ] },","")</f>
        <v/>
      </c>
      <c r="K116" s="223" t="str">
        <f ca="1">"{ ""src"" : ""agent://" &amp; Table134[[#This Row],[src]] &amp; """,  ""trgt"" : ""agent://" &amp; Table134[[#This Row],[trgt]] &amp; """ } " &amp; IF(LEN(OFFSET(Table134[[#This Row],[src]],1,0))&gt;0,", ","")</f>
        <v xml:space="preserve">{ "src" : "agent://c4d5583df60544209d787951ec6cf961",  "trgt" : "agent://eeeeeeeeeeeeeeeeeeeeeeeeeeeeeeee" } , </v>
      </c>
    </row>
    <row r="117" spans="1:11" s="224" customFormat="1" x14ac:dyDescent="0.25">
      <c r="A117" s="220">
        <v>116</v>
      </c>
      <c r="B117" s="209" t="s">
        <v>1214</v>
      </c>
      <c r="C117" s="221" t="str">
        <f>VLOOKUP(Table134[[#This Row],[src]],Table1[[UUID]:[email]],2,FALSE)</f>
        <v>99@localhost</v>
      </c>
      <c r="D117" s="222"/>
      <c r="E117" s="227" t="s">
        <v>2507</v>
      </c>
      <c r="F117" s="220" t="str">
        <f>VLOOKUP(Table134[[#This Row],[trgt]],Table1[[UUID]:[email]],2,FALSE)</f>
        <v>0@localhost</v>
      </c>
      <c r="G117" s="220" t="str">
        <f>IF(Table134[[#This Row],[src]]&lt;Table134[[#This Row],[trgt]],Table134[[#This Row],[src]]&amp;Table134[[#This Row],[trgt]],Table134[[#This Row],[trgt]]&amp;Table134[[#This Row],[src]])</f>
        <v>a6f234472aba4e2d943f4ba499071f0feeeeeeeeeeeeeeeeeeeeeeeeeeeeeeee</v>
      </c>
      <c r="H117" s="220">
        <f>COUNTIF(Table134[DuplicateCheckId],Table134[[#This Row],[DuplicateCheckId]])-1</f>
        <v>0</v>
      </c>
      <c r="I117" s="220"/>
      <c r="J117" s="220" t="str">
        <f>IF(LEN(Table134[[#This Row],[Label]])&gt;0,"""label"" : { ""id"" : ""a7311ed09ba64a6e8066caa2a2247991"" , ""functor"" : ""tag list"" , ""components"" : [ { value"" : """ &amp; Table134[[#This Row],[Label]] &amp; """, ""type"" : ""string"" } ] },","")</f>
        <v/>
      </c>
      <c r="K117" s="223" t="str">
        <f ca="1">"{ ""src"" : ""agent://" &amp; Table134[[#This Row],[src]] &amp; """,  ""trgt"" : ""agent://" &amp; Table134[[#This Row],[trgt]] &amp; """ } " &amp; IF(LEN(OFFSET(Table134[[#This Row],[src]],1,0))&gt;0,", ","")</f>
        <v xml:space="preserve">{ "src" : "agent://a6f234472aba4e2d943f4ba499071f0f",  "trgt" : "agent://eeeeeeeeeeeeeeeeeeeeeeeeeeeeeeee" } , </v>
      </c>
    </row>
    <row r="118" spans="1:11" s="7" customFormat="1" x14ac:dyDescent="0.25">
      <c r="A118" s="178">
        <v>117</v>
      </c>
      <c r="B118" s="138" t="s">
        <v>2595</v>
      </c>
      <c r="C118" s="135" t="str">
        <f>VLOOKUP(Table134[[#This Row],[src]],Table1[[UUID]:[email]],2,FALSE)</f>
        <v>aamirmoez@localhost</v>
      </c>
      <c r="D118" s="136" t="s">
        <v>637</v>
      </c>
      <c r="E118" s="139" t="s">
        <v>2545</v>
      </c>
      <c r="F118" s="137" t="str">
        <f>VLOOKUP(Table134[[#This Row],[trgt]],Table1[[UUID]:[email]],2,FALSE)</f>
        <v>jhart@localhost</v>
      </c>
      <c r="G118" s="137" t="str">
        <f>IF(Table134[[#This Row],[src]]&lt;Table134[[#This Row],[trgt]],Table134[[#This Row],[src]]&amp;Table134[[#This Row],[trgt]],Table134[[#This Row],[trgt]]&amp;Table134[[#This Row],[src]])</f>
        <v>04171b5ec8924647aba29eed98b15214af4ffdd58e19425f9ff02be6fe96c244</v>
      </c>
      <c r="H118" s="137">
        <f>COUNTIF(Table134[DuplicateCheckId],Table134[[#This Row],[DuplicateCheckId]])-1</f>
        <v>0</v>
      </c>
      <c r="I118" s="137"/>
      <c r="J118" s="139" t="str">
        <f>IF(LEN(Table134[[#This Row],[Label]])&gt;0,"""label"" : { ""id"" : ""a7311ed09ba64a6e8066caa2a2247991"" , ""functor"" : ""tag list"" , ""components"" : [ { value"" : """ &amp; Table134[[#This Row],[Label]] &amp; """, ""type"" : ""string"" } ] },","")</f>
        <v/>
      </c>
      <c r="K118" s="140" t="str">
        <f ca="1">"{ ""src"" : ""agent://" &amp; Table134[[#This Row],[src]] &amp; """,  ""trgt"" : ""agent://" &amp; Table134[[#This Row],[trgt]] &amp; """ } " &amp; IF(LEN(OFFSET(Table134[[#This Row],[src]],1,0))&gt;0,", ","")</f>
        <v xml:space="preserve">{ "src" : "agent://04171b5ec8924647aba29eed98b15214",  "trgt" : "agent://af4ffdd58e19425f9ff02be6fe96c244" } , </v>
      </c>
    </row>
    <row r="119" spans="1:11" s="7" customFormat="1" x14ac:dyDescent="0.25">
      <c r="A119" s="137">
        <v>118</v>
      </c>
      <c r="B119" s="138" t="s">
        <v>2595</v>
      </c>
      <c r="C119" s="138" t="str">
        <f>VLOOKUP(Table134[[#This Row],[src]],Table1[[UUID]:[email]],2,FALSE)</f>
        <v>aamirmoez@localhost</v>
      </c>
      <c r="D119" s="136" t="s">
        <v>637</v>
      </c>
      <c r="E119" s="139" t="s">
        <v>2507</v>
      </c>
      <c r="F119" s="139" t="str">
        <f>VLOOKUP(Table134[[#This Row],[trgt]],Table1[[UUID]:[email]],2,FALSE)</f>
        <v>0@localhost</v>
      </c>
      <c r="G119" s="139" t="str">
        <f>IF(Table134[[#This Row],[src]]&lt;Table134[[#This Row],[trgt]],Table134[[#This Row],[src]]&amp;Table134[[#This Row],[trgt]],Table134[[#This Row],[trgt]]&amp;Table134[[#This Row],[src]])</f>
        <v>04171b5ec8924647aba29eed98b15214eeeeeeeeeeeeeeeeeeeeeeeeeeeeeeee</v>
      </c>
      <c r="H119" s="137">
        <f>COUNTIF(Table134[DuplicateCheckId],Table134[[#This Row],[DuplicateCheckId]])-1</f>
        <v>0</v>
      </c>
      <c r="I119" s="139"/>
      <c r="J119" s="139" t="str">
        <f>IF(LEN(Table134[[#This Row],[Label]])&gt;0,"""label"" : { ""id"" : ""a7311ed09ba64a6e8066caa2a2247991"" , ""functor"" : ""tag list"" , ""components"" : [ { value"" : """ &amp; Table134[[#This Row],[Label]] &amp; """, ""type"" : ""string"" } ] },","")</f>
        <v/>
      </c>
      <c r="K119" s="140" t="str">
        <f ca="1">"{ ""src"" : ""agent://" &amp; Table134[[#This Row],[src]] &amp; """,  ""trgt"" : ""agent://" &amp; Table134[[#This Row],[trgt]] &amp; """ } " &amp; IF(LEN(OFFSET(Table134[[#This Row],[src]],1,0))&gt;0,", ","")</f>
        <v xml:space="preserve">{ "src" : "agent://04171b5ec8924647aba29eed98b15214",  "trgt" : "agent://eeeeeeeeeeeeeeeeeeeeeeeeeeeeeeee" } , </v>
      </c>
    </row>
    <row r="120" spans="1:11" s="7" customFormat="1" x14ac:dyDescent="0.25">
      <c r="A120" s="137">
        <v>119</v>
      </c>
      <c r="B120" s="138" t="s">
        <v>2605</v>
      </c>
      <c r="C120" s="135" t="str">
        <f>VLOOKUP(Table134[[#This Row],[src]],Table1[[UUID]:[email]],2,FALSE)</f>
        <v>aeddison@localhost</v>
      </c>
      <c r="D120" s="136" t="s">
        <v>639</v>
      </c>
      <c r="E120" s="142" t="s">
        <v>2609</v>
      </c>
      <c r="F120" s="137" t="str">
        <f>VLOOKUP(Table134[[#This Row],[trgt]],Table1[[UUID]:[email]],2,FALSE)</f>
        <v>phawthorn@localhost</v>
      </c>
      <c r="G120" s="137" t="str">
        <f>IF(Table134[[#This Row],[src]]&lt;Table134[[#This Row],[trgt]],Table134[[#This Row],[src]]&amp;Table134[[#This Row],[trgt]],Table134[[#This Row],[trgt]]&amp;Table134[[#This Row],[src]])</f>
        <v>0aa85ff5d572400bacd0497c176416015f172d033a604e5994faa4190d416260</v>
      </c>
      <c r="H120" s="137">
        <f>COUNTIF(Table134[DuplicateCheckId],Table134[[#This Row],[DuplicateCheckId]])-1</f>
        <v>0</v>
      </c>
      <c r="I120" s="137"/>
      <c r="J120" s="137" t="str">
        <f>IF(LEN(Table134[[#This Row],[Label]])&gt;0,"""label"" : { ""id"" : ""a7311ed09ba64a6e8066caa2a2247991"" , ""functor"" : ""tag list"" , ""components"" : [ { value"" : """ &amp; Table134[[#This Row],[Label]] &amp; """, ""type"" : ""string"" } ] },","")</f>
        <v/>
      </c>
      <c r="K120" s="140" t="str">
        <f ca="1">"{ ""src"" : ""agent://" &amp; Table134[[#This Row],[src]] &amp; """,  ""trgt"" : ""agent://" &amp; Table134[[#This Row],[trgt]] &amp; """ } " &amp; IF(LEN(OFFSET(Table134[[#This Row],[src]],1,0))&gt;0,", ","")</f>
        <v xml:space="preserve">{ "src" : "agent://0aa85ff5d572400bacd0497c17641601",  "trgt" : "agent://5f172d033a604e5994faa4190d416260" } , </v>
      </c>
    </row>
    <row r="121" spans="1:11" s="7" customFormat="1" x14ac:dyDescent="0.25">
      <c r="A121" s="137">
        <v>120</v>
      </c>
      <c r="B121" s="138" t="s">
        <v>2587</v>
      </c>
      <c r="C121" s="135" t="str">
        <f>VLOOKUP(Table134[[#This Row],[src]],Table1[[UUID]:[email]],2,FALSE)</f>
        <v>alim@localhost</v>
      </c>
      <c r="D121" s="136" t="s">
        <v>637</v>
      </c>
      <c r="E121" s="139" t="s">
        <v>2533</v>
      </c>
      <c r="F121" s="137" t="str">
        <f>VLOOKUP(Table134[[#This Row],[trgt]],Table1[[UUID]:[email]],2,FALSE)</f>
        <v>sraina@localhost</v>
      </c>
      <c r="G121" s="137" t="str">
        <f>IF(Table134[[#This Row],[src]]&lt;Table134[[#This Row],[trgt]],Table134[[#This Row],[src]]&amp;Table134[[#This Row],[trgt]],Table134[[#This Row],[trgt]]&amp;Table134[[#This Row],[src]])</f>
        <v>4588b052b6434addade9803c3607ffbde607566567ee49d28fde61d8fc6ec50e</v>
      </c>
      <c r="H121" s="137">
        <f>COUNTIF(Table134[DuplicateCheckId],Table134[[#This Row],[DuplicateCheckId]])-1</f>
        <v>0</v>
      </c>
      <c r="I121" s="137"/>
      <c r="J121" s="139" t="str">
        <f>IF(LEN(Table134[[#This Row],[Label]])&gt;0,"""label"" : { ""id"" : ""a7311ed09ba64a6e8066caa2a2247991"" , ""functor"" : ""tag list"" , ""components"" : [ { value"" : """ &amp; Table134[[#This Row],[Label]] &amp; """, ""type"" : ""string"" } ] },","")</f>
        <v/>
      </c>
      <c r="K121" s="140" t="str">
        <f ca="1">"{ ""src"" : ""agent://" &amp; Table134[[#This Row],[src]] &amp; """,  ""trgt"" : ""agent://" &amp; Table134[[#This Row],[trgt]] &amp; """ } " &amp; IF(LEN(OFFSET(Table134[[#This Row],[src]],1,0))&gt;0,", ","")</f>
        <v xml:space="preserve">{ "src" : "agent://4588b052b6434addade9803c3607ffbd",  "trgt" : "agent://e607566567ee49d28fde61d8fc6ec50e" } , </v>
      </c>
    </row>
    <row r="122" spans="1:11" s="7" customFormat="1" x14ac:dyDescent="0.25">
      <c r="A122" s="178">
        <v>121</v>
      </c>
      <c r="B122" s="138" t="s">
        <v>2587</v>
      </c>
      <c r="C122" s="138" t="str">
        <f>VLOOKUP(Table134[[#This Row],[src]],Table1[[UUID]:[email]],2,FALSE)</f>
        <v>alim@localhost</v>
      </c>
      <c r="D122" s="136" t="s">
        <v>637</v>
      </c>
      <c r="E122" s="139" t="s">
        <v>2507</v>
      </c>
      <c r="F122" s="139" t="str">
        <f>VLOOKUP(Table134[[#This Row],[trgt]],Table1[[UUID]:[email]],2,FALSE)</f>
        <v>0@localhost</v>
      </c>
      <c r="G122" s="139" t="str">
        <f>IF(Table134[[#This Row],[src]]&lt;Table134[[#This Row],[trgt]],Table134[[#This Row],[src]]&amp;Table134[[#This Row],[trgt]],Table134[[#This Row],[trgt]]&amp;Table134[[#This Row],[src]])</f>
        <v>4588b052b6434addade9803c3607ffbdeeeeeeeeeeeeeeeeeeeeeeeeeeeeeeee</v>
      </c>
      <c r="H122" s="137">
        <f>COUNTIF(Table134[DuplicateCheckId],Table134[[#This Row],[DuplicateCheckId]])-1</f>
        <v>0</v>
      </c>
      <c r="I122" s="139"/>
      <c r="J122" s="139" t="str">
        <f>IF(LEN(Table134[[#This Row],[Label]])&gt;0,"""label"" : { ""id"" : ""a7311ed09ba64a6e8066caa2a2247991"" , ""functor"" : ""tag list"" , ""components"" : [ { value"" : """ &amp; Table134[[#This Row],[Label]] &amp; """, ""type"" : ""string"" } ] },","")</f>
        <v/>
      </c>
      <c r="K122" s="140" t="str">
        <f ca="1">"{ ""src"" : ""agent://" &amp; Table134[[#This Row],[src]] &amp; """,  ""trgt"" : ""agent://" &amp; Table134[[#This Row],[trgt]] &amp; """ } " &amp; IF(LEN(OFFSET(Table134[[#This Row],[src]],1,0))&gt;0,", ","")</f>
        <v xml:space="preserve">{ "src" : "agent://4588b052b6434addade9803c3607ffbd",  "trgt" : "agent://eeeeeeeeeeeeeeeeeeeeeeeeeeeeeeee" } , </v>
      </c>
    </row>
    <row r="123" spans="1:11" s="7" customFormat="1" x14ac:dyDescent="0.25">
      <c r="A123" s="137">
        <v>122</v>
      </c>
      <c r="B123" s="138" t="s">
        <v>2603</v>
      </c>
      <c r="C123" s="135" t="str">
        <f>VLOOKUP(Table134[[#This Row],[src]],Table1[[UUID]:[email]],2,FALSE)</f>
        <v>anadir@localhost</v>
      </c>
      <c r="D123" s="136" t="s">
        <v>639</v>
      </c>
      <c r="E123" s="142" t="s">
        <v>2605</v>
      </c>
      <c r="F123" s="137" t="str">
        <f>VLOOKUP(Table134[[#This Row],[trgt]],Table1[[UUID]:[email]],2,FALSE)</f>
        <v>aeddison@localhost</v>
      </c>
      <c r="G123" s="137" t="str">
        <f>IF(Table134[[#This Row],[src]]&lt;Table134[[#This Row],[trgt]],Table134[[#This Row],[src]]&amp;Table134[[#This Row],[trgt]],Table134[[#This Row],[trgt]]&amp;Table134[[#This Row],[src]])</f>
        <v>0aa85ff5d572400bacd0497c176416018ce7d7d34c8348a5b3b51eb0400f0408</v>
      </c>
      <c r="H123" s="137">
        <f>COUNTIF(Table134[DuplicateCheckId],Table134[[#This Row],[DuplicateCheckId]])-1</f>
        <v>0</v>
      </c>
      <c r="I123" s="137"/>
      <c r="J123" s="137" t="str">
        <f>IF(LEN(Table134[[#This Row],[Label]])&gt;0,"""label"" : { ""id"" : ""a7311ed09ba64a6e8066caa2a2247991"" , ""functor"" : ""tag list"" , ""components"" : [ { value"" : """ &amp; Table134[[#This Row],[Label]] &amp; """, ""type"" : ""string"" } ] },","")</f>
        <v/>
      </c>
      <c r="K123" s="140" t="str">
        <f ca="1">"{ ""src"" : ""agent://" &amp; Table134[[#This Row],[src]] &amp; """,  ""trgt"" : ""agent://" &amp; Table134[[#This Row],[trgt]] &amp; """ } " &amp; IF(LEN(OFFSET(Table134[[#This Row],[src]],1,0))&gt;0,", ","")</f>
        <v xml:space="preserve">{ "src" : "agent://8ce7d7d34c8348a5b3b51eb0400f0408",  "trgt" : "agent://0aa85ff5d572400bacd0497c17641601" } , </v>
      </c>
    </row>
    <row r="124" spans="1:11" s="7" customFormat="1" x14ac:dyDescent="0.25">
      <c r="A124" s="137">
        <v>123</v>
      </c>
      <c r="B124" s="138" t="s">
        <v>2603</v>
      </c>
      <c r="C124" s="135" t="str">
        <f>VLOOKUP(Table134[[#This Row],[src]],Table1[[UUID]:[email]],2,FALSE)</f>
        <v>anadir@localhost</v>
      </c>
      <c r="D124" s="136" t="s">
        <v>639</v>
      </c>
      <c r="E124" s="142" t="s">
        <v>2603</v>
      </c>
      <c r="F124" s="137" t="str">
        <f>VLOOKUP(Table134[[#This Row],[trgt]],Table1[[UUID]:[email]],2,FALSE)</f>
        <v>anadir@localhost</v>
      </c>
      <c r="G124" s="137" t="str">
        <f>IF(Table134[[#This Row],[src]]&lt;Table134[[#This Row],[trgt]],Table134[[#This Row],[src]]&amp;Table134[[#This Row],[trgt]],Table134[[#This Row],[trgt]]&amp;Table134[[#This Row],[src]])</f>
        <v>8ce7d7d34c8348a5b3b51eb0400f04088ce7d7d34c8348a5b3b51eb0400f0408</v>
      </c>
      <c r="H124" s="137">
        <f>COUNTIF(Table134[DuplicateCheckId],Table134[[#This Row],[DuplicateCheckId]])-1</f>
        <v>0</v>
      </c>
      <c r="I124" s="137"/>
      <c r="J124" s="137" t="str">
        <f>IF(LEN(Table134[[#This Row],[Label]])&gt;0,"""label"" : { ""id"" : ""a7311ed09ba64a6e8066caa2a2247991"" , ""functor"" : ""tag list"" , ""components"" : [ { value"" : """ &amp; Table134[[#This Row],[Label]] &amp; """, ""type"" : ""string"" } ] },","")</f>
        <v/>
      </c>
      <c r="K124" s="140" t="str">
        <f ca="1">"{ ""src"" : ""agent://" &amp; Table134[[#This Row],[src]] &amp; """,  ""trgt"" : ""agent://" &amp; Table134[[#This Row],[trgt]] &amp; """ } " &amp; IF(LEN(OFFSET(Table134[[#This Row],[src]],1,0))&gt;0,", ","")</f>
        <v xml:space="preserve">{ "src" : "agent://8ce7d7d34c8348a5b3b51eb0400f0408",  "trgt" : "agent://8ce7d7d34c8348a5b3b51eb0400f0408" } , </v>
      </c>
    </row>
    <row r="125" spans="1:11" s="7" customFormat="1" x14ac:dyDescent="0.25">
      <c r="A125" s="137">
        <v>124</v>
      </c>
      <c r="B125" s="141" t="s">
        <v>2603</v>
      </c>
      <c r="C125" s="135" t="str">
        <f>VLOOKUP(Table134[[#This Row],[src]],Table1[[UUID]:[email]],2,FALSE)</f>
        <v>anadir@localhost</v>
      </c>
      <c r="D125" s="136" t="s">
        <v>637</v>
      </c>
      <c r="E125" s="139" t="s">
        <v>2507</v>
      </c>
      <c r="F125" s="137" t="str">
        <f>VLOOKUP(Table134[[#This Row],[trgt]],Table1[[UUID]:[email]],2,FALSE)</f>
        <v>0@localhost</v>
      </c>
      <c r="G125" s="137" t="str">
        <f>IF(Table134[[#This Row],[src]]&lt;Table134[[#This Row],[trgt]],Table134[[#This Row],[src]]&amp;Table134[[#This Row],[trgt]],Table134[[#This Row],[trgt]]&amp;Table134[[#This Row],[src]])</f>
        <v>8ce7d7d34c8348a5b3b51eb0400f0408eeeeeeeeeeeeeeeeeeeeeeeeeeeeeeee</v>
      </c>
      <c r="H125" s="137">
        <f>COUNTIF(Table134[DuplicateCheckId],Table134[[#This Row],[DuplicateCheckId]])-1</f>
        <v>0</v>
      </c>
      <c r="I125" s="137"/>
      <c r="J125" s="137" t="str">
        <f>IF(LEN(Table134[[#This Row],[Label]])&gt;0,"""label"" : { ""id"" : ""a7311ed09ba64a6e8066caa2a2247991"" , ""functor"" : ""tag list"" , ""components"" : [ { value"" : """ &amp; Table134[[#This Row],[Label]] &amp; """, ""type"" : ""string"" } ] },","")</f>
        <v/>
      </c>
      <c r="K125" s="140" t="str">
        <f ca="1">"{ ""src"" : ""agent://" &amp; Table134[[#This Row],[src]] &amp; """,  ""trgt"" : ""agent://" &amp; Table134[[#This Row],[trgt]] &amp; """ } " &amp; IF(LEN(OFFSET(Table134[[#This Row],[src]],1,0))&gt;0,", ","")</f>
        <v xml:space="preserve">{ "src" : "agent://8ce7d7d34c8348a5b3b51eb0400f0408",  "trgt" : "agent://eeeeeeeeeeeeeeeeeeeeeeeeeeeeeeee" } , </v>
      </c>
    </row>
    <row r="126" spans="1:11" s="7" customFormat="1" x14ac:dyDescent="0.25">
      <c r="A126" s="178">
        <v>125</v>
      </c>
      <c r="B126" s="31" t="s">
        <v>2524</v>
      </c>
      <c r="C126" s="31" t="str">
        <f>VLOOKUP(Table134[[#This Row],[src]],Table1[[UUID]:[email]],2,FALSE)</f>
        <v>anarayan@localhost</v>
      </c>
      <c r="D126" s="136" t="s">
        <v>637</v>
      </c>
      <c r="E126" s="139" t="s">
        <v>2507</v>
      </c>
      <c r="F126" s="139" t="str">
        <f>VLOOKUP(Table134[[#This Row],[trgt]],Table1[[UUID]:[email]],2,FALSE)</f>
        <v>0@localhost</v>
      </c>
      <c r="G126" s="139" t="str">
        <f>IF(Table134[[#This Row],[src]]&lt;Table134[[#This Row],[trgt]],Table134[[#This Row],[src]]&amp;Table134[[#This Row],[trgt]],Table134[[#This Row],[trgt]]&amp;Table134[[#This Row],[src]])</f>
        <v>c6a3c02e57244a35adc7ddc37d3c721beeeeeeeeeeeeeeeeeeeeeeeeeeeeeeee</v>
      </c>
      <c r="H126" s="137">
        <f>COUNTIF(Table134[DuplicateCheckId],Table134[[#This Row],[DuplicateCheckId]])-1</f>
        <v>0</v>
      </c>
      <c r="I126" s="139"/>
      <c r="J126" s="139" t="str">
        <f>IF(LEN(Table134[[#This Row],[Label]])&gt;0,"""label"" : { ""id"" : ""a7311ed09ba64a6e8066caa2a2247991"" , ""functor"" : ""tag list"" , ""components"" : [ { value"" : """ &amp; Table134[[#This Row],[Label]] &amp; """, ""type"" : ""string"" } ] },","")</f>
        <v/>
      </c>
      <c r="K126" s="140" t="str">
        <f ca="1">"{ ""src"" : ""agent://" &amp; Table134[[#This Row],[src]] &amp; """,  ""trgt"" : ""agent://" &amp; Table134[[#This Row],[trgt]] &amp; """ } " &amp; IF(LEN(OFFSET(Table134[[#This Row],[src]],1,0))&gt;0,", ","")</f>
        <v xml:space="preserve">{ "src" : "agent://c6a3c02e57244a35adc7ddc37d3c721b",  "trgt" : "agent://eeeeeeeeeeeeeeeeeeeeeeeeeeeeeeee" } , </v>
      </c>
    </row>
    <row r="127" spans="1:11" s="7" customFormat="1" x14ac:dyDescent="0.25">
      <c r="A127" s="137">
        <v>126</v>
      </c>
      <c r="B127" s="138" t="s">
        <v>2524</v>
      </c>
      <c r="C127" s="135" t="str">
        <f>VLOOKUP(Table134[[#This Row],[src]],Table1[[UUID]:[email]],2,FALSE)</f>
        <v>anarayan@localhost</v>
      </c>
      <c r="D127" s="136" t="s">
        <v>637</v>
      </c>
      <c r="E127" s="139" t="s">
        <v>2537</v>
      </c>
      <c r="F127" s="137" t="str">
        <f>VLOOKUP(Table134[[#This Row],[trgt]],Table1[[UUID]:[email]],2,FALSE)</f>
        <v>dbhardwaj@localhost</v>
      </c>
      <c r="G127" s="137" t="str">
        <f>IF(Table134[[#This Row],[src]]&lt;Table134[[#This Row],[trgt]],Table134[[#This Row],[src]]&amp;Table134[[#This Row],[trgt]],Table134[[#This Row],[trgt]]&amp;Table134[[#This Row],[src]])</f>
        <v>c6a3c02e57244a35adc7ddc37d3c721bfd2a800d5bc84083a2c94618900d5045</v>
      </c>
      <c r="H127" s="137">
        <f>COUNTIF(Table134[DuplicateCheckId],Table134[[#This Row],[DuplicateCheckId]])-1</f>
        <v>0</v>
      </c>
      <c r="I127" s="139" t="s">
        <v>651</v>
      </c>
      <c r="J127"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7" s="140" t="str">
        <f ca="1">"{ ""src"" : ""agent://" &amp; Table134[[#This Row],[src]] &amp; """,  ""trgt"" : ""agent://" &amp; Table134[[#This Row],[trgt]] &amp; """ } " &amp; IF(LEN(OFFSET(Table134[[#This Row],[src]],1,0))&gt;0,", ","")</f>
        <v xml:space="preserve">{ "src" : "agent://c6a3c02e57244a35adc7ddc37d3c721b",  "trgt" : "agent://fd2a800d5bc84083a2c94618900d5045" } , </v>
      </c>
    </row>
    <row r="128" spans="1:11" s="7" customFormat="1" x14ac:dyDescent="0.25">
      <c r="A128" s="137">
        <v>127</v>
      </c>
      <c r="B128" s="138" t="s">
        <v>2586</v>
      </c>
      <c r="C128" s="135" t="str">
        <f>VLOOKUP(Table134[[#This Row],[src]],Table1[[UUID]:[email]],2,FALSE)</f>
        <v>apage@localhost</v>
      </c>
      <c r="D128" s="136" t="s">
        <v>637</v>
      </c>
      <c r="E128" s="139" t="s">
        <v>2546</v>
      </c>
      <c r="F128" s="137" t="str">
        <f>VLOOKUP(Table134[[#This Row],[trgt]],Table1[[UUID]:[email]],2,FALSE)</f>
        <v>jlawson@localhost</v>
      </c>
      <c r="G128" s="137" t="str">
        <f>IF(Table134[[#This Row],[src]]&lt;Table134[[#This Row],[trgt]],Table134[[#This Row],[src]]&amp;Table134[[#This Row],[trgt]],Table134[[#This Row],[trgt]]&amp;Table134[[#This Row],[src]])</f>
        <v>2317c0f4c75a41309965c039bc39db62f7fe2ff157564ff9a3fd15961118746b</v>
      </c>
      <c r="H128" s="137">
        <f>COUNTIF(Table134[DuplicateCheckId],Table134[[#This Row],[DuplicateCheckId]])-1</f>
        <v>0</v>
      </c>
      <c r="I128" s="137"/>
      <c r="J128" s="139" t="str">
        <f>IF(LEN(Table134[[#This Row],[Label]])&gt;0,"""label"" : { ""id"" : ""a7311ed09ba64a6e8066caa2a2247991"" , ""functor"" : ""tag list"" , ""components"" : [ { value"" : """ &amp; Table134[[#This Row],[Label]] &amp; """, ""type"" : ""string"" } ] },","")</f>
        <v/>
      </c>
      <c r="K128" s="140" t="str">
        <f ca="1">"{ ""src"" : ""agent://" &amp; Table134[[#This Row],[src]] &amp; """,  ""trgt"" : ""agent://" &amp; Table134[[#This Row],[trgt]] &amp; """ } " &amp; IF(LEN(OFFSET(Table134[[#This Row],[src]],1,0))&gt;0,", ","")</f>
        <v xml:space="preserve">{ "src" : "agent://f7fe2ff157564ff9a3fd15961118746b",  "trgt" : "agent://2317c0f4c75a41309965c039bc39db62" } , </v>
      </c>
    </row>
    <row r="129" spans="1:11" s="7" customFormat="1" x14ac:dyDescent="0.25">
      <c r="A129" s="137">
        <v>128</v>
      </c>
      <c r="B129" s="138" t="s">
        <v>2586</v>
      </c>
      <c r="C129" s="138" t="str">
        <f>VLOOKUP(Table134[[#This Row],[src]],Table1[[UUID]:[email]],2,FALSE)</f>
        <v>apage@localhost</v>
      </c>
      <c r="D129" s="136" t="s">
        <v>637</v>
      </c>
      <c r="E129" s="139" t="s">
        <v>2507</v>
      </c>
      <c r="F129" s="139" t="str">
        <f>VLOOKUP(Table134[[#This Row],[trgt]],Table1[[UUID]:[email]],2,FALSE)</f>
        <v>0@localhost</v>
      </c>
      <c r="G129" s="139" t="str">
        <f>IF(Table134[[#This Row],[src]]&lt;Table134[[#This Row],[trgt]],Table134[[#This Row],[src]]&amp;Table134[[#This Row],[trgt]],Table134[[#This Row],[trgt]]&amp;Table134[[#This Row],[src]])</f>
        <v>eeeeeeeeeeeeeeeeeeeeeeeeeeeeeeeef7fe2ff157564ff9a3fd15961118746b</v>
      </c>
      <c r="H129" s="137">
        <f>COUNTIF(Table134[DuplicateCheckId],Table134[[#This Row],[DuplicateCheckId]])-1</f>
        <v>0</v>
      </c>
      <c r="I129" s="139"/>
      <c r="J129" s="139" t="str">
        <f>IF(LEN(Table134[[#This Row],[Label]])&gt;0,"""label"" : { ""id"" : ""a7311ed09ba64a6e8066caa2a2247991"" , ""functor"" : ""tag list"" , ""components"" : [ { value"" : """ &amp; Table134[[#This Row],[Label]] &amp; """, ""type"" : ""string"" } ] },","")</f>
        <v/>
      </c>
      <c r="K129" s="140" t="str">
        <f ca="1">"{ ""src"" : ""agent://" &amp; Table134[[#This Row],[src]] &amp; """,  ""trgt"" : ""agent://" &amp; Table134[[#This Row],[trgt]] &amp; """ } " &amp; IF(LEN(OFFSET(Table134[[#This Row],[src]],1,0))&gt;0,", ","")</f>
        <v xml:space="preserve">{ "src" : "agent://f7fe2ff157564ff9a3fd15961118746b",  "trgt" : "agent://eeeeeeeeeeeeeeeeeeeeeeeeeeeeeeee" } , </v>
      </c>
    </row>
    <row r="130" spans="1:11" s="7" customFormat="1" x14ac:dyDescent="0.25">
      <c r="A130" s="178">
        <v>129</v>
      </c>
      <c r="B130" s="138" t="s">
        <v>2528</v>
      </c>
      <c r="C130" s="135" t="str">
        <f>VLOOKUP(Table134[[#This Row],[src]],Table1[[UUID]:[email]],2,FALSE)</f>
        <v>ateja@localhost</v>
      </c>
      <c r="D130" s="136" t="s">
        <v>637</v>
      </c>
      <c r="E130" s="139" t="s">
        <v>2561</v>
      </c>
      <c r="F130" s="137" t="str">
        <f>VLOOKUP(Table134[[#This Row],[trgt]],Table1[[UUID]:[email]],2,FALSE)</f>
        <v>ethomas@localhost</v>
      </c>
      <c r="G130" s="137" t="str">
        <f>IF(Table134[[#This Row],[src]]&lt;Table134[[#This Row],[trgt]],Table134[[#This Row],[src]]&amp;Table134[[#This Row],[trgt]],Table134[[#This Row],[trgt]]&amp;Table134[[#This Row],[src]])</f>
        <v>b86162250496417dbcb9be4a8bc54c7df5f1785b48a44078b9f8f2b99f74e608</v>
      </c>
      <c r="H130" s="137">
        <f>COUNTIF(Table134[DuplicateCheckId],Table134[[#This Row],[DuplicateCheckId]])-1</f>
        <v>0</v>
      </c>
      <c r="I130" s="139" t="s">
        <v>651</v>
      </c>
      <c r="J130"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0" s="140" t="str">
        <f ca="1">"{ ""src"" : ""agent://" &amp; Table134[[#This Row],[src]] &amp; """,  ""trgt"" : ""agent://" &amp; Table134[[#This Row],[trgt]] &amp; """ } " &amp; IF(LEN(OFFSET(Table134[[#This Row],[src]],1,0))&gt;0,", ","")</f>
        <v xml:space="preserve">{ "src" : "agent://f5f1785b48a44078b9f8f2b99f74e608",  "trgt" : "agent://b86162250496417dbcb9be4a8bc54c7d" } , </v>
      </c>
    </row>
    <row r="131" spans="1:11" s="7" customFormat="1" x14ac:dyDescent="0.25">
      <c r="A131" s="137">
        <v>130</v>
      </c>
      <c r="B131" s="31" t="s">
        <v>2528</v>
      </c>
      <c r="C131" s="31" t="str">
        <f>VLOOKUP(Table134[[#This Row],[src]],Table1[[UUID]:[email]],2,FALSE)</f>
        <v>ateja@localhost</v>
      </c>
      <c r="D131" s="136" t="s">
        <v>637</v>
      </c>
      <c r="E131" s="139" t="s">
        <v>2507</v>
      </c>
      <c r="F131" s="139" t="str">
        <f>VLOOKUP(Table134[[#This Row],[trgt]],Table1[[UUID]:[email]],2,FALSE)</f>
        <v>0@localhost</v>
      </c>
      <c r="G131" s="139" t="str">
        <f>IF(Table134[[#This Row],[src]]&lt;Table134[[#This Row],[trgt]],Table134[[#This Row],[src]]&amp;Table134[[#This Row],[trgt]],Table134[[#This Row],[trgt]]&amp;Table134[[#This Row],[src]])</f>
        <v>eeeeeeeeeeeeeeeeeeeeeeeeeeeeeeeef5f1785b48a44078b9f8f2b99f74e608</v>
      </c>
      <c r="H131" s="137">
        <f>COUNTIF(Table134[DuplicateCheckId],Table134[[#This Row],[DuplicateCheckId]])-1</f>
        <v>0</v>
      </c>
      <c r="I131" s="139"/>
      <c r="J131" s="139" t="str">
        <f>IF(LEN(Table134[[#This Row],[Label]])&gt;0,"""label"" : { ""id"" : ""a7311ed09ba64a6e8066caa2a2247991"" , ""functor"" : ""tag list"" , ""components"" : [ { value"" : """ &amp; Table134[[#This Row],[Label]] &amp; """, ""type"" : ""string"" } ] },","")</f>
        <v/>
      </c>
      <c r="K131" s="140" t="str">
        <f ca="1">"{ ""src"" : ""agent://" &amp; Table134[[#This Row],[src]] &amp; """,  ""trgt"" : ""agent://" &amp; Table134[[#This Row],[trgt]] &amp; """ } " &amp; IF(LEN(OFFSET(Table134[[#This Row],[src]],1,0))&gt;0,", ","")</f>
        <v xml:space="preserve">{ "src" : "agent://f5f1785b48a44078b9f8f2b99f74e608",  "trgt" : "agent://eeeeeeeeeeeeeeeeeeeeeeeeeeeeeeee" } , </v>
      </c>
    </row>
    <row r="132" spans="1:11" s="7" customFormat="1" x14ac:dyDescent="0.25">
      <c r="A132" s="137">
        <v>131</v>
      </c>
      <c r="B132" s="138" t="s">
        <v>2534</v>
      </c>
      <c r="C132" s="135" t="str">
        <f>VLOOKUP(Table134[[#This Row],[src]],Table1[[UUID]:[email]],2,FALSE)</f>
        <v>atipnis@localhost</v>
      </c>
      <c r="D132" s="136" t="s">
        <v>637</v>
      </c>
      <c r="E132" s="139" t="s">
        <v>2561</v>
      </c>
      <c r="F132" s="137" t="str">
        <f>VLOOKUP(Table134[[#This Row],[trgt]],Table1[[UUID]:[email]],2,FALSE)</f>
        <v>ethomas@localhost</v>
      </c>
      <c r="G132" s="137" t="str">
        <f>IF(Table134[[#This Row],[src]]&lt;Table134[[#This Row],[trgt]],Table134[[#This Row],[src]]&amp;Table134[[#This Row],[trgt]],Table134[[#This Row],[trgt]]&amp;Table134[[#This Row],[src]])</f>
        <v>9d4db68dd5274cb58a3bc8d1c3ad3024b86162250496417dbcb9be4a8bc54c7d</v>
      </c>
      <c r="H132" s="137">
        <f>COUNTIF(Table134[DuplicateCheckId],Table134[[#This Row],[DuplicateCheckId]])-1</f>
        <v>0</v>
      </c>
      <c r="I132" s="137" t="s">
        <v>652</v>
      </c>
      <c r="J132" s="139"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32" s="140" t="str">
        <f ca="1">"{ ""src"" : ""agent://" &amp; Table134[[#This Row],[src]] &amp; """,  ""trgt"" : ""agent://" &amp; Table134[[#This Row],[trgt]] &amp; """ } " &amp; IF(LEN(OFFSET(Table134[[#This Row],[src]],1,0))&gt;0,", ","")</f>
        <v xml:space="preserve">{ "src" : "agent://9d4db68dd5274cb58a3bc8d1c3ad3024",  "trgt" : "agent://b86162250496417dbcb9be4a8bc54c7d" } , </v>
      </c>
    </row>
    <row r="133" spans="1:11" s="7" customFormat="1" x14ac:dyDescent="0.25">
      <c r="A133" s="137">
        <v>132</v>
      </c>
      <c r="B133" s="138" t="s">
        <v>2534</v>
      </c>
      <c r="C133" s="138" t="str">
        <f>VLOOKUP(Table134[[#This Row],[src]],Table1[[UUID]:[email]],2,FALSE)</f>
        <v>atipnis@localhost</v>
      </c>
      <c r="D133" s="136" t="s">
        <v>637</v>
      </c>
      <c r="E133" s="139" t="s">
        <v>2507</v>
      </c>
      <c r="F133" s="139" t="str">
        <f>VLOOKUP(Table134[[#This Row],[trgt]],Table1[[UUID]:[email]],2,FALSE)</f>
        <v>0@localhost</v>
      </c>
      <c r="G133" s="139" t="str">
        <f>IF(Table134[[#This Row],[src]]&lt;Table134[[#This Row],[trgt]],Table134[[#This Row],[src]]&amp;Table134[[#This Row],[trgt]],Table134[[#This Row],[trgt]]&amp;Table134[[#This Row],[src]])</f>
        <v>9d4db68dd5274cb58a3bc8d1c3ad3024eeeeeeeeeeeeeeeeeeeeeeeeeeeeeeee</v>
      </c>
      <c r="H133" s="137">
        <f>COUNTIF(Table134[DuplicateCheckId],Table134[[#This Row],[DuplicateCheckId]])-1</f>
        <v>0</v>
      </c>
      <c r="I133" s="139"/>
      <c r="J133" s="139" t="str">
        <f>IF(LEN(Table134[[#This Row],[Label]])&gt;0,"""label"" : { ""id"" : ""a7311ed09ba64a6e8066caa2a2247991"" , ""functor"" : ""tag list"" , ""components"" : [ { value"" : """ &amp; Table134[[#This Row],[Label]] &amp; """, ""type"" : ""string"" } ] },","")</f>
        <v/>
      </c>
      <c r="K133" s="140" t="str">
        <f ca="1">"{ ""src"" : ""agent://" &amp; Table134[[#This Row],[src]] &amp; """,  ""trgt"" : ""agent://" &amp; Table134[[#This Row],[trgt]] &amp; """ } " &amp; IF(LEN(OFFSET(Table134[[#This Row],[src]],1,0))&gt;0,", ","")</f>
        <v xml:space="preserve">{ "src" : "agent://9d4db68dd5274cb58a3bc8d1c3ad3024",  "trgt" : "agent://eeeeeeeeeeeeeeeeeeeeeeeeeeeeeeee" } , </v>
      </c>
    </row>
    <row r="134" spans="1:11" s="7" customFormat="1" x14ac:dyDescent="0.25">
      <c r="A134" s="178">
        <v>133</v>
      </c>
      <c r="B134" s="138" t="s">
        <v>2539</v>
      </c>
      <c r="C134" s="135" t="str">
        <f>VLOOKUP(Table134[[#This Row],[src]],Table1[[UUID]:[email]],2,FALSE)</f>
        <v>aviswanathan@localhost</v>
      </c>
      <c r="D134" s="136" t="s">
        <v>637</v>
      </c>
      <c r="E134" s="139" t="s">
        <v>2553</v>
      </c>
      <c r="F134" s="137" t="str">
        <f>VLOOKUP(Table134[[#This Row],[trgt]],Table1[[UUID]:[email]],2,FALSE)</f>
        <v>jreed@localhost</v>
      </c>
      <c r="G134" s="137" t="str">
        <f>IF(Table134[[#This Row],[src]]&lt;Table134[[#This Row],[trgt]],Table134[[#This Row],[src]]&amp;Table134[[#This Row],[trgt]],Table134[[#This Row],[trgt]]&amp;Table134[[#This Row],[src]])</f>
        <v>5c06cf2d4b1d4ee7b0ce64bc5f1fd429f4b080c775ee40b7848ca1824bfaa483</v>
      </c>
      <c r="H134" s="137">
        <f>COUNTIF(Table134[DuplicateCheckId],Table134[[#This Row],[DuplicateCheckId]])-1</f>
        <v>0</v>
      </c>
      <c r="I134" s="137"/>
      <c r="J134" s="139" t="str">
        <f>IF(LEN(Table134[[#This Row],[Label]])&gt;0,"""label"" : { ""id"" : ""a7311ed09ba64a6e8066caa2a2247991"" , ""functor"" : ""tag list"" , ""components"" : [ { value"" : """ &amp; Table134[[#This Row],[Label]] &amp; """, ""type"" : ""string"" } ] },","")</f>
        <v/>
      </c>
      <c r="K134" s="140" t="str">
        <f ca="1">"{ ""src"" : ""agent://" &amp; Table134[[#This Row],[src]] &amp; """,  ""trgt"" : ""agent://" &amp; Table134[[#This Row],[trgt]] &amp; """ } " &amp; IF(LEN(OFFSET(Table134[[#This Row],[src]],1,0))&gt;0,", ","")</f>
        <v xml:space="preserve">{ "src" : "agent://f4b080c775ee40b7848ca1824bfaa483",  "trgt" : "agent://5c06cf2d4b1d4ee7b0ce64bc5f1fd429" } , </v>
      </c>
    </row>
    <row r="135" spans="1:11" s="7" customFormat="1" x14ac:dyDescent="0.25">
      <c r="A135" s="137">
        <v>134</v>
      </c>
      <c r="B135" s="138" t="s">
        <v>2539</v>
      </c>
      <c r="C135" s="138" t="str">
        <f>VLOOKUP(Table134[[#This Row],[src]],Table1[[UUID]:[email]],2,FALSE)</f>
        <v>aviswanathan@localhost</v>
      </c>
      <c r="D135" s="136" t="s">
        <v>637</v>
      </c>
      <c r="E135" s="139" t="s">
        <v>2507</v>
      </c>
      <c r="F135" s="139" t="str">
        <f>VLOOKUP(Table134[[#This Row],[trgt]],Table1[[UUID]:[email]],2,FALSE)</f>
        <v>0@localhost</v>
      </c>
      <c r="G135" s="139" t="str">
        <f>IF(Table134[[#This Row],[src]]&lt;Table134[[#This Row],[trgt]],Table134[[#This Row],[src]]&amp;Table134[[#This Row],[trgt]],Table134[[#This Row],[trgt]]&amp;Table134[[#This Row],[src]])</f>
        <v>eeeeeeeeeeeeeeeeeeeeeeeeeeeeeeeef4b080c775ee40b7848ca1824bfaa483</v>
      </c>
      <c r="H135" s="137">
        <f>COUNTIF(Table134[DuplicateCheckId],Table134[[#This Row],[DuplicateCheckId]])-1</f>
        <v>0</v>
      </c>
      <c r="I135" s="139"/>
      <c r="J135" s="139" t="str">
        <f>IF(LEN(Table134[[#This Row],[Label]])&gt;0,"""label"" : { ""id"" : ""a7311ed09ba64a6e8066caa2a2247991"" , ""functor"" : ""tag list"" , ""components"" : [ { value"" : """ &amp; Table134[[#This Row],[Label]] &amp; """, ""type"" : ""string"" } ] },","")</f>
        <v/>
      </c>
      <c r="K135" s="140" t="str">
        <f ca="1">"{ ""src"" : ""agent://" &amp; Table134[[#This Row],[src]] &amp; """,  ""trgt"" : ""agent://" &amp; Table134[[#This Row],[trgt]] &amp; """ } " &amp; IF(LEN(OFFSET(Table134[[#This Row],[src]],1,0))&gt;0,", ","")</f>
        <v xml:space="preserve">{ "src" : "agent://f4b080c775ee40b7848ca1824bfaa483",  "trgt" : "agent://eeeeeeeeeeeeeeeeeeeeeeeeeeeeeeee" } , </v>
      </c>
    </row>
    <row r="136" spans="1:11" s="7" customFormat="1" x14ac:dyDescent="0.25">
      <c r="A136" s="137">
        <v>135</v>
      </c>
      <c r="B136" s="138" t="s">
        <v>2530</v>
      </c>
      <c r="C136" s="135" t="str">
        <f>VLOOKUP(Table134[[#This Row],[src]],Table1[[UUID]:[email]],2,FALSE)</f>
        <v>bbhattacharya@localhost</v>
      </c>
      <c r="D136" s="136" t="s">
        <v>637</v>
      </c>
      <c r="E136" s="139" t="s">
        <v>2571</v>
      </c>
      <c r="F136" s="137" t="str">
        <f>VLOOKUP(Table134[[#This Row],[trgt]],Table1[[UUID]:[email]],2,FALSE)</f>
        <v>iungaro@localhost</v>
      </c>
      <c r="G136" s="137" t="str">
        <f>IF(Table134[[#This Row],[src]]&lt;Table134[[#This Row],[trgt]],Table134[[#This Row],[src]]&amp;Table134[[#This Row],[trgt]],Table134[[#This Row],[trgt]]&amp;Table134[[#This Row],[src]])</f>
        <v>4461f860d3674cb0af03332ea72e90534c97d00af9b7407393bc968c29f4e86a</v>
      </c>
      <c r="H136" s="137">
        <f>COUNTIF(Table134[DuplicateCheckId],Table134[[#This Row],[DuplicateCheckId]])-1</f>
        <v>0</v>
      </c>
      <c r="I136" s="139" t="s">
        <v>651</v>
      </c>
      <c r="J136"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6" s="140" t="str">
        <f ca="1">"{ ""src"" : ""agent://" &amp; Table134[[#This Row],[src]] &amp; """,  ""trgt"" : ""agent://" &amp; Table134[[#This Row],[trgt]] &amp; """ } " &amp; IF(LEN(OFFSET(Table134[[#This Row],[src]],1,0))&gt;0,", ","")</f>
        <v xml:space="preserve">{ "src" : "agent://4461f860d3674cb0af03332ea72e9053",  "trgt" : "agent://4c97d00af9b7407393bc968c29f4e86a" } , </v>
      </c>
    </row>
    <row r="137" spans="1:11" s="7" customFormat="1" x14ac:dyDescent="0.25">
      <c r="A137" s="137">
        <v>136</v>
      </c>
      <c r="B137" s="138" t="s">
        <v>2530</v>
      </c>
      <c r="C137" s="138" t="str">
        <f>VLOOKUP(Table134[[#This Row],[src]],Table1[[UUID]:[email]],2,FALSE)</f>
        <v>bbhattacharya@localhost</v>
      </c>
      <c r="D137" s="136" t="s">
        <v>637</v>
      </c>
      <c r="E137" s="139" t="s">
        <v>2507</v>
      </c>
      <c r="F137" s="139" t="str">
        <f>VLOOKUP(Table134[[#This Row],[trgt]],Table1[[UUID]:[email]],2,FALSE)</f>
        <v>0@localhost</v>
      </c>
      <c r="G137" s="139" t="str">
        <f>IF(Table134[[#This Row],[src]]&lt;Table134[[#This Row],[trgt]],Table134[[#This Row],[src]]&amp;Table134[[#This Row],[trgt]],Table134[[#This Row],[trgt]]&amp;Table134[[#This Row],[src]])</f>
        <v>4461f860d3674cb0af03332ea72e9053eeeeeeeeeeeeeeeeeeeeeeeeeeeeeeee</v>
      </c>
      <c r="H137" s="137">
        <f>COUNTIF(Table134[DuplicateCheckId],Table134[[#This Row],[DuplicateCheckId]])-1</f>
        <v>0</v>
      </c>
      <c r="I137" s="139"/>
      <c r="J137" s="139" t="str">
        <f>IF(LEN(Table134[[#This Row],[Label]])&gt;0,"""label"" : { ""id"" : ""a7311ed09ba64a6e8066caa2a2247991"" , ""functor"" : ""tag list"" , ""components"" : [ { value"" : """ &amp; Table134[[#This Row],[Label]] &amp; """, ""type"" : ""string"" } ] },","")</f>
        <v/>
      </c>
      <c r="K137" s="140" t="str">
        <f ca="1">"{ ""src"" : ""agent://" &amp; Table134[[#This Row],[src]] &amp; """,  ""trgt"" : ""agent://" &amp; Table134[[#This Row],[trgt]] &amp; """ } " &amp; IF(LEN(OFFSET(Table134[[#This Row],[src]],1,0))&gt;0,", ","")</f>
        <v xml:space="preserve">{ "src" : "agent://4461f860d3674cb0af03332ea72e9053",  "trgt" : "agent://eeeeeeeeeeeeeeeeeeeeeeeeeeeeeeee" } , </v>
      </c>
    </row>
    <row r="138" spans="1:11" s="7" customFormat="1" x14ac:dyDescent="0.25">
      <c r="A138" s="178">
        <v>137</v>
      </c>
      <c r="B138" s="138" t="s">
        <v>2606</v>
      </c>
      <c r="C138" s="135" t="str">
        <f>VLOOKUP(Table134[[#This Row],[src]],Table1[[UUID]:[email]],2,FALSE)</f>
        <v>bperry@localhost</v>
      </c>
      <c r="D138" s="136" t="s">
        <v>639</v>
      </c>
      <c r="E138" s="142" t="s">
        <v>2607</v>
      </c>
      <c r="F138" s="137" t="str">
        <f>VLOOKUP(Table134[[#This Row],[trgt]],Table1[[UUID]:[email]],2,FALSE)</f>
        <v>sbennett@localhost</v>
      </c>
      <c r="G138" s="137" t="str">
        <f>IF(Table134[[#This Row],[src]]&lt;Table134[[#This Row],[trgt]],Table134[[#This Row],[src]]&amp;Table134[[#This Row],[trgt]],Table134[[#This Row],[trgt]]&amp;Table134[[#This Row],[src]])</f>
        <v>2e1b5dfefeb346edabc8f7342f1d5d6196af840908054b6284fef434572e6c9f</v>
      </c>
      <c r="H138" s="137">
        <f>COUNTIF(Table134[DuplicateCheckId],Table134[[#This Row],[DuplicateCheckId]])-1</f>
        <v>0</v>
      </c>
      <c r="I138" s="137"/>
      <c r="J138" s="137" t="str">
        <f>IF(LEN(Table134[[#This Row],[Label]])&gt;0,"""label"" : { ""id"" : ""a7311ed09ba64a6e8066caa2a2247991"" , ""functor"" : ""tag list"" , ""components"" : [ { value"" : """ &amp; Table134[[#This Row],[Label]] &amp; """, ""type"" : ""string"" } ] },","")</f>
        <v/>
      </c>
      <c r="K138" s="140" t="str">
        <f ca="1">"{ ""src"" : ""agent://" &amp; Table134[[#This Row],[src]] &amp; """,  ""trgt"" : ""agent://" &amp; Table134[[#This Row],[trgt]] &amp; """ } " &amp; IF(LEN(OFFSET(Table134[[#This Row],[src]],1,0))&gt;0,", ","")</f>
        <v xml:space="preserve">{ "src" : "agent://2e1b5dfefeb346edabc8f7342f1d5d61",  "trgt" : "agent://96af840908054b6284fef434572e6c9f" } , </v>
      </c>
    </row>
    <row r="139" spans="1:11" s="7" customFormat="1" x14ac:dyDescent="0.25">
      <c r="A139" s="137">
        <v>138</v>
      </c>
      <c r="B139" s="141" t="s">
        <v>2606</v>
      </c>
      <c r="C139" s="135" t="str">
        <f>VLOOKUP(Table134[[#This Row],[src]],Table1[[UUID]:[email]],2,FALSE)</f>
        <v>bperry@localhost</v>
      </c>
      <c r="D139" s="136" t="s">
        <v>637</v>
      </c>
      <c r="E139" s="139" t="s">
        <v>2507</v>
      </c>
      <c r="F139" s="137" t="str">
        <f>VLOOKUP(Table134[[#This Row],[trgt]],Table1[[UUID]:[email]],2,FALSE)</f>
        <v>0@localhost</v>
      </c>
      <c r="G139" s="137" t="str">
        <f>IF(Table134[[#This Row],[src]]&lt;Table134[[#This Row],[trgt]],Table134[[#This Row],[src]]&amp;Table134[[#This Row],[trgt]],Table134[[#This Row],[trgt]]&amp;Table134[[#This Row],[src]])</f>
        <v>2e1b5dfefeb346edabc8f7342f1d5d61eeeeeeeeeeeeeeeeeeeeeeeeeeeeeeee</v>
      </c>
      <c r="H139" s="137">
        <f>COUNTIF(Table134[DuplicateCheckId],Table134[[#This Row],[DuplicateCheckId]])-1</f>
        <v>0</v>
      </c>
      <c r="I139" s="137"/>
      <c r="J139" s="137" t="str">
        <f>IF(LEN(Table134[[#This Row],[Label]])&gt;0,"""label"" : { ""id"" : ""a7311ed09ba64a6e8066caa2a2247991"" , ""functor"" : ""tag list"" , ""components"" : [ { value"" : """ &amp; Table134[[#This Row],[Label]] &amp; """, ""type"" : ""string"" } ] },","")</f>
        <v/>
      </c>
      <c r="K139" s="140" t="str">
        <f ca="1">"{ ""src"" : ""agent://" &amp; Table134[[#This Row],[src]] &amp; """,  ""trgt"" : ""agent://" &amp; Table134[[#This Row],[trgt]] &amp; """ } " &amp; IF(LEN(OFFSET(Table134[[#This Row],[src]],1,0))&gt;0,", ","")</f>
        <v xml:space="preserve">{ "src" : "agent://2e1b5dfefeb346edabc8f7342f1d5d61",  "trgt" : "agent://eeeeeeeeeeeeeeeeeeeeeeeeeeeeeeee" } , </v>
      </c>
    </row>
    <row r="140" spans="1:11" s="7" customFormat="1" x14ac:dyDescent="0.25">
      <c r="A140" s="137">
        <v>139</v>
      </c>
      <c r="B140" s="138" t="s">
        <v>2601</v>
      </c>
      <c r="C140" s="135" t="str">
        <f>VLOOKUP(Table134[[#This Row],[src]],Table1[[UUID]:[email]],2,FALSE)</f>
        <v>bsaqqaf@localhost</v>
      </c>
      <c r="D140" s="136" t="s">
        <v>637</v>
      </c>
      <c r="E140" s="139" t="s">
        <v>2540</v>
      </c>
      <c r="F140" s="137" t="str">
        <f>VLOOKUP(Table134[[#This Row],[trgt]],Table1[[UUID]:[email]],2,FALSE)</f>
        <v>ybadal@localhost</v>
      </c>
      <c r="G140" s="137" t="str">
        <f>IF(Table134[[#This Row],[src]]&lt;Table134[[#This Row],[trgt]],Table134[[#This Row],[src]]&amp;Table134[[#This Row],[trgt]],Table134[[#This Row],[trgt]]&amp;Table134[[#This Row],[src]])</f>
        <v>502a7e2940bb4ebd9666a0651a920b9a5da946b77b4e4e7b8cfd4eb5c020b0c0</v>
      </c>
      <c r="H140" s="137">
        <f>COUNTIF(Table134[DuplicateCheckId],Table134[[#This Row],[DuplicateCheckId]])-1</f>
        <v>0</v>
      </c>
      <c r="I140" s="137"/>
      <c r="J140" s="139" t="str">
        <f>IF(LEN(Table134[[#This Row],[Label]])&gt;0,"""label"" : { ""id"" : ""a7311ed09ba64a6e8066caa2a2247991"" , ""functor"" : ""tag list"" , ""components"" : [ { value"" : """ &amp; Table134[[#This Row],[Label]] &amp; """, ""type"" : ""string"" } ] },","")</f>
        <v/>
      </c>
      <c r="K140" s="140" t="str">
        <f ca="1">"{ ""src"" : ""agent://" &amp; Table134[[#This Row],[src]] &amp; """,  ""trgt"" : ""agent://" &amp; Table134[[#This Row],[trgt]] &amp; """ } " &amp; IF(LEN(OFFSET(Table134[[#This Row],[src]],1,0))&gt;0,", ","")</f>
        <v xml:space="preserve">{ "src" : "agent://5da946b77b4e4e7b8cfd4eb5c020b0c0",  "trgt" : "agent://502a7e2940bb4ebd9666a0651a920b9a" } , </v>
      </c>
    </row>
    <row r="141" spans="1:11" s="7" customFormat="1" x14ac:dyDescent="0.25">
      <c r="A141" s="137">
        <v>140</v>
      </c>
      <c r="B141" s="138" t="s">
        <v>2601</v>
      </c>
      <c r="C141" s="138" t="str">
        <f>VLOOKUP(Table134[[#This Row],[src]],Table1[[UUID]:[email]],2,FALSE)</f>
        <v>bsaqqaf@localhost</v>
      </c>
      <c r="D141" s="136" t="s">
        <v>637</v>
      </c>
      <c r="E141" s="139" t="s">
        <v>2507</v>
      </c>
      <c r="F141" s="139" t="str">
        <f>VLOOKUP(Table134[[#This Row],[trgt]],Table1[[UUID]:[email]],2,FALSE)</f>
        <v>0@localhost</v>
      </c>
      <c r="G141" s="139" t="str">
        <f>IF(Table134[[#This Row],[src]]&lt;Table134[[#This Row],[trgt]],Table134[[#This Row],[src]]&amp;Table134[[#This Row],[trgt]],Table134[[#This Row],[trgt]]&amp;Table134[[#This Row],[src]])</f>
        <v>5da946b77b4e4e7b8cfd4eb5c020b0c0eeeeeeeeeeeeeeeeeeeeeeeeeeeeeeee</v>
      </c>
      <c r="H141" s="137">
        <f>COUNTIF(Table134[DuplicateCheckId],Table134[[#This Row],[DuplicateCheckId]])-1</f>
        <v>0</v>
      </c>
      <c r="I141" s="139"/>
      <c r="J141" s="139" t="str">
        <f>IF(LEN(Table134[[#This Row],[Label]])&gt;0,"""label"" : { ""id"" : ""a7311ed09ba64a6e8066caa2a2247991"" , ""functor"" : ""tag list"" , ""components"" : [ { value"" : """ &amp; Table134[[#This Row],[Label]] &amp; """, ""type"" : ""string"" } ] },","")</f>
        <v/>
      </c>
      <c r="K141" s="140" t="str">
        <f ca="1">"{ ""src"" : ""agent://" &amp; Table134[[#This Row],[src]] &amp; """,  ""trgt"" : ""agent://" &amp; Table134[[#This Row],[trgt]] &amp; """ } " &amp; IF(LEN(OFFSET(Table134[[#This Row],[src]],1,0))&gt;0,", ","")</f>
        <v xml:space="preserve">{ "src" : "agent://5da946b77b4e4e7b8cfd4eb5c020b0c0",  "trgt" : "agent://eeeeeeeeeeeeeeeeeeeeeeeeeeeeeeee" } , </v>
      </c>
    </row>
    <row r="142" spans="1:11" s="7" customFormat="1" x14ac:dyDescent="0.25">
      <c r="A142" s="178">
        <v>141</v>
      </c>
      <c r="B142" s="138" t="s">
        <v>2589</v>
      </c>
      <c r="C142" s="135" t="str">
        <f>VLOOKUP(Table134[[#This Row],[src]],Table1[[UUID]:[email]],2,FALSE)</f>
        <v>cmendel@localhost</v>
      </c>
      <c r="D142" s="136" t="s">
        <v>637</v>
      </c>
      <c r="E142" s="139" t="s">
        <v>2557</v>
      </c>
      <c r="F142" s="137" t="str">
        <f>VLOOKUP(Table134[[#This Row],[trgt]],Table1[[UUID]:[email]],2,FALSE)</f>
        <v>iperry@localhost</v>
      </c>
      <c r="G142" s="137" t="str">
        <f>IF(Table134[[#This Row],[src]]&lt;Table134[[#This Row],[trgt]],Table134[[#This Row],[src]]&amp;Table134[[#This Row],[trgt]],Table134[[#This Row],[trgt]]&amp;Table134[[#This Row],[src]])</f>
        <v>13421f9e1bff4575820d1806c8d3119063653fbb2f014952a455a637f46db7ee</v>
      </c>
      <c r="H142" s="137">
        <f>COUNTIF(Table134[DuplicateCheckId],Table134[[#This Row],[DuplicateCheckId]])-1</f>
        <v>0</v>
      </c>
      <c r="I142" s="137"/>
      <c r="J142" s="139" t="str">
        <f>IF(LEN(Table134[[#This Row],[Label]])&gt;0,"""label"" : { ""id"" : ""a7311ed09ba64a6e8066caa2a2247991"" , ""functor"" : ""tag list"" , ""components"" : [ { value"" : """ &amp; Table134[[#This Row],[Label]] &amp; """, ""type"" : ""string"" } ] },","")</f>
        <v/>
      </c>
      <c r="K142" s="140" t="str">
        <f ca="1">"{ ""src"" : ""agent://" &amp; Table134[[#This Row],[src]] &amp; """,  ""trgt"" : ""agent://" &amp; Table134[[#This Row],[trgt]] &amp; """ } " &amp; IF(LEN(OFFSET(Table134[[#This Row],[src]],1,0))&gt;0,", ","")</f>
        <v xml:space="preserve">{ "src" : "agent://63653fbb2f014952a455a637f46db7ee",  "trgt" : "agent://13421f9e1bff4575820d1806c8d31190" } , </v>
      </c>
    </row>
    <row r="143" spans="1:11" s="7" customFormat="1" x14ac:dyDescent="0.25">
      <c r="A143" s="137">
        <v>142</v>
      </c>
      <c r="B143" s="138" t="s">
        <v>2589</v>
      </c>
      <c r="C143" s="138" t="str">
        <f>VLOOKUP(Table134[[#This Row],[src]],Table1[[UUID]:[email]],2,FALSE)</f>
        <v>cmendel@localhost</v>
      </c>
      <c r="D143" s="136" t="s">
        <v>637</v>
      </c>
      <c r="E143" s="139" t="s">
        <v>2507</v>
      </c>
      <c r="F143" s="139" t="str">
        <f>VLOOKUP(Table134[[#This Row],[trgt]],Table1[[UUID]:[email]],2,FALSE)</f>
        <v>0@localhost</v>
      </c>
      <c r="G143" s="139" t="str">
        <f>IF(Table134[[#This Row],[src]]&lt;Table134[[#This Row],[trgt]],Table134[[#This Row],[src]]&amp;Table134[[#This Row],[trgt]],Table134[[#This Row],[trgt]]&amp;Table134[[#This Row],[src]])</f>
        <v>63653fbb2f014952a455a637f46db7eeeeeeeeeeeeeeeeeeeeeeeeeeeeeeeeee</v>
      </c>
      <c r="H143" s="137">
        <f>COUNTIF(Table134[DuplicateCheckId],Table134[[#This Row],[DuplicateCheckId]])-1</f>
        <v>0</v>
      </c>
      <c r="I143" s="139"/>
      <c r="J143" s="139" t="str">
        <f>IF(LEN(Table134[[#This Row],[Label]])&gt;0,"""label"" : { ""id"" : ""a7311ed09ba64a6e8066caa2a2247991"" , ""functor"" : ""tag list"" , ""components"" : [ { value"" : """ &amp; Table134[[#This Row],[Label]] &amp; """, ""type"" : ""string"" } ] },","")</f>
        <v/>
      </c>
      <c r="K143" s="140" t="str">
        <f ca="1">"{ ""src"" : ""agent://" &amp; Table134[[#This Row],[src]] &amp; """,  ""trgt"" : ""agent://" &amp; Table134[[#This Row],[trgt]] &amp; """ } " &amp; IF(LEN(OFFSET(Table134[[#This Row],[src]],1,0))&gt;0,", ","")</f>
        <v xml:space="preserve">{ "src" : "agent://63653fbb2f014952a455a637f46db7ee",  "trgt" : "agent://eeeeeeeeeeeeeeeeeeeeeeeeeeeeeeee" } , </v>
      </c>
    </row>
    <row r="144" spans="1:11" s="7" customFormat="1" x14ac:dyDescent="0.25">
      <c r="A144" s="137">
        <v>143</v>
      </c>
      <c r="B144" s="138" t="s">
        <v>2554</v>
      </c>
      <c r="C144" s="135" t="str">
        <f>VLOOKUP(Table134[[#This Row],[src]],Table1[[UUID]:[email]],2,FALSE)</f>
        <v>danderson@localhost</v>
      </c>
      <c r="D144" s="136" t="s">
        <v>637</v>
      </c>
      <c r="E144" s="139" t="s">
        <v>2532</v>
      </c>
      <c r="F144" s="137" t="str">
        <f>VLOOKUP(Table134[[#This Row],[trgt]],Table1[[UUID]:[email]],2,FALSE)</f>
        <v>uchauha@localhost</v>
      </c>
      <c r="G144" s="137" t="str">
        <f>IF(Table134[[#This Row],[src]]&lt;Table134[[#This Row],[trgt]],Table134[[#This Row],[src]]&amp;Table134[[#This Row],[trgt]],Table134[[#This Row],[trgt]]&amp;Table134[[#This Row],[src]])</f>
        <v>05a543f80d754a259b0f2ef7c6ac85dc622eae325c484c2f8b93dc655380e0e5</v>
      </c>
      <c r="H144" s="137">
        <f>COUNTIF(Table134[DuplicateCheckId],Table134[[#This Row],[DuplicateCheckId]])-1</f>
        <v>0</v>
      </c>
      <c r="I144" s="137"/>
      <c r="J144" s="139" t="str">
        <f>IF(LEN(Table134[[#This Row],[Label]])&gt;0,"""label"" : { ""id"" : ""a7311ed09ba64a6e8066caa2a2247991"" , ""functor"" : ""tag list"" , ""components"" : [ { value"" : """ &amp; Table134[[#This Row],[Label]] &amp; """, ""type"" : ""string"" } ] },","")</f>
        <v/>
      </c>
      <c r="K144" s="140" t="str">
        <f ca="1">"{ ""src"" : ""agent://" &amp; Table134[[#This Row],[src]] &amp; """,  ""trgt"" : ""agent://" &amp; Table134[[#This Row],[trgt]] &amp; """ } " &amp; IF(LEN(OFFSET(Table134[[#This Row],[src]],1,0))&gt;0,", ","")</f>
        <v xml:space="preserve">{ "src" : "agent://622eae325c484c2f8b93dc655380e0e5",  "trgt" : "agent://05a543f80d754a259b0f2ef7c6ac85dc" } , </v>
      </c>
    </row>
    <row r="145" spans="1:11" s="7" customFormat="1" x14ac:dyDescent="0.25">
      <c r="A145" s="137">
        <v>144</v>
      </c>
      <c r="B145" s="138" t="s">
        <v>2554</v>
      </c>
      <c r="C145" s="138" t="str">
        <f>VLOOKUP(Table134[[#This Row],[src]],Table1[[UUID]:[email]],2,FALSE)</f>
        <v>danderson@localhost</v>
      </c>
      <c r="D145" s="136" t="s">
        <v>637</v>
      </c>
      <c r="E145" s="139" t="s">
        <v>2507</v>
      </c>
      <c r="F145" s="139" t="str">
        <f>VLOOKUP(Table134[[#This Row],[trgt]],Table1[[UUID]:[email]],2,FALSE)</f>
        <v>0@localhost</v>
      </c>
      <c r="G145" s="139" t="str">
        <f>IF(Table134[[#This Row],[src]]&lt;Table134[[#This Row],[trgt]],Table134[[#This Row],[src]]&amp;Table134[[#This Row],[trgt]],Table134[[#This Row],[trgt]]&amp;Table134[[#This Row],[src]])</f>
        <v>622eae325c484c2f8b93dc655380e0e5eeeeeeeeeeeeeeeeeeeeeeeeeeeeeeee</v>
      </c>
      <c r="H145" s="137">
        <f>COUNTIF(Table134[DuplicateCheckId],Table134[[#This Row],[DuplicateCheckId]])-1</f>
        <v>0</v>
      </c>
      <c r="I145" s="139"/>
      <c r="J145" s="139" t="str">
        <f>IF(LEN(Table134[[#This Row],[Label]])&gt;0,"""label"" : { ""id"" : ""a7311ed09ba64a6e8066caa2a2247991"" , ""functor"" : ""tag list"" , ""components"" : [ { value"" : """ &amp; Table134[[#This Row],[Label]] &amp; """, ""type"" : ""string"" } ] },","")</f>
        <v/>
      </c>
      <c r="K145" s="140" t="str">
        <f ca="1">"{ ""src"" : ""agent://" &amp; Table134[[#This Row],[src]] &amp; """,  ""trgt"" : ""agent://" &amp; Table134[[#This Row],[trgt]] &amp; """ } " &amp; IF(LEN(OFFSET(Table134[[#This Row],[src]],1,0))&gt;0,", ","")</f>
        <v xml:space="preserve">{ "src" : "agent://622eae325c484c2f8b93dc655380e0e5",  "trgt" : "agent://eeeeeeeeeeeeeeeeeeeeeeeeeeeeeeee" } , </v>
      </c>
    </row>
    <row r="146" spans="1:11" s="7" customFormat="1" x14ac:dyDescent="0.25">
      <c r="A146" s="178">
        <v>145</v>
      </c>
      <c r="B146" s="138" t="s">
        <v>2585</v>
      </c>
      <c r="C146" s="135" t="str">
        <f>VLOOKUP(Table134[[#This Row],[src]],Table1[[UUID]:[email]],2,FALSE)</f>
        <v>dbenitez@localhost</v>
      </c>
      <c r="D146" s="136" t="s">
        <v>637</v>
      </c>
      <c r="E146" s="139" t="s">
        <v>2602</v>
      </c>
      <c r="F146" s="137" t="str">
        <f>VLOOKUP(Table134[[#This Row],[trgt]],Table1[[UUID]:[email]],2,FALSE)</f>
        <v>ralfarsi@localhost</v>
      </c>
      <c r="G146" s="137" t="str">
        <f>IF(Table134[[#This Row],[src]]&lt;Table134[[#This Row],[trgt]],Table134[[#This Row],[src]]&amp;Table134[[#This Row],[trgt]],Table134[[#This Row],[trgt]]&amp;Table134[[#This Row],[src]])</f>
        <v>955800595628403f81c8a3c5aa4d91ec955f3107fd5f46bca28df18f82cc8cf6</v>
      </c>
      <c r="H146" s="137">
        <f>COUNTIF(Table134[DuplicateCheckId],Table134[[#This Row],[DuplicateCheckId]])-1</f>
        <v>0</v>
      </c>
      <c r="I146" s="137"/>
      <c r="J146" s="139" t="str">
        <f>IF(LEN(Table134[[#This Row],[Label]])&gt;0,"""label"" : { ""id"" : ""a7311ed09ba64a6e8066caa2a2247991"" , ""functor"" : ""tag list"" , ""components"" : [ { value"" : """ &amp; Table134[[#This Row],[Label]] &amp; """, ""type"" : ""string"" } ] },","")</f>
        <v/>
      </c>
      <c r="K146" s="140" t="str">
        <f ca="1">"{ ""src"" : ""agent://" &amp; Table134[[#This Row],[src]] &amp; """,  ""trgt"" : ""agent://" &amp; Table134[[#This Row],[trgt]] &amp; """ } " &amp; IF(LEN(OFFSET(Table134[[#This Row],[src]],1,0))&gt;0,", ","")</f>
        <v xml:space="preserve">{ "src" : "agent://955f3107fd5f46bca28df18f82cc8cf6",  "trgt" : "agent://955800595628403f81c8a3c5aa4d91ec" } , </v>
      </c>
    </row>
    <row r="147" spans="1:11" s="7" customFormat="1" x14ac:dyDescent="0.25">
      <c r="A147" s="137">
        <v>146</v>
      </c>
      <c r="B147" s="138" t="s">
        <v>2585</v>
      </c>
      <c r="C147" s="138" t="str">
        <f>VLOOKUP(Table134[[#This Row],[src]],Table1[[UUID]:[email]],2,FALSE)</f>
        <v>dbenitez@localhost</v>
      </c>
      <c r="D147" s="136" t="s">
        <v>637</v>
      </c>
      <c r="E147" s="139" t="s">
        <v>2507</v>
      </c>
      <c r="F147" s="139" t="str">
        <f>VLOOKUP(Table134[[#This Row],[trgt]],Table1[[UUID]:[email]],2,FALSE)</f>
        <v>0@localhost</v>
      </c>
      <c r="G147" s="139" t="str">
        <f>IF(Table134[[#This Row],[src]]&lt;Table134[[#This Row],[trgt]],Table134[[#This Row],[src]]&amp;Table134[[#This Row],[trgt]],Table134[[#This Row],[trgt]]&amp;Table134[[#This Row],[src]])</f>
        <v>955f3107fd5f46bca28df18f82cc8cf6eeeeeeeeeeeeeeeeeeeeeeeeeeeeeeee</v>
      </c>
      <c r="H147" s="137">
        <f>COUNTIF(Table134[DuplicateCheckId],Table134[[#This Row],[DuplicateCheckId]])-1</f>
        <v>0</v>
      </c>
      <c r="I147" s="139"/>
      <c r="J147" s="139" t="str">
        <f>IF(LEN(Table134[[#This Row],[Label]])&gt;0,"""label"" : { ""id"" : ""a7311ed09ba64a6e8066caa2a2247991"" , ""functor"" : ""tag list"" , ""components"" : [ { value"" : """ &amp; Table134[[#This Row],[Label]] &amp; """, ""type"" : ""string"" } ] },","")</f>
        <v/>
      </c>
      <c r="K147" s="140" t="str">
        <f ca="1">"{ ""src"" : ""agent://" &amp; Table134[[#This Row],[src]] &amp; """,  ""trgt"" : ""agent://" &amp; Table134[[#This Row],[trgt]] &amp; """ } " &amp; IF(LEN(OFFSET(Table134[[#This Row],[src]],1,0))&gt;0,", ","")</f>
        <v xml:space="preserve">{ "src" : "agent://955f3107fd5f46bca28df18f82cc8cf6",  "trgt" : "agent://eeeeeeeeeeeeeeeeeeeeeeeeeeeeeeee" } , </v>
      </c>
    </row>
    <row r="148" spans="1:11" s="7" customFormat="1" x14ac:dyDescent="0.25">
      <c r="A148" s="137">
        <v>147</v>
      </c>
      <c r="B148" s="138" t="s">
        <v>2537</v>
      </c>
      <c r="C148" s="135" t="str">
        <f>VLOOKUP(Table134[[#This Row],[src]],Table1[[UUID]:[email]],2,FALSE)</f>
        <v>dbhardwaj@localhost</v>
      </c>
      <c r="D148" s="136" t="s">
        <v>637</v>
      </c>
      <c r="E148" s="139" t="s">
        <v>2584</v>
      </c>
      <c r="F148" s="137" t="str">
        <f>VLOOKUP(Table134[[#This Row],[trgt]],Table1[[UUID]:[email]],2,FALSE)</f>
        <v>mmachado@localhost</v>
      </c>
      <c r="G148" s="137" t="str">
        <f>IF(Table134[[#This Row],[src]]&lt;Table134[[#This Row],[trgt]],Table134[[#This Row],[src]]&amp;Table134[[#This Row],[trgt]],Table134[[#This Row],[trgt]]&amp;Table134[[#This Row],[src]])</f>
        <v>dfe045e942ad41e5a2a09890b219e4f7fd2a800d5bc84083a2c94618900d5045</v>
      </c>
      <c r="H148" s="137">
        <f>COUNTIF(Table134[DuplicateCheckId],Table134[[#This Row],[DuplicateCheckId]])-1</f>
        <v>0</v>
      </c>
      <c r="I148" s="137"/>
      <c r="J148" s="139" t="str">
        <f>IF(LEN(Table134[[#This Row],[Label]])&gt;0,"""label"" : { ""id"" : ""a7311ed09ba64a6e8066caa2a2247991"" , ""functor"" : ""tag list"" , ""components"" : [ { value"" : """ &amp; Table134[[#This Row],[Label]] &amp; """, ""type"" : ""string"" } ] },","")</f>
        <v/>
      </c>
      <c r="K148" s="140" t="str">
        <f ca="1">"{ ""src"" : ""agent://" &amp; Table134[[#This Row],[src]] &amp; """,  ""trgt"" : ""agent://" &amp; Table134[[#This Row],[trgt]] &amp; """ } " &amp; IF(LEN(OFFSET(Table134[[#This Row],[src]],1,0))&gt;0,", ","")</f>
        <v xml:space="preserve">{ "src" : "agent://fd2a800d5bc84083a2c94618900d5045",  "trgt" : "agent://dfe045e942ad41e5a2a09890b219e4f7" } , </v>
      </c>
    </row>
    <row r="149" spans="1:11" s="7" customFormat="1" x14ac:dyDescent="0.25">
      <c r="A149" s="137">
        <v>148</v>
      </c>
      <c r="B149" s="138" t="s">
        <v>2537</v>
      </c>
      <c r="C149" s="138" t="str">
        <f>VLOOKUP(Table134[[#This Row],[src]],Table1[[UUID]:[email]],2,FALSE)</f>
        <v>dbhardwaj@localhost</v>
      </c>
      <c r="D149" s="136" t="s">
        <v>637</v>
      </c>
      <c r="E149" s="139" t="s">
        <v>2507</v>
      </c>
      <c r="F149" s="139" t="str">
        <f>VLOOKUP(Table134[[#This Row],[trgt]],Table1[[UUID]:[email]],2,FALSE)</f>
        <v>0@localhost</v>
      </c>
      <c r="G149" s="139" t="str">
        <f>IF(Table134[[#This Row],[src]]&lt;Table134[[#This Row],[trgt]],Table134[[#This Row],[src]]&amp;Table134[[#This Row],[trgt]],Table134[[#This Row],[trgt]]&amp;Table134[[#This Row],[src]])</f>
        <v>eeeeeeeeeeeeeeeeeeeeeeeeeeeeeeeefd2a800d5bc84083a2c94618900d5045</v>
      </c>
      <c r="H149" s="137">
        <f>COUNTIF(Table134[DuplicateCheckId],Table134[[#This Row],[DuplicateCheckId]])-1</f>
        <v>0</v>
      </c>
      <c r="I149" s="139"/>
      <c r="J149" s="139" t="str">
        <f>IF(LEN(Table134[[#This Row],[Label]])&gt;0,"""label"" : { ""id"" : ""a7311ed09ba64a6e8066caa2a2247991"" , ""functor"" : ""tag list"" , ""components"" : [ { value"" : """ &amp; Table134[[#This Row],[Label]] &amp; """, ""type"" : ""string"" } ] },","")</f>
        <v/>
      </c>
      <c r="K149" s="140" t="str">
        <f ca="1">"{ ""src"" : ""agent://" &amp; Table134[[#This Row],[src]] &amp; """,  ""trgt"" : ""agent://" &amp; Table134[[#This Row],[trgt]] &amp; """ } " &amp; IF(LEN(OFFSET(Table134[[#This Row],[src]],1,0))&gt;0,", ","")</f>
        <v xml:space="preserve">{ "src" : "agent://fd2a800d5bc84083a2c94618900d5045",  "trgt" : "agent://eeeeeeeeeeeeeeeeeeeeeeeeeeeeeeee" } , </v>
      </c>
    </row>
    <row r="150" spans="1:11" s="7" customFormat="1" x14ac:dyDescent="0.25">
      <c r="A150" s="178">
        <v>149</v>
      </c>
      <c r="B150" s="138" t="s">
        <v>2567</v>
      </c>
      <c r="C150" s="135" t="str">
        <f>VLOOKUP(Table134[[#This Row],[src]],Table1[[UUID]:[email]],2,FALSE)</f>
        <v>dcastro@localhost</v>
      </c>
      <c r="D150" s="136" t="s">
        <v>637</v>
      </c>
      <c r="E150" s="139" t="s">
        <v>2572</v>
      </c>
      <c r="F150" s="137" t="str">
        <f>VLOOKUP(Table134[[#This Row],[trgt]],Table1[[UUID]:[email]],2,FALSE)</f>
        <v>famador@localhost</v>
      </c>
      <c r="G150" s="137" t="str">
        <f>IF(Table134[[#This Row],[src]]&lt;Table134[[#This Row],[trgt]],Table134[[#This Row],[src]]&amp;Table134[[#This Row],[trgt]],Table134[[#This Row],[trgt]]&amp;Table134[[#This Row],[src]])</f>
        <v>4c6642bcdfe445d6807752210d6dff157766a63723b844aaa0433ccba9693d98</v>
      </c>
      <c r="H150" s="137">
        <f>COUNTIF(Table134[DuplicateCheckId],Table134[[#This Row],[DuplicateCheckId]])-1</f>
        <v>0</v>
      </c>
      <c r="I150" s="137"/>
      <c r="J150" s="139" t="str">
        <f>IF(LEN(Table134[[#This Row],[Label]])&gt;0,"""label"" : { ""id"" : ""a7311ed09ba64a6e8066caa2a2247991"" , ""functor"" : ""tag list"" , ""components"" : [ { value"" : """ &amp; Table134[[#This Row],[Label]] &amp; """, ""type"" : ""string"" } ] },","")</f>
        <v/>
      </c>
      <c r="K150" s="140" t="str">
        <f ca="1">"{ ""src"" : ""agent://" &amp; Table134[[#This Row],[src]] &amp; """,  ""trgt"" : ""agent://" &amp; Table134[[#This Row],[trgt]] &amp; """ } " &amp; IF(LEN(OFFSET(Table134[[#This Row],[src]],1,0))&gt;0,", ","")</f>
        <v xml:space="preserve">{ "src" : "agent://4c6642bcdfe445d6807752210d6dff15",  "trgt" : "agent://7766a63723b844aaa0433ccba9693d98" } , </v>
      </c>
    </row>
    <row r="151" spans="1:11" s="7" customFormat="1" x14ac:dyDescent="0.25">
      <c r="A151" s="137">
        <v>150</v>
      </c>
      <c r="B151" s="138" t="s">
        <v>2567</v>
      </c>
      <c r="C151" s="138" t="str">
        <f>VLOOKUP(Table134[[#This Row],[src]],Table1[[UUID]:[email]],2,FALSE)</f>
        <v>dcastro@localhost</v>
      </c>
      <c r="D151" s="136" t="s">
        <v>637</v>
      </c>
      <c r="E151" s="139" t="s">
        <v>2507</v>
      </c>
      <c r="F151" s="139" t="str">
        <f>VLOOKUP(Table134[[#This Row],[trgt]],Table1[[UUID]:[email]],2,FALSE)</f>
        <v>0@localhost</v>
      </c>
      <c r="G151" s="139" t="str">
        <f>IF(Table134[[#This Row],[src]]&lt;Table134[[#This Row],[trgt]],Table134[[#This Row],[src]]&amp;Table134[[#This Row],[trgt]],Table134[[#This Row],[trgt]]&amp;Table134[[#This Row],[src]])</f>
        <v>4c6642bcdfe445d6807752210d6dff15eeeeeeeeeeeeeeeeeeeeeeeeeeeeeeee</v>
      </c>
      <c r="H151" s="137">
        <f>COUNTIF(Table134[DuplicateCheckId],Table134[[#This Row],[DuplicateCheckId]])-1</f>
        <v>0</v>
      </c>
      <c r="I151" s="139"/>
      <c r="J151" s="139" t="str">
        <f>IF(LEN(Table134[[#This Row],[Label]])&gt;0,"""label"" : { ""id"" : ""a7311ed09ba64a6e8066caa2a2247991"" , ""functor"" : ""tag list"" , ""components"" : [ { value"" : """ &amp; Table134[[#This Row],[Label]] &amp; """, ""type"" : ""string"" } ] },","")</f>
        <v/>
      </c>
      <c r="K151" s="140" t="str">
        <f ca="1">"{ ""src"" : ""agent://" &amp; Table134[[#This Row],[src]] &amp; """,  ""trgt"" : ""agent://" &amp; Table134[[#This Row],[trgt]] &amp; """ } " &amp; IF(LEN(OFFSET(Table134[[#This Row],[src]],1,0))&gt;0,", ","")</f>
        <v xml:space="preserve">{ "src" : "agent://4c6642bcdfe445d6807752210d6dff15",  "trgt" : "agent://eeeeeeeeeeeeeeeeeeeeeeeeeeeeeeee" } , </v>
      </c>
    </row>
    <row r="152" spans="1:11" s="7" customFormat="1" x14ac:dyDescent="0.25">
      <c r="A152" s="137">
        <v>151</v>
      </c>
      <c r="B152" s="138" t="s">
        <v>2592</v>
      </c>
      <c r="C152" s="135" t="str">
        <f>VLOOKUP(Table134[[#This Row],[src]],Table1[[UUID]:[email]],2,FALSE)</f>
        <v>ddaniau@localhost</v>
      </c>
      <c r="D152" s="136" t="s">
        <v>637</v>
      </c>
      <c r="E152" s="139" t="s">
        <v>2562</v>
      </c>
      <c r="F152" s="137" t="str">
        <f>VLOOKUP(Table134[[#This Row],[trgt]],Table1[[UUID]:[email]],2,FALSE)</f>
        <v>kmoore@localhost</v>
      </c>
      <c r="G152" s="137" t="str">
        <f>IF(Table134[[#This Row],[src]]&lt;Table134[[#This Row],[trgt]],Table134[[#This Row],[src]]&amp;Table134[[#This Row],[trgt]],Table134[[#This Row],[trgt]]&amp;Table134[[#This Row],[src]])</f>
        <v>bc9721c06db14dd3a5e24e3823ac112bdd8bdf36fdd140469fb7f36848840cdd</v>
      </c>
      <c r="H152" s="137">
        <f>COUNTIF(Table134[DuplicateCheckId],Table134[[#This Row],[DuplicateCheckId]])-1</f>
        <v>0</v>
      </c>
      <c r="I152" s="137"/>
      <c r="J152" s="139" t="str">
        <f>IF(LEN(Table134[[#This Row],[Label]])&gt;0,"""label"" : { ""id"" : ""a7311ed09ba64a6e8066caa2a2247991"" , ""functor"" : ""tag list"" , ""components"" : [ { value"" : """ &amp; Table134[[#This Row],[Label]] &amp; """, ""type"" : ""string"" } ] },","")</f>
        <v/>
      </c>
      <c r="K152" s="140" t="str">
        <f ca="1">"{ ""src"" : ""agent://" &amp; Table134[[#This Row],[src]] &amp; """,  ""trgt"" : ""agent://" &amp; Table134[[#This Row],[trgt]] &amp; """ } " &amp; IF(LEN(OFFSET(Table134[[#This Row],[src]],1,0))&gt;0,", ","")</f>
        <v xml:space="preserve">{ "src" : "agent://dd8bdf36fdd140469fb7f36848840cdd",  "trgt" : "agent://bc9721c06db14dd3a5e24e3823ac112b" } , </v>
      </c>
    </row>
    <row r="153" spans="1:11" s="7" customFormat="1" x14ac:dyDescent="0.25">
      <c r="A153" s="137">
        <v>152</v>
      </c>
      <c r="B153" s="31" t="s">
        <v>2592</v>
      </c>
      <c r="C153" s="31" t="str">
        <f>VLOOKUP(Table134[[#This Row],[src]],Table1[[UUID]:[email]],2,FALSE)</f>
        <v>ddaniau@localhost</v>
      </c>
      <c r="D153" s="136" t="s">
        <v>637</v>
      </c>
      <c r="E153" s="139" t="s">
        <v>2507</v>
      </c>
      <c r="F153" s="139" t="str">
        <f>VLOOKUP(Table134[[#This Row],[trgt]],Table1[[UUID]:[email]],2,FALSE)</f>
        <v>0@localhost</v>
      </c>
      <c r="G153" s="139" t="str">
        <f>IF(Table134[[#This Row],[src]]&lt;Table134[[#This Row],[trgt]],Table134[[#This Row],[src]]&amp;Table134[[#This Row],[trgt]],Table134[[#This Row],[trgt]]&amp;Table134[[#This Row],[src]])</f>
        <v>dd8bdf36fdd140469fb7f36848840cddeeeeeeeeeeeeeeeeeeeeeeeeeeeeeeee</v>
      </c>
      <c r="H153" s="137">
        <f>COUNTIF(Table134[DuplicateCheckId],Table134[[#This Row],[DuplicateCheckId]])-1</f>
        <v>0</v>
      </c>
      <c r="I153" s="139"/>
      <c r="J153" s="139" t="str">
        <f>IF(LEN(Table134[[#This Row],[Label]])&gt;0,"""label"" : { ""id"" : ""a7311ed09ba64a6e8066caa2a2247991"" , ""functor"" : ""tag list"" , ""components"" : [ { value"" : """ &amp; Table134[[#This Row],[Label]] &amp; """, ""type"" : ""string"" } ] },","")</f>
        <v/>
      </c>
      <c r="K153" s="140" t="str">
        <f ca="1">"{ ""src"" : ""agent://" &amp; Table134[[#This Row],[src]] &amp; """,  ""trgt"" : ""agent://" &amp; Table134[[#This Row],[trgt]] &amp; """ } " &amp; IF(LEN(OFFSET(Table134[[#This Row],[src]],1,0))&gt;0,", ","")</f>
        <v xml:space="preserve">{ "src" : "agent://dd8bdf36fdd140469fb7f36848840cdd",  "trgt" : "agent://eeeeeeeeeeeeeeeeeeeeeeeeeeeeeeee" } , </v>
      </c>
    </row>
    <row r="154" spans="1:11" s="7" customFormat="1" x14ac:dyDescent="0.25">
      <c r="A154" s="178">
        <v>153</v>
      </c>
      <c r="B154" s="138" t="s">
        <v>2563</v>
      </c>
      <c r="C154" s="135" t="str">
        <f>VLOOKUP(Table134[[#This Row],[src]],Table1[[UUID]:[email]],2,FALSE)</f>
        <v>dmoore@localhost</v>
      </c>
      <c r="D154" s="136" t="s">
        <v>637</v>
      </c>
      <c r="E154" s="139" t="s">
        <v>2525</v>
      </c>
      <c r="F154" s="137" t="str">
        <f>VLOOKUP(Table134[[#This Row],[trgt]],Table1[[UUID]:[email]],2,FALSE)</f>
        <v>ibabu@localhost</v>
      </c>
      <c r="G154" s="137" t="str">
        <f>IF(Table134[[#This Row],[src]]&lt;Table134[[#This Row],[trgt]],Table134[[#This Row],[src]]&amp;Table134[[#This Row],[trgt]],Table134[[#This Row],[trgt]]&amp;Table134[[#This Row],[src]])</f>
        <v>11252d6b4da44fbd8fe8d7f36ffbd4c723c3669cde784a5d8c154a3792a96f10</v>
      </c>
      <c r="H154" s="137">
        <f>COUNTIF(Table134[DuplicateCheckId],Table134[[#This Row],[DuplicateCheckId]])-1</f>
        <v>0</v>
      </c>
      <c r="I154" s="137"/>
      <c r="J154" s="139" t="str">
        <f>IF(LEN(Table134[[#This Row],[Label]])&gt;0,"""label"" : { ""id"" : ""a7311ed09ba64a6e8066caa2a2247991"" , ""functor"" : ""tag list"" , ""components"" : [ { value"" : """ &amp; Table134[[#This Row],[Label]] &amp; """, ""type"" : ""string"" } ] },","")</f>
        <v/>
      </c>
      <c r="K154" s="140" t="str">
        <f ca="1">"{ ""src"" : ""agent://" &amp; Table134[[#This Row],[src]] &amp; """,  ""trgt"" : ""agent://" &amp; Table134[[#This Row],[trgt]] &amp; """ } " &amp; IF(LEN(OFFSET(Table134[[#This Row],[src]],1,0))&gt;0,", ","")</f>
        <v xml:space="preserve">{ "src" : "agent://11252d6b4da44fbd8fe8d7f36ffbd4c7",  "trgt" : "agent://23c3669cde784a5d8c154a3792a96f10" } , </v>
      </c>
    </row>
    <row r="155" spans="1:11" s="7" customFormat="1" x14ac:dyDescent="0.25">
      <c r="A155" s="137">
        <v>154</v>
      </c>
      <c r="B155" s="138" t="s">
        <v>2563</v>
      </c>
      <c r="C155" s="138" t="str">
        <f>VLOOKUP(Table134[[#This Row],[src]],Table1[[UUID]:[email]],2,FALSE)</f>
        <v>dmoore@localhost</v>
      </c>
      <c r="D155" s="136" t="s">
        <v>637</v>
      </c>
      <c r="E155" s="139" t="s">
        <v>2507</v>
      </c>
      <c r="F155" s="136" t="str">
        <f>VLOOKUP(Table134[[#This Row],[trgt]],Table1[[UUID]:[email]],2,FALSE)</f>
        <v>0@localhost</v>
      </c>
      <c r="G155" s="136" t="str">
        <f>IF(Table134[[#This Row],[src]]&lt;Table134[[#This Row],[trgt]],Table134[[#This Row],[src]]&amp;Table134[[#This Row],[trgt]],Table134[[#This Row],[trgt]]&amp;Table134[[#This Row],[src]])</f>
        <v>11252d6b4da44fbd8fe8d7f36ffbd4c7eeeeeeeeeeeeeeeeeeeeeeeeeeeeeeee</v>
      </c>
      <c r="H155" s="137">
        <f>COUNTIF(Table134[DuplicateCheckId],Table134[[#This Row],[DuplicateCheckId]])-1</f>
        <v>0</v>
      </c>
      <c r="I155" s="136"/>
      <c r="J155" s="136" t="str">
        <f>IF(LEN(Table134[[#This Row],[Label]])&gt;0,"""label"" : { ""id"" : ""a7311ed09ba64a6e8066caa2a2247991"" , ""functor"" : ""tag list"" , ""components"" : [ { value"" : """ &amp; Table134[[#This Row],[Label]] &amp; """, ""type"" : ""string"" } ] },","")</f>
        <v/>
      </c>
      <c r="K155" s="140" t="str">
        <f ca="1">"{ ""src"" : ""agent://" &amp; Table134[[#This Row],[src]] &amp; """,  ""trgt"" : ""agent://" &amp; Table134[[#This Row],[trgt]] &amp; """ } " &amp; IF(LEN(OFFSET(Table134[[#This Row],[src]],1,0))&gt;0,", ","")</f>
        <v xml:space="preserve">{ "src" : "agent://11252d6b4da44fbd8fe8d7f36ffbd4c7",  "trgt" : "agent://eeeeeeeeeeeeeeeeeeeeeeeeeeeeeeee" } , </v>
      </c>
    </row>
    <row r="156" spans="1:11" s="7" customFormat="1" x14ac:dyDescent="0.25">
      <c r="A156" s="137">
        <v>155</v>
      </c>
      <c r="B156" s="138" t="s">
        <v>2610</v>
      </c>
      <c r="C156" s="135" t="str">
        <f>VLOOKUP(Table134[[#This Row],[src]],Table1[[UUID]:[email]],2,FALSE)</f>
        <v>dthomas@localhost</v>
      </c>
      <c r="D156" s="138" t="s">
        <v>669</v>
      </c>
      <c r="E156" s="143" t="s">
        <v>2615</v>
      </c>
      <c r="F156" s="137" t="str">
        <f>VLOOKUP(Table134[[#This Row],[trgt]],Table1[[UUID]:[email]],2,FALSE)</f>
        <v>slee@localhost</v>
      </c>
      <c r="G156" s="137" t="str">
        <f>IF(Table134[[#This Row],[src]]&lt;Table134[[#This Row],[trgt]],Table134[[#This Row],[src]]&amp;Table134[[#This Row],[trgt]],Table134[[#This Row],[trgt]]&amp;Table134[[#This Row],[src]])</f>
        <v>09f536f299d54c6dbee86209e4fa650b60582911c2cd4c148513d13b9cc8cbff</v>
      </c>
      <c r="H156" s="137">
        <f>COUNTIF(Table134[DuplicateCheckId],Table134[[#This Row],[DuplicateCheckId]])-1</f>
        <v>0</v>
      </c>
      <c r="I156" s="137"/>
      <c r="J156" s="137" t="str">
        <f>IF(LEN(Table134[[#This Row],[Label]])&gt;0,"""label"" : { ""id"" : ""a7311ed09ba64a6e8066caa2a2247991"" , ""functor"" : ""tag list"" , ""components"" : [ { value"" : """ &amp; Table134[[#This Row],[Label]] &amp; """, ""type"" : ""string"" } ] },","")</f>
        <v/>
      </c>
      <c r="K156" s="140" t="str">
        <f ca="1">"{ ""src"" : ""agent://" &amp; Table134[[#This Row],[src]] &amp; """,  ""trgt"" : ""agent://" &amp; Table134[[#This Row],[trgt]] &amp; """ } " &amp; IF(LEN(OFFSET(Table134[[#This Row],[src]],1,0))&gt;0,", ","")</f>
        <v xml:space="preserve">{ "src" : "agent://60582911c2cd4c148513d13b9cc8cbff",  "trgt" : "agent://09f536f299d54c6dbee86209e4fa650b" } , </v>
      </c>
    </row>
    <row r="157" spans="1:11" s="7" customFormat="1" x14ac:dyDescent="0.25">
      <c r="A157" s="137">
        <v>156</v>
      </c>
      <c r="B157" s="138" t="s">
        <v>2610</v>
      </c>
      <c r="C157" s="135" t="str">
        <f>VLOOKUP(Table134[[#This Row],[src]],Table1[[UUID]:[email]],2,FALSE)</f>
        <v>dthomas@localhost</v>
      </c>
      <c r="D157" s="138" t="s">
        <v>669</v>
      </c>
      <c r="E157" s="143" t="s">
        <v>2616</v>
      </c>
      <c r="F157" s="137" t="str">
        <f>VLOOKUP(Table134[[#This Row],[trgt]],Table1[[UUID]:[email]],2,FALSE)</f>
        <v>rbrooks@localhost</v>
      </c>
      <c r="G157" s="137" t="str">
        <f>IF(Table134[[#This Row],[src]]&lt;Table134[[#This Row],[trgt]],Table134[[#This Row],[src]]&amp;Table134[[#This Row],[trgt]],Table134[[#This Row],[trgt]]&amp;Table134[[#This Row],[src]])</f>
        <v>60582911c2cd4c148513d13b9cc8cbff727f1d78d9e64d17b36bd30485942d02</v>
      </c>
      <c r="H157" s="137">
        <f>COUNTIF(Table134[DuplicateCheckId],Table134[[#This Row],[DuplicateCheckId]])-1</f>
        <v>0</v>
      </c>
      <c r="I157" s="137"/>
      <c r="J157" s="137" t="str">
        <f>IF(LEN(Table134[[#This Row],[Label]])&gt;0,"""label"" : { ""id"" : ""a7311ed09ba64a6e8066caa2a2247991"" , ""functor"" : ""tag list"" , ""components"" : [ { value"" : """ &amp; Table134[[#This Row],[Label]] &amp; """, ""type"" : ""string"" } ] },","")</f>
        <v/>
      </c>
      <c r="K157" s="140" t="str">
        <f ca="1">"{ ""src"" : ""agent://" &amp; Table134[[#This Row],[src]] &amp; """,  ""trgt"" : ""agent://" &amp; Table134[[#This Row],[trgt]] &amp; """ } " &amp; IF(LEN(OFFSET(Table134[[#This Row],[src]],1,0))&gt;0,", ","")</f>
        <v xml:space="preserve">{ "src" : "agent://60582911c2cd4c148513d13b9cc8cbff",  "trgt" : "agent://727f1d78d9e64d17b36bd30485942d02" } , </v>
      </c>
    </row>
    <row r="158" spans="1:11" s="7" customFormat="1" x14ac:dyDescent="0.25">
      <c r="A158" s="178">
        <v>157</v>
      </c>
      <c r="B158" s="138" t="s">
        <v>2544</v>
      </c>
      <c r="C158" s="135" t="str">
        <f>VLOOKUP(Table134[[#This Row],[src]],Table1[[UUID]:[email]],2,FALSE)</f>
        <v>erice@localhost</v>
      </c>
      <c r="D158" s="138" t="s">
        <v>637</v>
      </c>
      <c r="E158" s="143" t="s">
        <v>2574</v>
      </c>
      <c r="F158" s="137" t="str">
        <f>VLOOKUP(Table134[[#This Row],[trgt]],Table1[[UUID]:[email]],2,FALSE)</f>
        <v>tantall@localhost</v>
      </c>
      <c r="G158" s="137" t="str">
        <f>IF(Table134[[#This Row],[src]]&lt;Table134[[#This Row],[trgt]],Table134[[#This Row],[src]]&amp;Table134[[#This Row],[trgt]],Table134[[#This Row],[trgt]]&amp;Table134[[#This Row],[src]])</f>
        <v>476aab8601a74cc8a80eb2f36ad6ed0e90139a7b12bc4ca1b8c105f15f8baeb3</v>
      </c>
      <c r="H158" s="137">
        <f>COUNTIF(Table134[DuplicateCheckId],Table134[[#This Row],[DuplicateCheckId]])-1</f>
        <v>0</v>
      </c>
      <c r="I158" s="137"/>
      <c r="J158" s="139" t="str">
        <f>IF(LEN(Table134[[#This Row],[Label]])&gt;0,"""label"" : { ""id"" : ""a7311ed09ba64a6e8066caa2a2247991"" , ""functor"" : ""tag list"" , ""components"" : [ { value"" : """ &amp; Table134[[#This Row],[Label]] &amp; """, ""type"" : ""string"" } ] },","")</f>
        <v/>
      </c>
      <c r="K158" s="140" t="str">
        <f ca="1">"{ ""src"" : ""agent://" &amp; Table134[[#This Row],[src]] &amp; """,  ""trgt"" : ""agent://" &amp; Table134[[#This Row],[trgt]] &amp; """ } " &amp; IF(LEN(OFFSET(Table134[[#This Row],[src]],1,0))&gt;0,", ","")</f>
        <v xml:space="preserve">{ "src" : "agent://90139a7b12bc4ca1b8c105f15f8baeb3",  "trgt" : "agent://476aab8601a74cc8a80eb2f36ad6ed0e" } , </v>
      </c>
    </row>
    <row r="159" spans="1:11" s="7" customFormat="1" x14ac:dyDescent="0.25">
      <c r="A159" s="137">
        <v>158</v>
      </c>
      <c r="B159" s="31" t="s">
        <v>2544</v>
      </c>
      <c r="C159" s="31" t="str">
        <f>VLOOKUP(Table134[[#This Row],[src]],Table1[[UUID]:[email]],2,FALSE)</f>
        <v>erice@localhost</v>
      </c>
      <c r="D159" s="138" t="s">
        <v>637</v>
      </c>
      <c r="E159" s="143" t="s">
        <v>2507</v>
      </c>
      <c r="F159" s="139" t="str">
        <f>VLOOKUP(Table134[[#This Row],[trgt]],Table1[[UUID]:[email]],2,FALSE)</f>
        <v>0@localhost</v>
      </c>
      <c r="G159" s="139" t="str">
        <f>IF(Table134[[#This Row],[src]]&lt;Table134[[#This Row],[trgt]],Table134[[#This Row],[src]]&amp;Table134[[#This Row],[trgt]],Table134[[#This Row],[trgt]]&amp;Table134[[#This Row],[src]])</f>
        <v>90139a7b12bc4ca1b8c105f15f8baeb3eeeeeeeeeeeeeeeeeeeeeeeeeeeeeeee</v>
      </c>
      <c r="H159" s="137">
        <f>COUNTIF(Table134[DuplicateCheckId],Table134[[#This Row],[DuplicateCheckId]])-1</f>
        <v>0</v>
      </c>
      <c r="I159" s="139"/>
      <c r="J159" s="139" t="str">
        <f>IF(LEN(Table134[[#This Row],[Label]])&gt;0,"""label"" : { ""id"" : ""a7311ed09ba64a6e8066caa2a2247991"" , ""functor"" : ""tag list"" , ""components"" : [ { value"" : """ &amp; Table134[[#This Row],[Label]] &amp; """, ""type"" : ""string"" } ] },","")</f>
        <v/>
      </c>
      <c r="K159" s="140" t="str">
        <f ca="1">"{ ""src"" : ""agent://" &amp; Table134[[#This Row],[src]] &amp; """,  ""trgt"" : ""agent://" &amp; Table134[[#This Row],[trgt]] &amp; """ } " &amp; IF(LEN(OFFSET(Table134[[#This Row],[src]],1,0))&gt;0,", ","")</f>
        <v xml:space="preserve">{ "src" : "agent://90139a7b12bc4ca1b8c105f15f8baeb3",  "trgt" : "agent://eeeeeeeeeeeeeeeeeeeeeeeeeeeeeeee" } , </v>
      </c>
    </row>
    <row r="160" spans="1:11" s="7" customFormat="1" x14ac:dyDescent="0.25">
      <c r="A160" s="137">
        <v>159</v>
      </c>
      <c r="B160" s="138" t="s">
        <v>2591</v>
      </c>
      <c r="C160" s="135" t="str">
        <f>VLOOKUP(Table134[[#This Row],[src]],Table1[[UUID]:[email]],2,FALSE)</f>
        <v>esheinfeld@localhost</v>
      </c>
      <c r="D160" s="138" t="s">
        <v>637</v>
      </c>
      <c r="E160" s="143" t="s">
        <v>2600</v>
      </c>
      <c r="F160" s="137" t="str">
        <f>VLOOKUP(Table134[[#This Row],[trgt]],Table1[[UUID]:[email]],2,FALSE)</f>
        <v>iliao@localhost</v>
      </c>
      <c r="G160" s="137" t="str">
        <f>IF(Table134[[#This Row],[src]]&lt;Table134[[#This Row],[trgt]],Table134[[#This Row],[src]]&amp;Table134[[#This Row],[trgt]],Table134[[#This Row],[trgt]]&amp;Table134[[#This Row],[src]])</f>
        <v>1e15d29f3bfc4c238be76f4bb0e19df9a4ebdfba9bc34d9198cc7f652d849c3a</v>
      </c>
      <c r="H160" s="137">
        <f>COUNTIF(Table134[DuplicateCheckId],Table134[[#This Row],[DuplicateCheckId]])-1</f>
        <v>0</v>
      </c>
      <c r="I160" s="137"/>
      <c r="J160" s="139" t="str">
        <f>IF(LEN(Table134[[#This Row],[Label]])&gt;0,"""label"" : { ""id"" : ""a7311ed09ba64a6e8066caa2a2247991"" , ""functor"" : ""tag list"" , ""components"" : [ { value"" : """ &amp; Table134[[#This Row],[Label]] &amp; """, ""type"" : ""string"" } ] },","")</f>
        <v/>
      </c>
      <c r="K160" s="140" t="str">
        <f ca="1">"{ ""src"" : ""agent://" &amp; Table134[[#This Row],[src]] &amp; """,  ""trgt"" : ""agent://" &amp; Table134[[#This Row],[trgt]] &amp; """ } " &amp; IF(LEN(OFFSET(Table134[[#This Row],[src]],1,0))&gt;0,", ","")</f>
        <v xml:space="preserve">{ "src" : "agent://1e15d29f3bfc4c238be76f4bb0e19df9",  "trgt" : "agent://a4ebdfba9bc34d9198cc7f652d849c3a" } , </v>
      </c>
    </row>
    <row r="161" spans="1:11" s="7" customFormat="1" x14ac:dyDescent="0.25">
      <c r="A161" s="137">
        <v>160</v>
      </c>
      <c r="B161" s="138" t="s">
        <v>2591</v>
      </c>
      <c r="C161" s="138" t="str">
        <f>VLOOKUP(Table134[[#This Row],[src]],Table1[[UUID]:[email]],2,FALSE)</f>
        <v>esheinfeld@localhost</v>
      </c>
      <c r="D161" s="138" t="s">
        <v>637</v>
      </c>
      <c r="E161" s="143" t="s">
        <v>2507</v>
      </c>
      <c r="F161" s="139" t="str">
        <f>VLOOKUP(Table134[[#This Row],[trgt]],Table1[[UUID]:[email]],2,FALSE)</f>
        <v>0@localhost</v>
      </c>
      <c r="G161" s="139" t="str">
        <f>IF(Table134[[#This Row],[src]]&lt;Table134[[#This Row],[trgt]],Table134[[#This Row],[src]]&amp;Table134[[#This Row],[trgt]],Table134[[#This Row],[trgt]]&amp;Table134[[#This Row],[src]])</f>
        <v>1e15d29f3bfc4c238be76f4bb0e19df9eeeeeeeeeeeeeeeeeeeeeeeeeeeeeeee</v>
      </c>
      <c r="H161" s="137">
        <f>COUNTIF(Table134[DuplicateCheckId],Table134[[#This Row],[DuplicateCheckId]])-1</f>
        <v>0</v>
      </c>
      <c r="I161" s="139"/>
      <c r="J161" s="139" t="str">
        <f>IF(LEN(Table134[[#This Row],[Label]])&gt;0,"""label"" : { ""id"" : ""a7311ed09ba64a6e8066caa2a2247991"" , ""functor"" : ""tag list"" , ""components"" : [ { value"" : """ &amp; Table134[[#This Row],[Label]] &amp; """, ""type"" : ""string"" } ] },","")</f>
        <v/>
      </c>
      <c r="K161" s="140" t="str">
        <f ca="1">"{ ""src"" : ""agent://" &amp; Table134[[#This Row],[src]] &amp; """,  ""trgt"" : ""agent://" &amp; Table134[[#This Row],[trgt]] &amp; """ } " &amp; IF(LEN(OFFSET(Table134[[#This Row],[src]],1,0))&gt;0,", ","")</f>
        <v xml:space="preserve">{ "src" : "agent://1e15d29f3bfc4c238be76f4bb0e19df9",  "trgt" : "agent://eeeeeeeeeeeeeeeeeeeeeeeeeeeeeeee" } , </v>
      </c>
    </row>
    <row r="162" spans="1:11" s="7" customFormat="1" x14ac:dyDescent="0.25">
      <c r="A162" s="178">
        <v>161</v>
      </c>
      <c r="B162" s="138" t="s">
        <v>2561</v>
      </c>
      <c r="C162" s="135" t="str">
        <f>VLOOKUP(Table134[[#This Row],[src]],Table1[[UUID]:[email]],2,FALSE)</f>
        <v>ethomas@localhost</v>
      </c>
      <c r="D162" s="138" t="s">
        <v>637</v>
      </c>
      <c r="E162" s="143" t="s">
        <v>2562</v>
      </c>
      <c r="F162" s="140" t="str">
        <f>VLOOKUP(Table134[[#This Row],[trgt]],Table1[[UUID]:[email]],2,FALSE)</f>
        <v>kmoore@localhost</v>
      </c>
      <c r="G162" s="140" t="str">
        <f>IF(Table134[[#This Row],[src]]&lt;Table134[[#This Row],[trgt]],Table134[[#This Row],[src]]&amp;Table134[[#This Row],[trgt]],Table134[[#This Row],[trgt]]&amp;Table134[[#This Row],[src]])</f>
        <v>b86162250496417dbcb9be4a8bc54c7dbc9721c06db14dd3a5e24e3823ac112b</v>
      </c>
      <c r="H162" s="137">
        <f>COUNTIF(Table134[DuplicateCheckId],Table134[[#This Row],[DuplicateCheckId]])-1</f>
        <v>0</v>
      </c>
      <c r="I162" s="140"/>
      <c r="J162" s="136" t="str">
        <f>IF(LEN(Table134[[#This Row],[Label]])&gt;0,"""label"" : { ""id"" : ""a7311ed09ba64a6e8066caa2a2247991"" , ""functor"" : ""tag list"" , ""components"" : [ { value"" : """ &amp; Table134[[#This Row],[Label]] &amp; """, ""type"" : ""string"" } ] },","")</f>
        <v/>
      </c>
      <c r="K162" s="140" t="str">
        <f ca="1">"{ ""src"" : ""agent://" &amp; Table134[[#This Row],[src]] &amp; """,  ""trgt"" : ""agent://" &amp; Table134[[#This Row],[trgt]] &amp; """ } " &amp; IF(LEN(OFFSET(Table134[[#This Row],[src]],1,0))&gt;0,", ","")</f>
        <v xml:space="preserve">{ "src" : "agent://b86162250496417dbcb9be4a8bc54c7d",  "trgt" : "agent://bc9721c06db14dd3a5e24e3823ac112b" } , </v>
      </c>
    </row>
    <row r="163" spans="1:11" s="7" customFormat="1" x14ac:dyDescent="0.25">
      <c r="A163" s="137">
        <v>162</v>
      </c>
      <c r="B163" s="138" t="s">
        <v>2561</v>
      </c>
      <c r="C163" s="138" t="str">
        <f>VLOOKUP(Table134[[#This Row],[src]],Table1[[UUID]:[email]],2,FALSE)</f>
        <v>ethomas@localhost</v>
      </c>
      <c r="D163" s="138" t="s">
        <v>637</v>
      </c>
      <c r="E163" s="143" t="s">
        <v>2507</v>
      </c>
      <c r="F163" s="136" t="str">
        <f>VLOOKUP(Table134[[#This Row],[trgt]],Table1[[UUID]:[email]],2,FALSE)</f>
        <v>0@localhost</v>
      </c>
      <c r="G163" s="136" t="str">
        <f>IF(Table134[[#This Row],[src]]&lt;Table134[[#This Row],[trgt]],Table134[[#This Row],[src]]&amp;Table134[[#This Row],[trgt]],Table134[[#This Row],[trgt]]&amp;Table134[[#This Row],[src]])</f>
        <v>b86162250496417dbcb9be4a8bc54c7deeeeeeeeeeeeeeeeeeeeeeeeeeeeeeee</v>
      </c>
      <c r="H163" s="137">
        <f>COUNTIF(Table134[DuplicateCheckId],Table134[[#This Row],[DuplicateCheckId]])-1</f>
        <v>0</v>
      </c>
      <c r="I163" s="136"/>
      <c r="J163" s="136" t="str">
        <f>IF(LEN(Table134[[#This Row],[Label]])&gt;0,"""label"" : { ""id"" : ""a7311ed09ba64a6e8066caa2a2247991"" , ""functor"" : ""tag list"" , ""components"" : [ { value"" : """ &amp; Table134[[#This Row],[Label]] &amp; """, ""type"" : ""string"" } ] },","")</f>
        <v/>
      </c>
      <c r="K163" s="140" t="str">
        <f ca="1">"{ ""src"" : ""agent://" &amp; Table134[[#This Row],[src]] &amp; """,  ""trgt"" : ""agent://" &amp; Table134[[#This Row],[trgt]] &amp; """ } " &amp; IF(LEN(OFFSET(Table134[[#This Row],[src]],1,0))&gt;0,", ","")</f>
        <v xml:space="preserve">{ "src" : "agent://b86162250496417dbcb9be4a8bc54c7d",  "trgt" : "agent://eeeeeeeeeeeeeeeeeeeeeeeeeeeeeeee" } , </v>
      </c>
    </row>
    <row r="164" spans="1:11" s="7" customFormat="1" x14ac:dyDescent="0.25">
      <c r="A164" s="137">
        <v>163</v>
      </c>
      <c r="B164" s="138" t="s">
        <v>2572</v>
      </c>
      <c r="C164" s="135" t="str">
        <f>VLOOKUP(Table134[[#This Row],[src]],Table1[[UUID]:[email]],2,FALSE)</f>
        <v>famador@localhost</v>
      </c>
      <c r="D164" s="138" t="s">
        <v>637</v>
      </c>
      <c r="E164" s="139" t="s">
        <v>2573</v>
      </c>
      <c r="F164" s="137" t="str">
        <f>VLOOKUP(Table134[[#This Row],[trgt]],Table1[[UUID]:[email]],2,FALSE)</f>
        <v>mlamberti@localhost</v>
      </c>
      <c r="G164" s="137" t="str">
        <f>IF(Table134[[#This Row],[src]]&lt;Table134[[#This Row],[trgt]],Table134[[#This Row],[src]]&amp;Table134[[#This Row],[trgt]],Table134[[#This Row],[trgt]]&amp;Table134[[#This Row],[src]])</f>
        <v>0689abfa06cc49a5adb60e53134b09587766a63723b844aaa0433ccba9693d98</v>
      </c>
      <c r="H164" s="137">
        <f>COUNTIF(Table134[DuplicateCheckId],Table134[[#This Row],[DuplicateCheckId]])-1</f>
        <v>0</v>
      </c>
      <c r="I164" s="137"/>
      <c r="J164" s="139" t="str">
        <f>IF(LEN(Table134[[#This Row],[Label]])&gt;0,"""label"" : { ""id"" : ""a7311ed09ba64a6e8066caa2a2247991"" , ""functor"" : ""tag list"" , ""components"" : [ { value"" : """ &amp; Table134[[#This Row],[Label]] &amp; """, ""type"" : ""string"" } ] },","")</f>
        <v/>
      </c>
      <c r="K164" s="140" t="str">
        <f ca="1">"{ ""src"" : ""agent://" &amp; Table134[[#This Row],[src]] &amp; """,  ""trgt"" : ""agent://" &amp; Table134[[#This Row],[trgt]] &amp; """ } " &amp; IF(LEN(OFFSET(Table134[[#This Row],[src]],1,0))&gt;0,", ","")</f>
        <v xml:space="preserve">{ "src" : "agent://7766a63723b844aaa0433ccba9693d98",  "trgt" : "agent://0689abfa06cc49a5adb60e53134b0958" } , </v>
      </c>
    </row>
    <row r="165" spans="1:11" s="7" customFormat="1" x14ac:dyDescent="0.25">
      <c r="A165" s="137">
        <v>164</v>
      </c>
      <c r="B165" s="31" t="s">
        <v>2572</v>
      </c>
      <c r="C165" s="31" t="str">
        <f>VLOOKUP(Table134[[#This Row],[src]],Table1[[UUID]:[email]],2,FALSE)</f>
        <v>famador@localhost</v>
      </c>
      <c r="D165" s="138" t="s">
        <v>637</v>
      </c>
      <c r="E165" s="139" t="s">
        <v>2507</v>
      </c>
      <c r="F165" s="139" t="str">
        <f>VLOOKUP(Table134[[#This Row],[trgt]],Table1[[UUID]:[email]],2,FALSE)</f>
        <v>0@localhost</v>
      </c>
      <c r="G165" s="139" t="str">
        <f>IF(Table134[[#This Row],[src]]&lt;Table134[[#This Row],[trgt]],Table134[[#This Row],[src]]&amp;Table134[[#This Row],[trgt]],Table134[[#This Row],[trgt]]&amp;Table134[[#This Row],[src]])</f>
        <v>7766a63723b844aaa0433ccba9693d98eeeeeeeeeeeeeeeeeeeeeeeeeeeeeeee</v>
      </c>
      <c r="H165" s="137">
        <f>COUNTIF(Table134[DuplicateCheckId],Table134[[#This Row],[DuplicateCheckId]])-1</f>
        <v>0</v>
      </c>
      <c r="I165" s="139"/>
      <c r="J165" s="139" t="str">
        <f>IF(LEN(Table134[[#This Row],[Label]])&gt;0,"""label"" : { ""id"" : ""a7311ed09ba64a6e8066caa2a2247991"" , ""functor"" : ""tag list"" , ""components"" : [ { value"" : """ &amp; Table134[[#This Row],[Label]] &amp; """, ""type"" : ""string"" } ] },","")</f>
        <v/>
      </c>
      <c r="K165" s="140" t="str">
        <f ca="1">"{ ""src"" : ""agent://" &amp; Table134[[#This Row],[src]] &amp; """,  ""trgt"" : ""agent://" &amp; Table134[[#This Row],[trgt]] &amp; """ } " &amp; IF(LEN(OFFSET(Table134[[#This Row],[src]],1,0))&gt;0,", ","")</f>
        <v xml:space="preserve">{ "src" : "agent://7766a63723b844aaa0433ccba9693d98",  "trgt" : "agent://eeeeeeeeeeeeeeeeeeeeeeeeeeeeeeee" } , </v>
      </c>
    </row>
    <row r="166" spans="1:11" s="7" customFormat="1" x14ac:dyDescent="0.25">
      <c r="A166" s="178">
        <v>165</v>
      </c>
      <c r="B166" s="138" t="s">
        <v>2579</v>
      </c>
      <c r="C166" s="135" t="str">
        <f>VLOOKUP(Table134[[#This Row],[src]],Table1[[UUID]:[email]],2,FALSE)</f>
        <v>ghall@localhost</v>
      </c>
      <c r="D166" s="138" t="s">
        <v>637</v>
      </c>
      <c r="E166" s="139" t="s">
        <v>2594</v>
      </c>
      <c r="F166" s="137" t="str">
        <f>VLOOKUP(Table134[[#This Row],[trgt]],Table1[[UUID]:[email]],2,FALSE)</f>
        <v>mhakim@localhost</v>
      </c>
      <c r="G166" s="137" t="str">
        <f>IF(Table134[[#This Row],[src]]&lt;Table134[[#This Row],[trgt]],Table134[[#This Row],[src]]&amp;Table134[[#This Row],[trgt]],Table134[[#This Row],[trgt]]&amp;Table134[[#This Row],[src]])</f>
        <v>43a9f1ee41d1418193604415f9624ce2af258f6f4dea4f5a936dbe49c638b262</v>
      </c>
      <c r="H166" s="137">
        <f>COUNTIF(Table134[DuplicateCheckId],Table134[[#This Row],[DuplicateCheckId]])-1</f>
        <v>0</v>
      </c>
      <c r="I166" s="137"/>
      <c r="J166" s="139" t="str">
        <f>IF(LEN(Table134[[#This Row],[Label]])&gt;0,"""label"" : { ""id"" : ""a7311ed09ba64a6e8066caa2a2247991"" , ""functor"" : ""tag list"" , ""components"" : [ { value"" : """ &amp; Table134[[#This Row],[Label]] &amp; """, ""type"" : ""string"" } ] },","")</f>
        <v/>
      </c>
      <c r="K166" s="140" t="str">
        <f ca="1">"{ ""src"" : ""agent://" &amp; Table134[[#This Row],[src]] &amp; """,  ""trgt"" : ""agent://" &amp; Table134[[#This Row],[trgt]] &amp; """ } " &amp; IF(LEN(OFFSET(Table134[[#This Row],[src]],1,0))&gt;0,", ","")</f>
        <v xml:space="preserve">{ "src" : "agent://43a9f1ee41d1418193604415f9624ce2",  "trgt" : "agent://af258f6f4dea4f5a936dbe49c638b262" } , </v>
      </c>
    </row>
    <row r="167" spans="1:11" s="7" customFormat="1" x14ac:dyDescent="0.25">
      <c r="A167" s="137">
        <v>166</v>
      </c>
      <c r="B167" s="138" t="s">
        <v>2579</v>
      </c>
      <c r="C167" s="138" t="str">
        <f>VLOOKUP(Table134[[#This Row],[src]],Table1[[UUID]:[email]],2,FALSE)</f>
        <v>ghall@localhost</v>
      </c>
      <c r="D167" s="138" t="s">
        <v>637</v>
      </c>
      <c r="E167" s="139" t="s">
        <v>2507</v>
      </c>
      <c r="F167" s="139" t="str">
        <f>VLOOKUP(Table134[[#This Row],[trgt]],Table1[[UUID]:[email]],2,FALSE)</f>
        <v>0@localhost</v>
      </c>
      <c r="G167" s="139" t="str">
        <f>IF(Table134[[#This Row],[src]]&lt;Table134[[#This Row],[trgt]],Table134[[#This Row],[src]]&amp;Table134[[#This Row],[trgt]],Table134[[#This Row],[trgt]]&amp;Table134[[#This Row],[src]])</f>
        <v>43a9f1ee41d1418193604415f9624ce2eeeeeeeeeeeeeeeeeeeeeeeeeeeeeeee</v>
      </c>
      <c r="H167" s="137">
        <f>COUNTIF(Table134[DuplicateCheckId],Table134[[#This Row],[DuplicateCheckId]])-1</f>
        <v>0</v>
      </c>
      <c r="I167" s="139"/>
      <c r="J167" s="139" t="str">
        <f>IF(LEN(Table134[[#This Row],[Label]])&gt;0,"""label"" : { ""id"" : ""a7311ed09ba64a6e8066caa2a2247991"" , ""functor"" : ""tag list"" , ""components"" : [ { value"" : """ &amp; Table134[[#This Row],[Label]] &amp; """, ""type"" : ""string"" } ] },","")</f>
        <v/>
      </c>
      <c r="K167" s="140" t="str">
        <f ca="1">"{ ""src"" : ""agent://" &amp; Table134[[#This Row],[src]] &amp; """,  ""trgt"" : ""agent://" &amp; Table134[[#This Row],[trgt]] &amp; """ } " &amp; IF(LEN(OFFSET(Table134[[#This Row],[src]],1,0))&gt;0,", ","")</f>
        <v xml:space="preserve">{ "src" : "agent://43a9f1ee41d1418193604415f9624ce2",  "trgt" : "agent://eeeeeeeeeeeeeeeeeeeeeeeeeeeeeeee" } , </v>
      </c>
    </row>
    <row r="168" spans="1:11" s="7" customFormat="1" x14ac:dyDescent="0.25">
      <c r="A168" s="137">
        <v>167</v>
      </c>
      <c r="B168" s="138" t="s">
        <v>2552</v>
      </c>
      <c r="C168" s="135" t="str">
        <f>VLOOKUP(Table134[[#This Row],[src]],Table1[[UUID]:[email]],2,FALSE)</f>
        <v>gmiller@localhost</v>
      </c>
      <c r="D168" s="138" t="s">
        <v>637</v>
      </c>
      <c r="E168" s="139" t="s">
        <v>2560</v>
      </c>
      <c r="F168" s="137" t="str">
        <f>VLOOKUP(Table134[[#This Row],[trgt]],Table1[[UUID]:[email]],2,FALSE)</f>
        <v>rmurphy@localhost</v>
      </c>
      <c r="G168" s="137" t="str">
        <f>IF(Table134[[#This Row],[src]]&lt;Table134[[#This Row],[trgt]],Table134[[#This Row],[src]]&amp;Table134[[#This Row],[trgt]],Table134[[#This Row],[trgt]]&amp;Table134[[#This Row],[src]])</f>
        <v>93a381adc00d4ee39a5afa47308efe64a0182840d31848dca2f9550d9a39b9b5</v>
      </c>
      <c r="H168" s="137">
        <f>COUNTIF(Table134[DuplicateCheckId],Table134[[#This Row],[DuplicateCheckId]])-1</f>
        <v>0</v>
      </c>
      <c r="I168" s="137"/>
      <c r="J168" s="139" t="str">
        <f>IF(LEN(Table134[[#This Row],[Label]])&gt;0,"""label"" : { ""id"" : ""a7311ed09ba64a6e8066caa2a2247991"" , ""functor"" : ""tag list"" , ""components"" : [ { value"" : """ &amp; Table134[[#This Row],[Label]] &amp; """, ""type"" : ""string"" } ] },","")</f>
        <v/>
      </c>
      <c r="K168" s="140" t="str">
        <f ca="1">"{ ""src"" : ""agent://" &amp; Table134[[#This Row],[src]] &amp; """,  ""trgt"" : ""agent://" &amp; Table134[[#This Row],[trgt]] &amp; """ } " &amp; IF(LEN(OFFSET(Table134[[#This Row],[src]],1,0))&gt;0,", ","")</f>
        <v xml:space="preserve">{ "src" : "agent://a0182840d31848dca2f9550d9a39b9b5",  "trgt" : "agent://93a381adc00d4ee39a5afa47308efe64" } , </v>
      </c>
    </row>
    <row r="169" spans="1:11" s="7" customFormat="1" x14ac:dyDescent="0.25">
      <c r="A169" s="137">
        <v>168</v>
      </c>
      <c r="B169" s="31" t="s">
        <v>2552</v>
      </c>
      <c r="C169" s="31" t="str">
        <f>VLOOKUP(Table134[[#This Row],[src]],Table1[[UUID]:[email]],2,FALSE)</f>
        <v>gmiller@localhost</v>
      </c>
      <c r="D169" s="138" t="s">
        <v>637</v>
      </c>
      <c r="E169" s="139" t="s">
        <v>2507</v>
      </c>
      <c r="F169" s="139" t="str">
        <f>VLOOKUP(Table134[[#This Row],[trgt]],Table1[[UUID]:[email]],2,FALSE)</f>
        <v>0@localhost</v>
      </c>
      <c r="G169" s="139" t="str">
        <f>IF(Table134[[#This Row],[src]]&lt;Table134[[#This Row],[trgt]],Table134[[#This Row],[src]]&amp;Table134[[#This Row],[trgt]],Table134[[#This Row],[trgt]]&amp;Table134[[#This Row],[src]])</f>
        <v>a0182840d31848dca2f9550d9a39b9b5eeeeeeeeeeeeeeeeeeeeeeeeeeeeeeee</v>
      </c>
      <c r="H169" s="137">
        <f>COUNTIF(Table134[DuplicateCheckId],Table134[[#This Row],[DuplicateCheckId]])-1</f>
        <v>0</v>
      </c>
      <c r="I169" s="139"/>
      <c r="J169" s="139" t="str">
        <f>IF(LEN(Table134[[#This Row],[Label]])&gt;0,"""label"" : { ""id"" : ""a7311ed09ba64a6e8066caa2a2247991"" , ""functor"" : ""tag list"" , ""components"" : [ { value"" : """ &amp; Table134[[#This Row],[Label]] &amp; """, ""type"" : ""string"" } ] },","")</f>
        <v/>
      </c>
      <c r="K169" s="140" t="str">
        <f ca="1">"{ ""src"" : ""agent://" &amp; Table134[[#This Row],[src]] &amp; """,  ""trgt"" : ""agent://" &amp; Table134[[#This Row],[trgt]] &amp; """ } " &amp; IF(LEN(OFFSET(Table134[[#This Row],[src]],1,0))&gt;0,", ","")</f>
        <v xml:space="preserve">{ "src" : "agent://a0182840d31848dca2f9550d9a39b9b5",  "trgt" : "agent://eeeeeeeeeeeeeeeeeeeeeeeeeeeeeeee" } , </v>
      </c>
    </row>
    <row r="170" spans="1:11" s="7" customFormat="1" x14ac:dyDescent="0.25">
      <c r="A170" s="178">
        <v>169</v>
      </c>
      <c r="B170" s="138" t="s">
        <v>2535</v>
      </c>
      <c r="C170" s="135" t="str">
        <f>VLOOKUP(Table134[[#This Row],[src]],Table1[[UUID]:[email]],2,FALSE)</f>
        <v>gsami@localhost</v>
      </c>
      <c r="D170" s="138" t="s">
        <v>637</v>
      </c>
      <c r="E170" s="139" t="s">
        <v>2547</v>
      </c>
      <c r="F170" s="137" t="str">
        <f>VLOOKUP(Table134[[#This Row],[trgt]],Table1[[UUID]:[email]],2,FALSE)</f>
        <v>jdean@localhost</v>
      </c>
      <c r="G170" s="137" t="str">
        <f>IF(Table134[[#This Row],[src]]&lt;Table134[[#This Row],[trgt]],Table134[[#This Row],[src]]&amp;Table134[[#This Row],[trgt]],Table134[[#This Row],[trgt]]&amp;Table134[[#This Row],[src]])</f>
        <v>79effdbf27794049be0bd8c0c284046e8ae601e032dd49d08c3476196ad59861</v>
      </c>
      <c r="H170" s="137">
        <f>COUNTIF(Table134[DuplicateCheckId],Table134[[#This Row],[DuplicateCheckId]])-1</f>
        <v>0</v>
      </c>
      <c r="I170" s="137"/>
      <c r="J170" s="139" t="str">
        <f>IF(LEN(Table134[[#This Row],[Label]])&gt;0,"""label"" : { ""id"" : ""a7311ed09ba64a6e8066caa2a2247991"" , ""functor"" : ""tag list"" , ""components"" : [ { value"" : """ &amp; Table134[[#This Row],[Label]] &amp; """, ""type"" : ""string"" } ] },","")</f>
        <v/>
      </c>
      <c r="K170" s="140" t="str">
        <f ca="1">"{ ""src"" : ""agent://" &amp; Table134[[#This Row],[src]] &amp; """,  ""trgt"" : ""agent://" &amp; Table134[[#This Row],[trgt]] &amp; """ } " &amp; IF(LEN(OFFSET(Table134[[#This Row],[src]],1,0))&gt;0,", ","")</f>
        <v xml:space="preserve">{ "src" : "agent://79effdbf27794049be0bd8c0c284046e",  "trgt" : "agent://8ae601e032dd49d08c3476196ad59861" } , </v>
      </c>
    </row>
    <row r="171" spans="1:11" s="7" customFormat="1" x14ac:dyDescent="0.25">
      <c r="A171" s="137">
        <v>170</v>
      </c>
      <c r="B171" s="138" t="s">
        <v>2535</v>
      </c>
      <c r="C171" s="138" t="str">
        <f>VLOOKUP(Table134[[#This Row],[src]],Table1[[UUID]:[email]],2,FALSE)</f>
        <v>gsami@localhost</v>
      </c>
      <c r="D171" s="138" t="s">
        <v>637</v>
      </c>
      <c r="E171" s="139" t="s">
        <v>2507</v>
      </c>
      <c r="F171" s="139" t="str">
        <f>VLOOKUP(Table134[[#This Row],[trgt]],Table1[[UUID]:[email]],2,FALSE)</f>
        <v>0@localhost</v>
      </c>
      <c r="G171" s="139" t="str">
        <f>IF(Table134[[#This Row],[src]]&lt;Table134[[#This Row],[trgt]],Table134[[#This Row],[src]]&amp;Table134[[#This Row],[trgt]],Table134[[#This Row],[trgt]]&amp;Table134[[#This Row],[src]])</f>
        <v>79effdbf27794049be0bd8c0c284046eeeeeeeeeeeeeeeeeeeeeeeeeeeeeeeee</v>
      </c>
      <c r="H171" s="137">
        <f>COUNTIF(Table134[DuplicateCheckId],Table134[[#This Row],[DuplicateCheckId]])-1</f>
        <v>0</v>
      </c>
      <c r="I171" s="139"/>
      <c r="J171" s="139" t="str">
        <f>IF(LEN(Table134[[#This Row],[Label]])&gt;0,"""label"" : { ""id"" : ""a7311ed09ba64a6e8066caa2a2247991"" , ""functor"" : ""tag list"" , ""components"" : [ { value"" : """ &amp; Table134[[#This Row],[Label]] &amp; """, ""type"" : ""string"" } ] },","")</f>
        <v/>
      </c>
      <c r="K171" s="140" t="str">
        <f ca="1">"{ ""src"" : ""agent://" &amp; Table134[[#This Row],[src]] &amp; """,  ""trgt"" : ""agent://" &amp; Table134[[#This Row],[trgt]] &amp; """ } " &amp; IF(LEN(OFFSET(Table134[[#This Row],[src]],1,0))&gt;0,", ","")</f>
        <v xml:space="preserve">{ "src" : "agent://79effdbf27794049be0bd8c0c284046e",  "trgt" : "agent://eeeeeeeeeeeeeeeeeeeeeeeeeeeeeeee" } , </v>
      </c>
    </row>
    <row r="172" spans="1:11" s="7" customFormat="1" x14ac:dyDescent="0.25">
      <c r="A172" s="137">
        <v>171</v>
      </c>
      <c r="B172" s="138" t="s">
        <v>2548</v>
      </c>
      <c r="C172" s="135" t="str">
        <f>VLOOKUP(Table134[[#This Row],[src]],Table1[[UUID]:[email]],2,FALSE)</f>
        <v>hhorton@localhost</v>
      </c>
      <c r="D172" s="138" t="s">
        <v>637</v>
      </c>
      <c r="E172" s="139" t="s">
        <v>2552</v>
      </c>
      <c r="F172" s="137" t="str">
        <f>VLOOKUP(Table134[[#This Row],[trgt]],Table1[[UUID]:[email]],2,FALSE)</f>
        <v>gmiller@localhost</v>
      </c>
      <c r="G172" s="137" t="str">
        <f>IF(Table134[[#This Row],[src]]&lt;Table134[[#This Row],[trgt]],Table134[[#This Row],[src]]&amp;Table134[[#This Row],[trgt]],Table134[[#This Row],[trgt]]&amp;Table134[[#This Row],[src]])</f>
        <v>a0182840d31848dca2f9550d9a39b9b5f5cd3cf1f5d34f50a951e898b9272eb1</v>
      </c>
      <c r="H172" s="137">
        <f>COUNTIF(Table134[DuplicateCheckId],Table134[[#This Row],[DuplicateCheckId]])-1</f>
        <v>0</v>
      </c>
      <c r="I172" s="137"/>
      <c r="J172" s="139" t="str">
        <f>IF(LEN(Table134[[#This Row],[Label]])&gt;0,"""label"" : { ""id"" : ""a7311ed09ba64a6e8066caa2a2247991"" , ""functor"" : ""tag list"" , ""components"" : [ { value"" : """ &amp; Table134[[#This Row],[Label]] &amp; """, ""type"" : ""string"" } ] },","")</f>
        <v/>
      </c>
      <c r="K172" s="140" t="str">
        <f ca="1">"{ ""src"" : ""agent://" &amp; Table134[[#This Row],[src]] &amp; """,  ""trgt"" : ""agent://" &amp; Table134[[#This Row],[trgt]] &amp; """ } " &amp; IF(LEN(OFFSET(Table134[[#This Row],[src]],1,0))&gt;0,", ","")</f>
        <v xml:space="preserve">{ "src" : "agent://f5cd3cf1f5d34f50a951e898b9272eb1",  "trgt" : "agent://a0182840d31848dca2f9550d9a39b9b5" } , </v>
      </c>
    </row>
    <row r="173" spans="1:11" s="7" customFormat="1" x14ac:dyDescent="0.25">
      <c r="A173" s="137">
        <v>172</v>
      </c>
      <c r="B173" s="31" t="s">
        <v>2548</v>
      </c>
      <c r="C173" s="31" t="str">
        <f>VLOOKUP(Table134[[#This Row],[src]],Table1[[UUID]:[email]],2,FALSE)</f>
        <v>hhorton@localhost</v>
      </c>
      <c r="D173" s="138" t="s">
        <v>637</v>
      </c>
      <c r="E173" s="139" t="s">
        <v>2507</v>
      </c>
      <c r="F173" s="139" t="str">
        <f>VLOOKUP(Table134[[#This Row],[trgt]],Table1[[UUID]:[email]],2,FALSE)</f>
        <v>0@localhost</v>
      </c>
      <c r="G173" s="139" t="str">
        <f>IF(Table134[[#This Row],[src]]&lt;Table134[[#This Row],[trgt]],Table134[[#This Row],[src]]&amp;Table134[[#This Row],[trgt]],Table134[[#This Row],[trgt]]&amp;Table134[[#This Row],[src]])</f>
        <v>eeeeeeeeeeeeeeeeeeeeeeeeeeeeeeeef5cd3cf1f5d34f50a951e898b9272eb1</v>
      </c>
      <c r="H173" s="137">
        <f>COUNTIF(Table134[DuplicateCheckId],Table134[[#This Row],[DuplicateCheckId]])-1</f>
        <v>0</v>
      </c>
      <c r="I173" s="139"/>
      <c r="J173" s="139" t="str">
        <f>IF(LEN(Table134[[#This Row],[Label]])&gt;0,"""label"" : { ""id"" : ""a7311ed09ba64a6e8066caa2a2247991"" , ""functor"" : ""tag list"" , ""components"" : [ { value"" : """ &amp; Table134[[#This Row],[Label]] &amp; """, ""type"" : ""string"" } ] },","")</f>
        <v/>
      </c>
      <c r="K173" s="140" t="str">
        <f ca="1">"{ ""src"" : ""agent://" &amp; Table134[[#This Row],[src]] &amp; """,  ""trgt"" : ""agent://" &amp; Table134[[#This Row],[trgt]] &amp; """ } " &amp; IF(LEN(OFFSET(Table134[[#This Row],[src]],1,0))&gt;0,", ","")</f>
        <v xml:space="preserve">{ "src" : "agent://f5cd3cf1f5d34f50a951e898b9272eb1",  "trgt" : "agent://eeeeeeeeeeeeeeeeeeeeeeeeeeeeeeee" } , </v>
      </c>
    </row>
    <row r="174" spans="1:11" s="7" customFormat="1" x14ac:dyDescent="0.25">
      <c r="A174" s="178">
        <v>173</v>
      </c>
      <c r="B174" s="138" t="s">
        <v>2525</v>
      </c>
      <c r="C174" s="135" t="str">
        <f>VLOOKUP(Table134[[#This Row],[src]],Table1[[UUID]:[email]],2,FALSE)</f>
        <v>ibabu@localhost</v>
      </c>
      <c r="D174" s="138" t="s">
        <v>637</v>
      </c>
      <c r="E174" s="139" t="s">
        <v>2555</v>
      </c>
      <c r="F174" s="137" t="str">
        <f>VLOOKUP(Table134[[#This Row],[trgt]],Table1[[UUID]:[email]],2,FALSE)</f>
        <v>wcoleman@localhost</v>
      </c>
      <c r="G174" s="137" t="str">
        <f>IF(Table134[[#This Row],[src]]&lt;Table134[[#This Row],[trgt]],Table134[[#This Row],[src]]&amp;Table134[[#This Row],[trgt]],Table134[[#This Row],[trgt]]&amp;Table134[[#This Row],[src]])</f>
        <v>23843ee2020948099929f33cc315fcc023c3669cde784a5d8c154a3792a96f10</v>
      </c>
      <c r="H174" s="137">
        <f>COUNTIF(Table134[DuplicateCheckId],Table134[[#This Row],[DuplicateCheckId]])-1</f>
        <v>0</v>
      </c>
      <c r="I174" s="139" t="s">
        <v>651</v>
      </c>
      <c r="J174"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74" s="140" t="str">
        <f ca="1">"{ ""src"" : ""agent://" &amp; Table134[[#This Row],[src]] &amp; """,  ""trgt"" : ""agent://" &amp; Table134[[#This Row],[trgt]] &amp; """ } " &amp; IF(LEN(OFFSET(Table134[[#This Row],[src]],1,0))&gt;0,", ","")</f>
        <v xml:space="preserve">{ "src" : "agent://23c3669cde784a5d8c154a3792a96f10",  "trgt" : "agent://23843ee2020948099929f33cc315fcc0" } , </v>
      </c>
    </row>
    <row r="175" spans="1:11" s="7" customFormat="1" x14ac:dyDescent="0.25">
      <c r="A175" s="137">
        <v>174</v>
      </c>
      <c r="B175" s="138" t="s">
        <v>2525</v>
      </c>
      <c r="C175" s="138" t="str">
        <f>VLOOKUP(Table134[[#This Row],[src]],Table1[[UUID]:[email]],2,FALSE)</f>
        <v>ibabu@localhost</v>
      </c>
      <c r="D175" s="138" t="s">
        <v>637</v>
      </c>
      <c r="E175" s="139" t="s">
        <v>2507</v>
      </c>
      <c r="F175" s="139" t="str">
        <f>VLOOKUP(Table134[[#This Row],[trgt]],Table1[[UUID]:[email]],2,FALSE)</f>
        <v>0@localhost</v>
      </c>
      <c r="G175" s="139" t="str">
        <f>IF(Table134[[#This Row],[src]]&lt;Table134[[#This Row],[trgt]],Table134[[#This Row],[src]]&amp;Table134[[#This Row],[trgt]],Table134[[#This Row],[trgt]]&amp;Table134[[#This Row],[src]])</f>
        <v>23c3669cde784a5d8c154a3792a96f10eeeeeeeeeeeeeeeeeeeeeeeeeeeeeeee</v>
      </c>
      <c r="H175" s="137">
        <f>COUNTIF(Table134[DuplicateCheckId],Table134[[#This Row],[DuplicateCheckId]])-1</f>
        <v>0</v>
      </c>
      <c r="I175" s="139"/>
      <c r="J175" s="139" t="str">
        <f>IF(LEN(Table134[[#This Row],[Label]])&gt;0,"""label"" : { ""id"" : ""a7311ed09ba64a6e8066caa2a2247991"" , ""functor"" : ""tag list"" , ""components"" : [ { value"" : """ &amp; Table134[[#This Row],[Label]] &amp; """, ""type"" : ""string"" } ] },","")</f>
        <v/>
      </c>
      <c r="K175" s="140" t="str">
        <f ca="1">"{ ""src"" : ""agent://" &amp; Table134[[#This Row],[src]] &amp; """,  ""trgt"" : ""agent://" &amp; Table134[[#This Row],[trgt]] &amp; """ } " &amp; IF(LEN(OFFSET(Table134[[#This Row],[src]],1,0))&gt;0,", ","")</f>
        <v xml:space="preserve">{ "src" : "agent://23c3669cde784a5d8c154a3792a96f10",  "trgt" : "agent://eeeeeeeeeeeeeeeeeeeeeeeeeeeeeeee" } , </v>
      </c>
    </row>
    <row r="176" spans="1:11" s="7" customFormat="1" x14ac:dyDescent="0.25">
      <c r="A176" s="137">
        <v>175</v>
      </c>
      <c r="B176" s="138" t="s">
        <v>2600</v>
      </c>
      <c r="C176" s="135" t="str">
        <f>VLOOKUP(Table134[[#This Row],[src]],Table1[[UUID]:[email]],2,FALSE)</f>
        <v>iliao@localhost</v>
      </c>
      <c r="D176" s="138" t="s">
        <v>637</v>
      </c>
      <c r="E176" s="139" t="s">
        <v>2564</v>
      </c>
      <c r="F176" s="137" t="str">
        <f>VLOOKUP(Table134[[#This Row],[trgt]],Table1[[UUID]:[email]],2,FALSE)</f>
        <v>hdreesens@localhost</v>
      </c>
      <c r="G176" s="137" t="str">
        <f>IF(Table134[[#This Row],[src]]&lt;Table134[[#This Row],[trgt]],Table134[[#This Row],[src]]&amp;Table134[[#This Row],[trgt]],Table134[[#This Row],[trgt]]&amp;Table134[[#This Row],[src]])</f>
        <v>a4ebdfba9bc34d9198cc7f652d849c3adbcc610bab0e4a829abaaf849ffb6b6b</v>
      </c>
      <c r="H176" s="137">
        <f>COUNTIF(Table134[DuplicateCheckId],Table134[[#This Row],[DuplicateCheckId]])-1</f>
        <v>0</v>
      </c>
      <c r="I176" s="137"/>
      <c r="J176" s="139" t="str">
        <f>IF(LEN(Table134[[#This Row],[Label]])&gt;0,"""label"" : { ""id"" : ""a7311ed09ba64a6e8066caa2a2247991"" , ""functor"" : ""tag list"" , ""components"" : [ { value"" : """ &amp; Table134[[#This Row],[Label]] &amp; """, ""type"" : ""string"" } ] },","")</f>
        <v/>
      </c>
      <c r="K176" s="140" t="str">
        <f ca="1">"{ ""src"" : ""agent://" &amp; Table134[[#This Row],[src]] &amp; """,  ""trgt"" : ""agent://" &amp; Table134[[#This Row],[trgt]] &amp; """ } " &amp; IF(LEN(OFFSET(Table134[[#This Row],[src]],1,0))&gt;0,", ","")</f>
        <v xml:space="preserve">{ "src" : "agent://a4ebdfba9bc34d9198cc7f652d849c3a",  "trgt" : "agent://dbcc610bab0e4a829abaaf849ffb6b6b" } , </v>
      </c>
    </row>
    <row r="177" spans="1:11" s="7" customFormat="1" x14ac:dyDescent="0.25">
      <c r="A177" s="137">
        <v>176</v>
      </c>
      <c r="B177" s="31" t="s">
        <v>2600</v>
      </c>
      <c r="C177" s="31" t="str">
        <f>VLOOKUP(Table134[[#This Row],[src]],Table1[[UUID]:[email]],2,FALSE)</f>
        <v>iliao@localhost</v>
      </c>
      <c r="D177" s="138" t="s">
        <v>637</v>
      </c>
      <c r="E177" s="139" t="s">
        <v>2507</v>
      </c>
      <c r="F177" s="139" t="str">
        <f>VLOOKUP(Table134[[#This Row],[trgt]],Table1[[UUID]:[email]],2,FALSE)</f>
        <v>0@localhost</v>
      </c>
      <c r="G177" s="139" t="str">
        <f>IF(Table134[[#This Row],[src]]&lt;Table134[[#This Row],[trgt]],Table134[[#This Row],[src]]&amp;Table134[[#This Row],[trgt]],Table134[[#This Row],[trgt]]&amp;Table134[[#This Row],[src]])</f>
        <v>a4ebdfba9bc34d9198cc7f652d849c3aeeeeeeeeeeeeeeeeeeeeeeeeeeeeeeee</v>
      </c>
      <c r="H177" s="137">
        <f>COUNTIF(Table134[DuplicateCheckId],Table134[[#This Row],[DuplicateCheckId]])-1</f>
        <v>0</v>
      </c>
      <c r="I177" s="139"/>
      <c r="J177" s="139" t="str">
        <f>IF(LEN(Table134[[#This Row],[Label]])&gt;0,"""label"" : { ""id"" : ""a7311ed09ba64a6e8066caa2a2247991"" , ""functor"" : ""tag list"" , ""components"" : [ { value"" : """ &amp; Table134[[#This Row],[Label]] &amp; """, ""type"" : ""string"" } ] },","")</f>
        <v/>
      </c>
      <c r="K177" s="140" t="str">
        <f ca="1">"{ ""src"" : ""agent://" &amp; Table134[[#This Row],[src]] &amp; """,  ""trgt"" : ""agent://" &amp; Table134[[#This Row],[trgt]] &amp; """ } " &amp; IF(LEN(OFFSET(Table134[[#This Row],[src]],1,0))&gt;0,", ","")</f>
        <v xml:space="preserve">{ "src" : "agent://a4ebdfba9bc34d9198cc7f652d849c3a",  "trgt" : "agent://eeeeeeeeeeeeeeeeeeeeeeeeeeeeeeee" } , </v>
      </c>
    </row>
    <row r="178" spans="1:11" s="7" customFormat="1" x14ac:dyDescent="0.25">
      <c r="A178" s="178">
        <v>177</v>
      </c>
      <c r="B178" s="138" t="s">
        <v>2557</v>
      </c>
      <c r="C178" s="135" t="str">
        <f>VLOOKUP(Table134[[#This Row],[src]],Table1[[UUID]:[email]],2,FALSE)</f>
        <v>iperry@localhost</v>
      </c>
      <c r="D178" s="138" t="s">
        <v>637</v>
      </c>
      <c r="E178" s="139" t="s">
        <v>2592</v>
      </c>
      <c r="F178" s="137" t="str">
        <f>VLOOKUP(Table134[[#This Row],[trgt]],Table1[[UUID]:[email]],2,FALSE)</f>
        <v>ddaniau@localhost</v>
      </c>
      <c r="G178" s="137" t="str">
        <f>IF(Table134[[#This Row],[src]]&lt;Table134[[#This Row],[trgt]],Table134[[#This Row],[src]]&amp;Table134[[#This Row],[trgt]],Table134[[#This Row],[trgt]]&amp;Table134[[#This Row],[src]])</f>
        <v>13421f9e1bff4575820d1806c8d31190dd8bdf36fdd140469fb7f36848840cdd</v>
      </c>
      <c r="H178" s="137">
        <f>COUNTIF(Table134[DuplicateCheckId],Table134[[#This Row],[DuplicateCheckId]])-1</f>
        <v>0</v>
      </c>
      <c r="I178" s="137"/>
      <c r="J178" s="139" t="str">
        <f>IF(LEN(Table134[[#This Row],[Label]])&gt;0,"""label"" : { ""id"" : ""a7311ed09ba64a6e8066caa2a2247991"" , ""functor"" : ""tag list"" , ""components"" : [ { value"" : """ &amp; Table134[[#This Row],[Label]] &amp; """, ""type"" : ""string"" } ] },","")</f>
        <v/>
      </c>
      <c r="K178" s="140" t="str">
        <f ca="1">"{ ""src"" : ""agent://" &amp; Table134[[#This Row],[src]] &amp; """,  ""trgt"" : ""agent://" &amp; Table134[[#This Row],[trgt]] &amp; """ } " &amp; IF(LEN(OFFSET(Table134[[#This Row],[src]],1,0))&gt;0,", ","")</f>
        <v xml:space="preserve">{ "src" : "agent://13421f9e1bff4575820d1806c8d31190",  "trgt" : "agent://dd8bdf36fdd140469fb7f36848840cdd" } , </v>
      </c>
    </row>
    <row r="179" spans="1:11" s="7" customFormat="1" x14ac:dyDescent="0.25">
      <c r="A179" s="137">
        <v>178</v>
      </c>
      <c r="B179" s="138" t="s">
        <v>2557</v>
      </c>
      <c r="C179" s="138" t="str">
        <f>VLOOKUP(Table134[[#This Row],[src]],Table1[[UUID]:[email]],2,FALSE)</f>
        <v>iperry@localhost</v>
      </c>
      <c r="D179" s="138" t="s">
        <v>637</v>
      </c>
      <c r="E179" s="139" t="s">
        <v>2507</v>
      </c>
      <c r="F179" s="139" t="str">
        <f>VLOOKUP(Table134[[#This Row],[trgt]],Table1[[UUID]:[email]],2,FALSE)</f>
        <v>0@localhost</v>
      </c>
      <c r="G179" s="139" t="str">
        <f>IF(Table134[[#This Row],[src]]&lt;Table134[[#This Row],[trgt]],Table134[[#This Row],[src]]&amp;Table134[[#This Row],[trgt]],Table134[[#This Row],[trgt]]&amp;Table134[[#This Row],[src]])</f>
        <v>13421f9e1bff4575820d1806c8d31190eeeeeeeeeeeeeeeeeeeeeeeeeeeeeeee</v>
      </c>
      <c r="H179" s="137">
        <f>COUNTIF(Table134[DuplicateCheckId],Table134[[#This Row],[DuplicateCheckId]])-1</f>
        <v>0</v>
      </c>
      <c r="I179" s="139"/>
      <c r="J179" s="139" t="str">
        <f>IF(LEN(Table134[[#This Row],[Label]])&gt;0,"""label"" : { ""id"" : ""a7311ed09ba64a6e8066caa2a2247991"" , ""functor"" : ""tag list"" , ""components"" : [ { value"" : """ &amp; Table134[[#This Row],[Label]] &amp; """, ""type"" : ""string"" } ] },","")</f>
        <v/>
      </c>
      <c r="K179" s="140" t="str">
        <f ca="1">"{ ""src"" : ""agent://" &amp; Table134[[#This Row],[src]] &amp; """,  ""trgt"" : ""agent://" &amp; Table134[[#This Row],[trgt]] &amp; """ } " &amp; IF(LEN(OFFSET(Table134[[#This Row],[src]],1,0))&gt;0,", ","")</f>
        <v xml:space="preserve">{ "src" : "agent://13421f9e1bff4575820d1806c8d31190",  "trgt" : "agent://eeeeeeeeeeeeeeeeeeeeeeeeeeeeeeee" } , </v>
      </c>
    </row>
    <row r="180" spans="1:11" s="7" customFormat="1" x14ac:dyDescent="0.25">
      <c r="A180" s="137">
        <v>179</v>
      </c>
      <c r="B180" s="138" t="s">
        <v>2571</v>
      </c>
      <c r="C180" s="135" t="str">
        <f>VLOOKUP(Table134[[#This Row],[src]],Table1[[UUID]:[email]],2,FALSE)</f>
        <v>iungaro@localhost</v>
      </c>
      <c r="D180" s="138" t="s">
        <v>637</v>
      </c>
      <c r="E180" s="139" t="s">
        <v>2600</v>
      </c>
      <c r="F180" s="137" t="str">
        <f>VLOOKUP(Table134[[#This Row],[trgt]],Table1[[UUID]:[email]],2,FALSE)</f>
        <v>iliao@localhost</v>
      </c>
      <c r="G180" s="137" t="str">
        <f>IF(Table134[[#This Row],[src]]&lt;Table134[[#This Row],[trgt]],Table134[[#This Row],[src]]&amp;Table134[[#This Row],[trgt]],Table134[[#This Row],[trgt]]&amp;Table134[[#This Row],[src]])</f>
        <v>4c97d00af9b7407393bc968c29f4e86aa4ebdfba9bc34d9198cc7f652d849c3a</v>
      </c>
      <c r="H180" s="137">
        <f>COUNTIF(Table134[DuplicateCheckId],Table134[[#This Row],[DuplicateCheckId]])-1</f>
        <v>0</v>
      </c>
      <c r="I180" s="137"/>
      <c r="J180" s="139" t="str">
        <f>IF(LEN(Table134[[#This Row],[Label]])&gt;0,"""label"" : { ""id"" : ""a7311ed09ba64a6e8066caa2a2247991"" , ""functor"" : ""tag list"" , ""components"" : [ { value"" : """ &amp; Table134[[#This Row],[Label]] &amp; """, ""type"" : ""string"" } ] },","")</f>
        <v/>
      </c>
      <c r="K180" s="140" t="str">
        <f ca="1">"{ ""src"" : ""agent://" &amp; Table134[[#This Row],[src]] &amp; """,  ""trgt"" : ""agent://" &amp; Table134[[#This Row],[trgt]] &amp; """ } " &amp; IF(LEN(OFFSET(Table134[[#This Row],[src]],1,0))&gt;0,", ","")</f>
        <v xml:space="preserve">{ "src" : "agent://4c97d00af9b7407393bc968c29f4e86a",  "trgt" : "agent://a4ebdfba9bc34d9198cc7f652d849c3a" } , </v>
      </c>
    </row>
    <row r="181" spans="1:11" s="7" customFormat="1" x14ac:dyDescent="0.25">
      <c r="A181" s="137">
        <v>180</v>
      </c>
      <c r="B181" s="138" t="s">
        <v>2571</v>
      </c>
      <c r="C181" s="138" t="str">
        <f>VLOOKUP(Table134[[#This Row],[src]],Table1[[UUID]:[email]],2,FALSE)</f>
        <v>iungaro@localhost</v>
      </c>
      <c r="D181" s="138" t="s">
        <v>637</v>
      </c>
      <c r="E181" s="139" t="s">
        <v>2507</v>
      </c>
      <c r="F181" s="139" t="str">
        <f>VLOOKUP(Table134[[#This Row],[trgt]],Table1[[UUID]:[email]],2,FALSE)</f>
        <v>0@localhost</v>
      </c>
      <c r="G181" s="139" t="str">
        <f>IF(Table134[[#This Row],[src]]&lt;Table134[[#This Row],[trgt]],Table134[[#This Row],[src]]&amp;Table134[[#This Row],[trgt]],Table134[[#This Row],[trgt]]&amp;Table134[[#This Row],[src]])</f>
        <v>4c97d00af9b7407393bc968c29f4e86aeeeeeeeeeeeeeeeeeeeeeeeeeeeeeeee</v>
      </c>
      <c r="H181" s="137">
        <f>COUNTIF(Table134[DuplicateCheckId],Table134[[#This Row],[DuplicateCheckId]])-1</f>
        <v>0</v>
      </c>
      <c r="I181" s="139"/>
      <c r="J181" s="139" t="str">
        <f>IF(LEN(Table134[[#This Row],[Label]])&gt;0,"""label"" : { ""id"" : ""a7311ed09ba64a6e8066caa2a2247991"" , ""functor"" : ""tag list"" , ""components"" : [ { value"" : """ &amp; Table134[[#This Row],[Label]] &amp; """, ""type"" : ""string"" } ] },","")</f>
        <v/>
      </c>
      <c r="K181" s="140" t="str">
        <f ca="1">"{ ""src"" : ""agent://" &amp; Table134[[#This Row],[src]] &amp; """,  ""trgt"" : ""agent://" &amp; Table134[[#This Row],[trgt]] &amp; """ } " &amp; IF(LEN(OFFSET(Table134[[#This Row],[src]],1,0))&gt;0,", ","")</f>
        <v xml:space="preserve">{ "src" : "agent://4c97d00af9b7407393bc968c29f4e86a",  "trgt" : "agent://eeeeeeeeeeeeeeeeeeeeeeeeeeeeeeee" } , </v>
      </c>
    </row>
    <row r="182" spans="1:11" s="7" customFormat="1" x14ac:dyDescent="0.25">
      <c r="A182" s="178">
        <v>181</v>
      </c>
      <c r="B182" s="138" t="s">
        <v>2547</v>
      </c>
      <c r="C182" s="135" t="str">
        <f>VLOOKUP(Table134[[#This Row],[src]],Table1[[UUID]:[email]],2,FALSE)</f>
        <v>jdean@localhost</v>
      </c>
      <c r="D182" s="138" t="s">
        <v>637</v>
      </c>
      <c r="E182" s="136" t="s">
        <v>2547</v>
      </c>
      <c r="F182" s="140" t="str">
        <f>VLOOKUP(Table134[[#This Row],[trgt]],Table1[[UUID]:[email]],2,FALSE)</f>
        <v>jdean@localhost</v>
      </c>
      <c r="G182" s="140" t="str">
        <f>IF(Table134[[#This Row],[src]]&lt;Table134[[#This Row],[trgt]],Table134[[#This Row],[src]]&amp;Table134[[#This Row],[trgt]],Table134[[#This Row],[trgt]]&amp;Table134[[#This Row],[src]])</f>
        <v>8ae601e032dd49d08c3476196ad598618ae601e032dd49d08c3476196ad59861</v>
      </c>
      <c r="H182" s="137">
        <f>COUNTIF(Table134[DuplicateCheckId],Table134[[#This Row],[DuplicateCheckId]])-1</f>
        <v>0</v>
      </c>
      <c r="I182" s="140"/>
      <c r="J182" s="136" t="str">
        <f>IF(LEN(Table134[[#This Row],[Label]])&gt;0,"""label"" : { ""id"" : ""a7311ed09ba64a6e8066caa2a2247991"" , ""functor"" : ""tag list"" , ""components"" : [ { value"" : """ &amp; Table134[[#This Row],[Label]] &amp; """, ""type"" : ""string"" } ] },","")</f>
        <v/>
      </c>
      <c r="K182" s="140" t="str">
        <f ca="1">"{ ""src"" : ""agent://" &amp; Table134[[#This Row],[src]] &amp; """,  ""trgt"" : ""agent://" &amp; Table134[[#This Row],[trgt]] &amp; """ } " &amp; IF(LEN(OFFSET(Table134[[#This Row],[src]],1,0))&gt;0,", ","")</f>
        <v xml:space="preserve">{ "src" : "agent://8ae601e032dd49d08c3476196ad59861",  "trgt" : "agent://8ae601e032dd49d08c3476196ad59861" } , </v>
      </c>
    </row>
    <row r="183" spans="1:11" s="7" customFormat="1" x14ac:dyDescent="0.25">
      <c r="A183" s="137">
        <v>182</v>
      </c>
      <c r="B183" s="138" t="s">
        <v>2547</v>
      </c>
      <c r="C183" s="138" t="str">
        <f>VLOOKUP(Table134[[#This Row],[src]],Table1[[UUID]:[email]],2,FALSE)</f>
        <v>jdean@localhost</v>
      </c>
      <c r="D183" s="138" t="s">
        <v>637</v>
      </c>
      <c r="E183" s="138" t="s">
        <v>2507</v>
      </c>
      <c r="F183" s="139" t="str">
        <f>VLOOKUP(Table134[[#This Row],[trgt]],Table1[[UUID]:[email]],2,FALSE)</f>
        <v>0@localhost</v>
      </c>
      <c r="G183" s="139" t="str">
        <f>IF(Table134[[#This Row],[src]]&lt;Table134[[#This Row],[trgt]],Table134[[#This Row],[src]]&amp;Table134[[#This Row],[trgt]],Table134[[#This Row],[trgt]]&amp;Table134[[#This Row],[src]])</f>
        <v>8ae601e032dd49d08c3476196ad59861eeeeeeeeeeeeeeeeeeeeeeeeeeeeeeee</v>
      </c>
      <c r="H183" s="137">
        <f>COUNTIF(Table134[DuplicateCheckId],Table134[[#This Row],[DuplicateCheckId]])-1</f>
        <v>0</v>
      </c>
      <c r="I183" s="139"/>
      <c r="J183" s="139" t="str">
        <f>IF(LEN(Table134[[#This Row],[Label]])&gt;0,"""label"" : { ""id"" : ""a7311ed09ba64a6e8066caa2a2247991"" , ""functor"" : ""tag list"" , ""components"" : [ { value"" : """ &amp; Table134[[#This Row],[Label]] &amp; """, ""type"" : ""string"" } ] },","")</f>
        <v/>
      </c>
      <c r="K183" s="140" t="str">
        <f ca="1">"{ ""src"" : ""agent://" &amp; Table134[[#This Row],[src]] &amp; """,  ""trgt"" : ""agent://" &amp; Table134[[#This Row],[trgt]] &amp; """ } " &amp; IF(LEN(OFFSET(Table134[[#This Row],[src]],1,0))&gt;0,", ","")</f>
        <v xml:space="preserve">{ "src" : "agent://8ae601e032dd49d08c3476196ad59861",  "trgt" : "agent://eeeeeeeeeeeeeeeeeeeeeeeeeeeeeeee" } , </v>
      </c>
    </row>
    <row r="184" spans="1:11" s="7" customFormat="1" x14ac:dyDescent="0.25">
      <c r="A184" s="137">
        <v>183</v>
      </c>
      <c r="B184" s="138" t="s">
        <v>2545</v>
      </c>
      <c r="C184" s="138" t="str">
        <f>VLOOKUP(Table134[[#This Row],[src]],Table1[[UUID]:[email]],2,FALSE)</f>
        <v>jhart@localhost</v>
      </c>
      <c r="D184" s="138" t="s">
        <v>637</v>
      </c>
      <c r="E184" s="138" t="s">
        <v>2507</v>
      </c>
      <c r="F184" s="139" t="str">
        <f>VLOOKUP(Table134[[#This Row],[trgt]],Table1[[UUID]:[email]],2,FALSE)</f>
        <v>0@localhost</v>
      </c>
      <c r="G184" s="139" t="str">
        <f>IF(Table134[[#This Row],[src]]&lt;Table134[[#This Row],[trgt]],Table134[[#This Row],[src]]&amp;Table134[[#This Row],[trgt]],Table134[[#This Row],[trgt]]&amp;Table134[[#This Row],[src]])</f>
        <v>af4ffdd58e19425f9ff02be6fe96c244eeeeeeeeeeeeeeeeeeeeeeeeeeeeeeee</v>
      </c>
      <c r="H184" s="137">
        <f>COUNTIF(Table134[DuplicateCheckId],Table134[[#This Row],[DuplicateCheckId]])-1</f>
        <v>0</v>
      </c>
      <c r="I184" s="139"/>
      <c r="J184" s="139" t="str">
        <f>IF(LEN(Table134[[#This Row],[Label]])&gt;0,"""label"" : { ""id"" : ""a7311ed09ba64a6e8066caa2a2247991"" , ""functor"" : ""tag list"" , ""components"" : [ { value"" : """ &amp; Table134[[#This Row],[Label]] &amp; """, ""type"" : ""string"" } ] },","")</f>
        <v/>
      </c>
      <c r="K184" s="140" t="str">
        <f ca="1">"{ ""src"" : ""agent://" &amp; Table134[[#This Row],[src]] &amp; """,  ""trgt"" : ""agent://" &amp; Table134[[#This Row],[trgt]] &amp; """ } " &amp; IF(LEN(OFFSET(Table134[[#This Row],[src]],1,0))&gt;0,", ","")</f>
        <v xml:space="preserve">{ "src" : "agent://af4ffdd58e19425f9ff02be6fe96c244",  "trgt" : "agent://eeeeeeeeeeeeeeeeeeeeeeeeeeeeeeee" } , </v>
      </c>
    </row>
    <row r="185" spans="1:11" s="7" customFormat="1" x14ac:dyDescent="0.25">
      <c r="A185" s="137">
        <v>184</v>
      </c>
      <c r="B185" s="138" t="s">
        <v>2545</v>
      </c>
      <c r="C185" s="135" t="str">
        <f>VLOOKUP(Table134[[#This Row],[src]],Table1[[UUID]:[email]],2,FALSE)</f>
        <v>jhart@localhost</v>
      </c>
      <c r="D185" s="138" t="s">
        <v>637</v>
      </c>
      <c r="E185" s="138" t="s">
        <v>2548</v>
      </c>
      <c r="F185" s="137" t="str">
        <f>VLOOKUP(Table134[[#This Row],[trgt]],Table1[[UUID]:[email]],2,FALSE)</f>
        <v>hhorton@localhost</v>
      </c>
      <c r="G185" s="137" t="str">
        <f>IF(Table134[[#This Row],[src]]&lt;Table134[[#This Row],[trgt]],Table134[[#This Row],[src]]&amp;Table134[[#This Row],[trgt]],Table134[[#This Row],[trgt]]&amp;Table134[[#This Row],[src]])</f>
        <v>af4ffdd58e19425f9ff02be6fe96c244f5cd3cf1f5d34f50a951e898b9272eb1</v>
      </c>
      <c r="H185" s="137">
        <f>COUNTIF(Table134[DuplicateCheckId],Table134[[#This Row],[DuplicateCheckId]])-1</f>
        <v>0</v>
      </c>
      <c r="I185" s="137"/>
      <c r="J185" s="139" t="str">
        <f>IF(LEN(Table134[[#This Row],[Label]])&gt;0,"""label"" : { ""id"" : ""a7311ed09ba64a6e8066caa2a2247991"" , ""functor"" : ""tag list"" , ""components"" : [ { value"" : """ &amp; Table134[[#This Row],[Label]] &amp; """, ""type"" : ""string"" } ] },","")</f>
        <v/>
      </c>
      <c r="K185" s="140" t="str">
        <f ca="1">"{ ""src"" : ""agent://" &amp; Table134[[#This Row],[src]] &amp; """,  ""trgt"" : ""agent://" &amp; Table134[[#This Row],[trgt]] &amp; """ } " &amp; IF(LEN(OFFSET(Table134[[#This Row],[src]],1,0))&gt;0,", ","")</f>
        <v xml:space="preserve">{ "src" : "agent://af4ffdd58e19425f9ff02be6fe96c244",  "trgt" : "agent://f5cd3cf1f5d34f50a951e898b9272eb1" } , </v>
      </c>
    </row>
    <row r="186" spans="1:11" s="7" customFormat="1" x14ac:dyDescent="0.25">
      <c r="A186" s="178">
        <v>185</v>
      </c>
      <c r="B186" s="138" t="s">
        <v>2546</v>
      </c>
      <c r="C186" s="138" t="str">
        <f>VLOOKUP(Table134[[#This Row],[src]],Table1[[UUID]:[email]],2,FALSE)</f>
        <v>jlawson@localhost</v>
      </c>
      <c r="D186" s="138" t="s">
        <v>637</v>
      </c>
      <c r="E186" s="138" t="s">
        <v>2507</v>
      </c>
      <c r="F186" s="136" t="str">
        <f>VLOOKUP(Table134[[#This Row],[trgt]],Table1[[UUID]:[email]],2,FALSE)</f>
        <v>0@localhost</v>
      </c>
      <c r="G186" s="136" t="str">
        <f>IF(Table134[[#This Row],[src]]&lt;Table134[[#This Row],[trgt]],Table134[[#This Row],[src]]&amp;Table134[[#This Row],[trgt]],Table134[[#This Row],[trgt]]&amp;Table134[[#This Row],[src]])</f>
        <v>2317c0f4c75a41309965c039bc39db62eeeeeeeeeeeeeeeeeeeeeeeeeeeeeeee</v>
      </c>
      <c r="H186" s="137">
        <f>COUNTIF(Table134[DuplicateCheckId],Table134[[#This Row],[DuplicateCheckId]])-1</f>
        <v>0</v>
      </c>
      <c r="I186" s="136"/>
      <c r="J186" s="136" t="str">
        <f>IF(LEN(Table134[[#This Row],[Label]])&gt;0,"""label"" : { ""id"" : ""a7311ed09ba64a6e8066caa2a2247991"" , ""functor"" : ""tag list"" , ""components"" : [ { value"" : """ &amp; Table134[[#This Row],[Label]] &amp; """, ""type"" : ""string"" } ] },","")</f>
        <v/>
      </c>
      <c r="K186" s="140" t="str">
        <f ca="1">"{ ""src"" : ""agent://" &amp; Table134[[#This Row],[src]] &amp; """,  ""trgt"" : ""agent://" &amp; Table134[[#This Row],[trgt]] &amp; """ } " &amp; IF(LEN(OFFSET(Table134[[#This Row],[src]],1,0))&gt;0,", ","")</f>
        <v xml:space="preserve">{ "src" : "agent://2317c0f4c75a41309965c039bc39db62",  "trgt" : "agent://eeeeeeeeeeeeeeeeeeeeeeeeeeeeeeee" } , </v>
      </c>
    </row>
    <row r="187" spans="1:11" s="7" customFormat="1" x14ac:dyDescent="0.25">
      <c r="A187" s="137">
        <v>186</v>
      </c>
      <c r="B187" s="136" t="s">
        <v>2546</v>
      </c>
      <c r="C187" s="135" t="str">
        <f>VLOOKUP(Table134[[#This Row],[src]],Table1[[UUID]:[email]],2,FALSE)</f>
        <v>jlawson@localhost</v>
      </c>
      <c r="D187" s="138" t="s">
        <v>637</v>
      </c>
      <c r="E187" s="138" t="s">
        <v>2537</v>
      </c>
      <c r="F187" s="137" t="str">
        <f>VLOOKUP(Table134[[#This Row],[trgt]],Table1[[UUID]:[email]],2,FALSE)</f>
        <v>dbhardwaj@localhost</v>
      </c>
      <c r="G187" s="137" t="str">
        <f>IF(Table134[[#This Row],[src]]&lt;Table134[[#This Row],[trgt]],Table134[[#This Row],[src]]&amp;Table134[[#This Row],[trgt]],Table134[[#This Row],[trgt]]&amp;Table134[[#This Row],[src]])</f>
        <v>2317c0f4c75a41309965c039bc39db62fd2a800d5bc84083a2c94618900d5045</v>
      </c>
      <c r="H187" s="137">
        <f>COUNTIF(Table134[DuplicateCheckId],Table134[[#This Row],[DuplicateCheckId]])-1</f>
        <v>0</v>
      </c>
      <c r="I187" s="137"/>
      <c r="J187" s="139" t="str">
        <f>IF(LEN(Table134[[#This Row],[Label]])&gt;0,"""label"" : { ""id"" : ""a7311ed09ba64a6e8066caa2a2247991"" , ""functor"" : ""tag list"" , ""components"" : [ { value"" : """ &amp; Table134[[#This Row],[Label]] &amp; """, ""type"" : ""string"" } ] },","")</f>
        <v/>
      </c>
      <c r="K187" s="137" t="str">
        <f ca="1">"{ ""src"" : ""agent://" &amp; Table134[[#This Row],[src]] &amp; """,  ""trgt"" : ""agent://" &amp; Table134[[#This Row],[trgt]] &amp; """ } " &amp; IF(LEN(OFFSET(Table134[[#This Row],[src]],1,0))&gt;0,", ","")</f>
        <v xml:space="preserve">{ "src" : "agent://2317c0f4c75a41309965c039bc39db62",  "trgt" : "agent://fd2a800d5bc84083a2c94618900d5045" } , </v>
      </c>
    </row>
    <row r="188" spans="1:11" s="7" customFormat="1" x14ac:dyDescent="0.25">
      <c r="A188" s="137">
        <v>187</v>
      </c>
      <c r="B188" s="138" t="s">
        <v>2553</v>
      </c>
      <c r="C188" s="135" t="str">
        <f>VLOOKUP(Table134[[#This Row],[src]],Table1[[UUID]:[email]],2,FALSE)</f>
        <v>jreed@localhost</v>
      </c>
      <c r="D188" s="138" t="s">
        <v>637</v>
      </c>
      <c r="E188" s="138" t="s">
        <v>2591</v>
      </c>
      <c r="F188" s="137" t="str">
        <f>VLOOKUP(Table134[[#This Row],[trgt]],Table1[[UUID]:[email]],2,FALSE)</f>
        <v>esheinfeld@localhost</v>
      </c>
      <c r="G188" s="137" t="str">
        <f>IF(Table134[[#This Row],[src]]&lt;Table134[[#This Row],[trgt]],Table134[[#This Row],[src]]&amp;Table134[[#This Row],[trgt]],Table134[[#This Row],[trgt]]&amp;Table134[[#This Row],[src]])</f>
        <v>1e15d29f3bfc4c238be76f4bb0e19df95c06cf2d4b1d4ee7b0ce64bc5f1fd429</v>
      </c>
      <c r="H188" s="137">
        <f>COUNTIF(Table134[DuplicateCheckId],Table134[[#This Row],[DuplicateCheckId]])-1</f>
        <v>0</v>
      </c>
      <c r="I188" s="137"/>
      <c r="J188" s="139" t="str">
        <f>IF(LEN(Table134[[#This Row],[Label]])&gt;0,"""label"" : { ""id"" : ""a7311ed09ba64a6e8066caa2a2247991"" , ""functor"" : ""tag list"" , ""components"" : [ { value"" : """ &amp; Table134[[#This Row],[Label]] &amp; """, ""type"" : ""string"" } ] },","")</f>
        <v/>
      </c>
      <c r="K188" s="137" t="str">
        <f ca="1">"{ ""src"" : ""agent://" &amp; Table134[[#This Row],[src]] &amp; """,  ""trgt"" : ""agent://" &amp; Table134[[#This Row],[trgt]] &amp; """ } " &amp; IF(LEN(OFFSET(Table134[[#This Row],[src]],1,0))&gt;0,", ","")</f>
        <v xml:space="preserve">{ "src" : "agent://5c06cf2d4b1d4ee7b0ce64bc5f1fd429",  "trgt" : "agent://1e15d29f3bfc4c238be76f4bb0e19df9" } , </v>
      </c>
    </row>
    <row r="189" spans="1:11" s="7" customFormat="1" x14ac:dyDescent="0.25">
      <c r="A189" s="137">
        <v>188</v>
      </c>
      <c r="B189" s="138" t="s">
        <v>2553</v>
      </c>
      <c r="C189" s="138" t="str">
        <f>VLOOKUP(Table134[[#This Row],[src]],Table1[[UUID]:[email]],2,FALSE)</f>
        <v>jreed@localhost</v>
      </c>
      <c r="D189" s="138" t="s">
        <v>637</v>
      </c>
      <c r="E189" s="138" t="s">
        <v>2507</v>
      </c>
      <c r="F189" s="139" t="str">
        <f>VLOOKUP(Table134[[#This Row],[trgt]],Table1[[UUID]:[email]],2,FALSE)</f>
        <v>0@localhost</v>
      </c>
      <c r="G189" s="139" t="str">
        <f>IF(Table134[[#This Row],[src]]&lt;Table134[[#This Row],[trgt]],Table134[[#This Row],[src]]&amp;Table134[[#This Row],[trgt]],Table134[[#This Row],[trgt]]&amp;Table134[[#This Row],[src]])</f>
        <v>5c06cf2d4b1d4ee7b0ce64bc5f1fd429eeeeeeeeeeeeeeeeeeeeeeeeeeeeeeee</v>
      </c>
      <c r="H189" s="137">
        <f>COUNTIF(Table134[DuplicateCheckId],Table134[[#This Row],[DuplicateCheckId]])-1</f>
        <v>0</v>
      </c>
      <c r="I189" s="139"/>
      <c r="J189" s="139" t="str">
        <f>IF(LEN(Table134[[#This Row],[Label]])&gt;0,"""label"" : { ""id"" : ""a7311ed09ba64a6e8066caa2a2247991"" , ""functor"" : ""tag list"" , ""components"" : [ { value"" : """ &amp; Table134[[#This Row],[Label]] &amp; """, ""type"" : ""string"" } ] },","")</f>
        <v/>
      </c>
      <c r="K189" s="137" t="str">
        <f ca="1">"{ ""src"" : ""agent://" &amp; Table134[[#This Row],[src]] &amp; """,  ""trgt"" : ""agent://" &amp; Table134[[#This Row],[trgt]] &amp; """ } " &amp; IF(LEN(OFFSET(Table134[[#This Row],[src]],1,0))&gt;0,", ","")</f>
        <v xml:space="preserve">{ "src" : "agent://5c06cf2d4b1d4ee7b0ce64bc5f1fd429",  "trgt" : "agent://eeeeeeeeeeeeeeeeeeeeeeeeeeeeeeee" } , </v>
      </c>
    </row>
    <row r="190" spans="1:11" x14ac:dyDescent="0.25">
      <c r="A190" s="178">
        <v>189</v>
      </c>
      <c r="B190" s="138" t="s">
        <v>2608</v>
      </c>
      <c r="C190" s="135" t="str">
        <f>VLOOKUP(Table134[[#This Row],[src]],Table1[[UUID]:[email]],2,FALSE)</f>
        <v>jwinger@localhost</v>
      </c>
      <c r="D190" s="138" t="s">
        <v>639</v>
      </c>
      <c r="E190" s="179" t="s">
        <v>2604</v>
      </c>
      <c r="F190" s="140" t="str">
        <f>VLOOKUP(Table134[[#This Row],[trgt]],Table1[[UUID]:[email]],2,FALSE)</f>
        <v>tbarnes@localhost</v>
      </c>
      <c r="G190" s="140" t="str">
        <f>IF(Table134[[#This Row],[src]]&lt;Table134[[#This Row],[trgt]],Table134[[#This Row],[src]]&amp;Table134[[#This Row],[trgt]],Table134[[#This Row],[trgt]]&amp;Table134[[#This Row],[src]])</f>
        <v>96d82e92a79f454dbf2bfe27b3b3687197c8738fa95b4e35a8b2bac9cb0e14d1</v>
      </c>
      <c r="H190" s="140">
        <f>COUNTIF(Table134[DuplicateCheckId],Table134[[#This Row],[DuplicateCheckId]])-1</f>
        <v>0</v>
      </c>
      <c r="I190" s="140"/>
      <c r="J190" s="140" t="str">
        <f>IF(LEN(Table134[[#This Row],[Label]])&gt;0,"""label"" : { ""id"" : ""a7311ed09ba64a6e8066caa2a2247991"" , ""functor"" : ""tag list"" , ""components"" : [ { value"" : """ &amp; Table134[[#This Row],[Label]] &amp; """, ""type"" : ""string"" } ] },","")</f>
        <v/>
      </c>
      <c r="K190" s="140" t="str">
        <f ca="1">"{ ""src"" : ""agent://" &amp; Table134[[#This Row],[src]] &amp; """,  ""trgt"" : ""agent://" &amp; Table134[[#This Row],[trgt]] &amp; """ } " &amp; IF(LEN(OFFSET(Table134[[#This Row],[src]],1,0))&gt;0,", ","")</f>
        <v xml:space="preserve">{ "src" : "agent://96d82e92a79f454dbf2bfe27b3b36871",  "trgt" : "agent://97c8738fa95b4e35a8b2bac9cb0e14d1" } , </v>
      </c>
    </row>
    <row r="191" spans="1:11" x14ac:dyDescent="0.25">
      <c r="A191" s="137">
        <v>190</v>
      </c>
      <c r="B191" s="138" t="s">
        <v>2599</v>
      </c>
      <c r="C191" s="135" t="str">
        <f>VLOOKUP(Table134[[#This Row],[src]],Table1[[UUID]:[email]],2,FALSE)</f>
        <v>kabdulrashid@localhost</v>
      </c>
      <c r="D191" s="138" t="s">
        <v>637</v>
      </c>
      <c r="E191" s="138" t="s">
        <v>2544</v>
      </c>
      <c r="F191" s="137" t="str">
        <f>VLOOKUP(Table134[[#This Row],[trgt]],Table1[[UUID]:[email]],2,FALSE)</f>
        <v>erice@localhost</v>
      </c>
      <c r="G191" s="137" t="str">
        <f>IF(Table134[[#This Row],[src]]&lt;Table134[[#This Row],[trgt]],Table134[[#This Row],[src]]&amp;Table134[[#This Row],[trgt]],Table134[[#This Row],[trgt]]&amp;Table134[[#This Row],[src]])</f>
        <v>5a452f49bb744f96865665f6df9856be90139a7b12bc4ca1b8c105f15f8baeb3</v>
      </c>
      <c r="H191" s="137">
        <f>COUNTIF(Table134[DuplicateCheckId],Table134[[#This Row],[DuplicateCheckId]])-1</f>
        <v>0</v>
      </c>
      <c r="I191" s="137"/>
      <c r="J191" s="139" t="str">
        <f>IF(LEN(Table134[[#This Row],[Label]])&gt;0,"""label"" : { ""id"" : ""a7311ed09ba64a6e8066caa2a2247991"" , ""functor"" : ""tag list"" , ""components"" : [ { value"" : """ &amp; Table134[[#This Row],[Label]] &amp; """, ""type"" : ""string"" } ] },","")</f>
        <v/>
      </c>
      <c r="K191" s="137" t="str">
        <f ca="1">"{ ""src"" : ""agent://" &amp; Table134[[#This Row],[src]] &amp; """,  ""trgt"" : ""agent://" &amp; Table134[[#This Row],[trgt]] &amp; """ } " &amp; IF(LEN(OFFSET(Table134[[#This Row],[src]],1,0))&gt;0,", ","")</f>
        <v xml:space="preserve">{ "src" : "agent://5a452f49bb744f96865665f6df9856be",  "trgt" : "agent://90139a7b12bc4ca1b8c105f15f8baeb3" } , </v>
      </c>
    </row>
    <row r="192" spans="1:11" x14ac:dyDescent="0.25">
      <c r="A192" s="137">
        <v>191</v>
      </c>
      <c r="B192" s="138" t="s">
        <v>2599</v>
      </c>
      <c r="C192" s="138" t="str">
        <f>VLOOKUP(Table134[[#This Row],[src]],Table1[[UUID]:[email]],2,FALSE)</f>
        <v>kabdulrashid@localhost</v>
      </c>
      <c r="D192" s="138" t="s">
        <v>637</v>
      </c>
      <c r="E192" s="138" t="s">
        <v>2507</v>
      </c>
      <c r="F192" s="139" t="str">
        <f>VLOOKUP(Table134[[#This Row],[trgt]],Table1[[UUID]:[email]],2,FALSE)</f>
        <v>0@localhost</v>
      </c>
      <c r="G192" s="139" t="str">
        <f>IF(Table134[[#This Row],[src]]&lt;Table134[[#This Row],[trgt]],Table134[[#This Row],[src]]&amp;Table134[[#This Row],[trgt]],Table134[[#This Row],[trgt]]&amp;Table134[[#This Row],[src]])</f>
        <v>5a452f49bb744f96865665f6df9856beeeeeeeeeeeeeeeeeeeeeeeeeeeeeeeee</v>
      </c>
      <c r="H192" s="137">
        <f>COUNTIF(Table134[DuplicateCheckId],Table134[[#This Row],[DuplicateCheckId]])-1</f>
        <v>0</v>
      </c>
      <c r="I192" s="139"/>
      <c r="J192" s="139" t="str">
        <f>IF(LEN(Table134[[#This Row],[Label]])&gt;0,"""label"" : { ""id"" : ""a7311ed09ba64a6e8066caa2a2247991"" , ""functor"" : ""tag list"" , ""components"" : [ { value"" : """ &amp; Table134[[#This Row],[Label]] &amp; """, ""type"" : ""string"" } ] },","")</f>
        <v/>
      </c>
      <c r="K192" s="137" t="str">
        <f ca="1">"{ ""src"" : ""agent://" &amp; Table134[[#This Row],[src]] &amp; """,  ""trgt"" : ""agent://" &amp; Table134[[#This Row],[trgt]] &amp; """ } " &amp; IF(LEN(OFFSET(Table134[[#This Row],[src]],1,0))&gt;0,", ","")</f>
        <v xml:space="preserve">{ "src" : "agent://5a452f49bb744f96865665f6df9856be",  "trgt" : "agent://eeeeeeeeeeeeeeeeeeeeeeeeeeeeeeee" } , </v>
      </c>
    </row>
    <row r="193" spans="1:11" x14ac:dyDescent="0.25">
      <c r="A193" s="137">
        <v>192</v>
      </c>
      <c r="B193" s="138" t="s">
        <v>2577</v>
      </c>
      <c r="C193" s="135" t="str">
        <f>VLOOKUP(Table134[[#This Row],[src]],Table1[[UUID]:[email]],2,FALSE)</f>
        <v>kdragic@localhost</v>
      </c>
      <c r="D193" s="138" t="s">
        <v>637</v>
      </c>
      <c r="E193" s="138" t="s">
        <v>2526</v>
      </c>
      <c r="F193" s="137" t="str">
        <f>VLOOKUP(Table134[[#This Row],[trgt]],Table1[[UUID]:[email]],2,FALSE)</f>
        <v>mrao@localhost</v>
      </c>
      <c r="G193" s="137" t="str">
        <f>IF(Table134[[#This Row],[src]]&lt;Table134[[#This Row],[trgt]],Table134[[#This Row],[src]]&amp;Table134[[#This Row],[trgt]],Table134[[#This Row],[trgt]]&amp;Table134[[#This Row],[src]])</f>
        <v>904e5b1e131441dabdacf79ff7722e7794a8c78ea71b449daee738590853c242</v>
      </c>
      <c r="H193" s="137">
        <f>COUNTIF(Table134[DuplicateCheckId],Table134[[#This Row],[DuplicateCheckId]])-1</f>
        <v>0</v>
      </c>
      <c r="I193" s="137"/>
      <c r="J193" s="139" t="str">
        <f>IF(LEN(Table134[[#This Row],[Label]])&gt;0,"""label"" : { ""id"" : ""a7311ed09ba64a6e8066caa2a2247991"" , ""functor"" : ""tag list"" , ""components"" : [ { value"" : """ &amp; Table134[[#This Row],[Label]] &amp; """, ""type"" : ""string"" } ] },","")</f>
        <v/>
      </c>
      <c r="K193" s="137" t="str">
        <f ca="1">"{ ""src"" : ""agent://" &amp; Table134[[#This Row],[src]] &amp; """,  ""trgt"" : ""agent://" &amp; Table134[[#This Row],[trgt]] &amp; """ } " &amp; IF(LEN(OFFSET(Table134[[#This Row],[src]],1,0))&gt;0,", ","")</f>
        <v xml:space="preserve">{ "src" : "agent://94a8c78ea71b449daee738590853c242",  "trgt" : "agent://904e5b1e131441dabdacf79ff7722e77" } , </v>
      </c>
    </row>
    <row r="194" spans="1:11" x14ac:dyDescent="0.25">
      <c r="A194" s="178">
        <v>193</v>
      </c>
      <c r="B194" s="138" t="s">
        <v>2577</v>
      </c>
      <c r="C194" s="138" t="str">
        <f>VLOOKUP(Table134[[#This Row],[src]],Table1[[UUID]:[email]],2,FALSE)</f>
        <v>kdragic@localhost</v>
      </c>
      <c r="D194" s="138" t="s">
        <v>637</v>
      </c>
      <c r="E194" s="138" t="s">
        <v>2507</v>
      </c>
      <c r="F194" s="139" t="str">
        <f>VLOOKUP(Table134[[#This Row],[trgt]],Table1[[UUID]:[email]],2,FALSE)</f>
        <v>0@localhost</v>
      </c>
      <c r="G194" s="139" t="str">
        <f>IF(Table134[[#This Row],[src]]&lt;Table134[[#This Row],[trgt]],Table134[[#This Row],[src]]&amp;Table134[[#This Row],[trgt]],Table134[[#This Row],[trgt]]&amp;Table134[[#This Row],[src]])</f>
        <v>94a8c78ea71b449daee738590853c242eeeeeeeeeeeeeeeeeeeeeeeeeeeeeeee</v>
      </c>
      <c r="H194" s="137">
        <f>COUNTIF(Table134[DuplicateCheckId],Table134[[#This Row],[DuplicateCheckId]])-1</f>
        <v>0</v>
      </c>
      <c r="I194" s="139"/>
      <c r="J194" s="139" t="str">
        <f>IF(LEN(Table134[[#This Row],[Label]])&gt;0,"""label"" : { ""id"" : ""a7311ed09ba64a6e8066caa2a2247991"" , ""functor"" : ""tag list"" , ""components"" : [ { value"" : """ &amp; Table134[[#This Row],[Label]] &amp; """, ""type"" : ""string"" } ] },","")</f>
        <v/>
      </c>
      <c r="K194" s="137" t="str">
        <f ca="1">"{ ""src"" : ""agent://" &amp; Table134[[#This Row],[src]] &amp; """,  ""trgt"" : ""agent://" &amp; Table134[[#This Row],[trgt]] &amp; """ } " &amp; IF(LEN(OFFSET(Table134[[#This Row],[src]],1,0))&gt;0,", ","")</f>
        <v xml:space="preserve">{ "src" : "agent://94a8c78ea71b449daee738590853c242",  "trgt" : "agent://eeeeeeeeeeeeeeeeeeeeeeeeeeeeeeee" } , </v>
      </c>
    </row>
    <row r="195" spans="1:11" x14ac:dyDescent="0.25">
      <c r="A195" s="137">
        <v>194</v>
      </c>
      <c r="B195" s="138" t="s">
        <v>2583</v>
      </c>
      <c r="C195" s="135" t="str">
        <f>VLOOKUP(Table134[[#This Row],[src]],Table1[[UUID]:[email]],2,FALSE)</f>
        <v>kestevez@localhost</v>
      </c>
      <c r="D195" s="138" t="s">
        <v>637</v>
      </c>
      <c r="E195" s="138" t="s">
        <v>2532</v>
      </c>
      <c r="F195" s="137" t="str">
        <f>VLOOKUP(Table134[[#This Row],[trgt]],Table1[[UUID]:[email]],2,FALSE)</f>
        <v>uchauha@localhost</v>
      </c>
      <c r="G195" s="137" t="str">
        <f>IF(Table134[[#This Row],[src]]&lt;Table134[[#This Row],[trgt]],Table134[[#This Row],[src]]&amp;Table134[[#This Row],[trgt]],Table134[[#This Row],[trgt]]&amp;Table134[[#This Row],[src]])</f>
        <v>05a543f80d754a259b0f2ef7c6ac85dc9497068c5c4248e28de914a2e44dc651</v>
      </c>
      <c r="H195" s="137">
        <f>COUNTIF(Table134[DuplicateCheckId],Table134[[#This Row],[DuplicateCheckId]])-1</f>
        <v>0</v>
      </c>
      <c r="I195" s="137"/>
      <c r="J195" s="139" t="str">
        <f>IF(LEN(Table134[[#This Row],[Label]])&gt;0,"""label"" : { ""id"" : ""a7311ed09ba64a6e8066caa2a2247991"" , ""functor"" : ""tag list"" , ""components"" : [ { value"" : """ &amp; Table134[[#This Row],[Label]] &amp; """, ""type"" : ""string"" } ] },","")</f>
        <v/>
      </c>
      <c r="K195" s="137" t="str">
        <f ca="1">"{ ""src"" : ""agent://" &amp; Table134[[#This Row],[src]] &amp; """,  ""trgt"" : ""agent://" &amp; Table134[[#This Row],[trgt]] &amp; """ } " &amp; IF(LEN(OFFSET(Table134[[#This Row],[src]],1,0))&gt;0,", ","")</f>
        <v xml:space="preserve">{ "src" : "agent://9497068c5c4248e28de914a2e44dc651",  "trgt" : "agent://05a543f80d754a259b0f2ef7c6ac85dc" } , </v>
      </c>
    </row>
    <row r="196" spans="1:11" x14ac:dyDescent="0.25">
      <c r="A196" s="137">
        <v>195</v>
      </c>
      <c r="B196" s="138" t="s">
        <v>2583</v>
      </c>
      <c r="C196" s="138" t="str">
        <f>VLOOKUP(Table134[[#This Row],[src]],Table1[[UUID]:[email]],2,FALSE)</f>
        <v>kestevez@localhost</v>
      </c>
      <c r="D196" s="138" t="s">
        <v>637</v>
      </c>
      <c r="E196" s="138" t="s">
        <v>2507</v>
      </c>
      <c r="F196" s="139" t="str">
        <f>VLOOKUP(Table134[[#This Row],[trgt]],Table1[[UUID]:[email]],2,FALSE)</f>
        <v>0@localhost</v>
      </c>
      <c r="G196" s="139" t="str">
        <f>IF(Table134[[#This Row],[src]]&lt;Table134[[#This Row],[trgt]],Table134[[#This Row],[src]]&amp;Table134[[#This Row],[trgt]],Table134[[#This Row],[trgt]]&amp;Table134[[#This Row],[src]])</f>
        <v>9497068c5c4248e28de914a2e44dc651eeeeeeeeeeeeeeeeeeeeeeeeeeeeeeee</v>
      </c>
      <c r="H196" s="137">
        <f>COUNTIF(Table134[DuplicateCheckId],Table134[[#This Row],[DuplicateCheckId]])-1</f>
        <v>0</v>
      </c>
      <c r="I196" s="139"/>
      <c r="J196" s="139" t="str">
        <f>IF(LEN(Table134[[#This Row],[Label]])&gt;0,"""label"" : { ""id"" : ""a7311ed09ba64a6e8066caa2a2247991"" , ""functor"" : ""tag list"" , ""components"" : [ { value"" : """ &amp; Table134[[#This Row],[Label]] &amp; """, ""type"" : ""string"" } ] },","")</f>
        <v/>
      </c>
      <c r="K196" s="137" t="str">
        <f ca="1">"{ ""src"" : ""agent://" &amp; Table134[[#This Row],[src]] &amp; """,  ""trgt"" : ""agent://" &amp; Table134[[#This Row],[trgt]] &amp; """ } " &amp; IF(LEN(OFFSET(Table134[[#This Row],[src]],1,0))&gt;0,", ","")</f>
        <v xml:space="preserve">{ "src" : "agent://9497068c5c4248e28de914a2e44dc651",  "trgt" : "agent://eeeeeeeeeeeeeeeeeeeeeeeeeeeeeeee" } , </v>
      </c>
    </row>
    <row r="197" spans="1:11" x14ac:dyDescent="0.25">
      <c r="A197" s="137">
        <v>196</v>
      </c>
      <c r="B197" s="138" t="s">
        <v>2562</v>
      </c>
      <c r="C197" s="135" t="str">
        <f>VLOOKUP(Table134[[#This Row],[src]],Table1[[UUID]:[email]],2,FALSE)</f>
        <v>kmoore@localhost</v>
      </c>
      <c r="D197" s="138" t="s">
        <v>637</v>
      </c>
      <c r="E197" s="138" t="s">
        <v>2583</v>
      </c>
      <c r="F197" s="137" t="str">
        <f>VLOOKUP(Table134[[#This Row],[trgt]],Table1[[UUID]:[email]],2,FALSE)</f>
        <v>kestevez@localhost</v>
      </c>
      <c r="G197" s="137" t="str">
        <f>IF(Table134[[#This Row],[src]]&lt;Table134[[#This Row],[trgt]],Table134[[#This Row],[src]]&amp;Table134[[#This Row],[trgt]],Table134[[#This Row],[trgt]]&amp;Table134[[#This Row],[src]])</f>
        <v>9497068c5c4248e28de914a2e44dc651bc9721c06db14dd3a5e24e3823ac112b</v>
      </c>
      <c r="H197" s="137">
        <f>COUNTIF(Table134[DuplicateCheckId],Table134[[#This Row],[DuplicateCheckId]])-1</f>
        <v>0</v>
      </c>
      <c r="I197" s="137"/>
      <c r="J197" s="139" t="str">
        <f>IF(LEN(Table134[[#This Row],[Label]])&gt;0,"""label"" : { ""id"" : ""a7311ed09ba64a6e8066caa2a2247991"" , ""functor"" : ""tag list"" , ""components"" : [ { value"" : """ &amp; Table134[[#This Row],[Label]] &amp; """, ""type"" : ""string"" } ] },","")</f>
        <v/>
      </c>
      <c r="K197" s="137" t="str">
        <f ca="1">"{ ""src"" : ""agent://" &amp; Table134[[#This Row],[src]] &amp; """,  ""trgt"" : ""agent://" &amp; Table134[[#This Row],[trgt]] &amp; """ } " &amp; IF(LEN(OFFSET(Table134[[#This Row],[src]],1,0))&gt;0,", ","")</f>
        <v xml:space="preserve">{ "src" : "agent://bc9721c06db14dd3a5e24e3823ac112b",  "trgt" : "agent://9497068c5c4248e28de914a2e44dc651" } , </v>
      </c>
    </row>
    <row r="198" spans="1:11" x14ac:dyDescent="0.25">
      <c r="A198" s="178">
        <v>197</v>
      </c>
      <c r="B198" s="138" t="s">
        <v>2562</v>
      </c>
      <c r="C198" s="138" t="str">
        <f>VLOOKUP(Table134[[#This Row],[src]],Table1[[UUID]:[email]],2,FALSE)</f>
        <v>kmoore@localhost</v>
      </c>
      <c r="D198" s="138" t="s">
        <v>637</v>
      </c>
      <c r="E198" s="138" t="s">
        <v>2507</v>
      </c>
      <c r="F198" s="139" t="str">
        <f>VLOOKUP(Table134[[#This Row],[trgt]],Table1[[UUID]:[email]],2,FALSE)</f>
        <v>0@localhost</v>
      </c>
      <c r="G198" s="139" t="str">
        <f>IF(Table134[[#This Row],[src]]&lt;Table134[[#This Row],[trgt]],Table134[[#This Row],[src]]&amp;Table134[[#This Row],[trgt]],Table134[[#This Row],[trgt]]&amp;Table134[[#This Row],[src]])</f>
        <v>bc9721c06db14dd3a5e24e3823ac112beeeeeeeeeeeeeeeeeeeeeeeeeeeeeeee</v>
      </c>
      <c r="H198" s="137">
        <f>COUNTIF(Table134[DuplicateCheckId],Table134[[#This Row],[DuplicateCheckId]])-1</f>
        <v>0</v>
      </c>
      <c r="I198" s="139"/>
      <c r="J198" s="139" t="str">
        <f>IF(LEN(Table134[[#This Row],[Label]])&gt;0,"""label"" : { ""id"" : ""a7311ed09ba64a6e8066caa2a2247991"" , ""functor"" : ""tag list"" , ""components"" : [ { value"" : """ &amp; Table134[[#This Row],[Label]] &amp; """, ""type"" : ""string"" } ] },","")</f>
        <v/>
      </c>
      <c r="K198" s="137" t="str">
        <f ca="1">"{ ""src"" : ""agent://" &amp; Table134[[#This Row],[src]] &amp; """,  ""trgt"" : ""agent://" &amp; Table134[[#This Row],[trgt]] &amp; """ } " &amp; IF(LEN(OFFSET(Table134[[#This Row],[src]],1,0))&gt;0,", ","")</f>
        <v xml:space="preserve">{ "src" : "agent://bc9721c06db14dd3a5e24e3823ac112b",  "trgt" : "agent://eeeeeeeeeeeeeeeeeeeeeeeeeeeeeeee" } , </v>
      </c>
    </row>
    <row r="199" spans="1:11" x14ac:dyDescent="0.25">
      <c r="A199" s="137">
        <v>198</v>
      </c>
      <c r="B199" s="138" t="s">
        <v>2565</v>
      </c>
      <c r="C199" s="135" t="str">
        <f>VLOOKUP(Table134[[#This Row],[src]],Table1[[UUID]:[email]],2,FALSE)</f>
        <v>lborde@localhost</v>
      </c>
      <c r="D199" s="138" t="s">
        <v>637</v>
      </c>
      <c r="E199" s="138" t="s">
        <v>2595</v>
      </c>
      <c r="F199" s="137" t="str">
        <f>VLOOKUP(Table134[[#This Row],[trgt]],Table1[[UUID]:[email]],2,FALSE)</f>
        <v>aamirmoez@localhost</v>
      </c>
      <c r="G199" s="137" t="str">
        <f>IF(Table134[[#This Row],[src]]&lt;Table134[[#This Row],[trgt]],Table134[[#This Row],[src]]&amp;Table134[[#This Row],[trgt]],Table134[[#This Row],[trgt]]&amp;Table134[[#This Row],[src]])</f>
        <v>04171b5ec8924647aba29eed98b15214cb979e8b8c8142fea093455a823f067d</v>
      </c>
      <c r="H199" s="137">
        <f>COUNTIF(Table134[DuplicateCheckId],Table134[[#This Row],[DuplicateCheckId]])-1</f>
        <v>0</v>
      </c>
      <c r="I199" s="137"/>
      <c r="J199" s="139" t="str">
        <f>IF(LEN(Table134[[#This Row],[Label]])&gt;0,"""label"" : { ""id"" : ""a7311ed09ba64a6e8066caa2a2247991"" , ""functor"" : ""tag list"" , ""components"" : [ { value"" : """ &amp; Table134[[#This Row],[Label]] &amp; """, ""type"" : ""string"" } ] },","")</f>
        <v/>
      </c>
      <c r="K199" s="137" t="str">
        <f ca="1">"{ ""src"" : ""agent://" &amp; Table134[[#This Row],[src]] &amp; """,  ""trgt"" : ""agent://" &amp; Table134[[#This Row],[trgt]] &amp; """ } " &amp; IF(LEN(OFFSET(Table134[[#This Row],[src]],1,0))&gt;0,", ","")</f>
        <v xml:space="preserve">{ "src" : "agent://cb979e8b8c8142fea093455a823f067d",  "trgt" : "agent://04171b5ec8924647aba29eed98b15214" } , </v>
      </c>
    </row>
    <row r="200" spans="1:11" x14ac:dyDescent="0.25">
      <c r="A200" s="137">
        <v>199</v>
      </c>
      <c r="B200" s="138" t="s">
        <v>2565</v>
      </c>
      <c r="C200" s="138" t="str">
        <f>VLOOKUP(Table134[[#This Row],[src]],Table1[[UUID]:[email]],2,FALSE)</f>
        <v>lborde@localhost</v>
      </c>
      <c r="D200" s="138" t="s">
        <v>637</v>
      </c>
      <c r="E200" s="138" t="s">
        <v>2507</v>
      </c>
      <c r="F200" s="139" t="str">
        <f>VLOOKUP(Table134[[#This Row],[trgt]],Table1[[UUID]:[email]],2,FALSE)</f>
        <v>0@localhost</v>
      </c>
      <c r="G200" s="139" t="str">
        <f>IF(Table134[[#This Row],[src]]&lt;Table134[[#This Row],[trgt]],Table134[[#This Row],[src]]&amp;Table134[[#This Row],[trgt]],Table134[[#This Row],[trgt]]&amp;Table134[[#This Row],[src]])</f>
        <v>cb979e8b8c8142fea093455a823f067deeeeeeeeeeeeeeeeeeeeeeeeeeeeeeee</v>
      </c>
      <c r="H200" s="137">
        <f>COUNTIF(Table134[DuplicateCheckId],Table134[[#This Row],[DuplicateCheckId]])-1</f>
        <v>0</v>
      </c>
      <c r="I200" s="139"/>
      <c r="J200" s="139" t="str">
        <f>IF(LEN(Table134[[#This Row],[Label]])&gt;0,"""label"" : { ""id"" : ""a7311ed09ba64a6e8066caa2a2247991"" , ""functor"" : ""tag list"" , ""components"" : [ { value"" : """ &amp; Table134[[#This Row],[Label]] &amp; """, ""type"" : ""string"" } ] },","")</f>
        <v/>
      </c>
      <c r="K200" s="137" t="str">
        <f ca="1">"{ ""src"" : ""agent://" &amp; Table134[[#This Row],[src]] &amp; """,  ""trgt"" : ""agent://" &amp; Table134[[#This Row],[trgt]] &amp; """ } " &amp; IF(LEN(OFFSET(Table134[[#This Row],[src]],1,0))&gt;0,", ","")</f>
        <v xml:space="preserve">{ "src" : "agent://cb979e8b8c8142fea093455a823f067d",  "trgt" : "agent://eeeeeeeeeeeeeeeeeeeeeeeeeeeeeeee" } , </v>
      </c>
    </row>
    <row r="201" spans="1:11" x14ac:dyDescent="0.25">
      <c r="A201" s="137">
        <v>200</v>
      </c>
      <c r="B201" s="138" t="s">
        <v>2590</v>
      </c>
      <c r="C201" s="135" t="str">
        <f>VLOOKUP(Table134[[#This Row],[src]],Table1[[UUID]:[email]],2,FALSE)</f>
        <v>lchevrolet@localhost</v>
      </c>
      <c r="D201" s="138" t="s">
        <v>637</v>
      </c>
      <c r="E201" s="138" t="s">
        <v>2549</v>
      </c>
      <c r="F201" s="137" t="str">
        <f>VLOOKUP(Table134[[#This Row],[trgt]],Table1[[UUID]:[email]],2,FALSE)</f>
        <v>lfrank@localhost</v>
      </c>
      <c r="G201" s="137" t="str">
        <f>IF(Table134[[#This Row],[src]]&lt;Table134[[#This Row],[trgt]],Table134[[#This Row],[src]]&amp;Table134[[#This Row],[trgt]],Table134[[#This Row],[trgt]]&amp;Table134[[#This Row],[src]])</f>
        <v>d15679581d4b48eb9613fbfe7dc352b4ed51310ab84e48649ada583139871511</v>
      </c>
      <c r="H201" s="137">
        <f>COUNTIF(Table134[DuplicateCheckId],Table134[[#This Row],[DuplicateCheckId]])-1</f>
        <v>0</v>
      </c>
      <c r="I201" s="137"/>
      <c r="J201" s="139" t="str">
        <f>IF(LEN(Table134[[#This Row],[Label]])&gt;0,"""label"" : { ""id"" : ""a7311ed09ba64a6e8066caa2a2247991"" , ""functor"" : ""tag list"" , ""components"" : [ { value"" : """ &amp; Table134[[#This Row],[Label]] &amp; """, ""type"" : ""string"" } ] },","")</f>
        <v/>
      </c>
      <c r="K201" s="137" t="str">
        <f ca="1">"{ ""src"" : ""agent://" &amp; Table134[[#This Row],[src]] &amp; """,  ""trgt"" : ""agent://" &amp; Table134[[#This Row],[trgt]] &amp; """ } " &amp; IF(LEN(OFFSET(Table134[[#This Row],[src]],1,0))&gt;0,", ","")</f>
        <v xml:space="preserve">{ "src" : "agent://d15679581d4b48eb9613fbfe7dc352b4",  "trgt" : "agent://ed51310ab84e48649ada583139871511" } , </v>
      </c>
    </row>
    <row r="202" spans="1:11" x14ac:dyDescent="0.25">
      <c r="A202" s="178">
        <v>201</v>
      </c>
      <c r="B202" s="138" t="s">
        <v>2590</v>
      </c>
      <c r="C202" s="138" t="str">
        <f>VLOOKUP(Table134[[#This Row],[src]],Table1[[UUID]:[email]],2,FALSE)</f>
        <v>lchevrolet@localhost</v>
      </c>
      <c r="D202" s="138" t="s">
        <v>637</v>
      </c>
      <c r="E202" s="138" t="s">
        <v>2507</v>
      </c>
      <c r="F202" s="139" t="str">
        <f>VLOOKUP(Table134[[#This Row],[trgt]],Table1[[UUID]:[email]],2,FALSE)</f>
        <v>0@localhost</v>
      </c>
      <c r="G202" s="139" t="str">
        <f>IF(Table134[[#This Row],[src]]&lt;Table134[[#This Row],[trgt]],Table134[[#This Row],[src]]&amp;Table134[[#This Row],[trgt]],Table134[[#This Row],[trgt]]&amp;Table134[[#This Row],[src]])</f>
        <v>d15679581d4b48eb9613fbfe7dc352b4eeeeeeeeeeeeeeeeeeeeeeeeeeeeeeee</v>
      </c>
      <c r="H202" s="137">
        <f>COUNTIF(Table134[DuplicateCheckId],Table134[[#This Row],[DuplicateCheckId]])-1</f>
        <v>0</v>
      </c>
      <c r="I202" s="139"/>
      <c r="J202" s="139" t="str">
        <f>IF(LEN(Table134[[#This Row],[Label]])&gt;0,"""label"" : { ""id"" : ""a7311ed09ba64a6e8066caa2a2247991"" , ""functor"" : ""tag list"" , ""components"" : [ { value"" : """ &amp; Table134[[#This Row],[Label]] &amp; """, ""type"" : ""string"" } ] },","")</f>
        <v/>
      </c>
      <c r="K202" s="137" t="str">
        <f ca="1">"{ ""src"" : ""agent://" &amp; Table134[[#This Row],[src]] &amp; """,  ""trgt"" : ""agent://" &amp; Table134[[#This Row],[trgt]] &amp; """ } " &amp; IF(LEN(OFFSET(Table134[[#This Row],[src]],1,0))&gt;0,", ","")</f>
        <v xml:space="preserve">{ "src" : "agent://d15679581d4b48eb9613fbfe7dc352b4",  "trgt" : "agent://eeeeeeeeeeeeeeeeeeeeeeeeeeeeeeee" } , </v>
      </c>
    </row>
    <row r="203" spans="1:11" x14ac:dyDescent="0.25">
      <c r="A203" s="137">
        <v>202</v>
      </c>
      <c r="B203" s="138" t="s">
        <v>2549</v>
      </c>
      <c r="C203" s="135" t="str">
        <f>VLOOKUP(Table134[[#This Row],[src]],Table1[[UUID]:[email]],2,FALSE)</f>
        <v>lfrank@localhost</v>
      </c>
      <c r="D203" s="138" t="s">
        <v>637</v>
      </c>
      <c r="E203" s="138" t="s">
        <v>2594</v>
      </c>
      <c r="F203" s="137" t="str">
        <f>VLOOKUP(Table134[[#This Row],[trgt]],Table1[[UUID]:[email]],2,FALSE)</f>
        <v>mhakim@localhost</v>
      </c>
      <c r="G203" s="137" t="str">
        <f>IF(Table134[[#This Row],[src]]&lt;Table134[[#This Row],[trgt]],Table134[[#This Row],[src]]&amp;Table134[[#This Row],[trgt]],Table134[[#This Row],[trgt]]&amp;Table134[[#This Row],[src]])</f>
        <v>af258f6f4dea4f5a936dbe49c638b262ed51310ab84e48649ada583139871511</v>
      </c>
      <c r="H203" s="137">
        <f>COUNTIF(Table134[DuplicateCheckId],Table134[[#This Row],[DuplicateCheckId]])-1</f>
        <v>0</v>
      </c>
      <c r="I203" s="137"/>
      <c r="J203" s="139" t="str">
        <f>IF(LEN(Table134[[#This Row],[Label]])&gt;0,"""label"" : { ""id"" : ""a7311ed09ba64a6e8066caa2a2247991"" , ""functor"" : ""tag list"" , ""components"" : [ { value"" : """ &amp; Table134[[#This Row],[Label]] &amp; """, ""type"" : ""string"" } ] },","")</f>
        <v/>
      </c>
      <c r="K203" s="137" t="str">
        <f ca="1">"{ ""src"" : ""agent://" &amp; Table134[[#This Row],[src]] &amp; """,  ""trgt"" : ""agent://" &amp; Table134[[#This Row],[trgt]] &amp; """ } " &amp; IF(LEN(OFFSET(Table134[[#This Row],[src]],1,0))&gt;0,", ","")</f>
        <v xml:space="preserve">{ "src" : "agent://ed51310ab84e48649ada583139871511",  "trgt" : "agent://af258f6f4dea4f5a936dbe49c638b262" } , </v>
      </c>
    </row>
    <row r="204" spans="1:11" x14ac:dyDescent="0.25">
      <c r="A204" s="137">
        <v>203</v>
      </c>
      <c r="B204" s="138" t="s">
        <v>2549</v>
      </c>
      <c r="C204" s="138" t="str">
        <f>VLOOKUP(Table134[[#This Row],[src]],Table1[[UUID]:[email]],2,FALSE)</f>
        <v>lfrank@localhost</v>
      </c>
      <c r="D204" s="138" t="s">
        <v>637</v>
      </c>
      <c r="E204" s="138" t="s">
        <v>2507</v>
      </c>
      <c r="F204" s="139" t="str">
        <f>VLOOKUP(Table134[[#This Row],[trgt]],Table1[[UUID]:[email]],2,FALSE)</f>
        <v>0@localhost</v>
      </c>
      <c r="G204" s="139" t="str">
        <f>IF(Table134[[#This Row],[src]]&lt;Table134[[#This Row],[trgt]],Table134[[#This Row],[src]]&amp;Table134[[#This Row],[trgt]],Table134[[#This Row],[trgt]]&amp;Table134[[#This Row],[src]])</f>
        <v>ed51310ab84e48649ada583139871511eeeeeeeeeeeeeeeeeeeeeeeeeeeeeeee</v>
      </c>
      <c r="H204" s="137">
        <f>COUNTIF(Table134[DuplicateCheckId],Table134[[#This Row],[DuplicateCheckId]])-1</f>
        <v>0</v>
      </c>
      <c r="I204" s="139"/>
      <c r="J204" s="139" t="str">
        <f>IF(LEN(Table134[[#This Row],[Label]])&gt;0,"""label"" : { ""id"" : ""a7311ed09ba64a6e8066caa2a2247991"" , ""functor"" : ""tag list"" , ""components"" : [ { value"" : """ &amp; Table134[[#This Row],[Label]] &amp; """, ""type"" : ""string"" } ] },","")</f>
        <v/>
      </c>
      <c r="K204" s="137" t="str">
        <f ca="1">"{ ""src"" : ""agent://" &amp; Table134[[#This Row],[src]] &amp; """,  ""trgt"" : ""agent://" &amp; Table134[[#This Row],[trgt]] &amp; """ } " &amp; IF(LEN(OFFSET(Table134[[#This Row],[src]],1,0))&gt;0,", ","")</f>
        <v xml:space="preserve">{ "src" : "agent://ed51310ab84e48649ada583139871511",  "trgt" : "agent://eeeeeeeeeeeeeeeeeeeeeeeeeeeeeeee" } , </v>
      </c>
    </row>
    <row r="205" spans="1:11" x14ac:dyDescent="0.25">
      <c r="A205" s="137">
        <v>204</v>
      </c>
      <c r="B205" s="138" t="s">
        <v>2575</v>
      </c>
      <c r="C205" s="135" t="str">
        <f>VLOOKUP(Table134[[#This Row],[src]],Table1[[UUID]:[email]],2,FALSE)</f>
        <v>mdonalds@localhost</v>
      </c>
      <c r="D205" s="138" t="s">
        <v>637</v>
      </c>
      <c r="E205" s="138" t="s">
        <v>2563</v>
      </c>
      <c r="F205" s="137" t="str">
        <f>VLOOKUP(Table134[[#This Row],[trgt]],Table1[[UUID]:[email]],2,FALSE)</f>
        <v>dmoore@localhost</v>
      </c>
      <c r="G205" s="137" t="str">
        <f>IF(Table134[[#This Row],[src]]&lt;Table134[[#This Row],[trgt]],Table134[[#This Row],[src]]&amp;Table134[[#This Row],[trgt]],Table134[[#This Row],[trgt]]&amp;Table134[[#This Row],[src]])</f>
        <v>11252d6b4da44fbd8fe8d7f36ffbd4c79c51c8d119484d639dc131e7ffe40865</v>
      </c>
      <c r="H205" s="137">
        <f>COUNTIF(Table134[DuplicateCheckId],Table134[[#This Row],[DuplicateCheckId]])-1</f>
        <v>0</v>
      </c>
      <c r="I205" s="137"/>
      <c r="J205" s="139" t="str">
        <f>IF(LEN(Table134[[#This Row],[Label]])&gt;0,"""label"" : { ""id"" : ""a7311ed09ba64a6e8066caa2a2247991"" , ""functor"" : ""tag list"" , ""components"" : [ { value"" : """ &amp; Table134[[#This Row],[Label]] &amp; """, ""type"" : ""string"" } ] },","")</f>
        <v/>
      </c>
      <c r="K205" s="137" t="str">
        <f ca="1">"{ ""src"" : ""agent://" &amp; Table134[[#This Row],[src]] &amp; """,  ""trgt"" : ""agent://" &amp; Table134[[#This Row],[trgt]] &amp; """ } " &amp; IF(LEN(OFFSET(Table134[[#This Row],[src]],1,0))&gt;0,", ","")</f>
        <v xml:space="preserve">{ "src" : "agent://9c51c8d119484d639dc131e7ffe40865",  "trgt" : "agent://11252d6b4da44fbd8fe8d7f36ffbd4c7" } , </v>
      </c>
    </row>
    <row r="206" spans="1:11" x14ac:dyDescent="0.25">
      <c r="A206" s="178">
        <v>205</v>
      </c>
      <c r="B206" s="138" t="s">
        <v>2575</v>
      </c>
      <c r="C206" s="138" t="str">
        <f>VLOOKUP(Table134[[#This Row],[src]],Table1[[UUID]:[email]],2,FALSE)</f>
        <v>mdonalds@localhost</v>
      </c>
      <c r="D206" s="138" t="s">
        <v>637</v>
      </c>
      <c r="E206" s="138" t="s">
        <v>2507</v>
      </c>
      <c r="F206" s="139" t="str">
        <f>VLOOKUP(Table134[[#This Row],[trgt]],Table1[[UUID]:[email]],2,FALSE)</f>
        <v>0@localhost</v>
      </c>
      <c r="G206" s="139" t="str">
        <f>IF(Table134[[#This Row],[src]]&lt;Table134[[#This Row],[trgt]],Table134[[#This Row],[src]]&amp;Table134[[#This Row],[trgt]],Table134[[#This Row],[trgt]]&amp;Table134[[#This Row],[src]])</f>
        <v>9c51c8d119484d639dc131e7ffe40865eeeeeeeeeeeeeeeeeeeeeeeeeeeeeeee</v>
      </c>
      <c r="H206" s="137">
        <f>COUNTIF(Table134[DuplicateCheckId],Table134[[#This Row],[DuplicateCheckId]])-1</f>
        <v>0</v>
      </c>
      <c r="I206" s="139"/>
      <c r="J206" s="139" t="str">
        <f>IF(LEN(Table134[[#This Row],[Label]])&gt;0,"""label"" : { ""id"" : ""a7311ed09ba64a6e8066caa2a2247991"" , ""functor"" : ""tag list"" , ""components"" : [ { value"" : """ &amp; Table134[[#This Row],[Label]] &amp; """, ""type"" : ""string"" } ] },","")</f>
        <v/>
      </c>
      <c r="K206" s="137" t="str">
        <f ca="1">"{ ""src"" : ""agent://" &amp; Table134[[#This Row],[src]] &amp; """,  ""trgt"" : ""agent://" &amp; Table134[[#This Row],[trgt]] &amp; """ } " &amp; IF(LEN(OFFSET(Table134[[#This Row],[src]],1,0))&gt;0,", ","")</f>
        <v xml:space="preserve">{ "src" : "agent://9c51c8d119484d639dc131e7ffe40865",  "trgt" : "agent://eeeeeeeeeeeeeeeeeeeeeeeeeeeeeeee" } , </v>
      </c>
    </row>
    <row r="207" spans="1:11" x14ac:dyDescent="0.25">
      <c r="A207" s="137">
        <v>206</v>
      </c>
      <c r="B207" s="138" t="s">
        <v>2566</v>
      </c>
      <c r="C207" s="135" t="str">
        <f>VLOOKUP(Table134[[#This Row],[src]],Table1[[UUID]:[email]],2,FALSE)</f>
        <v>mdragomirov@localhost</v>
      </c>
      <c r="D207" s="138" t="s">
        <v>637</v>
      </c>
      <c r="E207" s="138" t="s">
        <v>2568</v>
      </c>
      <c r="F207" s="137" t="str">
        <f>VLOOKUP(Table134[[#This Row],[trgt]],Table1[[UUID]:[email]],2,FALSE)</f>
        <v>rvogts@localhost</v>
      </c>
      <c r="G207" s="137" t="str">
        <f>IF(Table134[[#This Row],[src]]&lt;Table134[[#This Row],[trgt]],Table134[[#This Row],[src]]&amp;Table134[[#This Row],[trgt]],Table134[[#This Row],[trgt]]&amp;Table134[[#This Row],[src]])</f>
        <v>770495fee2b343aa925adc4223a99c92b54e7190040d469d8836dd7afa6aed91</v>
      </c>
      <c r="H207" s="137">
        <f>COUNTIF(Table134[DuplicateCheckId],Table134[[#This Row],[DuplicateCheckId]])-1</f>
        <v>0</v>
      </c>
      <c r="I207" s="137"/>
      <c r="J207" s="139" t="str">
        <f>IF(LEN(Table134[[#This Row],[Label]])&gt;0,"""label"" : { ""id"" : ""a7311ed09ba64a6e8066caa2a2247991"" , ""functor"" : ""tag list"" , ""components"" : [ { value"" : """ &amp; Table134[[#This Row],[Label]] &amp; """, ""type"" : ""string"" } ] },","")</f>
        <v/>
      </c>
      <c r="K207" s="137" t="str">
        <f ca="1">"{ ""src"" : ""agent://" &amp; Table134[[#This Row],[src]] &amp; """,  ""trgt"" : ""agent://" &amp; Table134[[#This Row],[trgt]] &amp; """ } " &amp; IF(LEN(OFFSET(Table134[[#This Row],[src]],1,0))&gt;0,", ","")</f>
        <v xml:space="preserve">{ "src" : "agent://770495fee2b343aa925adc4223a99c92",  "trgt" : "agent://b54e7190040d469d8836dd7afa6aed91" } , </v>
      </c>
    </row>
    <row r="208" spans="1:11" x14ac:dyDescent="0.25">
      <c r="A208" s="137">
        <v>207</v>
      </c>
      <c r="B208" s="138" t="s">
        <v>2566</v>
      </c>
      <c r="C208" s="138" t="str">
        <f>VLOOKUP(Table134[[#This Row],[src]],Table1[[UUID]:[email]],2,FALSE)</f>
        <v>mdragomirov@localhost</v>
      </c>
      <c r="D208" s="138" t="s">
        <v>637</v>
      </c>
      <c r="E208" s="138" t="s">
        <v>2507</v>
      </c>
      <c r="F208" s="139" t="str">
        <f>VLOOKUP(Table134[[#This Row],[trgt]],Table1[[UUID]:[email]],2,FALSE)</f>
        <v>0@localhost</v>
      </c>
      <c r="G208" s="139" t="str">
        <f>IF(Table134[[#This Row],[src]]&lt;Table134[[#This Row],[trgt]],Table134[[#This Row],[src]]&amp;Table134[[#This Row],[trgt]],Table134[[#This Row],[trgt]]&amp;Table134[[#This Row],[src]])</f>
        <v>770495fee2b343aa925adc4223a99c92eeeeeeeeeeeeeeeeeeeeeeeeeeeeeeee</v>
      </c>
      <c r="H208" s="137">
        <f>COUNTIF(Table134[DuplicateCheckId],Table134[[#This Row],[DuplicateCheckId]])-1</f>
        <v>0</v>
      </c>
      <c r="I208" s="139"/>
      <c r="J208" s="139" t="str">
        <f>IF(LEN(Table134[[#This Row],[Label]])&gt;0,"""label"" : { ""id"" : ""a7311ed09ba64a6e8066caa2a2247991"" , ""functor"" : ""tag list"" , ""components"" : [ { value"" : """ &amp; Table134[[#This Row],[Label]] &amp; """, ""type"" : ""string"" } ] },","")</f>
        <v/>
      </c>
      <c r="K208" s="137" t="str">
        <f ca="1">"{ ""src"" : ""agent://" &amp; Table134[[#This Row],[src]] &amp; """,  ""trgt"" : ""agent://" &amp; Table134[[#This Row],[trgt]] &amp; """ } " &amp; IF(LEN(OFFSET(Table134[[#This Row],[src]],1,0))&gt;0,", ","")</f>
        <v xml:space="preserve">{ "src" : "agent://770495fee2b343aa925adc4223a99c92",  "trgt" : "agent://eeeeeeeeeeeeeeeeeeeeeeeeeeeeeeee" } , </v>
      </c>
    </row>
    <row r="209" spans="1:11" x14ac:dyDescent="0.25">
      <c r="A209" s="137">
        <v>208</v>
      </c>
      <c r="B209" s="138" t="s">
        <v>2594</v>
      </c>
      <c r="C209" s="135" t="str">
        <f>VLOOKUP(Table134[[#This Row],[src]],Table1[[UUID]:[email]],2,FALSE)</f>
        <v>mhakim@localhost</v>
      </c>
      <c r="D209" s="138" t="s">
        <v>637</v>
      </c>
      <c r="E209" s="138" t="s">
        <v>2547</v>
      </c>
      <c r="F209" s="137" t="str">
        <f>VLOOKUP(Table134[[#This Row],[trgt]],Table1[[UUID]:[email]],2,FALSE)</f>
        <v>jdean@localhost</v>
      </c>
      <c r="G209" s="137" t="str">
        <f>IF(Table134[[#This Row],[src]]&lt;Table134[[#This Row],[trgt]],Table134[[#This Row],[src]]&amp;Table134[[#This Row],[trgt]],Table134[[#This Row],[trgt]]&amp;Table134[[#This Row],[src]])</f>
        <v>8ae601e032dd49d08c3476196ad59861af258f6f4dea4f5a936dbe49c638b262</v>
      </c>
      <c r="H209" s="137">
        <f>COUNTIF(Table134[DuplicateCheckId],Table134[[#This Row],[DuplicateCheckId]])-1</f>
        <v>0</v>
      </c>
      <c r="I209" s="137"/>
      <c r="J209" s="139" t="str">
        <f>IF(LEN(Table134[[#This Row],[Label]])&gt;0,"""label"" : { ""id"" : ""a7311ed09ba64a6e8066caa2a2247991"" , ""functor"" : ""tag list"" , ""components"" : [ { value"" : """ &amp; Table134[[#This Row],[Label]] &amp; """, ""type"" : ""string"" } ] },","")</f>
        <v/>
      </c>
      <c r="K209" s="137" t="str">
        <f ca="1">"{ ""src"" : ""agent://" &amp; Table134[[#This Row],[src]] &amp; """,  ""trgt"" : ""agent://" &amp; Table134[[#This Row],[trgt]] &amp; """ } " &amp; IF(LEN(OFFSET(Table134[[#This Row],[src]],1,0))&gt;0,", ","")</f>
        <v xml:space="preserve">{ "src" : "agent://af258f6f4dea4f5a936dbe49c638b262",  "trgt" : "agent://8ae601e032dd49d08c3476196ad59861" } , </v>
      </c>
    </row>
    <row r="210" spans="1:11" x14ac:dyDescent="0.25">
      <c r="A210" s="178">
        <v>209</v>
      </c>
      <c r="B210" s="138" t="s">
        <v>2594</v>
      </c>
      <c r="C210" s="138" t="str">
        <f>VLOOKUP(Table134[[#This Row],[src]],Table1[[UUID]:[email]],2,FALSE)</f>
        <v>mhakim@localhost</v>
      </c>
      <c r="D210" s="138" t="s">
        <v>637</v>
      </c>
      <c r="E210" s="138" t="s">
        <v>2507</v>
      </c>
      <c r="F210" s="139" t="str">
        <f>VLOOKUP(Table134[[#This Row],[trgt]],Table1[[UUID]:[email]],2,FALSE)</f>
        <v>0@localhost</v>
      </c>
      <c r="G210" s="139" t="str">
        <f>IF(Table134[[#This Row],[src]]&lt;Table134[[#This Row],[trgt]],Table134[[#This Row],[src]]&amp;Table134[[#This Row],[trgt]],Table134[[#This Row],[trgt]]&amp;Table134[[#This Row],[src]])</f>
        <v>af258f6f4dea4f5a936dbe49c638b262eeeeeeeeeeeeeeeeeeeeeeeeeeeeeeee</v>
      </c>
      <c r="H210" s="137">
        <f>COUNTIF(Table134[DuplicateCheckId],Table134[[#This Row],[DuplicateCheckId]])-1</f>
        <v>0</v>
      </c>
      <c r="I210" s="139"/>
      <c r="J210" s="139" t="str">
        <f>IF(LEN(Table134[[#This Row],[Label]])&gt;0,"""label"" : { ""id"" : ""a7311ed09ba64a6e8066caa2a2247991"" , ""functor"" : ""tag list"" , ""components"" : [ { value"" : """ &amp; Table134[[#This Row],[Label]] &amp; """, ""type"" : ""string"" } ] },","")</f>
        <v/>
      </c>
      <c r="K210" s="137" t="str">
        <f ca="1">"{ ""src"" : ""agent://" &amp; Table134[[#This Row],[src]] &amp; """,  ""trgt"" : ""agent://" &amp; Table134[[#This Row],[trgt]] &amp; """ } " &amp; IF(LEN(OFFSET(Table134[[#This Row],[src]],1,0))&gt;0,", ","")</f>
        <v xml:space="preserve">{ "src" : "agent://af258f6f4dea4f5a936dbe49c638b262",  "trgt" : "agent://eeeeeeeeeeeeeeeeeeeeeeeeeeeeeeee" } , </v>
      </c>
    </row>
    <row r="211" spans="1:11" x14ac:dyDescent="0.25">
      <c r="A211" s="137">
        <v>210</v>
      </c>
      <c r="B211" s="138" t="s">
        <v>2543</v>
      </c>
      <c r="C211" s="135" t="str">
        <f>VLOOKUP(Table134[[#This Row],[src]],Table1[[UUID]:[email]],2,FALSE)</f>
        <v>mharrison@localhost</v>
      </c>
      <c r="D211" s="138" t="s">
        <v>637</v>
      </c>
      <c r="E211" s="138" t="s">
        <v>2601</v>
      </c>
      <c r="F211" s="137" t="str">
        <f>VLOOKUP(Table134[[#This Row],[trgt]],Table1[[UUID]:[email]],2,FALSE)</f>
        <v>bsaqqaf@localhost</v>
      </c>
      <c r="G211" s="137" t="str">
        <f>IF(Table134[[#This Row],[src]]&lt;Table134[[#This Row],[trgt]],Table134[[#This Row],[src]]&amp;Table134[[#This Row],[trgt]],Table134[[#This Row],[trgt]]&amp;Table134[[#This Row],[src]])</f>
        <v>5da946b77b4e4e7b8cfd4eb5c020b0c0aa1a1b4bc9b44d7296acf45f38802f70</v>
      </c>
      <c r="H211" s="137">
        <f>COUNTIF(Table134[DuplicateCheckId],Table134[[#This Row],[DuplicateCheckId]])-1</f>
        <v>0</v>
      </c>
      <c r="I211" s="137"/>
      <c r="J211" s="139" t="str">
        <f>IF(LEN(Table134[[#This Row],[Label]])&gt;0,"""label"" : { ""id"" : ""a7311ed09ba64a6e8066caa2a2247991"" , ""functor"" : ""tag list"" , ""components"" : [ { value"" : """ &amp; Table134[[#This Row],[Label]] &amp; """, ""type"" : ""string"" } ] },","")</f>
        <v/>
      </c>
      <c r="K211" s="137" t="str">
        <f ca="1">"{ ""src"" : ""agent://" &amp; Table134[[#This Row],[src]] &amp; """,  ""trgt"" : ""agent://" &amp; Table134[[#This Row],[trgt]] &amp; """ } " &amp; IF(LEN(OFFSET(Table134[[#This Row],[src]],1,0))&gt;0,", ","")</f>
        <v xml:space="preserve">{ "src" : "agent://aa1a1b4bc9b44d7296acf45f38802f70",  "trgt" : "agent://5da946b77b4e4e7b8cfd4eb5c020b0c0" } , </v>
      </c>
    </row>
    <row r="212" spans="1:11" x14ac:dyDescent="0.25">
      <c r="A212" s="137">
        <v>211</v>
      </c>
      <c r="B212" s="138" t="s">
        <v>2543</v>
      </c>
      <c r="C212" s="138" t="str">
        <f>VLOOKUP(Table134[[#This Row],[src]],Table1[[UUID]:[email]],2,FALSE)</f>
        <v>mharrison@localhost</v>
      </c>
      <c r="D212" s="138" t="s">
        <v>637</v>
      </c>
      <c r="E212" s="138" t="s">
        <v>2507</v>
      </c>
      <c r="F212" s="139" t="str">
        <f>VLOOKUP(Table134[[#This Row],[trgt]],Table1[[UUID]:[email]],2,FALSE)</f>
        <v>0@localhost</v>
      </c>
      <c r="G212" s="139" t="str">
        <f>IF(Table134[[#This Row],[src]]&lt;Table134[[#This Row],[trgt]],Table134[[#This Row],[src]]&amp;Table134[[#This Row],[trgt]],Table134[[#This Row],[trgt]]&amp;Table134[[#This Row],[src]])</f>
        <v>aa1a1b4bc9b44d7296acf45f38802f70eeeeeeeeeeeeeeeeeeeeeeeeeeeeeeee</v>
      </c>
      <c r="H212" s="137">
        <f>COUNTIF(Table134[DuplicateCheckId],Table134[[#This Row],[DuplicateCheckId]])-1</f>
        <v>0</v>
      </c>
      <c r="I212" s="139"/>
      <c r="J212" s="139" t="str">
        <f>IF(LEN(Table134[[#This Row],[Label]])&gt;0,"""label"" : { ""id"" : ""a7311ed09ba64a6e8066caa2a2247991"" , ""functor"" : ""tag list"" , ""components"" : [ { value"" : """ &amp; Table134[[#This Row],[Label]] &amp; """, ""type"" : ""string"" } ] },","")</f>
        <v/>
      </c>
      <c r="K212" s="137" t="str">
        <f ca="1">"{ ""src"" : ""agent://" &amp; Table134[[#This Row],[src]] &amp; """,  ""trgt"" : ""agent://" &amp; Table134[[#This Row],[trgt]] &amp; """ } " &amp; IF(LEN(OFFSET(Table134[[#This Row],[src]],1,0))&gt;0,", ","")</f>
        <v xml:space="preserve">{ "src" : "agent://aa1a1b4bc9b44d7296acf45f38802f70",  "trgt" : "agent://eeeeeeeeeeeeeeeeeeeeeeeeeeeeeeee" } , </v>
      </c>
    </row>
    <row r="213" spans="1:11" x14ac:dyDescent="0.25">
      <c r="A213" s="137">
        <v>212</v>
      </c>
      <c r="B213" s="138" t="s">
        <v>2550</v>
      </c>
      <c r="C213" s="135" t="str">
        <f>VLOOKUP(Table134[[#This Row],[src]],Table1[[UUID]:[email]],2,FALSE)</f>
        <v>mhill@localhost</v>
      </c>
      <c r="D213" s="138" t="s">
        <v>637</v>
      </c>
      <c r="E213" s="138" t="s">
        <v>2526</v>
      </c>
      <c r="F213" s="137" t="str">
        <f>VLOOKUP(Table134[[#This Row],[trgt]],Table1[[UUID]:[email]],2,FALSE)</f>
        <v>mrao@localhost</v>
      </c>
      <c r="G213" s="137" t="str">
        <f>IF(Table134[[#This Row],[src]]&lt;Table134[[#This Row],[trgt]],Table134[[#This Row],[src]]&amp;Table134[[#This Row],[trgt]],Table134[[#This Row],[trgt]]&amp;Table134[[#This Row],[src]])</f>
        <v>904e5b1e131441dabdacf79ff7722e779202217fe52546e8b5398d2206a526d0</v>
      </c>
      <c r="H213" s="137">
        <f>COUNTIF(Table134[DuplicateCheckId],Table134[[#This Row],[DuplicateCheckId]])-1</f>
        <v>0</v>
      </c>
      <c r="I213" s="137"/>
      <c r="J213" s="139" t="str">
        <f>IF(LEN(Table134[[#This Row],[Label]])&gt;0,"""label"" : { ""id"" : ""a7311ed09ba64a6e8066caa2a2247991"" , ""functor"" : ""tag list"" , ""components"" : [ { value"" : """ &amp; Table134[[#This Row],[Label]] &amp; """, ""type"" : ""string"" } ] },","")</f>
        <v/>
      </c>
      <c r="K213" s="137" t="str">
        <f ca="1">"{ ""src"" : ""agent://" &amp; Table134[[#This Row],[src]] &amp; """,  ""trgt"" : ""agent://" &amp; Table134[[#This Row],[trgt]] &amp; """ } " &amp; IF(LEN(OFFSET(Table134[[#This Row],[src]],1,0))&gt;0,", ","")</f>
        <v xml:space="preserve">{ "src" : "agent://9202217fe52546e8b5398d2206a526d0",  "trgt" : "agent://904e5b1e131441dabdacf79ff7722e77" } , </v>
      </c>
    </row>
    <row r="214" spans="1:11" x14ac:dyDescent="0.25">
      <c r="A214" s="178">
        <v>213</v>
      </c>
      <c r="B214" s="138" t="s">
        <v>2550</v>
      </c>
      <c r="C214" s="138" t="str">
        <f>VLOOKUP(Table134[[#This Row],[src]],Table1[[UUID]:[email]],2,FALSE)</f>
        <v>mhill@localhost</v>
      </c>
      <c r="D214" s="138" t="s">
        <v>637</v>
      </c>
      <c r="E214" s="138" t="s">
        <v>2507</v>
      </c>
      <c r="F214" s="139" t="str">
        <f>VLOOKUP(Table134[[#This Row],[trgt]],Table1[[UUID]:[email]],2,FALSE)</f>
        <v>0@localhost</v>
      </c>
      <c r="G214" s="139" t="str">
        <f>IF(Table134[[#This Row],[src]]&lt;Table134[[#This Row],[trgt]],Table134[[#This Row],[src]]&amp;Table134[[#This Row],[trgt]],Table134[[#This Row],[trgt]]&amp;Table134[[#This Row],[src]])</f>
        <v>9202217fe52546e8b5398d2206a526d0eeeeeeeeeeeeeeeeeeeeeeeeeeeeeeee</v>
      </c>
      <c r="H214" s="137">
        <f>COUNTIF(Table134[DuplicateCheckId],Table134[[#This Row],[DuplicateCheckId]])-1</f>
        <v>0</v>
      </c>
      <c r="I214" s="139"/>
      <c r="J214" s="139" t="str">
        <f>IF(LEN(Table134[[#This Row],[Label]])&gt;0,"""label"" : { ""id"" : ""a7311ed09ba64a6e8066caa2a2247991"" , ""functor"" : ""tag list"" , ""components"" : [ { value"" : """ &amp; Table134[[#This Row],[Label]] &amp; """, ""type"" : ""string"" } ] },","")</f>
        <v/>
      </c>
      <c r="K214" s="137" t="str">
        <f ca="1">"{ ""src"" : ""agent://" &amp; Table134[[#This Row],[src]] &amp; """,  ""trgt"" : ""agent://" &amp; Table134[[#This Row],[trgt]] &amp; """ } " &amp; IF(LEN(OFFSET(Table134[[#This Row],[src]],1,0))&gt;0,", ","")</f>
        <v xml:space="preserve">{ "src" : "agent://9202217fe52546e8b5398d2206a526d0",  "trgt" : "agent://eeeeeeeeeeeeeeeeeeeeeeeeeeeeeeee" } , </v>
      </c>
    </row>
    <row r="215" spans="1:11" x14ac:dyDescent="0.25">
      <c r="A215" s="137">
        <v>214</v>
      </c>
      <c r="B215" s="138" t="s">
        <v>2536</v>
      </c>
      <c r="C215" s="135" t="str">
        <f>VLOOKUP(Table134[[#This Row],[src]],Table1[[UUID]:[email]],2,FALSE)</f>
        <v>mkant@localhost</v>
      </c>
      <c r="D215" s="138" t="s">
        <v>637</v>
      </c>
      <c r="E215" s="138" t="s">
        <v>2532</v>
      </c>
      <c r="F215" s="137" t="str">
        <f>VLOOKUP(Table134[[#This Row],[trgt]],Table1[[UUID]:[email]],2,FALSE)</f>
        <v>uchauha@localhost</v>
      </c>
      <c r="G215" s="137" t="str">
        <f>IF(Table134[[#This Row],[src]]&lt;Table134[[#This Row],[trgt]],Table134[[#This Row],[src]]&amp;Table134[[#This Row],[trgt]],Table134[[#This Row],[trgt]]&amp;Table134[[#This Row],[src]])</f>
        <v>05a543f80d754a259b0f2ef7c6ac85dc7c0fc06b4f024bf88aeaf0125f397555</v>
      </c>
      <c r="H215" s="137">
        <f>COUNTIF(Table134[DuplicateCheckId],Table134[[#This Row],[DuplicateCheckId]])-1</f>
        <v>0</v>
      </c>
      <c r="I215" s="137"/>
      <c r="J215" s="139" t="str">
        <f>IF(LEN(Table134[[#This Row],[Label]])&gt;0,"""label"" : { ""id"" : ""a7311ed09ba64a6e8066caa2a2247991"" , ""functor"" : ""tag list"" , ""components"" : [ { value"" : """ &amp; Table134[[#This Row],[Label]] &amp; """, ""type"" : ""string"" } ] },","")</f>
        <v/>
      </c>
      <c r="K215" s="137" t="str">
        <f ca="1">"{ ""src"" : ""agent://" &amp; Table134[[#This Row],[src]] &amp; """,  ""trgt"" : ""agent://" &amp; Table134[[#This Row],[trgt]] &amp; """ } " &amp; IF(LEN(OFFSET(Table134[[#This Row],[src]],1,0))&gt;0,", ","")</f>
        <v xml:space="preserve">{ "src" : "agent://7c0fc06b4f024bf88aeaf0125f397555",  "trgt" : "agent://05a543f80d754a259b0f2ef7c6ac85dc" } , </v>
      </c>
    </row>
    <row r="216" spans="1:11" x14ac:dyDescent="0.25">
      <c r="A216" s="137">
        <v>215</v>
      </c>
      <c r="B216" s="31" t="s">
        <v>2536</v>
      </c>
      <c r="C216" s="31" t="str">
        <f>VLOOKUP(Table134[[#This Row],[src]],Table1[[UUID]:[email]],2,FALSE)</f>
        <v>mkant@localhost</v>
      </c>
      <c r="D216" s="138" t="s">
        <v>637</v>
      </c>
      <c r="E216" s="138" t="s">
        <v>2507</v>
      </c>
      <c r="F216" s="139" t="str">
        <f>VLOOKUP(Table134[[#This Row],[trgt]],Table1[[UUID]:[email]],2,FALSE)</f>
        <v>0@localhost</v>
      </c>
      <c r="G216" s="139" t="str">
        <f>IF(Table134[[#This Row],[src]]&lt;Table134[[#This Row],[trgt]],Table134[[#This Row],[src]]&amp;Table134[[#This Row],[trgt]],Table134[[#This Row],[trgt]]&amp;Table134[[#This Row],[src]])</f>
        <v>7c0fc06b4f024bf88aeaf0125f397555eeeeeeeeeeeeeeeeeeeeeeeeeeeeeeee</v>
      </c>
      <c r="H216" s="137">
        <f>COUNTIF(Table134[DuplicateCheckId],Table134[[#This Row],[DuplicateCheckId]])-1</f>
        <v>0</v>
      </c>
      <c r="I216" s="139"/>
      <c r="J216" s="139" t="str">
        <f>IF(LEN(Table134[[#This Row],[Label]])&gt;0,"""label"" : { ""id"" : ""a7311ed09ba64a6e8066caa2a2247991"" , ""functor"" : ""tag list"" , ""components"" : [ { value"" : """ &amp; Table134[[#This Row],[Label]] &amp; """, ""type"" : ""string"" } ] },","")</f>
        <v/>
      </c>
      <c r="K216" s="137" t="str">
        <f ca="1">"{ ""src"" : ""agent://" &amp; Table134[[#This Row],[src]] &amp; """,  ""trgt"" : ""agent://" &amp; Table134[[#This Row],[trgt]] &amp; """ } " &amp; IF(LEN(OFFSET(Table134[[#This Row],[src]],1,0))&gt;0,", ","")</f>
        <v xml:space="preserve">{ "src" : "agent://7c0fc06b4f024bf88aeaf0125f397555",  "trgt" : "agent://eeeeeeeeeeeeeeeeeeeeeeeeeeeeeeee" } , </v>
      </c>
    </row>
    <row r="217" spans="1:11" x14ac:dyDescent="0.25">
      <c r="A217" s="137">
        <v>216</v>
      </c>
      <c r="B217" s="138" t="s">
        <v>2573</v>
      </c>
      <c r="C217" s="135" t="str">
        <f>VLOOKUP(Table134[[#This Row],[src]],Table1[[UUID]:[email]],2,FALSE)</f>
        <v>mlamberti@localhost</v>
      </c>
      <c r="D217" s="138" t="s">
        <v>637</v>
      </c>
      <c r="E217" s="138" t="s">
        <v>2588</v>
      </c>
      <c r="F217" s="137" t="str">
        <f>VLOOKUP(Table134[[#This Row],[trgt]],Table1[[UUID]:[email]],2,FALSE)</f>
        <v>ymasson@localhost</v>
      </c>
      <c r="G217" s="137" t="str">
        <f>IF(Table134[[#This Row],[src]]&lt;Table134[[#This Row],[trgt]],Table134[[#This Row],[src]]&amp;Table134[[#This Row],[trgt]],Table134[[#This Row],[trgt]]&amp;Table134[[#This Row],[src]])</f>
        <v>0689abfa06cc49a5adb60e53134b095816b3ad7e8e054f35a81a4e28b3456f73</v>
      </c>
      <c r="H217" s="137">
        <f>COUNTIF(Table134[DuplicateCheckId],Table134[[#This Row],[DuplicateCheckId]])-1</f>
        <v>0</v>
      </c>
      <c r="I217" s="137"/>
      <c r="J217" s="139" t="str">
        <f>IF(LEN(Table134[[#This Row],[Label]])&gt;0,"""label"" : { ""id"" : ""a7311ed09ba64a6e8066caa2a2247991"" , ""functor"" : ""tag list"" , ""components"" : [ { value"" : """ &amp; Table134[[#This Row],[Label]] &amp; """, ""type"" : ""string"" } ] },","")</f>
        <v/>
      </c>
      <c r="K217" s="137" t="str">
        <f ca="1">"{ ""src"" : ""agent://" &amp; Table134[[#This Row],[src]] &amp; """,  ""trgt"" : ""agent://" &amp; Table134[[#This Row],[trgt]] &amp; """ } " &amp; IF(LEN(OFFSET(Table134[[#This Row],[src]],1,0))&gt;0,", ","")</f>
        <v xml:space="preserve">{ "src" : "agent://0689abfa06cc49a5adb60e53134b0958",  "trgt" : "agent://16b3ad7e8e054f35a81a4e28b3456f73" } , </v>
      </c>
    </row>
    <row r="218" spans="1:11" x14ac:dyDescent="0.25">
      <c r="A218" s="178">
        <v>217</v>
      </c>
      <c r="B218" s="138" t="s">
        <v>2573</v>
      </c>
      <c r="C218" s="138" t="str">
        <f>VLOOKUP(Table134[[#This Row],[src]],Table1[[UUID]:[email]],2,FALSE)</f>
        <v>mlamberti@localhost</v>
      </c>
      <c r="D218" s="138" t="s">
        <v>637</v>
      </c>
      <c r="E218" s="138" t="s">
        <v>2507</v>
      </c>
      <c r="F218" s="139" t="str">
        <f>VLOOKUP(Table134[[#This Row],[trgt]],Table1[[UUID]:[email]],2,FALSE)</f>
        <v>0@localhost</v>
      </c>
      <c r="G218" s="139" t="str">
        <f>IF(Table134[[#This Row],[src]]&lt;Table134[[#This Row],[trgt]],Table134[[#This Row],[src]]&amp;Table134[[#This Row],[trgt]],Table134[[#This Row],[trgt]]&amp;Table134[[#This Row],[src]])</f>
        <v>0689abfa06cc49a5adb60e53134b0958eeeeeeeeeeeeeeeeeeeeeeeeeeeeeeee</v>
      </c>
      <c r="H218" s="137">
        <f>COUNTIF(Table134[DuplicateCheckId],Table134[[#This Row],[DuplicateCheckId]])-1</f>
        <v>0</v>
      </c>
      <c r="I218" s="139"/>
      <c r="J218" s="139" t="str">
        <f>IF(LEN(Table134[[#This Row],[Label]])&gt;0,"""label"" : { ""id"" : ""a7311ed09ba64a6e8066caa2a2247991"" , ""functor"" : ""tag list"" , ""components"" : [ { value"" : """ &amp; Table134[[#This Row],[Label]] &amp; """, ""type"" : ""string"" } ] },","")</f>
        <v/>
      </c>
      <c r="K218" s="137" t="str">
        <f ca="1">"{ ""src"" : ""agent://" &amp; Table134[[#This Row],[src]] &amp; """,  ""trgt"" : ""agent://" &amp; Table134[[#This Row],[trgt]] &amp; """ } " &amp; IF(LEN(OFFSET(Table134[[#This Row],[src]],1,0))&gt;0,", ","")</f>
        <v xml:space="preserve">{ "src" : "agent://0689abfa06cc49a5adb60e53134b0958",  "trgt" : "agent://eeeeeeeeeeeeeeeeeeeeeeeeeeeeeeee" } , </v>
      </c>
    </row>
    <row r="219" spans="1:11" x14ac:dyDescent="0.25">
      <c r="A219" s="137">
        <v>218</v>
      </c>
      <c r="B219" s="138" t="s">
        <v>2584</v>
      </c>
      <c r="C219" s="135" t="str">
        <f>VLOOKUP(Table134[[#This Row],[src]],Table1[[UUID]:[email]],2,FALSE)</f>
        <v>mmachado@localhost</v>
      </c>
      <c r="D219" s="138" t="s">
        <v>637</v>
      </c>
      <c r="E219" s="138" t="s">
        <v>2577</v>
      </c>
      <c r="F219" s="137" t="str">
        <f>VLOOKUP(Table134[[#This Row],[trgt]],Table1[[UUID]:[email]],2,FALSE)</f>
        <v>kdragic@localhost</v>
      </c>
      <c r="G219" s="137" t="str">
        <f>IF(Table134[[#This Row],[src]]&lt;Table134[[#This Row],[trgt]],Table134[[#This Row],[src]]&amp;Table134[[#This Row],[trgt]],Table134[[#This Row],[trgt]]&amp;Table134[[#This Row],[src]])</f>
        <v>94a8c78ea71b449daee738590853c242dfe045e942ad41e5a2a09890b219e4f7</v>
      </c>
      <c r="H219" s="137">
        <f>COUNTIF(Table134[DuplicateCheckId],Table134[[#This Row],[DuplicateCheckId]])-1</f>
        <v>0</v>
      </c>
      <c r="I219" s="137"/>
      <c r="J219" s="139" t="str">
        <f>IF(LEN(Table134[[#This Row],[Label]])&gt;0,"""label"" : { ""id"" : ""a7311ed09ba64a6e8066caa2a2247991"" , ""functor"" : ""tag list"" , ""components"" : [ { value"" : """ &amp; Table134[[#This Row],[Label]] &amp; """, ""type"" : ""string"" } ] },","")</f>
        <v/>
      </c>
      <c r="K219" s="137" t="str">
        <f ca="1">"{ ""src"" : ""agent://" &amp; Table134[[#This Row],[src]] &amp; """,  ""trgt"" : ""agent://" &amp; Table134[[#This Row],[trgt]] &amp; """ } " &amp; IF(LEN(OFFSET(Table134[[#This Row],[src]],1,0))&gt;0,", ","")</f>
        <v xml:space="preserve">{ "src" : "agent://dfe045e942ad41e5a2a09890b219e4f7",  "trgt" : "agent://94a8c78ea71b449daee738590853c242" } , </v>
      </c>
    </row>
    <row r="220" spans="1:11" x14ac:dyDescent="0.25">
      <c r="A220" s="137">
        <v>219</v>
      </c>
      <c r="B220" s="31" t="s">
        <v>2584</v>
      </c>
      <c r="C220" s="31" t="str">
        <f>VLOOKUP(Table134[[#This Row],[src]],Table1[[UUID]:[email]],2,FALSE)</f>
        <v>mmachado@localhost</v>
      </c>
      <c r="D220" s="138" t="s">
        <v>637</v>
      </c>
      <c r="E220" s="138" t="s">
        <v>2507</v>
      </c>
      <c r="F220" s="139" t="str">
        <f>VLOOKUP(Table134[[#This Row],[trgt]],Table1[[UUID]:[email]],2,FALSE)</f>
        <v>0@localhost</v>
      </c>
      <c r="G220" s="139" t="str">
        <f>IF(Table134[[#This Row],[src]]&lt;Table134[[#This Row],[trgt]],Table134[[#This Row],[src]]&amp;Table134[[#This Row],[trgt]],Table134[[#This Row],[trgt]]&amp;Table134[[#This Row],[src]])</f>
        <v>dfe045e942ad41e5a2a09890b219e4f7eeeeeeeeeeeeeeeeeeeeeeeeeeeeeeee</v>
      </c>
      <c r="H220" s="137">
        <f>COUNTIF(Table134[DuplicateCheckId],Table134[[#This Row],[DuplicateCheckId]])-1</f>
        <v>0</v>
      </c>
      <c r="I220" s="139"/>
      <c r="J220" s="139" t="str">
        <f>IF(LEN(Table134[[#This Row],[Label]])&gt;0,"""label"" : { ""id"" : ""a7311ed09ba64a6e8066caa2a2247991"" , ""functor"" : ""tag list"" , ""components"" : [ { value"" : """ &amp; Table134[[#This Row],[Label]] &amp; """, ""type"" : ""string"" } ] },","")</f>
        <v/>
      </c>
      <c r="K220" s="137" t="str">
        <f ca="1">"{ ""src"" : ""agent://" &amp; Table134[[#This Row],[src]] &amp; """,  ""trgt"" : ""agent://" &amp; Table134[[#This Row],[trgt]] &amp; """ } " &amp; IF(LEN(OFFSET(Table134[[#This Row],[src]],1,0))&gt;0,", ","")</f>
        <v xml:space="preserve">{ "src" : "agent://dfe045e942ad41e5a2a09890b219e4f7",  "trgt" : "agent://eeeeeeeeeeeeeeeeeeeeeeeeeeeeeeee" } , </v>
      </c>
    </row>
    <row r="221" spans="1:11" x14ac:dyDescent="0.25">
      <c r="A221" s="137">
        <v>220</v>
      </c>
      <c r="B221" s="138" t="s">
        <v>2556</v>
      </c>
      <c r="C221" s="135" t="str">
        <f>VLOOKUP(Table134[[#This Row],[src]],Table1[[UUID]:[email]],2,FALSE)</f>
        <v>mmartin@localhost</v>
      </c>
      <c r="D221" s="138" t="s">
        <v>637</v>
      </c>
      <c r="E221" s="138" t="s">
        <v>2570</v>
      </c>
      <c r="F221" s="137" t="str">
        <f>VLOOKUP(Table134[[#This Row],[trgt]],Table1[[UUID]:[email]],2,FALSE)</f>
        <v>mstilo@localhost</v>
      </c>
      <c r="G221" s="137" t="str">
        <f>IF(Table134[[#This Row],[src]]&lt;Table134[[#This Row],[trgt]],Table134[[#This Row],[src]]&amp;Table134[[#This Row],[trgt]],Table134[[#This Row],[trgt]]&amp;Table134[[#This Row],[src]])</f>
        <v>1a1bb32e3a444ce1be6f6095ff8306dc6300a1bb906c401382cc4d30f62dfac5</v>
      </c>
      <c r="H221" s="137">
        <f>COUNTIF(Table134[DuplicateCheckId],Table134[[#This Row],[DuplicateCheckId]])-1</f>
        <v>0</v>
      </c>
      <c r="I221" s="137"/>
      <c r="J221" s="139" t="str">
        <f>IF(LEN(Table134[[#This Row],[Label]])&gt;0,"""label"" : { ""id"" : ""a7311ed09ba64a6e8066caa2a2247991"" , ""functor"" : ""tag list"" , ""components"" : [ { value"" : """ &amp; Table134[[#This Row],[Label]] &amp; """, ""type"" : ""string"" } ] },","")</f>
        <v/>
      </c>
      <c r="K221" s="137" t="str">
        <f ca="1">"{ ""src"" : ""agent://" &amp; Table134[[#This Row],[src]] &amp; """,  ""trgt"" : ""agent://" &amp; Table134[[#This Row],[trgt]] &amp; """ } " &amp; IF(LEN(OFFSET(Table134[[#This Row],[src]],1,0))&gt;0,", ","")</f>
        <v xml:space="preserve">{ "src" : "agent://6300a1bb906c401382cc4d30f62dfac5",  "trgt" : "agent://1a1bb32e3a444ce1be6f6095ff8306dc" } , </v>
      </c>
    </row>
    <row r="222" spans="1:11" x14ac:dyDescent="0.25">
      <c r="A222" s="178">
        <v>221</v>
      </c>
      <c r="B222" s="31" t="s">
        <v>2556</v>
      </c>
      <c r="C222" s="31" t="str">
        <f>VLOOKUP(Table134[[#This Row],[src]],Table1[[UUID]:[email]],2,FALSE)</f>
        <v>mmartin@localhost</v>
      </c>
      <c r="D222" s="138" t="s">
        <v>637</v>
      </c>
      <c r="E222" s="138" t="s">
        <v>2507</v>
      </c>
      <c r="F222" s="139" t="str">
        <f>VLOOKUP(Table134[[#This Row],[trgt]],Table1[[UUID]:[email]],2,FALSE)</f>
        <v>0@localhost</v>
      </c>
      <c r="G222" s="139" t="str">
        <f>IF(Table134[[#This Row],[src]]&lt;Table134[[#This Row],[trgt]],Table134[[#This Row],[src]]&amp;Table134[[#This Row],[trgt]],Table134[[#This Row],[trgt]]&amp;Table134[[#This Row],[src]])</f>
        <v>6300a1bb906c401382cc4d30f62dfac5eeeeeeeeeeeeeeeeeeeeeeeeeeeeeeee</v>
      </c>
      <c r="H222" s="137">
        <f>COUNTIF(Table134[DuplicateCheckId],Table134[[#This Row],[DuplicateCheckId]])-1</f>
        <v>0</v>
      </c>
      <c r="I222" s="139"/>
      <c r="J222" s="139" t="str">
        <f>IF(LEN(Table134[[#This Row],[Label]])&gt;0,"""label"" : { ""id"" : ""a7311ed09ba64a6e8066caa2a2247991"" , ""functor"" : ""tag list"" , ""components"" : [ { value"" : """ &amp; Table134[[#This Row],[Label]] &amp; """, ""type"" : ""string"" } ] },","")</f>
        <v/>
      </c>
      <c r="K222" s="137" t="str">
        <f ca="1">"{ ""src"" : ""agent://" &amp; Table134[[#This Row],[src]] &amp; """,  ""trgt"" : ""agent://" &amp; Table134[[#This Row],[trgt]] &amp; """ } " &amp; IF(LEN(OFFSET(Table134[[#This Row],[src]],1,0))&gt;0,", ","")</f>
        <v xml:space="preserve">{ "src" : "agent://6300a1bb906c401382cc4d30f62dfac5",  "trgt" : "agent://eeeeeeeeeeeeeeeeeeeeeeeeeeeeeeee" } , </v>
      </c>
    </row>
    <row r="223" spans="1:11" x14ac:dyDescent="0.25">
      <c r="A223" s="137">
        <v>222</v>
      </c>
      <c r="B223" s="138" t="s">
        <v>2559</v>
      </c>
      <c r="C223" s="135" t="str">
        <f>VLOOKUP(Table134[[#This Row],[src]],Table1[[UUID]:[email]],2,FALSE)</f>
        <v>mmorris@localhost</v>
      </c>
      <c r="D223" s="138" t="s">
        <v>637</v>
      </c>
      <c r="E223" s="138" t="s">
        <v>2547</v>
      </c>
      <c r="F223" s="137" t="str">
        <f>VLOOKUP(Table134[[#This Row],[trgt]],Table1[[UUID]:[email]],2,FALSE)</f>
        <v>jdean@localhost</v>
      </c>
      <c r="G223" s="137" t="str">
        <f>IF(Table134[[#This Row],[src]]&lt;Table134[[#This Row],[trgt]],Table134[[#This Row],[src]]&amp;Table134[[#This Row],[trgt]],Table134[[#This Row],[trgt]]&amp;Table134[[#This Row],[src]])</f>
        <v>8ae601e032dd49d08c3476196ad59861ee9886734459463091c36f6d9084641e</v>
      </c>
      <c r="H223" s="137">
        <f>COUNTIF(Table134[DuplicateCheckId],Table134[[#This Row],[DuplicateCheckId]])-1</f>
        <v>0</v>
      </c>
      <c r="I223" s="137"/>
      <c r="J223" s="139" t="str">
        <f>IF(LEN(Table134[[#This Row],[Label]])&gt;0,"""label"" : { ""id"" : ""a7311ed09ba64a6e8066caa2a2247991"" , ""functor"" : ""tag list"" , ""components"" : [ { value"" : """ &amp; Table134[[#This Row],[Label]] &amp; """, ""type"" : ""string"" } ] },","")</f>
        <v/>
      </c>
      <c r="K223" s="137" t="str">
        <f ca="1">"{ ""src"" : ""agent://" &amp; Table134[[#This Row],[src]] &amp; """,  ""trgt"" : ""agent://" &amp; Table134[[#This Row],[trgt]] &amp; """ } " &amp; IF(LEN(OFFSET(Table134[[#This Row],[src]],1,0))&gt;0,", ","")</f>
        <v xml:space="preserve">{ "src" : "agent://ee9886734459463091c36f6d9084641e",  "trgt" : "agent://8ae601e032dd49d08c3476196ad59861" } , </v>
      </c>
    </row>
    <row r="224" spans="1:11" x14ac:dyDescent="0.25">
      <c r="A224" s="137">
        <v>223</v>
      </c>
      <c r="B224" s="138" t="s">
        <v>2559</v>
      </c>
      <c r="C224" s="138" t="str">
        <f>VLOOKUP(Table134[[#This Row],[src]],Table1[[UUID]:[email]],2,FALSE)</f>
        <v>mmorris@localhost</v>
      </c>
      <c r="D224" s="138" t="s">
        <v>637</v>
      </c>
      <c r="E224" s="138" t="s">
        <v>2507</v>
      </c>
      <c r="F224" s="139" t="str">
        <f>VLOOKUP(Table134[[#This Row],[trgt]],Table1[[UUID]:[email]],2,FALSE)</f>
        <v>0@localhost</v>
      </c>
      <c r="G224" s="139" t="str">
        <f>IF(Table134[[#This Row],[src]]&lt;Table134[[#This Row],[trgt]],Table134[[#This Row],[src]]&amp;Table134[[#This Row],[trgt]],Table134[[#This Row],[trgt]]&amp;Table134[[#This Row],[src]])</f>
        <v>ee9886734459463091c36f6d9084641eeeeeeeeeeeeeeeeeeeeeeeeeeeeeeeee</v>
      </c>
      <c r="H224" s="137">
        <f>COUNTIF(Table134[DuplicateCheckId],Table134[[#This Row],[DuplicateCheckId]])-1</f>
        <v>0</v>
      </c>
      <c r="I224" s="139"/>
      <c r="J224" s="139" t="str">
        <f>IF(LEN(Table134[[#This Row],[Label]])&gt;0,"""label"" : { ""id"" : ""a7311ed09ba64a6e8066caa2a2247991"" , ""functor"" : ""tag list"" , ""components"" : [ { value"" : """ &amp; Table134[[#This Row],[Label]] &amp; """, ""type"" : ""string"" } ] },","")</f>
        <v/>
      </c>
      <c r="K224" s="137" t="str">
        <f ca="1">"{ ""src"" : ""agent://" &amp; Table134[[#This Row],[src]] &amp; """,  ""trgt"" : ""agent://" &amp; Table134[[#This Row],[trgt]] &amp; """ } " &amp; IF(LEN(OFFSET(Table134[[#This Row],[src]],1,0))&gt;0,", ","")</f>
        <v xml:space="preserve">{ "src" : "agent://ee9886734459463091c36f6d9084641e",  "trgt" : "agent://eeeeeeeeeeeeeeeeeeeeeeeeeeeeeeee" } , </v>
      </c>
    </row>
    <row r="225" spans="1:11" x14ac:dyDescent="0.25">
      <c r="A225" s="137">
        <v>224</v>
      </c>
      <c r="B225" s="138" t="s">
        <v>2538</v>
      </c>
      <c r="C225" s="135" t="str">
        <f>VLOOKUP(Table134[[#This Row],[src]],Table1[[UUID]:[email]],2,FALSE)</f>
        <v>mnarula@localhost</v>
      </c>
      <c r="D225" s="138" t="s">
        <v>637</v>
      </c>
      <c r="E225" s="138" t="s">
        <v>2584</v>
      </c>
      <c r="F225" s="137" t="str">
        <f>VLOOKUP(Table134[[#This Row],[trgt]],Table1[[UUID]:[email]],2,FALSE)</f>
        <v>mmachado@localhost</v>
      </c>
      <c r="G225" s="137" t="str">
        <f>IF(Table134[[#This Row],[src]]&lt;Table134[[#This Row],[trgt]],Table134[[#This Row],[src]]&amp;Table134[[#This Row],[trgt]],Table134[[#This Row],[trgt]]&amp;Table134[[#This Row],[src]])</f>
        <v>3ccea8b2c85640eeaff5c19817be4ea6dfe045e942ad41e5a2a09890b219e4f7</v>
      </c>
      <c r="H225" s="137">
        <f>COUNTIF(Table134[DuplicateCheckId],Table134[[#This Row],[DuplicateCheckId]])-1</f>
        <v>0</v>
      </c>
      <c r="I225" s="137"/>
      <c r="J225" s="139" t="str">
        <f>IF(LEN(Table134[[#This Row],[Label]])&gt;0,"""label"" : { ""id"" : ""a7311ed09ba64a6e8066caa2a2247991"" , ""functor"" : ""tag list"" , ""components"" : [ { value"" : """ &amp; Table134[[#This Row],[Label]] &amp; """, ""type"" : ""string"" } ] },","")</f>
        <v/>
      </c>
      <c r="K225" s="137" t="str">
        <f ca="1">"{ ""src"" : ""agent://" &amp; Table134[[#This Row],[src]] &amp; """,  ""trgt"" : ""agent://" &amp; Table134[[#This Row],[trgt]] &amp; """ } " &amp; IF(LEN(OFFSET(Table134[[#This Row],[src]],1,0))&gt;0,", ","")</f>
        <v xml:space="preserve">{ "src" : "agent://3ccea8b2c85640eeaff5c19817be4ea6",  "trgt" : "agent://dfe045e942ad41e5a2a09890b219e4f7" } , </v>
      </c>
    </row>
    <row r="226" spans="1:11" x14ac:dyDescent="0.25">
      <c r="A226" s="178">
        <v>225</v>
      </c>
      <c r="B226" s="138" t="s">
        <v>2538</v>
      </c>
      <c r="C226" s="138" t="str">
        <f>VLOOKUP(Table134[[#This Row],[src]],Table1[[UUID]:[email]],2,FALSE)</f>
        <v>mnarula@localhost</v>
      </c>
      <c r="D226" s="138" t="s">
        <v>637</v>
      </c>
      <c r="E226" s="138" t="s">
        <v>2507</v>
      </c>
      <c r="F226" s="139" t="str">
        <f>VLOOKUP(Table134[[#This Row],[trgt]],Table1[[UUID]:[email]],2,FALSE)</f>
        <v>0@localhost</v>
      </c>
      <c r="G226" s="139" t="str">
        <f>IF(Table134[[#This Row],[src]]&lt;Table134[[#This Row],[trgt]],Table134[[#This Row],[src]]&amp;Table134[[#This Row],[trgt]],Table134[[#This Row],[trgt]]&amp;Table134[[#This Row],[src]])</f>
        <v>3ccea8b2c85640eeaff5c19817be4ea6eeeeeeeeeeeeeeeeeeeeeeeeeeeeeeee</v>
      </c>
      <c r="H226" s="137">
        <f>COUNTIF(Table134[DuplicateCheckId],Table134[[#This Row],[DuplicateCheckId]])-1</f>
        <v>0</v>
      </c>
      <c r="I226" s="139"/>
      <c r="J226" s="139" t="str">
        <f>IF(LEN(Table134[[#This Row],[Label]])&gt;0,"""label"" : { ""id"" : ""a7311ed09ba64a6e8066caa2a2247991"" , ""functor"" : ""tag list"" , ""components"" : [ { value"" : """ &amp; Table134[[#This Row],[Label]] &amp; """, ""type"" : ""string"" } ] },","")</f>
        <v/>
      </c>
      <c r="K226" s="137" t="str">
        <f ca="1">"{ ""src"" : ""agent://" &amp; Table134[[#This Row],[src]] &amp; """,  ""trgt"" : ""agent://" &amp; Table134[[#This Row],[trgt]] &amp; """ } " &amp; IF(LEN(OFFSET(Table134[[#This Row],[src]],1,0))&gt;0,", ","")</f>
        <v xml:space="preserve">{ "src" : "agent://3ccea8b2c85640eeaff5c19817be4ea6",  "trgt" : "agent://eeeeeeeeeeeeeeeeeeeeeeeeeeeeeeee" } , </v>
      </c>
    </row>
    <row r="227" spans="1:11" x14ac:dyDescent="0.25">
      <c r="A227" s="137">
        <v>226</v>
      </c>
      <c r="B227" s="138" t="s">
        <v>2523</v>
      </c>
      <c r="C227" s="135" t="str">
        <f>VLOOKUP(Table134[[#This Row],[src]],Table1[[UUID]:[email]],2,FALSE)</f>
        <v>mnori@localhost</v>
      </c>
      <c r="D227" s="138" t="s">
        <v>637</v>
      </c>
      <c r="E227" s="138" t="s">
        <v>2544</v>
      </c>
      <c r="F227" s="137" t="str">
        <f>VLOOKUP(Table134[[#This Row],[trgt]],Table1[[UUID]:[email]],2,FALSE)</f>
        <v>erice@localhost</v>
      </c>
      <c r="G227" s="137" t="str">
        <f>IF(Table134[[#This Row],[src]]&lt;Table134[[#This Row],[trgt]],Table134[[#This Row],[src]]&amp;Table134[[#This Row],[trgt]],Table134[[#This Row],[trgt]]&amp;Table134[[#This Row],[src]])</f>
        <v>40c96981ca9140839dfc76826df0f43290139a7b12bc4ca1b8c105f15f8baeb3</v>
      </c>
      <c r="H227" s="137">
        <f>COUNTIF(Table134[DuplicateCheckId],Table134[[#This Row],[DuplicateCheckId]])-1</f>
        <v>0</v>
      </c>
      <c r="I227" s="139" t="s">
        <v>651</v>
      </c>
      <c r="J227"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7" s="137" t="str">
        <f ca="1">"{ ""src"" : ""agent://" &amp; Table134[[#This Row],[src]] &amp; """,  ""trgt"" : ""agent://" &amp; Table134[[#This Row],[trgt]] &amp; """ } " &amp; IF(LEN(OFFSET(Table134[[#This Row],[src]],1,0))&gt;0,", ","")</f>
        <v xml:space="preserve">{ "src" : "agent://40c96981ca9140839dfc76826df0f432",  "trgt" : "agent://90139a7b12bc4ca1b8c105f15f8baeb3" } , </v>
      </c>
    </row>
    <row r="228" spans="1:11" x14ac:dyDescent="0.25">
      <c r="A228" s="137">
        <v>227</v>
      </c>
      <c r="B228" s="138" t="s">
        <v>2523</v>
      </c>
      <c r="C228" s="138" t="str">
        <f>VLOOKUP(Table134[[#This Row],[src]],Table1[[UUID]:[email]],2,FALSE)</f>
        <v>mnori@localhost</v>
      </c>
      <c r="D228" s="138" t="s">
        <v>637</v>
      </c>
      <c r="E228" s="138" t="s">
        <v>2507</v>
      </c>
      <c r="F228" s="139" t="str">
        <f>VLOOKUP(Table134[[#This Row],[trgt]],Table1[[UUID]:[email]],2,FALSE)</f>
        <v>0@localhost</v>
      </c>
      <c r="G228" s="139" t="str">
        <f>IF(Table134[[#This Row],[src]]&lt;Table134[[#This Row],[trgt]],Table134[[#This Row],[src]]&amp;Table134[[#This Row],[trgt]],Table134[[#This Row],[trgt]]&amp;Table134[[#This Row],[src]])</f>
        <v>40c96981ca9140839dfc76826df0f432eeeeeeeeeeeeeeeeeeeeeeeeeeeeeeee</v>
      </c>
      <c r="H228" s="137">
        <f>COUNTIF(Table134[DuplicateCheckId],Table134[[#This Row],[DuplicateCheckId]])-1</f>
        <v>0</v>
      </c>
      <c r="I228" s="139"/>
      <c r="J228" s="139" t="str">
        <f>IF(LEN(Table134[[#This Row],[Label]])&gt;0,"""label"" : { ""id"" : ""a7311ed09ba64a6e8066caa2a2247991"" , ""functor"" : ""tag list"" , ""components"" : [ { value"" : """ &amp; Table134[[#This Row],[Label]] &amp; """, ""type"" : ""string"" } ] },","")</f>
        <v/>
      </c>
      <c r="K228" s="137" t="str">
        <f ca="1">"{ ""src"" : ""agent://" &amp; Table134[[#This Row],[src]] &amp; """,  ""trgt"" : ""agent://" &amp; Table134[[#This Row],[trgt]] &amp; """ } " &amp; IF(LEN(OFFSET(Table134[[#This Row],[src]],1,0))&gt;0,", ","")</f>
        <v xml:space="preserve">{ "src" : "agent://40c96981ca9140839dfc76826df0f432",  "trgt" : "agent://eeeeeeeeeeeeeeeeeeeeeeeeeeeeeeee" } , </v>
      </c>
    </row>
    <row r="229" spans="1:11" x14ac:dyDescent="0.25">
      <c r="A229" s="137">
        <v>228</v>
      </c>
      <c r="B229" s="138" t="s">
        <v>2531</v>
      </c>
      <c r="C229" s="135" t="str">
        <f>VLOOKUP(Table134[[#This Row],[src]],Table1[[UUID]:[email]],2,FALSE)</f>
        <v>mpawar@localhost</v>
      </c>
      <c r="D229" s="138" t="s">
        <v>637</v>
      </c>
      <c r="E229" s="138" t="s">
        <v>2550</v>
      </c>
      <c r="F229" s="137" t="str">
        <f>VLOOKUP(Table134[[#This Row],[trgt]],Table1[[UUID]:[email]],2,FALSE)</f>
        <v>mhill@localhost</v>
      </c>
      <c r="G229" s="137" t="str">
        <f>IF(Table134[[#This Row],[src]]&lt;Table134[[#This Row],[trgt]],Table134[[#This Row],[src]]&amp;Table134[[#This Row],[trgt]],Table134[[#This Row],[trgt]]&amp;Table134[[#This Row],[src]])</f>
        <v>2413be6a7573454da3931d22e45c993b9202217fe52546e8b5398d2206a526d0</v>
      </c>
      <c r="H229" s="137">
        <f>COUNTIF(Table134[DuplicateCheckId],Table134[[#This Row],[DuplicateCheckId]])-1</f>
        <v>0</v>
      </c>
      <c r="I229" s="139" t="s">
        <v>651</v>
      </c>
      <c r="J229"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37" t="str">
        <f ca="1">"{ ""src"" : ""agent://" &amp; Table134[[#This Row],[src]] &amp; """,  ""trgt"" : ""agent://" &amp; Table134[[#This Row],[trgt]] &amp; """ } " &amp; IF(LEN(OFFSET(Table134[[#This Row],[src]],1,0))&gt;0,", ","")</f>
        <v xml:space="preserve">{ "src" : "agent://2413be6a7573454da3931d22e45c993b",  "trgt" : "agent://9202217fe52546e8b5398d2206a526d0" } , </v>
      </c>
    </row>
    <row r="230" spans="1:11" x14ac:dyDescent="0.25">
      <c r="A230" s="178">
        <v>229</v>
      </c>
      <c r="B230" s="138" t="s">
        <v>2531</v>
      </c>
      <c r="C230" s="138" t="str">
        <f>VLOOKUP(Table134[[#This Row],[src]],Table1[[UUID]:[email]],2,FALSE)</f>
        <v>mpawar@localhost</v>
      </c>
      <c r="D230" s="138" t="s">
        <v>637</v>
      </c>
      <c r="E230" s="138" t="s">
        <v>2507</v>
      </c>
      <c r="F230" s="139" t="str">
        <f>VLOOKUP(Table134[[#This Row],[trgt]],Table1[[UUID]:[email]],2,FALSE)</f>
        <v>0@localhost</v>
      </c>
      <c r="G230" s="139" t="str">
        <f>IF(Table134[[#This Row],[src]]&lt;Table134[[#This Row],[trgt]],Table134[[#This Row],[src]]&amp;Table134[[#This Row],[trgt]],Table134[[#This Row],[trgt]]&amp;Table134[[#This Row],[src]])</f>
        <v>2413be6a7573454da3931d22e45c993beeeeeeeeeeeeeeeeeeeeeeeeeeeeeeee</v>
      </c>
      <c r="H230" s="137">
        <f>COUNTIF(Table134[DuplicateCheckId],Table134[[#This Row],[DuplicateCheckId]])-1</f>
        <v>0</v>
      </c>
      <c r="I230" s="139"/>
      <c r="J230" s="139" t="str">
        <f>IF(LEN(Table134[[#This Row],[Label]])&gt;0,"""label"" : { ""id"" : ""a7311ed09ba64a6e8066caa2a2247991"" , ""functor"" : ""tag list"" , ""components"" : [ { value"" : """ &amp; Table134[[#This Row],[Label]] &amp; """, ""type"" : ""string"" } ] },","")</f>
        <v/>
      </c>
      <c r="K230" s="137" t="str">
        <f ca="1">"{ ""src"" : ""agent://" &amp; Table134[[#This Row],[src]] &amp; """,  ""trgt"" : ""agent://" &amp; Table134[[#This Row],[trgt]] &amp; """ } " &amp; IF(LEN(OFFSET(Table134[[#This Row],[src]],1,0))&gt;0,", ","")</f>
        <v xml:space="preserve">{ "src" : "agent://2413be6a7573454da3931d22e45c993b",  "trgt" : "agent://eeeeeeeeeeeeeeeeeeeeeeeeeeeeeeee" } , </v>
      </c>
    </row>
    <row r="231" spans="1:11" x14ac:dyDescent="0.25">
      <c r="A231" s="137">
        <v>230</v>
      </c>
      <c r="B231" s="138" t="s">
        <v>2526</v>
      </c>
      <c r="C231" s="135" t="str">
        <f>VLOOKUP(Table134[[#This Row],[src]],Table1[[UUID]:[email]],2,FALSE)</f>
        <v>mrao@localhost</v>
      </c>
      <c r="D231" s="138" t="s">
        <v>637</v>
      </c>
      <c r="E231" s="138" t="s">
        <v>2581</v>
      </c>
      <c r="F231" s="137" t="str">
        <f>VLOOKUP(Table134[[#This Row],[trgt]],Table1[[UUID]:[email]],2,FALSE)</f>
        <v>csalvage@localhost</v>
      </c>
      <c r="G231" s="137" t="str">
        <f>IF(Table134[[#This Row],[src]]&lt;Table134[[#This Row],[trgt]],Table134[[#This Row],[src]]&amp;Table134[[#This Row],[trgt]],Table134[[#This Row],[trgt]]&amp;Table134[[#This Row],[src]])</f>
        <v>904e5b1e131441dabdacf79ff7722e77d57e47d93ad445d39dd9c7898dcfbfbc</v>
      </c>
      <c r="H231" s="137">
        <f>COUNTIF(Table134[DuplicateCheckId],Table134[[#This Row],[DuplicateCheckId]])-1</f>
        <v>0</v>
      </c>
      <c r="I231" s="139" t="s">
        <v>651</v>
      </c>
      <c r="J231"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1" s="137" t="str">
        <f ca="1">"{ ""src"" : ""agent://" &amp; Table134[[#This Row],[src]] &amp; """,  ""trgt"" : ""agent://" &amp; Table134[[#This Row],[trgt]] &amp; """ } " &amp; IF(LEN(OFFSET(Table134[[#This Row],[src]],1,0))&gt;0,", ","")</f>
        <v xml:space="preserve">{ "src" : "agent://904e5b1e131441dabdacf79ff7722e77",  "trgt" : "agent://d57e47d93ad445d39dd9c7898dcfbfbc" } , </v>
      </c>
    </row>
    <row r="232" spans="1:11" x14ac:dyDescent="0.25">
      <c r="A232" s="137">
        <v>231</v>
      </c>
      <c r="B232" s="138" t="s">
        <v>2526</v>
      </c>
      <c r="C232" s="138" t="str">
        <f>VLOOKUP(Table134[[#This Row],[src]],Table1[[UUID]:[email]],2,FALSE)</f>
        <v>mrao@localhost</v>
      </c>
      <c r="D232" s="138" t="s">
        <v>637</v>
      </c>
      <c r="E232" s="138" t="s">
        <v>2507</v>
      </c>
      <c r="F232" s="139" t="str">
        <f>VLOOKUP(Table134[[#This Row],[trgt]],Table1[[UUID]:[email]],2,FALSE)</f>
        <v>0@localhost</v>
      </c>
      <c r="G232" s="139" t="str">
        <f>IF(Table134[[#This Row],[src]]&lt;Table134[[#This Row],[trgt]],Table134[[#This Row],[src]]&amp;Table134[[#This Row],[trgt]],Table134[[#This Row],[trgt]]&amp;Table134[[#This Row],[src]])</f>
        <v>904e5b1e131441dabdacf79ff7722e77eeeeeeeeeeeeeeeeeeeeeeeeeeeeeeee</v>
      </c>
      <c r="H232" s="137">
        <f>COUNTIF(Table134[DuplicateCheckId],Table134[[#This Row],[DuplicateCheckId]])-1</f>
        <v>0</v>
      </c>
      <c r="I232" s="139"/>
      <c r="J232" s="139" t="str">
        <f>IF(LEN(Table134[[#This Row],[Label]])&gt;0,"""label"" : { ""id"" : ""a7311ed09ba64a6e8066caa2a2247991"" , ""functor"" : ""tag list"" , ""components"" : [ { value"" : """ &amp; Table134[[#This Row],[Label]] &amp; """, ""type"" : ""string"" } ] },","")</f>
        <v/>
      </c>
      <c r="K232" s="137" t="str">
        <f ca="1">"{ ""src"" : ""agent://" &amp; Table134[[#This Row],[src]] &amp; """,  ""trgt"" : ""agent://" &amp; Table134[[#This Row],[trgt]] &amp; """ } " &amp; IF(LEN(OFFSET(Table134[[#This Row],[src]],1,0))&gt;0,", ","")</f>
        <v xml:space="preserve">{ "src" : "agent://904e5b1e131441dabdacf79ff7722e77",  "trgt" : "agent://eeeeeeeeeeeeeeeeeeeeeeeeeeeeeeee" } , </v>
      </c>
    </row>
    <row r="233" spans="1:11" x14ac:dyDescent="0.25">
      <c r="A233" s="137">
        <v>232</v>
      </c>
      <c r="B233" s="138" t="s">
        <v>2570</v>
      </c>
      <c r="C233" s="135" t="str">
        <f>VLOOKUP(Table134[[#This Row],[src]],Table1[[UUID]:[email]],2,FALSE)</f>
        <v>mstilo@localhost</v>
      </c>
      <c r="D233" s="138" t="s">
        <v>637</v>
      </c>
      <c r="E233" s="138" t="s">
        <v>2560</v>
      </c>
      <c r="F233" s="137" t="str">
        <f>VLOOKUP(Table134[[#This Row],[trgt]],Table1[[UUID]:[email]],2,FALSE)</f>
        <v>rmurphy@localhost</v>
      </c>
      <c r="G233" s="137" t="str">
        <f>IF(Table134[[#This Row],[src]]&lt;Table134[[#This Row],[trgt]],Table134[[#This Row],[src]]&amp;Table134[[#This Row],[trgt]],Table134[[#This Row],[trgt]]&amp;Table134[[#This Row],[src]])</f>
        <v>1a1bb32e3a444ce1be6f6095ff8306dc93a381adc00d4ee39a5afa47308efe64</v>
      </c>
      <c r="H233" s="137">
        <f>COUNTIF(Table134[DuplicateCheckId],Table134[[#This Row],[DuplicateCheckId]])-1</f>
        <v>0</v>
      </c>
      <c r="I233" s="137"/>
      <c r="J233" s="139" t="str">
        <f>IF(LEN(Table134[[#This Row],[Label]])&gt;0,"""label"" : { ""id"" : ""a7311ed09ba64a6e8066caa2a2247991"" , ""functor"" : ""tag list"" , ""components"" : [ { value"" : """ &amp; Table134[[#This Row],[Label]] &amp; """, ""type"" : ""string"" } ] },","")</f>
        <v/>
      </c>
      <c r="K233" s="137" t="str">
        <f ca="1">"{ ""src"" : ""agent://" &amp; Table134[[#This Row],[src]] &amp; """,  ""trgt"" : ""agent://" &amp; Table134[[#This Row],[trgt]] &amp; """ } " &amp; IF(LEN(OFFSET(Table134[[#This Row],[src]],1,0))&gt;0,", ","")</f>
        <v xml:space="preserve">{ "src" : "agent://1a1bb32e3a444ce1be6f6095ff8306dc",  "trgt" : "agent://93a381adc00d4ee39a5afa47308efe64" } , </v>
      </c>
    </row>
    <row r="234" spans="1:11" x14ac:dyDescent="0.25">
      <c r="A234" s="178">
        <v>233</v>
      </c>
      <c r="B234" s="138" t="s">
        <v>2570</v>
      </c>
      <c r="C234" s="138" t="str">
        <f>VLOOKUP(Table134[[#This Row],[src]],Table1[[UUID]:[email]],2,FALSE)</f>
        <v>mstilo@localhost</v>
      </c>
      <c r="D234" s="138" t="s">
        <v>637</v>
      </c>
      <c r="E234" s="138" t="s">
        <v>2507</v>
      </c>
      <c r="F234" s="139" t="str">
        <f>VLOOKUP(Table134[[#This Row],[trgt]],Table1[[UUID]:[email]],2,FALSE)</f>
        <v>0@localhost</v>
      </c>
      <c r="G234" s="139" t="str">
        <f>IF(Table134[[#This Row],[src]]&lt;Table134[[#This Row],[trgt]],Table134[[#This Row],[src]]&amp;Table134[[#This Row],[trgt]],Table134[[#This Row],[trgt]]&amp;Table134[[#This Row],[src]])</f>
        <v>1a1bb32e3a444ce1be6f6095ff8306dceeeeeeeeeeeeeeeeeeeeeeeeeeeeeeee</v>
      </c>
      <c r="H234" s="137">
        <f>COUNTIF(Table134[DuplicateCheckId],Table134[[#This Row],[DuplicateCheckId]])-1</f>
        <v>0</v>
      </c>
      <c r="I234" s="139"/>
      <c r="J234" s="139" t="str">
        <f>IF(LEN(Table134[[#This Row],[Label]])&gt;0,"""label"" : { ""id"" : ""a7311ed09ba64a6e8066caa2a2247991"" , ""functor"" : ""tag list"" , ""components"" : [ { value"" : """ &amp; Table134[[#This Row],[Label]] &amp; """, ""type"" : ""string"" } ] },","")</f>
        <v/>
      </c>
      <c r="K234" s="137" t="str">
        <f ca="1">"{ ""src"" : ""agent://" &amp; Table134[[#This Row],[src]] &amp; """,  ""trgt"" : ""agent://" &amp; Table134[[#This Row],[trgt]] &amp; """ } " &amp; IF(LEN(OFFSET(Table134[[#This Row],[src]],1,0))&gt;0,", ","")</f>
        <v xml:space="preserve">{ "src" : "agent://1a1bb32e3a444ce1be6f6095ff8306dc",  "trgt" : "agent://eeeeeeeeeeeeeeeeeeeeeeeeeeeeeeee" } , </v>
      </c>
    </row>
    <row r="235" spans="1:11" x14ac:dyDescent="0.25">
      <c r="A235" s="137">
        <v>234</v>
      </c>
      <c r="B235" s="138" t="s">
        <v>2541</v>
      </c>
      <c r="C235" s="135" t="str">
        <f>VLOOKUP(Table134[[#This Row],[src]],Table1[[UUID]:[email]],2,FALSE)</f>
        <v>mthakur@localhost</v>
      </c>
      <c r="D235" s="138" t="s">
        <v>637</v>
      </c>
      <c r="E235" s="138" t="s">
        <v>2579</v>
      </c>
      <c r="F235" s="137" t="str">
        <f>VLOOKUP(Table134[[#This Row],[trgt]],Table1[[UUID]:[email]],2,FALSE)</f>
        <v>ghall@localhost</v>
      </c>
      <c r="G235" s="137" t="str">
        <f>IF(Table134[[#This Row],[src]]&lt;Table134[[#This Row],[trgt]],Table134[[#This Row],[src]]&amp;Table134[[#This Row],[trgt]],Table134[[#This Row],[trgt]]&amp;Table134[[#This Row],[src]])</f>
        <v>192a8f61aac04261918cb1a31f8f26f643a9f1ee41d1418193604415f9624ce2</v>
      </c>
      <c r="H235" s="137">
        <f>COUNTIF(Table134[DuplicateCheckId],Table134[[#This Row],[DuplicateCheckId]])-1</f>
        <v>0</v>
      </c>
      <c r="I235" s="137"/>
      <c r="J235" s="139" t="str">
        <f>IF(LEN(Table134[[#This Row],[Label]])&gt;0,"""label"" : { ""id"" : ""a7311ed09ba64a6e8066caa2a2247991"" , ""functor"" : ""tag list"" , ""components"" : [ { value"" : """ &amp; Table134[[#This Row],[Label]] &amp; """, ""type"" : ""string"" } ] },","")</f>
        <v/>
      </c>
      <c r="K235" s="137" t="str">
        <f ca="1">"{ ""src"" : ""agent://" &amp; Table134[[#This Row],[src]] &amp; """,  ""trgt"" : ""agent://" &amp; Table134[[#This Row],[trgt]] &amp; """ } " &amp; IF(LEN(OFFSET(Table134[[#This Row],[src]],1,0))&gt;0,", ","")</f>
        <v xml:space="preserve">{ "src" : "agent://192a8f61aac04261918cb1a31f8f26f6",  "trgt" : "agent://43a9f1ee41d1418193604415f9624ce2" } , </v>
      </c>
    </row>
    <row r="236" spans="1:11" x14ac:dyDescent="0.25">
      <c r="A236" s="137">
        <v>235</v>
      </c>
      <c r="B236" s="138" t="s">
        <v>2541</v>
      </c>
      <c r="C236" s="138" t="str">
        <f>VLOOKUP(Table134[[#This Row],[src]],Table1[[UUID]:[email]],2,FALSE)</f>
        <v>mthakur@localhost</v>
      </c>
      <c r="D236" s="138" t="s">
        <v>637</v>
      </c>
      <c r="E236" s="138" t="s">
        <v>2507</v>
      </c>
      <c r="F236" s="139" t="str">
        <f>VLOOKUP(Table134[[#This Row],[trgt]],Table1[[UUID]:[email]],2,FALSE)</f>
        <v>0@localhost</v>
      </c>
      <c r="G236" s="139" t="str">
        <f>IF(Table134[[#This Row],[src]]&lt;Table134[[#This Row],[trgt]],Table134[[#This Row],[src]]&amp;Table134[[#This Row],[trgt]],Table134[[#This Row],[trgt]]&amp;Table134[[#This Row],[src]])</f>
        <v>192a8f61aac04261918cb1a31f8f26f6eeeeeeeeeeeeeeeeeeeeeeeeeeeeeeee</v>
      </c>
      <c r="H236" s="137">
        <f>COUNTIF(Table134[DuplicateCheckId],Table134[[#This Row],[DuplicateCheckId]])-1</f>
        <v>0</v>
      </c>
      <c r="I236" s="139"/>
      <c r="J236" s="139" t="str">
        <f>IF(LEN(Table134[[#This Row],[Label]])&gt;0,"""label"" : { ""id"" : ""a7311ed09ba64a6e8066caa2a2247991"" , ""functor"" : ""tag list"" , ""components"" : [ { value"" : """ &amp; Table134[[#This Row],[Label]] &amp; """, ""type"" : ""string"" } ] },","")</f>
        <v/>
      </c>
      <c r="K236" s="137" t="str">
        <f ca="1">"{ ""src"" : ""agent://" &amp; Table134[[#This Row],[src]] &amp; """,  ""trgt"" : ""agent://" &amp; Table134[[#This Row],[trgt]] &amp; """ } " &amp; IF(LEN(OFFSET(Table134[[#This Row],[src]],1,0))&gt;0,", ","")</f>
        <v xml:space="preserve">{ "src" : "agent://192a8f61aac04261918cb1a31f8f26f6",  "trgt" : "agent://eeeeeeeeeeeeeeeeeeeeeeeeeeeeeeee" } , </v>
      </c>
    </row>
    <row r="237" spans="1:11" x14ac:dyDescent="0.25">
      <c r="A237" s="137">
        <v>236</v>
      </c>
      <c r="B237" s="138" t="s">
        <v>2580</v>
      </c>
      <c r="C237" s="135" t="str">
        <f>VLOOKUP(Table134[[#This Row],[src]],Table1[[UUID]:[email]],2,FALSE)</f>
        <v>myap@localhost</v>
      </c>
      <c r="D237" s="138" t="s">
        <v>637</v>
      </c>
      <c r="E237" s="138" t="s">
        <v>2584</v>
      </c>
      <c r="F237" s="137" t="str">
        <f>VLOOKUP(Table134[[#This Row],[trgt]],Table1[[UUID]:[email]],2,FALSE)</f>
        <v>mmachado@localhost</v>
      </c>
      <c r="G237" s="137" t="str">
        <f>IF(Table134[[#This Row],[src]]&lt;Table134[[#This Row],[trgt]],Table134[[#This Row],[src]]&amp;Table134[[#This Row],[trgt]],Table134[[#This Row],[trgt]]&amp;Table134[[#This Row],[src]])</f>
        <v>cb4ac0f88d6e4458a01866484ce4dff9dfe045e942ad41e5a2a09890b219e4f7</v>
      </c>
      <c r="H237" s="137">
        <f>COUNTIF(Table134[DuplicateCheckId],Table134[[#This Row],[DuplicateCheckId]])-1</f>
        <v>0</v>
      </c>
      <c r="I237" s="137"/>
      <c r="J237" s="139" t="str">
        <f>IF(LEN(Table134[[#This Row],[Label]])&gt;0,"""label"" : { ""id"" : ""a7311ed09ba64a6e8066caa2a2247991"" , ""functor"" : ""tag list"" , ""components"" : [ { value"" : """ &amp; Table134[[#This Row],[Label]] &amp; """, ""type"" : ""string"" } ] },","")</f>
        <v/>
      </c>
      <c r="K237" s="137" t="str">
        <f ca="1">"{ ""src"" : ""agent://" &amp; Table134[[#This Row],[src]] &amp; """,  ""trgt"" : ""agent://" &amp; Table134[[#This Row],[trgt]] &amp; """ } " &amp; IF(LEN(OFFSET(Table134[[#This Row],[src]],1,0))&gt;0,", ","")</f>
        <v xml:space="preserve">{ "src" : "agent://cb4ac0f88d6e4458a01866484ce4dff9",  "trgt" : "agent://dfe045e942ad41e5a2a09890b219e4f7" } , </v>
      </c>
    </row>
    <row r="238" spans="1:11" x14ac:dyDescent="0.25">
      <c r="A238" s="178">
        <v>237</v>
      </c>
      <c r="B238" s="138" t="s">
        <v>2580</v>
      </c>
      <c r="C238" s="138" t="str">
        <f>VLOOKUP(Table134[[#This Row],[src]],Table1[[UUID]:[email]],2,FALSE)</f>
        <v>myap@localhost</v>
      </c>
      <c r="D238" s="138" t="s">
        <v>637</v>
      </c>
      <c r="E238" s="138" t="s">
        <v>2507</v>
      </c>
      <c r="F238" s="139" t="str">
        <f>VLOOKUP(Table134[[#This Row],[trgt]],Table1[[UUID]:[email]],2,FALSE)</f>
        <v>0@localhost</v>
      </c>
      <c r="G238" s="139" t="str">
        <f>IF(Table134[[#This Row],[src]]&lt;Table134[[#This Row],[trgt]],Table134[[#This Row],[src]]&amp;Table134[[#This Row],[trgt]],Table134[[#This Row],[trgt]]&amp;Table134[[#This Row],[src]])</f>
        <v>cb4ac0f88d6e4458a01866484ce4dff9eeeeeeeeeeeeeeeeeeeeeeeeeeeeeeee</v>
      </c>
      <c r="H238" s="137">
        <f>COUNTIF(Table134[DuplicateCheckId],Table134[[#This Row],[DuplicateCheckId]])-1</f>
        <v>0</v>
      </c>
      <c r="I238" s="139"/>
      <c r="J238" s="139" t="str">
        <f>IF(LEN(Table134[[#This Row],[Label]])&gt;0,"""label"" : { ""id"" : ""a7311ed09ba64a6e8066caa2a2247991"" , ""functor"" : ""tag list"" , ""components"" : [ { value"" : """ &amp; Table134[[#This Row],[Label]] &amp; """, ""type"" : ""string"" } ] },","")</f>
        <v/>
      </c>
      <c r="K238" s="137" t="str">
        <f ca="1">"{ ""src"" : ""agent://" &amp; Table134[[#This Row],[src]] &amp; """,  ""trgt"" : ""agent://" &amp; Table134[[#This Row],[trgt]] &amp; """ } " &amp; IF(LEN(OFFSET(Table134[[#This Row],[src]],1,0))&gt;0,", ","")</f>
        <v xml:space="preserve">{ "src" : "agent://cb4ac0f88d6e4458a01866484ce4dff9",  "trgt" : "agent://eeeeeeeeeeeeeeeeeeeeeeeeeeeeeeee" } , </v>
      </c>
    </row>
    <row r="239" spans="1:11" x14ac:dyDescent="0.25">
      <c r="A239" s="137">
        <v>238</v>
      </c>
      <c r="B239" s="138" t="s">
        <v>2551</v>
      </c>
      <c r="C239" s="135" t="str">
        <f>VLOOKUP(Table134[[#This Row],[src]],Table1[[UUID]:[email]],2,FALSE)</f>
        <v>nmendez@localhost</v>
      </c>
      <c r="D239" s="138" t="s">
        <v>637</v>
      </c>
      <c r="E239" s="138" t="s">
        <v>2599</v>
      </c>
      <c r="F239" s="137" t="str">
        <f>VLOOKUP(Table134[[#This Row],[trgt]],Table1[[UUID]:[email]],2,FALSE)</f>
        <v>kabdulrashid@localhost</v>
      </c>
      <c r="G239" s="137" t="str">
        <f>IF(Table134[[#This Row],[src]]&lt;Table134[[#This Row],[trgt]],Table134[[#This Row],[src]]&amp;Table134[[#This Row],[trgt]],Table134[[#This Row],[trgt]]&amp;Table134[[#This Row],[src]])</f>
        <v>2e7de2ea9a334fd1aeff3ab2abf40adc5a452f49bb744f96865665f6df9856be</v>
      </c>
      <c r="H239" s="137">
        <f>COUNTIF(Table134[DuplicateCheckId],Table134[[#This Row],[DuplicateCheckId]])-1</f>
        <v>0</v>
      </c>
      <c r="I239" s="137"/>
      <c r="J239" s="139" t="str">
        <f>IF(LEN(Table134[[#This Row],[Label]])&gt;0,"""label"" : { ""id"" : ""a7311ed09ba64a6e8066caa2a2247991"" , ""functor"" : ""tag list"" , ""components"" : [ { value"" : """ &amp; Table134[[#This Row],[Label]] &amp; """, ""type"" : ""string"" } ] },","")</f>
        <v/>
      </c>
      <c r="K239" s="137" t="str">
        <f ca="1">"{ ""src"" : ""agent://" &amp; Table134[[#This Row],[src]] &amp; """,  ""trgt"" : ""agent://" &amp; Table134[[#This Row],[trgt]] &amp; """ } " &amp; IF(LEN(OFFSET(Table134[[#This Row],[src]],1,0))&gt;0,", ","")</f>
        <v xml:space="preserve">{ "src" : "agent://2e7de2ea9a334fd1aeff3ab2abf40adc",  "trgt" : "agent://5a452f49bb744f96865665f6df9856be" } , </v>
      </c>
    </row>
    <row r="240" spans="1:11" x14ac:dyDescent="0.25">
      <c r="A240" s="137">
        <v>239</v>
      </c>
      <c r="B240" s="138" t="s">
        <v>2551</v>
      </c>
      <c r="C240" s="138" t="str">
        <f>VLOOKUP(Table134[[#This Row],[src]],Table1[[UUID]:[email]],2,FALSE)</f>
        <v>nmendez@localhost</v>
      </c>
      <c r="D240" s="138" t="s">
        <v>637</v>
      </c>
      <c r="E240" s="138" t="s">
        <v>2507</v>
      </c>
      <c r="F240" s="139" t="str">
        <f>VLOOKUP(Table134[[#This Row],[trgt]],Table1[[UUID]:[email]],2,FALSE)</f>
        <v>0@localhost</v>
      </c>
      <c r="G240" s="139" t="str">
        <f>IF(Table134[[#This Row],[src]]&lt;Table134[[#This Row],[trgt]],Table134[[#This Row],[src]]&amp;Table134[[#This Row],[trgt]],Table134[[#This Row],[trgt]]&amp;Table134[[#This Row],[src]])</f>
        <v>2e7de2ea9a334fd1aeff3ab2abf40adceeeeeeeeeeeeeeeeeeeeeeeeeeeeeeee</v>
      </c>
      <c r="H240" s="137">
        <f>COUNTIF(Table134[DuplicateCheckId],Table134[[#This Row],[DuplicateCheckId]])-1</f>
        <v>0</v>
      </c>
      <c r="I240" s="139"/>
      <c r="J240" s="139" t="str">
        <f>IF(LEN(Table134[[#This Row],[Label]])&gt;0,"""label"" : { ""id"" : ""a7311ed09ba64a6e8066caa2a2247991"" , ""functor"" : ""tag list"" , ""components"" : [ { value"" : """ &amp; Table134[[#This Row],[Label]] &amp; """, ""type"" : ""string"" } ] },","")</f>
        <v/>
      </c>
      <c r="K240" s="137" t="str">
        <f ca="1">"{ ""src"" : ""agent://" &amp; Table134[[#This Row],[src]] &amp; """,  ""trgt"" : ""agent://" &amp; Table134[[#This Row],[trgt]] &amp; """ } " &amp; IF(LEN(OFFSET(Table134[[#This Row],[src]],1,0))&gt;0,", ","")</f>
        <v xml:space="preserve">{ "src" : "agent://2e7de2ea9a334fd1aeff3ab2abf40adc",  "trgt" : "agent://eeeeeeeeeeeeeeeeeeeeeeeeeeeeeeee" } , </v>
      </c>
    </row>
    <row r="241" spans="1:11" x14ac:dyDescent="0.25">
      <c r="A241" s="137">
        <v>240</v>
      </c>
      <c r="B241" s="138" t="s">
        <v>2527</v>
      </c>
      <c r="C241" s="135" t="str">
        <f>VLOOKUP(Table134[[#This Row],[src]],Table1[[UUID]:[email]],2,FALSE)</f>
        <v>nuppal@localhost</v>
      </c>
      <c r="D241" s="138" t="s">
        <v>637</v>
      </c>
      <c r="E241" s="138" t="s">
        <v>2571</v>
      </c>
      <c r="F241" s="137" t="str">
        <f>VLOOKUP(Table134[[#This Row],[trgt]],Table1[[UUID]:[email]],2,FALSE)</f>
        <v>iungaro@localhost</v>
      </c>
      <c r="G241" s="137" t="str">
        <f>IF(Table134[[#This Row],[src]]&lt;Table134[[#This Row],[trgt]],Table134[[#This Row],[src]]&amp;Table134[[#This Row],[trgt]],Table134[[#This Row],[trgt]]&amp;Table134[[#This Row],[src]])</f>
        <v>4c97d00af9b7407393bc968c29f4e86af9ad7bb715244e1abf8e3611859f1875</v>
      </c>
      <c r="H241" s="137">
        <f>COUNTIF(Table134[DuplicateCheckId],Table134[[#This Row],[DuplicateCheckId]])-1</f>
        <v>0</v>
      </c>
      <c r="I241" s="139" t="s">
        <v>651</v>
      </c>
      <c r="J241"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1" s="137" t="str">
        <f ca="1">"{ ""src"" : ""agent://" &amp; Table134[[#This Row],[src]] &amp; """,  ""trgt"" : ""agent://" &amp; Table134[[#This Row],[trgt]] &amp; """ } " &amp; IF(LEN(OFFSET(Table134[[#This Row],[src]],1,0))&gt;0,", ","")</f>
        <v xml:space="preserve">{ "src" : "agent://f9ad7bb715244e1abf8e3611859f1875",  "trgt" : "agent://4c97d00af9b7407393bc968c29f4e86a" } , </v>
      </c>
    </row>
    <row r="242" spans="1:11" x14ac:dyDescent="0.25">
      <c r="A242" s="178">
        <v>241</v>
      </c>
      <c r="B242" s="138" t="s">
        <v>2527</v>
      </c>
      <c r="C242" s="138" t="str">
        <f>VLOOKUP(Table134[[#This Row],[src]],Table1[[UUID]:[email]],2,FALSE)</f>
        <v>nuppal@localhost</v>
      </c>
      <c r="D242" s="138" t="s">
        <v>637</v>
      </c>
      <c r="E242" s="138" t="s">
        <v>2507</v>
      </c>
      <c r="F242" s="139" t="str">
        <f>VLOOKUP(Table134[[#This Row],[trgt]],Table1[[UUID]:[email]],2,FALSE)</f>
        <v>0@localhost</v>
      </c>
      <c r="G242" s="139" t="str">
        <f>IF(Table134[[#This Row],[src]]&lt;Table134[[#This Row],[trgt]],Table134[[#This Row],[src]]&amp;Table134[[#This Row],[trgt]],Table134[[#This Row],[trgt]]&amp;Table134[[#This Row],[src]])</f>
        <v>eeeeeeeeeeeeeeeeeeeeeeeeeeeeeeeef9ad7bb715244e1abf8e3611859f1875</v>
      </c>
      <c r="H242" s="137">
        <f>COUNTIF(Table134[DuplicateCheckId],Table134[[#This Row],[DuplicateCheckId]])-1</f>
        <v>0</v>
      </c>
      <c r="I242" s="139"/>
      <c r="J242" s="139" t="str">
        <f>IF(LEN(Table134[[#This Row],[Label]])&gt;0,"""label"" : { ""id"" : ""a7311ed09ba64a6e8066caa2a2247991"" , ""functor"" : ""tag list"" , ""components"" : [ { value"" : """ &amp; Table134[[#This Row],[Label]] &amp; """, ""type"" : ""string"" } ] },","")</f>
        <v/>
      </c>
      <c r="K242" s="137" t="str">
        <f ca="1">"{ ""src"" : ""agent://" &amp; Table134[[#This Row],[src]] &amp; """,  ""trgt"" : ""agent://" &amp; Table134[[#This Row],[trgt]] &amp; """ } " &amp; IF(LEN(OFFSET(Table134[[#This Row],[src]],1,0))&gt;0,", ","")</f>
        <v xml:space="preserve">{ "src" : "agent://f9ad7bb715244e1abf8e3611859f1875",  "trgt" : "agent://eeeeeeeeeeeeeeeeeeeeeeeeeeeeeeee" } , </v>
      </c>
    </row>
    <row r="243" spans="1:11" x14ac:dyDescent="0.25">
      <c r="A243" s="137">
        <v>242</v>
      </c>
      <c r="B243" s="141" t="s">
        <v>2522</v>
      </c>
      <c r="C243" s="135" t="str">
        <f>VLOOKUP(Table134[[#This Row],[src]],Table1[[UUID]:[email]],2,FALSE)</f>
        <v>pbennett@localhost</v>
      </c>
      <c r="D243" s="138" t="s">
        <v>637</v>
      </c>
      <c r="E243" s="138" t="s">
        <v>2606</v>
      </c>
      <c r="F243" s="137" t="str">
        <f>VLOOKUP(Table134[[#This Row],[trgt]],Table1[[UUID]:[email]],2,FALSE)</f>
        <v>bperry@localhost</v>
      </c>
      <c r="G243" s="137" t="str">
        <f>IF(Table134[[#This Row],[src]]&lt;Table134[[#This Row],[trgt]],Table134[[#This Row],[src]]&amp;Table134[[#This Row],[trgt]],Table134[[#This Row],[trgt]]&amp;Table134[[#This Row],[src]])</f>
        <v>2e1b5dfefeb346edabc8f7342f1d5d6189cbeaafbb5848a48bdf2917d6ae110d</v>
      </c>
      <c r="H243" s="137">
        <f>COUNTIF(Table134[DuplicateCheckId],Table134[[#This Row],[DuplicateCheckId]])-1</f>
        <v>0</v>
      </c>
      <c r="I243" s="137"/>
      <c r="J243" s="137" t="str">
        <f>IF(LEN(Table134[[#This Row],[Label]])&gt;0,"""label"" : { ""id"" : ""a7311ed09ba64a6e8066caa2a2247991"" , ""functor"" : ""tag list"" , ""components"" : [ { value"" : """ &amp; Table134[[#This Row],[Label]] &amp; """, ""type"" : ""string"" } ] },","")</f>
        <v/>
      </c>
      <c r="K243" s="137" t="str">
        <f ca="1">"{ ""src"" : ""agent://" &amp; Table134[[#This Row],[src]] &amp; """,  ""trgt"" : ""agent://" &amp; Table134[[#This Row],[trgt]] &amp; """ } " &amp; IF(LEN(OFFSET(Table134[[#This Row],[src]],1,0))&gt;0,", ","")</f>
        <v xml:space="preserve">{ "src" : "agent://89cbeaafbb5848a48bdf2917d6ae110d",  "trgt" : "agent://2e1b5dfefeb346edabc8f7342f1d5d61" } , </v>
      </c>
    </row>
    <row r="244" spans="1:11" x14ac:dyDescent="0.25">
      <c r="A244" s="137">
        <v>243</v>
      </c>
      <c r="B244" s="138" t="s">
        <v>2522</v>
      </c>
      <c r="C244" s="135" t="str">
        <f>VLOOKUP(Table134[[#This Row],[src]],Table1[[UUID]:[email]],2,FALSE)</f>
        <v>pbennett@localhost</v>
      </c>
      <c r="D244" s="138" t="s">
        <v>637</v>
      </c>
      <c r="E244" s="138" t="s">
        <v>2523</v>
      </c>
      <c r="F244" s="137" t="str">
        <f>VLOOKUP(Table134[[#This Row],[trgt]],Table1[[UUID]:[email]],2,FALSE)</f>
        <v>mnori@localhost</v>
      </c>
      <c r="G244" s="137" t="str">
        <f>IF(Table134[[#This Row],[src]]&lt;Table134[[#This Row],[trgt]],Table134[[#This Row],[src]]&amp;Table134[[#This Row],[trgt]],Table134[[#This Row],[trgt]]&amp;Table134[[#This Row],[src]])</f>
        <v>40c96981ca9140839dfc76826df0f43289cbeaafbb5848a48bdf2917d6ae110d</v>
      </c>
      <c r="H244" s="137">
        <f>COUNTIF(Table134[DuplicateCheckId],Table134[[#This Row],[DuplicateCheckId]])-1</f>
        <v>0</v>
      </c>
      <c r="I244" s="139" t="s">
        <v>651</v>
      </c>
      <c r="J244"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37" t="str">
        <f ca="1">"{ ""src"" : ""agent://" &amp; Table134[[#This Row],[src]] &amp; """,  ""trgt"" : ""agent://" &amp; Table134[[#This Row],[trgt]] &amp; """ } " &amp; IF(LEN(OFFSET(Table134[[#This Row],[src]],1,0))&gt;0,", ","")</f>
        <v xml:space="preserve">{ "src" : "agent://89cbeaafbb5848a48bdf2917d6ae110d",  "trgt" : "agent://40c96981ca9140839dfc76826df0f432" } , </v>
      </c>
    </row>
    <row r="245" spans="1:11" x14ac:dyDescent="0.25">
      <c r="A245" s="137">
        <v>244</v>
      </c>
      <c r="B245" s="138" t="s">
        <v>2609</v>
      </c>
      <c r="C245" s="135" t="str">
        <f>VLOOKUP(Table134[[#This Row],[src]],Table1[[UUID]:[email]],2,FALSE)</f>
        <v>phawthorn@localhost</v>
      </c>
      <c r="D245" s="138" t="s">
        <v>639</v>
      </c>
      <c r="E245" s="180" t="s">
        <v>2603</v>
      </c>
      <c r="F245" s="137" t="str">
        <f>VLOOKUP(Table134[[#This Row],[trgt]],Table1[[UUID]:[email]],2,FALSE)</f>
        <v>anadir@localhost</v>
      </c>
      <c r="G245" s="137" t="str">
        <f>IF(Table134[[#This Row],[src]]&lt;Table134[[#This Row],[trgt]],Table134[[#This Row],[src]]&amp;Table134[[#This Row],[trgt]],Table134[[#This Row],[trgt]]&amp;Table134[[#This Row],[src]])</f>
        <v>5f172d033a604e5994faa4190d4162608ce7d7d34c8348a5b3b51eb0400f0408</v>
      </c>
      <c r="H245" s="137">
        <f>COUNTIF(Table134[DuplicateCheckId],Table134[[#This Row],[DuplicateCheckId]])-1</f>
        <v>0</v>
      </c>
      <c r="I245" s="137"/>
      <c r="J245" s="137" t="str">
        <f>IF(LEN(Table134[[#This Row],[Label]])&gt;0,"""label"" : { ""id"" : ""a7311ed09ba64a6e8066caa2a2247991"" , ""functor"" : ""tag list"" , ""components"" : [ { value"" : """ &amp; Table134[[#This Row],[Label]] &amp; """, ""type"" : ""string"" } ] },","")</f>
        <v/>
      </c>
      <c r="K245" s="137" t="str">
        <f ca="1">"{ ""src"" : ""agent://" &amp; Table134[[#This Row],[src]] &amp; """,  ""trgt"" : ""agent://" &amp; Table134[[#This Row],[trgt]] &amp; """ } " &amp; IF(LEN(OFFSET(Table134[[#This Row],[src]],1,0))&gt;0,", ","")</f>
        <v xml:space="preserve">{ "src" : "agent://5f172d033a604e5994faa4190d416260",  "trgt" : "agent://8ce7d7d34c8348a5b3b51eb0400f0408" } , </v>
      </c>
    </row>
    <row r="246" spans="1:11" x14ac:dyDescent="0.25">
      <c r="A246" s="178">
        <v>245</v>
      </c>
      <c r="B246" s="138" t="s">
        <v>2602</v>
      </c>
      <c r="C246" s="135" t="str">
        <f>VLOOKUP(Table134[[#This Row],[src]],Table1[[UUID]:[email]],2,FALSE)</f>
        <v>ralfarsi@localhost</v>
      </c>
      <c r="D246" s="138" t="s">
        <v>637</v>
      </c>
      <c r="E246" s="138" t="s">
        <v>2530</v>
      </c>
      <c r="F246" s="137" t="str">
        <f>VLOOKUP(Table134[[#This Row],[trgt]],Table1[[UUID]:[email]],2,FALSE)</f>
        <v>bbhattacharya@localhost</v>
      </c>
      <c r="G246" s="137" t="str">
        <f>IF(Table134[[#This Row],[src]]&lt;Table134[[#This Row],[trgt]],Table134[[#This Row],[src]]&amp;Table134[[#This Row],[trgt]],Table134[[#This Row],[trgt]]&amp;Table134[[#This Row],[src]])</f>
        <v>4461f860d3674cb0af03332ea72e9053955800595628403f81c8a3c5aa4d91ec</v>
      </c>
      <c r="H246" s="137">
        <f>COUNTIF(Table134[DuplicateCheckId],Table134[[#This Row],[DuplicateCheckId]])-1</f>
        <v>0</v>
      </c>
      <c r="I246" s="137"/>
      <c r="J246" s="139" t="str">
        <f>IF(LEN(Table134[[#This Row],[Label]])&gt;0,"""label"" : { ""id"" : ""a7311ed09ba64a6e8066caa2a2247991"" , ""functor"" : ""tag list"" , ""components"" : [ { value"" : """ &amp; Table134[[#This Row],[Label]] &amp; """, ""type"" : ""string"" } ] },","")</f>
        <v/>
      </c>
      <c r="K246" s="137" t="str">
        <f ca="1">"{ ""src"" : ""agent://" &amp; Table134[[#This Row],[src]] &amp; """,  ""trgt"" : ""agent://" &amp; Table134[[#This Row],[trgt]] &amp; """ } " &amp; IF(LEN(OFFSET(Table134[[#This Row],[src]],1,0))&gt;0,", ","")</f>
        <v xml:space="preserve">{ "src" : "agent://955800595628403f81c8a3c5aa4d91ec",  "trgt" : "agent://4461f860d3674cb0af03332ea72e9053" } , </v>
      </c>
    </row>
    <row r="247" spans="1:11" x14ac:dyDescent="0.25">
      <c r="A247" s="137">
        <v>246</v>
      </c>
      <c r="B247" s="138" t="s">
        <v>2602</v>
      </c>
      <c r="C247" s="138" t="str">
        <f>VLOOKUP(Table134[[#This Row],[src]],Table1[[UUID]:[email]],2,FALSE)</f>
        <v>ralfarsi@localhost</v>
      </c>
      <c r="D247" s="138" t="s">
        <v>637</v>
      </c>
      <c r="E247" s="138" t="s">
        <v>2507</v>
      </c>
      <c r="F247" s="139" t="str">
        <f>VLOOKUP(Table134[[#This Row],[trgt]],Table1[[UUID]:[email]],2,FALSE)</f>
        <v>0@localhost</v>
      </c>
      <c r="G247" s="139" t="str">
        <f>IF(Table134[[#This Row],[src]]&lt;Table134[[#This Row],[trgt]],Table134[[#This Row],[src]]&amp;Table134[[#This Row],[trgt]],Table134[[#This Row],[trgt]]&amp;Table134[[#This Row],[src]])</f>
        <v>955800595628403f81c8a3c5aa4d91eceeeeeeeeeeeeeeeeeeeeeeeeeeeeeeee</v>
      </c>
      <c r="H247" s="137">
        <f>COUNTIF(Table134[DuplicateCheckId],Table134[[#This Row],[DuplicateCheckId]])-1</f>
        <v>0</v>
      </c>
      <c r="I247" s="139"/>
      <c r="J247" s="139" t="str">
        <f>IF(LEN(Table134[[#This Row],[Label]])&gt;0,"""label"" : { ""id"" : ""a7311ed09ba64a6e8066caa2a2247991"" , ""functor"" : ""tag list"" , ""components"" : [ { value"" : """ &amp; Table134[[#This Row],[Label]] &amp; """, ""type"" : ""string"" } ] },","")</f>
        <v/>
      </c>
      <c r="K247" s="137" t="str">
        <f ca="1">"{ ""src"" : ""agent://" &amp; Table134[[#This Row],[src]] &amp; """,  ""trgt"" : ""agent://" &amp; Table134[[#This Row],[trgt]] &amp; """ } " &amp; IF(LEN(OFFSET(Table134[[#This Row],[src]],1,0))&gt;0,", ","")</f>
        <v xml:space="preserve">{ "src" : "agent://955800595628403f81c8a3c5aa4d91ec",  "trgt" : "agent://eeeeeeeeeeeeeeeeeeeeeeeeeeeeeeee" } , </v>
      </c>
    </row>
    <row r="248" spans="1:11" x14ac:dyDescent="0.25">
      <c r="A248" s="137">
        <v>247</v>
      </c>
      <c r="B248" s="138" t="s">
        <v>2560</v>
      </c>
      <c r="C248" s="135" t="str">
        <f>VLOOKUP(Table134[[#This Row],[src]],Table1[[UUID]:[email]],2,FALSE)</f>
        <v>rmurphy@localhost</v>
      </c>
      <c r="D248" s="138" t="s">
        <v>637</v>
      </c>
      <c r="E248" s="138" t="s">
        <v>2551</v>
      </c>
      <c r="F248" s="137" t="str">
        <f>VLOOKUP(Table134[[#This Row],[trgt]],Table1[[UUID]:[email]],2,FALSE)</f>
        <v>nmendez@localhost</v>
      </c>
      <c r="G248" s="137" t="str">
        <f>IF(Table134[[#This Row],[src]]&lt;Table134[[#This Row],[trgt]],Table134[[#This Row],[src]]&amp;Table134[[#This Row],[trgt]],Table134[[#This Row],[trgt]]&amp;Table134[[#This Row],[src]])</f>
        <v>2e7de2ea9a334fd1aeff3ab2abf40adc93a381adc00d4ee39a5afa47308efe64</v>
      </c>
      <c r="H248" s="137">
        <f>COUNTIF(Table134[DuplicateCheckId],Table134[[#This Row],[DuplicateCheckId]])-1</f>
        <v>0</v>
      </c>
      <c r="I248" s="137"/>
      <c r="J248" s="139" t="str">
        <f>IF(LEN(Table134[[#This Row],[Label]])&gt;0,"""label"" : { ""id"" : ""a7311ed09ba64a6e8066caa2a2247991"" , ""functor"" : ""tag list"" , ""components"" : [ { value"" : """ &amp; Table134[[#This Row],[Label]] &amp; """, ""type"" : ""string"" } ] },","")</f>
        <v/>
      </c>
      <c r="K248" s="137" t="str">
        <f ca="1">"{ ""src"" : ""agent://" &amp; Table134[[#This Row],[src]] &amp; """,  ""trgt"" : ""agent://" &amp; Table134[[#This Row],[trgt]] &amp; """ } " &amp; IF(LEN(OFFSET(Table134[[#This Row],[src]],1,0))&gt;0,", ","")</f>
        <v xml:space="preserve">{ "src" : "agent://93a381adc00d4ee39a5afa47308efe64",  "trgt" : "agent://2e7de2ea9a334fd1aeff3ab2abf40adc" } , </v>
      </c>
    </row>
    <row r="249" spans="1:11" x14ac:dyDescent="0.25">
      <c r="A249" s="137">
        <v>248</v>
      </c>
      <c r="B249" s="31" t="s">
        <v>2560</v>
      </c>
      <c r="C249" s="31" t="str">
        <f>VLOOKUP(Table134[[#This Row],[src]],Table1[[UUID]:[email]],2,FALSE)</f>
        <v>rmurphy@localhost</v>
      </c>
      <c r="D249" s="138" t="s">
        <v>637</v>
      </c>
      <c r="E249" s="138" t="s">
        <v>2507</v>
      </c>
      <c r="F249" s="139" t="str">
        <f>VLOOKUP(Table134[[#This Row],[trgt]],Table1[[UUID]:[email]],2,FALSE)</f>
        <v>0@localhost</v>
      </c>
      <c r="G249" s="139" t="str">
        <f>IF(Table134[[#This Row],[src]]&lt;Table134[[#This Row],[trgt]],Table134[[#This Row],[src]]&amp;Table134[[#This Row],[trgt]],Table134[[#This Row],[trgt]]&amp;Table134[[#This Row],[src]])</f>
        <v>93a381adc00d4ee39a5afa47308efe64eeeeeeeeeeeeeeeeeeeeeeeeeeeeeeee</v>
      </c>
      <c r="H249" s="137">
        <f>COUNTIF(Table134[DuplicateCheckId],Table134[[#This Row],[DuplicateCheckId]])-1</f>
        <v>0</v>
      </c>
      <c r="I249" s="139"/>
      <c r="J249" s="139" t="str">
        <f>IF(LEN(Table134[[#This Row],[Label]])&gt;0,"""label"" : { ""id"" : ""a7311ed09ba64a6e8066caa2a2247991"" , ""functor"" : ""tag list"" , ""components"" : [ { value"" : """ &amp; Table134[[#This Row],[Label]] &amp; """, ""type"" : ""string"" } ] },","")</f>
        <v/>
      </c>
      <c r="K249" s="137" t="str">
        <f ca="1">"{ ""src"" : ""agent://" &amp; Table134[[#This Row],[src]] &amp; """,  ""trgt"" : ""agent://" &amp; Table134[[#This Row],[trgt]] &amp; """ } " &amp; IF(LEN(OFFSET(Table134[[#This Row],[src]],1,0))&gt;0,", ","")</f>
        <v xml:space="preserve">{ "src" : "agent://93a381adc00d4ee39a5afa47308efe64",  "trgt" : "agent://eeeeeeeeeeeeeeeeeeeeeeeeeeeeeeee" } , </v>
      </c>
    </row>
    <row r="250" spans="1:11" x14ac:dyDescent="0.25">
      <c r="A250" s="178">
        <v>249</v>
      </c>
      <c r="B250" s="138" t="s">
        <v>2558</v>
      </c>
      <c r="C250" s="135" t="str">
        <f>VLOOKUP(Table134[[#This Row],[src]],Table1[[UUID]:[email]],2,FALSE)</f>
        <v>rperez@localhost</v>
      </c>
      <c r="D250" s="138" t="s">
        <v>637</v>
      </c>
      <c r="E250" s="138" t="s">
        <v>2541</v>
      </c>
      <c r="F250" s="137" t="str">
        <f>VLOOKUP(Table134[[#This Row],[trgt]],Table1[[UUID]:[email]],2,FALSE)</f>
        <v>mthakur@localhost</v>
      </c>
      <c r="G250" s="137" t="str">
        <f>IF(Table134[[#This Row],[src]]&lt;Table134[[#This Row],[trgt]],Table134[[#This Row],[src]]&amp;Table134[[#This Row],[trgt]],Table134[[#This Row],[trgt]]&amp;Table134[[#This Row],[src]])</f>
        <v>192a8f61aac04261918cb1a31f8f26f6a2ecef3fdf23467abfe11fa2d331442d</v>
      </c>
      <c r="H250" s="137">
        <f>COUNTIF(Table134[DuplicateCheckId],Table134[[#This Row],[DuplicateCheckId]])-1</f>
        <v>0</v>
      </c>
      <c r="I250" s="137"/>
      <c r="J250" s="139" t="str">
        <f>IF(LEN(Table134[[#This Row],[Label]])&gt;0,"""label"" : { ""id"" : ""a7311ed09ba64a6e8066caa2a2247991"" , ""functor"" : ""tag list"" , ""components"" : [ { value"" : """ &amp; Table134[[#This Row],[Label]] &amp; """, ""type"" : ""string"" } ] },","")</f>
        <v/>
      </c>
      <c r="K250" s="137" t="str">
        <f ca="1">"{ ""src"" : ""agent://" &amp; Table134[[#This Row],[src]] &amp; """,  ""trgt"" : ""agent://" &amp; Table134[[#This Row],[trgt]] &amp; """ } " &amp; IF(LEN(OFFSET(Table134[[#This Row],[src]],1,0))&gt;0,", ","")</f>
        <v xml:space="preserve">{ "src" : "agent://a2ecef3fdf23467abfe11fa2d331442d",  "trgt" : "agent://192a8f61aac04261918cb1a31f8f26f6" } , </v>
      </c>
    </row>
    <row r="251" spans="1:11" x14ac:dyDescent="0.25">
      <c r="A251" s="137">
        <v>250</v>
      </c>
      <c r="B251" s="138" t="s">
        <v>2558</v>
      </c>
      <c r="C251" s="138" t="str">
        <f>VLOOKUP(Table134[[#This Row],[src]],Table1[[UUID]:[email]],2,FALSE)</f>
        <v>rperez@localhost</v>
      </c>
      <c r="D251" s="138" t="s">
        <v>637</v>
      </c>
      <c r="E251" s="138" t="s">
        <v>2507</v>
      </c>
      <c r="F251" s="139" t="str">
        <f>VLOOKUP(Table134[[#This Row],[trgt]],Table1[[UUID]:[email]],2,FALSE)</f>
        <v>0@localhost</v>
      </c>
      <c r="G251" s="139" t="str">
        <f>IF(Table134[[#This Row],[src]]&lt;Table134[[#This Row],[trgt]],Table134[[#This Row],[src]]&amp;Table134[[#This Row],[trgt]],Table134[[#This Row],[trgt]]&amp;Table134[[#This Row],[src]])</f>
        <v>a2ecef3fdf23467abfe11fa2d331442deeeeeeeeeeeeeeeeeeeeeeeeeeeeeeee</v>
      </c>
      <c r="H251" s="137">
        <f>COUNTIF(Table134[DuplicateCheckId],Table134[[#This Row],[DuplicateCheckId]])-1</f>
        <v>0</v>
      </c>
      <c r="I251" s="139"/>
      <c r="J251" s="139" t="str">
        <f>IF(LEN(Table134[[#This Row],[Label]])&gt;0,"""label"" : { ""id"" : ""a7311ed09ba64a6e8066caa2a2247991"" , ""functor"" : ""tag list"" , ""components"" : [ { value"" : """ &amp; Table134[[#This Row],[Label]] &amp; """, ""type"" : ""string"" } ] },","")</f>
        <v/>
      </c>
      <c r="K251" s="137" t="str">
        <f ca="1">"{ ""src"" : ""agent://" &amp; Table134[[#This Row],[src]] &amp; """,  ""trgt"" : ""agent://" &amp; Table134[[#This Row],[trgt]] &amp; """ } " &amp; IF(LEN(OFFSET(Table134[[#This Row],[src]],1,0))&gt;0,", ","")</f>
        <v xml:space="preserve">{ "src" : "agent://a2ecef3fdf23467abfe11fa2d331442d",  "trgt" : "agent://eeeeeeeeeeeeeeeeeeeeeeeeeeeeeeee" } , </v>
      </c>
    </row>
    <row r="252" spans="1:11" x14ac:dyDescent="0.25">
      <c r="A252" s="137">
        <v>251</v>
      </c>
      <c r="B252" s="138" t="s">
        <v>2578</v>
      </c>
      <c r="C252" s="135" t="str">
        <f>VLOOKUP(Table134[[#This Row],[src]],Table1[[UUID]:[email]],2,FALSE)</f>
        <v>rsarkozi@localhost</v>
      </c>
      <c r="D252" s="138" t="s">
        <v>637</v>
      </c>
      <c r="E252" s="138" t="s">
        <v>2595</v>
      </c>
      <c r="F252" s="137" t="str">
        <f>VLOOKUP(Table134[[#This Row],[trgt]],Table1[[UUID]:[email]],2,FALSE)</f>
        <v>aamirmoez@localhost</v>
      </c>
      <c r="G252" s="137" t="str">
        <f>IF(Table134[[#This Row],[src]]&lt;Table134[[#This Row],[trgt]],Table134[[#This Row],[src]]&amp;Table134[[#This Row],[trgt]],Table134[[#This Row],[trgt]]&amp;Table134[[#This Row],[src]])</f>
        <v>04171b5ec8924647aba29eed98b1521423e9ff8ac0fd40a38849a1f1579f1179</v>
      </c>
      <c r="H252" s="137">
        <f>COUNTIF(Table134[DuplicateCheckId],Table134[[#This Row],[DuplicateCheckId]])-1</f>
        <v>0</v>
      </c>
      <c r="I252" s="137"/>
      <c r="J252" s="139" t="str">
        <f>IF(LEN(Table134[[#This Row],[Label]])&gt;0,"""label"" : { ""id"" : ""a7311ed09ba64a6e8066caa2a2247991"" , ""functor"" : ""tag list"" , ""components"" : [ { value"" : """ &amp; Table134[[#This Row],[Label]] &amp; """, ""type"" : ""string"" } ] },","")</f>
        <v/>
      </c>
      <c r="K252" s="137" t="str">
        <f ca="1">"{ ""src"" : ""agent://" &amp; Table134[[#This Row],[src]] &amp; """,  ""trgt"" : ""agent://" &amp; Table134[[#This Row],[trgt]] &amp; """ } " &amp; IF(LEN(OFFSET(Table134[[#This Row],[src]],1,0))&gt;0,", ","")</f>
        <v xml:space="preserve">{ "src" : "agent://23e9ff8ac0fd40a38849a1f1579f1179",  "trgt" : "agent://04171b5ec8924647aba29eed98b15214" } , </v>
      </c>
    </row>
    <row r="253" spans="1:11" x14ac:dyDescent="0.25">
      <c r="A253" s="137">
        <v>252</v>
      </c>
      <c r="B253" s="138" t="s">
        <v>2578</v>
      </c>
      <c r="C253" s="138" t="str">
        <f>VLOOKUP(Table134[[#This Row],[src]],Table1[[UUID]:[email]],2,FALSE)</f>
        <v>rsarkozi@localhost</v>
      </c>
      <c r="D253" s="138" t="s">
        <v>637</v>
      </c>
      <c r="E253" s="138" t="s">
        <v>2507</v>
      </c>
      <c r="F253" s="139" t="str">
        <f>VLOOKUP(Table134[[#This Row],[trgt]],Table1[[UUID]:[email]],2,FALSE)</f>
        <v>0@localhost</v>
      </c>
      <c r="G253" s="139" t="str">
        <f>IF(Table134[[#This Row],[src]]&lt;Table134[[#This Row],[trgt]],Table134[[#This Row],[src]]&amp;Table134[[#This Row],[trgt]],Table134[[#This Row],[trgt]]&amp;Table134[[#This Row],[src]])</f>
        <v>23e9ff8ac0fd40a38849a1f1579f1179eeeeeeeeeeeeeeeeeeeeeeeeeeeeeeee</v>
      </c>
      <c r="H253" s="137">
        <f>COUNTIF(Table134[DuplicateCheckId],Table134[[#This Row],[DuplicateCheckId]])-1</f>
        <v>0</v>
      </c>
      <c r="I253" s="139"/>
      <c r="J253" s="139" t="str">
        <f>IF(LEN(Table134[[#This Row],[Label]])&gt;0,"""label"" : { ""id"" : ""a7311ed09ba64a6e8066caa2a2247991"" , ""functor"" : ""tag list"" , ""components"" : [ { value"" : """ &amp; Table134[[#This Row],[Label]] &amp; """, ""type"" : ""string"" } ] },","")</f>
        <v/>
      </c>
      <c r="K253" s="137" t="str">
        <f ca="1">"{ ""src"" : ""agent://" &amp; Table134[[#This Row],[src]] &amp; """,  ""trgt"" : ""agent://" &amp; Table134[[#This Row],[trgt]] &amp; """ } " &amp; IF(LEN(OFFSET(Table134[[#This Row],[src]],1,0))&gt;0,", ","")</f>
        <v xml:space="preserve">{ "src" : "agent://23e9ff8ac0fd40a38849a1f1579f1179",  "trgt" : "agent://eeeeeeeeeeeeeeeeeeeeeeeeeeeeeeee" } , </v>
      </c>
    </row>
    <row r="254" spans="1:11" x14ac:dyDescent="0.25">
      <c r="A254" s="178">
        <v>253</v>
      </c>
      <c r="B254" s="138" t="s">
        <v>2568</v>
      </c>
      <c r="C254" s="135" t="str">
        <f>VLOOKUP(Table134[[#This Row],[src]],Table1[[UUID]:[email]],2,FALSE)</f>
        <v>rvogts@localhost</v>
      </c>
      <c r="D254" s="138" t="s">
        <v>637</v>
      </c>
      <c r="E254" s="138" t="s">
        <v>2557</v>
      </c>
      <c r="F254" s="137" t="str">
        <f>VLOOKUP(Table134[[#This Row],[trgt]],Table1[[UUID]:[email]],2,FALSE)</f>
        <v>iperry@localhost</v>
      </c>
      <c r="G254" s="137" t="str">
        <f>IF(Table134[[#This Row],[src]]&lt;Table134[[#This Row],[trgt]],Table134[[#This Row],[src]]&amp;Table134[[#This Row],[trgt]],Table134[[#This Row],[trgt]]&amp;Table134[[#This Row],[src]])</f>
        <v>13421f9e1bff4575820d1806c8d31190b54e7190040d469d8836dd7afa6aed91</v>
      </c>
      <c r="H254" s="137">
        <f>COUNTIF(Table134[DuplicateCheckId],Table134[[#This Row],[DuplicateCheckId]])-1</f>
        <v>0</v>
      </c>
      <c r="I254" s="137"/>
      <c r="J254" s="139" t="str">
        <f>IF(LEN(Table134[[#This Row],[Label]])&gt;0,"""label"" : { ""id"" : ""a7311ed09ba64a6e8066caa2a2247991"" , ""functor"" : ""tag list"" , ""components"" : [ { value"" : """ &amp; Table134[[#This Row],[Label]] &amp; """, ""type"" : ""string"" } ] },","")</f>
        <v/>
      </c>
      <c r="K254" s="137" t="str">
        <f ca="1">"{ ""src"" : ""agent://" &amp; Table134[[#This Row],[src]] &amp; """,  ""trgt"" : ""agent://" &amp; Table134[[#This Row],[trgt]] &amp; """ } " &amp; IF(LEN(OFFSET(Table134[[#This Row],[src]],1,0))&gt;0,", ","")</f>
        <v xml:space="preserve">{ "src" : "agent://b54e7190040d469d8836dd7afa6aed91",  "trgt" : "agent://13421f9e1bff4575820d1806c8d31190" } , </v>
      </c>
    </row>
    <row r="255" spans="1:11" x14ac:dyDescent="0.25">
      <c r="A255" s="137">
        <v>254</v>
      </c>
      <c r="B255" s="31" t="s">
        <v>2568</v>
      </c>
      <c r="C255" s="31" t="str">
        <f>VLOOKUP(Table134[[#This Row],[src]],Table1[[UUID]:[email]],2,FALSE)</f>
        <v>rvogts@localhost</v>
      </c>
      <c r="D255" s="138" t="s">
        <v>637</v>
      </c>
      <c r="E255" s="138" t="s">
        <v>2507</v>
      </c>
      <c r="F255" s="139" t="str">
        <f>VLOOKUP(Table134[[#This Row],[trgt]],Table1[[UUID]:[email]],2,FALSE)</f>
        <v>0@localhost</v>
      </c>
      <c r="G255" s="139" t="str">
        <f>IF(Table134[[#This Row],[src]]&lt;Table134[[#This Row],[trgt]],Table134[[#This Row],[src]]&amp;Table134[[#This Row],[trgt]],Table134[[#This Row],[trgt]]&amp;Table134[[#This Row],[src]])</f>
        <v>b54e7190040d469d8836dd7afa6aed91eeeeeeeeeeeeeeeeeeeeeeeeeeeeeeee</v>
      </c>
      <c r="H255" s="137">
        <f>COUNTIF(Table134[DuplicateCheckId],Table134[[#This Row],[DuplicateCheckId]])-1</f>
        <v>0</v>
      </c>
      <c r="I255" s="139"/>
      <c r="J255" s="139" t="str">
        <f>IF(LEN(Table134[[#This Row],[Label]])&gt;0,"""label"" : { ""id"" : ""a7311ed09ba64a6e8066caa2a2247991"" , ""functor"" : ""tag list"" , ""components"" : [ { value"" : """ &amp; Table134[[#This Row],[Label]] &amp; """, ""type"" : ""string"" } ] },","")</f>
        <v/>
      </c>
      <c r="K255" s="137" t="str">
        <f ca="1">"{ ""src"" : ""agent://" &amp; Table134[[#This Row],[src]] &amp; """,  ""trgt"" : ""agent://" &amp; Table134[[#This Row],[trgt]] &amp; """ } " &amp; IF(LEN(OFFSET(Table134[[#This Row],[src]],1,0))&gt;0,", ","")</f>
        <v xml:space="preserve">{ "src" : "agent://b54e7190040d469d8836dd7afa6aed91",  "trgt" : "agent://eeeeeeeeeeeeeeeeeeeeeeeeeeeeeeee" } , </v>
      </c>
    </row>
    <row r="256" spans="1:11" x14ac:dyDescent="0.25">
      <c r="A256" s="137">
        <v>255</v>
      </c>
      <c r="B256" s="138" t="s">
        <v>2529</v>
      </c>
      <c r="C256" s="135" t="str">
        <f>VLOOKUP(Table134[[#This Row],[src]],Table1[[UUID]:[email]],2,FALSE)</f>
        <v>sbalan@localhost</v>
      </c>
      <c r="D256" s="138" t="s">
        <v>637</v>
      </c>
      <c r="E256" s="138" t="s">
        <v>2560</v>
      </c>
      <c r="F256" s="137" t="str">
        <f>VLOOKUP(Table134[[#This Row],[trgt]],Table1[[UUID]:[email]],2,FALSE)</f>
        <v>rmurphy@localhost</v>
      </c>
      <c r="G256" s="137" t="str">
        <f>IF(Table134[[#This Row],[src]]&lt;Table134[[#This Row],[trgt]],Table134[[#This Row],[src]]&amp;Table134[[#This Row],[trgt]],Table134[[#This Row],[trgt]]&amp;Table134[[#This Row],[src]])</f>
        <v>93a381adc00d4ee39a5afa47308efe64b65fb366a40541e982c5f51726fad95b</v>
      </c>
      <c r="H256" s="137">
        <f>COUNTIF(Table134[DuplicateCheckId],Table134[[#This Row],[DuplicateCheckId]])-1</f>
        <v>0</v>
      </c>
      <c r="I256" s="139" t="s">
        <v>651</v>
      </c>
      <c r="J256"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56" s="137" t="str">
        <f ca="1">"{ ""src"" : ""agent://" &amp; Table134[[#This Row],[src]] &amp; """,  ""trgt"" : ""agent://" &amp; Table134[[#This Row],[trgt]] &amp; """ } " &amp; IF(LEN(OFFSET(Table134[[#This Row],[src]],1,0))&gt;0,", ","")</f>
        <v xml:space="preserve">{ "src" : "agent://b65fb366a40541e982c5f51726fad95b",  "trgt" : "agent://93a381adc00d4ee39a5afa47308efe64" } , </v>
      </c>
    </row>
    <row r="257" spans="1:11" x14ac:dyDescent="0.25">
      <c r="A257" s="137">
        <v>256</v>
      </c>
      <c r="B257" s="138" t="s">
        <v>2529</v>
      </c>
      <c r="C257" s="138" t="str">
        <f>VLOOKUP(Table134[[#This Row],[src]],Table1[[UUID]:[email]],2,FALSE)</f>
        <v>sbalan@localhost</v>
      </c>
      <c r="D257" s="138" t="s">
        <v>637</v>
      </c>
      <c r="E257" s="138" t="s">
        <v>2507</v>
      </c>
      <c r="F257" s="139" t="str">
        <f>VLOOKUP(Table134[[#This Row],[trgt]],Table1[[UUID]:[email]],2,FALSE)</f>
        <v>0@localhost</v>
      </c>
      <c r="G257" s="139" t="str">
        <f>IF(Table134[[#This Row],[src]]&lt;Table134[[#This Row],[trgt]],Table134[[#This Row],[src]]&amp;Table134[[#This Row],[trgt]],Table134[[#This Row],[trgt]]&amp;Table134[[#This Row],[src]])</f>
        <v>b65fb366a40541e982c5f51726fad95beeeeeeeeeeeeeeeeeeeeeeeeeeeeeeee</v>
      </c>
      <c r="H257" s="137">
        <f>COUNTIF(Table134[DuplicateCheckId],Table134[[#This Row],[DuplicateCheckId]])-1</f>
        <v>0</v>
      </c>
      <c r="I257" s="139"/>
      <c r="J257" s="139" t="str">
        <f>IF(LEN(Table134[[#This Row],[Label]])&gt;0,"""label"" : { ""id"" : ""a7311ed09ba64a6e8066caa2a2247991"" , ""functor"" : ""tag list"" , ""components"" : [ { value"" : """ &amp; Table134[[#This Row],[Label]] &amp; """, ""type"" : ""string"" } ] },","")</f>
        <v/>
      </c>
      <c r="K257" s="137" t="str">
        <f ca="1">"{ ""src"" : ""agent://" &amp; Table134[[#This Row],[src]] &amp; """,  ""trgt"" : ""agent://" &amp; Table134[[#This Row],[trgt]] &amp; """ } " &amp; IF(LEN(OFFSET(Table134[[#This Row],[src]],1,0))&gt;0,", ","")</f>
        <v xml:space="preserve">{ "src" : "agent://b65fb366a40541e982c5f51726fad95b",  "trgt" : "agent://eeeeeeeeeeeeeeeeeeeeeeeeeeeeeeee" } , </v>
      </c>
    </row>
    <row r="258" spans="1:11" x14ac:dyDescent="0.25">
      <c r="A258" s="178">
        <v>257</v>
      </c>
      <c r="B258" s="138" t="s">
        <v>2607</v>
      </c>
      <c r="C258" s="135" t="str">
        <f>VLOOKUP(Table134[[#This Row],[src]],Table1[[UUID]:[email]],2,FALSE)</f>
        <v>sbennett@localhost</v>
      </c>
      <c r="D258" s="138" t="s">
        <v>639</v>
      </c>
      <c r="E258" s="179" t="s">
        <v>2608</v>
      </c>
      <c r="F258" s="137" t="str">
        <f>VLOOKUP(Table134[[#This Row],[trgt]],Table1[[UUID]:[email]],2,FALSE)</f>
        <v>jwinger@localhost</v>
      </c>
      <c r="G258" s="137" t="str">
        <f>IF(Table134[[#This Row],[src]]&lt;Table134[[#This Row],[trgt]],Table134[[#This Row],[src]]&amp;Table134[[#This Row],[trgt]],Table134[[#This Row],[trgt]]&amp;Table134[[#This Row],[src]])</f>
        <v>96af840908054b6284fef434572e6c9f96d82e92a79f454dbf2bfe27b3b36871</v>
      </c>
      <c r="H258" s="137">
        <f>COUNTIF(Table134[DuplicateCheckId],Table134[[#This Row],[DuplicateCheckId]])-1</f>
        <v>0</v>
      </c>
      <c r="I258" s="137"/>
      <c r="J258" s="137" t="str">
        <f>IF(LEN(Table134[[#This Row],[Label]])&gt;0,"""label"" : { ""id"" : ""a7311ed09ba64a6e8066caa2a2247991"" , ""functor"" : ""tag list"" , ""components"" : [ { value"" : """ &amp; Table134[[#This Row],[Label]] &amp; """, ""type"" : ""string"" } ] },","")</f>
        <v/>
      </c>
      <c r="K258" s="137" t="str">
        <f ca="1">"{ ""src"" : ""agent://" &amp; Table134[[#This Row],[src]] &amp; """,  ""trgt"" : ""agent://" &amp; Table134[[#This Row],[trgt]] &amp; """ } " &amp; IF(LEN(OFFSET(Table134[[#This Row],[src]],1,0))&gt;0,", ","")</f>
        <v xml:space="preserve">{ "src" : "agent://96af840908054b6284fef434572e6c9f",  "trgt" : "agent://96d82e92a79f454dbf2bfe27b3b36871" } , </v>
      </c>
    </row>
    <row r="259" spans="1:11" x14ac:dyDescent="0.25">
      <c r="A259" s="137">
        <v>258</v>
      </c>
      <c r="B259" s="138" t="s">
        <v>2533</v>
      </c>
      <c r="C259" s="138" t="str">
        <f>VLOOKUP(Table134[[#This Row],[src]],Table1[[UUID]:[email]],2,FALSE)</f>
        <v>sraina@localhost</v>
      </c>
      <c r="D259" s="138" t="s">
        <v>637</v>
      </c>
      <c r="E259" s="138" t="s">
        <v>2507</v>
      </c>
      <c r="F259" s="139" t="str">
        <f>VLOOKUP(Table134[[#This Row],[trgt]],Table1[[UUID]:[email]],2,FALSE)</f>
        <v>0@localhost</v>
      </c>
      <c r="G259" s="139" t="str">
        <f>IF(Table134[[#This Row],[src]]&lt;Table134[[#This Row],[trgt]],Table134[[#This Row],[src]]&amp;Table134[[#This Row],[trgt]],Table134[[#This Row],[trgt]]&amp;Table134[[#This Row],[src]])</f>
        <v>e607566567ee49d28fde61d8fc6ec50eeeeeeeeeeeeeeeeeeeeeeeeeeeeeeeee</v>
      </c>
      <c r="H259" s="137">
        <f>COUNTIF(Table134[DuplicateCheckId],Table134[[#This Row],[DuplicateCheckId]])-1</f>
        <v>0</v>
      </c>
      <c r="I259" s="139"/>
      <c r="J259" s="139" t="str">
        <f>IF(LEN(Table134[[#This Row],[Label]])&gt;0,"""label"" : { ""id"" : ""a7311ed09ba64a6e8066caa2a2247991"" , ""functor"" : ""tag list"" , ""components"" : [ { value"" : """ &amp; Table134[[#This Row],[Label]] &amp; """, ""type"" : ""string"" } ] },","")</f>
        <v/>
      </c>
      <c r="K259" s="137" t="str">
        <f ca="1">"{ ""src"" : ""agent://" &amp; Table134[[#This Row],[src]] &amp; """,  ""trgt"" : ""agent://" &amp; Table134[[#This Row],[trgt]] &amp; """ } " &amp; IF(LEN(OFFSET(Table134[[#This Row],[src]],1,0))&gt;0,", ","")</f>
        <v xml:space="preserve">{ "src" : "agent://e607566567ee49d28fde61d8fc6ec50e",  "trgt" : "agent://eeeeeeeeeeeeeeeeeeeeeeeeeeeeeeee" } , </v>
      </c>
    </row>
    <row r="260" spans="1:11" x14ac:dyDescent="0.25">
      <c r="A260" s="137">
        <v>259</v>
      </c>
      <c r="B260" s="138" t="s">
        <v>2533</v>
      </c>
      <c r="C260" s="135" t="str">
        <f>VLOOKUP(Table134[[#This Row],[src]],Table1[[UUID]:[email]],2,FALSE)</f>
        <v>sraina@localhost</v>
      </c>
      <c r="D260" s="138" t="s">
        <v>637</v>
      </c>
      <c r="E260" s="138" t="s">
        <v>2586</v>
      </c>
      <c r="F260" s="137" t="str">
        <f>VLOOKUP(Table134[[#This Row],[trgt]],Table1[[UUID]:[email]],2,FALSE)</f>
        <v>apage@localhost</v>
      </c>
      <c r="G260" s="137" t="str">
        <f>IF(Table134[[#This Row],[src]]&lt;Table134[[#This Row],[trgt]],Table134[[#This Row],[src]]&amp;Table134[[#This Row],[trgt]],Table134[[#This Row],[trgt]]&amp;Table134[[#This Row],[src]])</f>
        <v>e607566567ee49d28fde61d8fc6ec50ef7fe2ff157564ff9a3fd15961118746b</v>
      </c>
      <c r="H260" s="137">
        <f>COUNTIF(Table134[DuplicateCheckId],Table134[[#This Row],[DuplicateCheckId]])-1</f>
        <v>0</v>
      </c>
      <c r="I260" s="137" t="s">
        <v>652</v>
      </c>
      <c r="J260" s="139"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60" s="137" t="str">
        <f ca="1">"{ ""src"" : ""agent://" &amp; Table134[[#This Row],[src]] &amp; """,  ""trgt"" : ""agent://" &amp; Table134[[#This Row],[trgt]] &amp; """ } " &amp; IF(LEN(OFFSET(Table134[[#This Row],[src]],1,0))&gt;0,", ","")</f>
        <v xml:space="preserve">{ "src" : "agent://e607566567ee49d28fde61d8fc6ec50e",  "trgt" : "agent://f7fe2ff157564ff9a3fd15961118746b" } , </v>
      </c>
    </row>
    <row r="261" spans="1:11" x14ac:dyDescent="0.25">
      <c r="A261" s="137">
        <v>260</v>
      </c>
      <c r="B261" s="138" t="s">
        <v>2569</v>
      </c>
      <c r="C261" s="135" t="str">
        <f>VLOOKUP(Table134[[#This Row],[src]],Table1[[UUID]:[email]],2,FALSE)</f>
        <v>sseward@localhost</v>
      </c>
      <c r="D261" s="138" t="s">
        <v>637</v>
      </c>
      <c r="E261" s="138" t="s">
        <v>2566</v>
      </c>
      <c r="F261" s="137" t="str">
        <f>VLOOKUP(Table134[[#This Row],[trgt]],Table1[[UUID]:[email]],2,FALSE)</f>
        <v>mdragomirov@localhost</v>
      </c>
      <c r="G261" s="137" t="str">
        <f>IF(Table134[[#This Row],[src]]&lt;Table134[[#This Row],[trgt]],Table134[[#This Row],[src]]&amp;Table134[[#This Row],[trgt]],Table134[[#This Row],[trgt]]&amp;Table134[[#This Row],[src]])</f>
        <v>2af95444262e4d3d93e43e9b09d8cc2f770495fee2b343aa925adc4223a99c92</v>
      </c>
      <c r="H261" s="137">
        <f>COUNTIF(Table134[DuplicateCheckId],Table134[[#This Row],[DuplicateCheckId]])-1</f>
        <v>0</v>
      </c>
      <c r="I261" s="137"/>
      <c r="J261" s="139" t="str">
        <f>IF(LEN(Table134[[#This Row],[Label]])&gt;0,"""label"" : { ""id"" : ""a7311ed09ba64a6e8066caa2a2247991"" , ""functor"" : ""tag list"" , ""components"" : [ { value"" : """ &amp; Table134[[#This Row],[Label]] &amp; """, ""type"" : ""string"" } ] },","")</f>
        <v/>
      </c>
      <c r="K261" s="137" t="str">
        <f ca="1">"{ ""src"" : ""agent://" &amp; Table134[[#This Row],[src]] &amp; """,  ""trgt"" : ""agent://" &amp; Table134[[#This Row],[trgt]] &amp; """ } " &amp; IF(LEN(OFFSET(Table134[[#This Row],[src]],1,0))&gt;0,", ","")</f>
        <v xml:space="preserve">{ "src" : "agent://2af95444262e4d3d93e43e9b09d8cc2f",  "trgt" : "agent://770495fee2b343aa925adc4223a99c92" } , </v>
      </c>
    </row>
    <row r="262" spans="1:11" x14ac:dyDescent="0.25">
      <c r="A262" s="178">
        <v>261</v>
      </c>
      <c r="B262" s="138" t="s">
        <v>2569</v>
      </c>
      <c r="C262" s="138" t="str">
        <f>VLOOKUP(Table134[[#This Row],[src]],Table1[[UUID]:[email]],2,FALSE)</f>
        <v>sseward@localhost</v>
      </c>
      <c r="D262" s="138" t="s">
        <v>637</v>
      </c>
      <c r="E262" s="138" t="s">
        <v>2507</v>
      </c>
      <c r="F262" s="139" t="str">
        <f>VLOOKUP(Table134[[#This Row],[trgt]],Table1[[UUID]:[email]],2,FALSE)</f>
        <v>0@localhost</v>
      </c>
      <c r="G262" s="139" t="str">
        <f>IF(Table134[[#This Row],[src]]&lt;Table134[[#This Row],[trgt]],Table134[[#This Row],[src]]&amp;Table134[[#This Row],[trgt]],Table134[[#This Row],[trgt]]&amp;Table134[[#This Row],[src]])</f>
        <v>2af95444262e4d3d93e43e9b09d8cc2feeeeeeeeeeeeeeeeeeeeeeeeeeeeeeee</v>
      </c>
      <c r="H262" s="137">
        <f>COUNTIF(Table134[DuplicateCheckId],Table134[[#This Row],[DuplicateCheckId]])-1</f>
        <v>0</v>
      </c>
      <c r="I262" s="139"/>
      <c r="J262" s="139" t="str">
        <f>IF(LEN(Table134[[#This Row],[Label]])&gt;0,"""label"" : { ""id"" : ""a7311ed09ba64a6e8066caa2a2247991"" , ""functor"" : ""tag list"" , ""components"" : [ { value"" : """ &amp; Table134[[#This Row],[Label]] &amp; """, ""type"" : ""string"" } ] },","")</f>
        <v/>
      </c>
      <c r="K262" s="137" t="str">
        <f ca="1">"{ ""src"" : ""agent://" &amp; Table134[[#This Row],[src]] &amp; """,  ""trgt"" : ""agent://" &amp; Table134[[#This Row],[trgt]] &amp; """ } " &amp; IF(LEN(OFFSET(Table134[[#This Row],[src]],1,0))&gt;0,", ","")</f>
        <v xml:space="preserve">{ "src" : "agent://2af95444262e4d3d93e43e9b09d8cc2f",  "trgt" : "agent://eeeeeeeeeeeeeeeeeeeeeeeeeeeeeeee" } , </v>
      </c>
    </row>
    <row r="263" spans="1:11" x14ac:dyDescent="0.25">
      <c r="A263" s="137">
        <v>262</v>
      </c>
      <c r="B263" s="138" t="s">
        <v>2576</v>
      </c>
      <c r="C263" s="135" t="str">
        <f>VLOOKUP(Table134[[#This Row],[src]],Table1[[UUID]:[email]],2,FALSE)</f>
        <v>svincent@localhost</v>
      </c>
      <c r="D263" s="138" t="s">
        <v>637</v>
      </c>
      <c r="E263" s="138" t="s">
        <v>2524</v>
      </c>
      <c r="F263" s="137" t="str">
        <f>VLOOKUP(Table134[[#This Row],[trgt]],Table1[[UUID]:[email]],2,FALSE)</f>
        <v>anarayan@localhost</v>
      </c>
      <c r="G263" s="137" t="str">
        <f>IF(Table134[[#This Row],[src]]&lt;Table134[[#This Row],[trgt]],Table134[[#This Row],[src]]&amp;Table134[[#This Row],[trgt]],Table134[[#This Row],[trgt]]&amp;Table134[[#This Row],[src]])</f>
        <v>4f773a4ed1f74eb49a6f5f81919bd4c5c6a3c02e57244a35adc7ddc37d3c721b</v>
      </c>
      <c r="H263" s="137">
        <f>COUNTIF(Table134[DuplicateCheckId],Table134[[#This Row],[DuplicateCheckId]])-1</f>
        <v>0</v>
      </c>
      <c r="I263" s="137"/>
      <c r="J263" s="139" t="str">
        <f>IF(LEN(Table134[[#This Row],[Label]])&gt;0,"""label"" : { ""id"" : ""a7311ed09ba64a6e8066caa2a2247991"" , ""functor"" : ""tag list"" , ""components"" : [ { value"" : """ &amp; Table134[[#This Row],[Label]] &amp; """, ""type"" : ""string"" } ] },","")</f>
        <v/>
      </c>
      <c r="K263" s="137" t="str">
        <f ca="1">"{ ""src"" : ""agent://" &amp; Table134[[#This Row],[src]] &amp; """,  ""trgt"" : ""agent://" &amp; Table134[[#This Row],[trgt]] &amp; """ } " &amp; IF(LEN(OFFSET(Table134[[#This Row],[src]],1,0))&gt;0,", ","")</f>
        <v xml:space="preserve">{ "src" : "agent://4f773a4ed1f74eb49a6f5f81919bd4c5",  "trgt" : "agent://c6a3c02e57244a35adc7ddc37d3c721b" } , </v>
      </c>
    </row>
    <row r="264" spans="1:11" x14ac:dyDescent="0.25">
      <c r="A264" s="137">
        <v>263</v>
      </c>
      <c r="B264" s="138" t="s">
        <v>2576</v>
      </c>
      <c r="C264" s="138" t="str">
        <f>VLOOKUP(Table134[[#This Row],[src]],Table1[[UUID]:[email]],2,FALSE)</f>
        <v>svincent@localhost</v>
      </c>
      <c r="D264" s="138" t="s">
        <v>637</v>
      </c>
      <c r="E264" s="138" t="s">
        <v>2507</v>
      </c>
      <c r="F264" s="139" t="str">
        <f>VLOOKUP(Table134[[#This Row],[trgt]],Table1[[UUID]:[email]],2,FALSE)</f>
        <v>0@localhost</v>
      </c>
      <c r="G264" s="139" t="str">
        <f>IF(Table134[[#This Row],[src]]&lt;Table134[[#This Row],[trgt]],Table134[[#This Row],[src]]&amp;Table134[[#This Row],[trgt]],Table134[[#This Row],[trgt]]&amp;Table134[[#This Row],[src]])</f>
        <v>4f773a4ed1f74eb49a6f5f81919bd4c5eeeeeeeeeeeeeeeeeeeeeeeeeeeeeeee</v>
      </c>
      <c r="H264" s="137">
        <f>COUNTIF(Table134[DuplicateCheckId],Table134[[#This Row],[DuplicateCheckId]])-1</f>
        <v>0</v>
      </c>
      <c r="I264" s="139"/>
      <c r="J264" s="139" t="str">
        <f>IF(LEN(Table134[[#This Row],[Label]])&gt;0,"""label"" : { ""id"" : ""a7311ed09ba64a6e8066caa2a2247991"" , ""functor"" : ""tag list"" , ""components"" : [ { value"" : """ &amp; Table134[[#This Row],[Label]] &amp; """, ""type"" : ""string"" } ] },","")</f>
        <v/>
      </c>
      <c r="K264" s="137" t="str">
        <f ca="1">"{ ""src"" : ""agent://" &amp; Table134[[#This Row],[src]] &amp; """,  ""trgt"" : ""agent://" &amp; Table134[[#This Row],[trgt]] &amp; """ } " &amp; IF(LEN(OFFSET(Table134[[#This Row],[src]],1,0))&gt;0,", ","")</f>
        <v xml:space="preserve">{ "src" : "agent://4f773a4ed1f74eb49a6f5f81919bd4c5",  "trgt" : "agent://eeeeeeeeeeeeeeeeeeeeeeeeeeeeeeee" } , </v>
      </c>
    </row>
    <row r="265" spans="1:11" x14ac:dyDescent="0.25">
      <c r="A265" s="137">
        <v>264</v>
      </c>
      <c r="B265" s="138" t="s">
        <v>2598</v>
      </c>
      <c r="C265" s="135" t="str">
        <f>VLOOKUP(Table134[[#This Row],[src]],Table1[[UUID]:[email]],2,FALSE)</f>
        <v>sxun@localhost</v>
      </c>
      <c r="D265" s="138" t="s">
        <v>637</v>
      </c>
      <c r="E265" s="138" t="s">
        <v>2536</v>
      </c>
      <c r="F265" s="137" t="str">
        <f>VLOOKUP(Table134[[#This Row],[trgt]],Table1[[UUID]:[email]],2,FALSE)</f>
        <v>mkant@localhost</v>
      </c>
      <c r="G265" s="137" t="str">
        <f>IF(Table134[[#This Row],[src]]&lt;Table134[[#This Row],[trgt]],Table134[[#This Row],[src]]&amp;Table134[[#This Row],[trgt]],Table134[[#This Row],[trgt]]&amp;Table134[[#This Row],[src]])</f>
        <v>7107881cc5c3493988865c7fd5a87b8c7c0fc06b4f024bf88aeaf0125f397555</v>
      </c>
      <c r="H265" s="137">
        <f>COUNTIF(Table134[DuplicateCheckId],Table134[[#This Row],[DuplicateCheckId]])-1</f>
        <v>0</v>
      </c>
      <c r="I265" s="137"/>
      <c r="J265" s="139" t="str">
        <f>IF(LEN(Table134[[#This Row],[Label]])&gt;0,"""label"" : { ""id"" : ""a7311ed09ba64a6e8066caa2a2247991"" , ""functor"" : ""tag list"" , ""components"" : [ { value"" : """ &amp; Table134[[#This Row],[Label]] &amp; """, ""type"" : ""string"" } ] },","")</f>
        <v/>
      </c>
      <c r="K265" s="137" t="str">
        <f ca="1">"{ ""src"" : ""agent://" &amp; Table134[[#This Row],[src]] &amp; """,  ""trgt"" : ""agent://" &amp; Table134[[#This Row],[trgt]] &amp; """ } " &amp; IF(LEN(OFFSET(Table134[[#This Row],[src]],1,0))&gt;0,", ","")</f>
        <v xml:space="preserve">{ "src" : "agent://7107881cc5c3493988865c7fd5a87b8c",  "trgt" : "agent://7c0fc06b4f024bf88aeaf0125f397555" } , </v>
      </c>
    </row>
    <row r="266" spans="1:11" x14ac:dyDescent="0.25">
      <c r="A266" s="178">
        <v>265</v>
      </c>
      <c r="B266" s="138" t="s">
        <v>2598</v>
      </c>
      <c r="C266" s="138" t="str">
        <f>VLOOKUP(Table134[[#This Row],[src]],Table1[[UUID]:[email]],2,FALSE)</f>
        <v>sxun@localhost</v>
      </c>
      <c r="D266" s="138" t="s">
        <v>637</v>
      </c>
      <c r="E266" s="138" t="s">
        <v>2507</v>
      </c>
      <c r="F266" s="139" t="str">
        <f>VLOOKUP(Table134[[#This Row],[trgt]],Table1[[UUID]:[email]],2,FALSE)</f>
        <v>0@localhost</v>
      </c>
      <c r="G266" s="139" t="str">
        <f>IF(Table134[[#This Row],[src]]&lt;Table134[[#This Row],[trgt]],Table134[[#This Row],[src]]&amp;Table134[[#This Row],[trgt]],Table134[[#This Row],[trgt]]&amp;Table134[[#This Row],[src]])</f>
        <v>7107881cc5c3493988865c7fd5a87b8ceeeeeeeeeeeeeeeeeeeeeeeeeeeeeeee</v>
      </c>
      <c r="H266" s="137">
        <f>COUNTIF(Table134[DuplicateCheckId],Table134[[#This Row],[DuplicateCheckId]])-1</f>
        <v>0</v>
      </c>
      <c r="I266" s="139"/>
      <c r="J266" s="139" t="str">
        <f>IF(LEN(Table134[[#This Row],[Label]])&gt;0,"""label"" : { ""id"" : ""a7311ed09ba64a6e8066caa2a2247991"" , ""functor"" : ""tag list"" , ""components"" : [ { value"" : """ &amp; Table134[[#This Row],[Label]] &amp; """, ""type"" : ""string"" } ] },","")</f>
        <v/>
      </c>
      <c r="K266" s="137" t="str">
        <f ca="1">"{ ""src"" : ""agent://" &amp; Table134[[#This Row],[src]] &amp; """,  ""trgt"" : ""agent://" &amp; Table134[[#This Row],[trgt]] &amp; """ } " &amp; IF(LEN(OFFSET(Table134[[#This Row],[src]],1,0))&gt;0,", ","")</f>
        <v xml:space="preserve">{ "src" : "agent://7107881cc5c3493988865c7fd5a87b8c",  "trgt" : "agent://eeeeeeeeeeeeeeeeeeeeeeeeeeeeeeee" } , </v>
      </c>
    </row>
    <row r="267" spans="1:11" x14ac:dyDescent="0.25">
      <c r="A267" s="137">
        <v>266</v>
      </c>
      <c r="B267" s="138" t="s">
        <v>2574</v>
      </c>
      <c r="C267" s="135" t="str">
        <f>VLOOKUP(Table134[[#This Row],[src]],Table1[[UUID]:[email]],2,FALSE)</f>
        <v>tantall@localhost</v>
      </c>
      <c r="D267" s="138" t="s">
        <v>637</v>
      </c>
      <c r="E267" s="138" t="s">
        <v>2536</v>
      </c>
      <c r="F267" s="137" t="str">
        <f>VLOOKUP(Table134[[#This Row],[trgt]],Table1[[UUID]:[email]],2,FALSE)</f>
        <v>mkant@localhost</v>
      </c>
      <c r="G267" s="137" t="str">
        <f>IF(Table134[[#This Row],[src]]&lt;Table134[[#This Row],[trgt]],Table134[[#This Row],[src]]&amp;Table134[[#This Row],[trgt]],Table134[[#This Row],[trgt]]&amp;Table134[[#This Row],[src]])</f>
        <v>476aab8601a74cc8a80eb2f36ad6ed0e7c0fc06b4f024bf88aeaf0125f397555</v>
      </c>
      <c r="H267" s="137">
        <f>COUNTIF(Table134[DuplicateCheckId],Table134[[#This Row],[DuplicateCheckId]])-1</f>
        <v>0</v>
      </c>
      <c r="I267" s="137"/>
      <c r="J267" s="139" t="str">
        <f>IF(LEN(Table134[[#This Row],[Label]])&gt;0,"""label"" : { ""id"" : ""a7311ed09ba64a6e8066caa2a2247991"" , ""functor"" : ""tag list"" , ""components"" : [ { value"" : """ &amp; Table134[[#This Row],[Label]] &amp; """, ""type"" : ""string"" } ] },","")</f>
        <v/>
      </c>
      <c r="K267" s="137" t="str">
        <f ca="1">"{ ""src"" : ""agent://" &amp; Table134[[#This Row],[src]] &amp; """,  ""trgt"" : ""agent://" &amp; Table134[[#This Row],[trgt]] &amp; """ } " &amp; IF(LEN(OFFSET(Table134[[#This Row],[src]],1,0))&gt;0,", ","")</f>
        <v xml:space="preserve">{ "src" : "agent://476aab8601a74cc8a80eb2f36ad6ed0e",  "trgt" : "agent://7c0fc06b4f024bf88aeaf0125f397555" } , </v>
      </c>
    </row>
    <row r="268" spans="1:11" x14ac:dyDescent="0.25">
      <c r="A268" s="137">
        <v>267</v>
      </c>
      <c r="B268" s="138" t="s">
        <v>2574</v>
      </c>
      <c r="C268" s="138" t="str">
        <f>VLOOKUP(Table134[[#This Row],[src]],Table1[[UUID]:[email]],2,FALSE)</f>
        <v>tantall@localhost</v>
      </c>
      <c r="D268" s="138" t="s">
        <v>637</v>
      </c>
      <c r="E268" s="138" t="s">
        <v>2507</v>
      </c>
      <c r="F268" s="139" t="str">
        <f>VLOOKUP(Table134[[#This Row],[trgt]],Table1[[UUID]:[email]],2,FALSE)</f>
        <v>0@localhost</v>
      </c>
      <c r="G268" s="139" t="str">
        <f>IF(Table134[[#This Row],[src]]&lt;Table134[[#This Row],[trgt]],Table134[[#This Row],[src]]&amp;Table134[[#This Row],[trgt]],Table134[[#This Row],[trgt]]&amp;Table134[[#This Row],[src]])</f>
        <v>476aab8601a74cc8a80eb2f36ad6ed0eeeeeeeeeeeeeeeeeeeeeeeeeeeeeeeee</v>
      </c>
      <c r="H268" s="137">
        <f>COUNTIF(Table134[DuplicateCheckId],Table134[[#This Row],[DuplicateCheckId]])-1</f>
        <v>0</v>
      </c>
      <c r="I268" s="139"/>
      <c r="J268" s="139" t="str">
        <f>IF(LEN(Table134[[#This Row],[Label]])&gt;0,"""label"" : { ""id"" : ""a7311ed09ba64a6e8066caa2a2247991"" , ""functor"" : ""tag list"" , ""components"" : [ { value"" : """ &amp; Table134[[#This Row],[Label]] &amp; """, ""type"" : ""string"" } ] },","")</f>
        <v/>
      </c>
      <c r="K268" s="137" t="str">
        <f ca="1">"{ ""src"" : ""agent://" &amp; Table134[[#This Row],[src]] &amp; """,  ""trgt"" : ""agent://" &amp; Table134[[#This Row],[trgt]] &amp; """ } " &amp; IF(LEN(OFFSET(Table134[[#This Row],[src]],1,0))&gt;0,", ","")</f>
        <v xml:space="preserve">{ "src" : "agent://476aab8601a74cc8a80eb2f36ad6ed0e",  "trgt" : "agent://eeeeeeeeeeeeeeeeeeeeeeeeeeeeeeee" } , </v>
      </c>
    </row>
    <row r="269" spans="1:11" x14ac:dyDescent="0.25">
      <c r="A269" s="137">
        <v>268</v>
      </c>
      <c r="B269" s="138" t="s">
        <v>2604</v>
      </c>
      <c r="C269" s="135" t="str">
        <f>VLOOKUP(Table134[[#This Row],[src]],Table1[[UUID]:[email]],2,FALSE)</f>
        <v>tbarnes@localhost</v>
      </c>
      <c r="D269" s="138" t="s">
        <v>639</v>
      </c>
      <c r="E269" s="179" t="s">
        <v>2606</v>
      </c>
      <c r="F269" s="137" t="str">
        <f>VLOOKUP(Table134[[#This Row],[trgt]],Table1[[UUID]:[email]],2,FALSE)</f>
        <v>bperry@localhost</v>
      </c>
      <c r="G269" s="137" t="str">
        <f>IF(Table134[[#This Row],[src]]&lt;Table134[[#This Row],[trgt]],Table134[[#This Row],[src]]&amp;Table134[[#This Row],[trgt]],Table134[[#This Row],[trgt]]&amp;Table134[[#This Row],[src]])</f>
        <v>2e1b5dfefeb346edabc8f7342f1d5d6197c8738fa95b4e35a8b2bac9cb0e14d1</v>
      </c>
      <c r="H269" s="137">
        <f>COUNTIF(Table134[DuplicateCheckId],Table134[[#This Row],[DuplicateCheckId]])-1</f>
        <v>0</v>
      </c>
      <c r="I269" s="137"/>
      <c r="J269" s="137" t="str">
        <f>IF(LEN(Table134[[#This Row],[Label]])&gt;0,"""label"" : { ""id"" : ""a7311ed09ba64a6e8066caa2a2247991"" , ""functor"" : ""tag list"" , ""components"" : [ { value"" : """ &amp; Table134[[#This Row],[Label]] &amp; """, ""type"" : ""string"" } ] },","")</f>
        <v/>
      </c>
      <c r="K269" s="137" t="str">
        <f ca="1">"{ ""src"" : ""agent://" &amp; Table134[[#This Row],[src]] &amp; """,  ""trgt"" : ""agent://" &amp; Table134[[#This Row],[trgt]] &amp; """ } " &amp; IF(LEN(OFFSET(Table134[[#This Row],[src]],1,0))&gt;0,", ","")</f>
        <v xml:space="preserve">{ "src" : "agent://97c8738fa95b4e35a8b2bac9cb0e14d1",  "trgt" : "agent://2e1b5dfefeb346edabc8f7342f1d5d61" } , </v>
      </c>
    </row>
    <row r="270" spans="1:11" x14ac:dyDescent="0.25">
      <c r="A270" s="178">
        <v>269</v>
      </c>
      <c r="B270" s="138" t="s">
        <v>2596</v>
      </c>
      <c r="C270" s="135" t="str">
        <f>VLOOKUP(Table134[[#This Row],[src]],Table1[[UUID]:[email]],2,FALSE)</f>
        <v>tel-mofty@localhost</v>
      </c>
      <c r="D270" s="138" t="s">
        <v>637</v>
      </c>
      <c r="E270" s="138" t="s">
        <v>2547</v>
      </c>
      <c r="F270" s="137" t="str">
        <f>VLOOKUP(Table134[[#This Row],[trgt]],Table1[[UUID]:[email]],2,FALSE)</f>
        <v>jdean@localhost</v>
      </c>
      <c r="G270" s="137" t="str">
        <f>IF(Table134[[#This Row],[src]]&lt;Table134[[#This Row],[trgt]],Table134[[#This Row],[src]]&amp;Table134[[#This Row],[trgt]],Table134[[#This Row],[trgt]]&amp;Table134[[#This Row],[src]])</f>
        <v>0063a81da4ec4588bc34d261c64a76d98ae601e032dd49d08c3476196ad59861</v>
      </c>
      <c r="H270" s="137">
        <f>COUNTIF(Table134[DuplicateCheckId],Table134[[#This Row],[DuplicateCheckId]])-1</f>
        <v>0</v>
      </c>
      <c r="I270" s="137"/>
      <c r="J270" s="139" t="str">
        <f>IF(LEN(Table134[[#This Row],[Label]])&gt;0,"""label"" : { ""id"" : ""a7311ed09ba64a6e8066caa2a2247991"" , ""functor"" : ""tag list"" , ""components"" : [ { value"" : """ &amp; Table134[[#This Row],[Label]] &amp; """, ""type"" : ""string"" } ] },","")</f>
        <v/>
      </c>
      <c r="K270" s="137" t="str">
        <f ca="1">"{ ""src"" : ""agent://" &amp; Table134[[#This Row],[src]] &amp; """,  ""trgt"" : ""agent://" &amp; Table134[[#This Row],[trgt]] &amp; """ } " &amp; IF(LEN(OFFSET(Table134[[#This Row],[src]],1,0))&gt;0,", ","")</f>
        <v xml:space="preserve">{ "src" : "agent://0063a81da4ec4588bc34d261c64a76d9",  "trgt" : "agent://8ae601e032dd49d08c3476196ad59861" } , </v>
      </c>
    </row>
    <row r="271" spans="1:11" x14ac:dyDescent="0.25">
      <c r="A271" s="137">
        <v>270</v>
      </c>
      <c r="B271" s="31" t="s">
        <v>2596</v>
      </c>
      <c r="C271" s="31" t="str">
        <f>VLOOKUP(Table134[[#This Row],[src]],Table1[[UUID]:[email]],2,FALSE)</f>
        <v>tel-mofty@localhost</v>
      </c>
      <c r="D271" s="138" t="s">
        <v>637</v>
      </c>
      <c r="E271" s="138" t="s">
        <v>2507</v>
      </c>
      <c r="F271" s="139" t="str">
        <f>VLOOKUP(Table134[[#This Row],[trgt]],Table1[[UUID]:[email]],2,FALSE)</f>
        <v>0@localhost</v>
      </c>
      <c r="G271" s="139" t="str">
        <f>IF(Table134[[#This Row],[src]]&lt;Table134[[#This Row],[trgt]],Table134[[#This Row],[src]]&amp;Table134[[#This Row],[trgt]],Table134[[#This Row],[trgt]]&amp;Table134[[#This Row],[src]])</f>
        <v>0063a81da4ec4588bc34d261c64a76d9eeeeeeeeeeeeeeeeeeeeeeeeeeeeeeee</v>
      </c>
      <c r="H271" s="137">
        <f>COUNTIF(Table134[DuplicateCheckId],Table134[[#This Row],[DuplicateCheckId]])-1</f>
        <v>0</v>
      </c>
      <c r="I271" s="139"/>
      <c r="J271" s="139" t="str">
        <f>IF(LEN(Table134[[#This Row],[Label]])&gt;0,"""label"" : { ""id"" : ""a7311ed09ba64a6e8066caa2a2247991"" , ""functor"" : ""tag list"" , ""components"" : [ { value"" : """ &amp; Table134[[#This Row],[Label]] &amp; """, ""type"" : ""string"" } ] },","")</f>
        <v/>
      </c>
      <c r="K271" s="137" t="str">
        <f ca="1">"{ ""src"" : ""agent://" &amp; Table134[[#This Row],[src]] &amp; """,  ""trgt"" : ""agent://" &amp; Table134[[#This Row],[trgt]] &amp; """ } " &amp; IF(LEN(OFFSET(Table134[[#This Row],[src]],1,0))&gt;0,", ","")</f>
        <v xml:space="preserve">{ "src" : "agent://0063a81da4ec4588bc34d261c64a76d9",  "trgt" : "agent://eeeeeeeeeeeeeeeeeeeeeeeeeeeeeeee" } , </v>
      </c>
    </row>
    <row r="272" spans="1:11" x14ac:dyDescent="0.25">
      <c r="A272" s="137">
        <v>271</v>
      </c>
      <c r="B272" s="138" t="s">
        <v>2593</v>
      </c>
      <c r="C272" s="135" t="str">
        <f>VLOOKUP(Table134[[#This Row],[src]],Table1[[UUID]:[email]],2,FALSE)</f>
        <v>tzhu@localhost</v>
      </c>
      <c r="D272" s="138" t="s">
        <v>637</v>
      </c>
      <c r="E272" s="138" t="s">
        <v>2591</v>
      </c>
      <c r="F272" s="137" t="str">
        <f>VLOOKUP(Table134[[#This Row],[trgt]],Table1[[UUID]:[email]],2,FALSE)</f>
        <v>esheinfeld@localhost</v>
      </c>
      <c r="G272" s="137" t="str">
        <f>IF(Table134[[#This Row],[src]]&lt;Table134[[#This Row],[trgt]],Table134[[#This Row],[src]]&amp;Table134[[#This Row],[trgt]],Table134[[#This Row],[trgt]]&amp;Table134[[#This Row],[src]])</f>
        <v>1e15d29f3bfc4c238be76f4bb0e19df9b320523a00e14700bdac8ff06aad24fc</v>
      </c>
      <c r="H272" s="137">
        <f>COUNTIF(Table134[DuplicateCheckId],Table134[[#This Row],[DuplicateCheckId]])-1</f>
        <v>0</v>
      </c>
      <c r="I272" s="137"/>
      <c r="J272" s="139" t="str">
        <f>IF(LEN(Table134[[#This Row],[Label]])&gt;0,"""label"" : { ""id"" : ""a7311ed09ba64a6e8066caa2a2247991"" , ""functor"" : ""tag list"" , ""components"" : [ { value"" : """ &amp; Table134[[#This Row],[Label]] &amp; """, ""type"" : ""string"" } ] },","")</f>
        <v/>
      </c>
      <c r="K272" s="137" t="str">
        <f ca="1">"{ ""src"" : ""agent://" &amp; Table134[[#This Row],[src]] &amp; """,  ""trgt"" : ""agent://" &amp; Table134[[#This Row],[trgt]] &amp; """ } " &amp; IF(LEN(OFFSET(Table134[[#This Row],[src]],1,0))&gt;0,", ","")</f>
        <v xml:space="preserve">{ "src" : "agent://b320523a00e14700bdac8ff06aad24fc",  "trgt" : "agent://1e15d29f3bfc4c238be76f4bb0e19df9" } , </v>
      </c>
    </row>
    <row r="273" spans="1:11" x14ac:dyDescent="0.25">
      <c r="A273" s="137">
        <v>272</v>
      </c>
      <c r="B273" s="138" t="s">
        <v>2593</v>
      </c>
      <c r="C273" s="138" t="str">
        <f>VLOOKUP(Table134[[#This Row],[src]],Table1[[UUID]:[email]],2,FALSE)</f>
        <v>tzhu@localhost</v>
      </c>
      <c r="D273" s="138" t="s">
        <v>637</v>
      </c>
      <c r="E273" s="138" t="s">
        <v>2507</v>
      </c>
      <c r="F273" s="139" t="str">
        <f>VLOOKUP(Table134[[#This Row],[trgt]],Table1[[UUID]:[email]],2,FALSE)</f>
        <v>0@localhost</v>
      </c>
      <c r="G273" s="139" t="str">
        <f>IF(Table134[[#This Row],[src]]&lt;Table134[[#This Row],[trgt]],Table134[[#This Row],[src]]&amp;Table134[[#This Row],[trgt]],Table134[[#This Row],[trgt]]&amp;Table134[[#This Row],[src]])</f>
        <v>b320523a00e14700bdac8ff06aad24fceeeeeeeeeeeeeeeeeeeeeeeeeeeeeeee</v>
      </c>
      <c r="H273" s="137">
        <f>COUNTIF(Table134[DuplicateCheckId],Table134[[#This Row],[DuplicateCheckId]])-1</f>
        <v>0</v>
      </c>
      <c r="I273" s="139"/>
      <c r="J273" s="139" t="str">
        <f>IF(LEN(Table134[[#This Row],[Label]])&gt;0,"""label"" : { ""id"" : ""a7311ed09ba64a6e8066caa2a2247991"" , ""functor"" : ""tag list"" , ""components"" : [ { value"" : """ &amp; Table134[[#This Row],[Label]] &amp; """, ""type"" : ""string"" } ] },","")</f>
        <v/>
      </c>
      <c r="K273" s="137" t="str">
        <f ca="1">"{ ""src"" : ""agent://" &amp; Table134[[#This Row],[src]] &amp; """,  ""trgt"" : ""agent://" &amp; Table134[[#This Row],[trgt]] &amp; """ } " &amp; IF(LEN(OFFSET(Table134[[#This Row],[src]],1,0))&gt;0,", ","")</f>
        <v xml:space="preserve">{ "src" : "agent://b320523a00e14700bdac8ff06aad24fc",  "trgt" : "agent://eeeeeeeeeeeeeeeeeeeeeeeeeeeeeeee" } , </v>
      </c>
    </row>
    <row r="274" spans="1:11" x14ac:dyDescent="0.25">
      <c r="A274" s="178">
        <v>273</v>
      </c>
      <c r="B274" s="31" t="s">
        <v>2532</v>
      </c>
      <c r="C274" s="31" t="str">
        <f>VLOOKUP(Table134[[#This Row],[src]],Table1[[UUID]:[email]],2,FALSE)</f>
        <v>uchauha@localhost</v>
      </c>
      <c r="D274" s="138" t="s">
        <v>637</v>
      </c>
      <c r="E274" s="138" t="s">
        <v>2507</v>
      </c>
      <c r="F274" s="139" t="str">
        <f>VLOOKUP(Table134[[#This Row],[trgt]],Table1[[UUID]:[email]],2,FALSE)</f>
        <v>0@localhost</v>
      </c>
      <c r="G274" s="139" t="str">
        <f>IF(Table134[[#This Row],[src]]&lt;Table134[[#This Row],[trgt]],Table134[[#This Row],[src]]&amp;Table134[[#This Row],[trgt]],Table134[[#This Row],[trgt]]&amp;Table134[[#This Row],[src]])</f>
        <v>05a543f80d754a259b0f2ef7c6ac85dceeeeeeeeeeeeeeeeeeeeeeeeeeeeeeee</v>
      </c>
      <c r="H274" s="137">
        <f>COUNTIF(Table134[DuplicateCheckId],Table134[[#This Row],[DuplicateCheckId]])-1</f>
        <v>0</v>
      </c>
      <c r="I274" s="139"/>
      <c r="J274" s="139" t="str">
        <f>IF(LEN(Table134[[#This Row],[Label]])&gt;0,"""label"" : { ""id"" : ""a7311ed09ba64a6e8066caa2a2247991"" , ""functor"" : ""tag list"" , ""components"" : [ { value"" : """ &amp; Table134[[#This Row],[Label]] &amp; """, ""type"" : ""string"" } ] },","")</f>
        <v/>
      </c>
      <c r="K274" s="137" t="str">
        <f ca="1">"{ ""src"" : ""agent://" &amp; Table134[[#This Row],[src]] &amp; """,  ""trgt"" : ""agent://" &amp; Table134[[#This Row],[trgt]] &amp; """ } " &amp; IF(LEN(OFFSET(Table134[[#This Row],[src]],1,0))&gt;0,", ","")</f>
        <v xml:space="preserve">{ "src" : "agent://05a543f80d754a259b0f2ef7c6ac85dc",  "trgt" : "agent://eeeeeeeeeeeeeeeeeeeeeeeeeeeeeeee" } , </v>
      </c>
    </row>
    <row r="275" spans="1:11" x14ac:dyDescent="0.25">
      <c r="A275" s="137">
        <v>274</v>
      </c>
      <c r="B275" s="138" t="s">
        <v>2532</v>
      </c>
      <c r="C275" s="135" t="str">
        <f>VLOOKUP(Table134[[#This Row],[src]],Table1[[UUID]:[email]],2,FALSE)</f>
        <v>uchauha@localhost</v>
      </c>
      <c r="D275" s="138" t="s">
        <v>637</v>
      </c>
      <c r="E275" s="138" t="s">
        <v>2527</v>
      </c>
      <c r="F275" s="137" t="str">
        <f>VLOOKUP(Table134[[#This Row],[trgt]],Table1[[UUID]:[email]],2,FALSE)</f>
        <v>nuppal@localhost</v>
      </c>
      <c r="G275" s="137" t="str">
        <f>IF(Table134[[#This Row],[src]]&lt;Table134[[#This Row],[trgt]],Table134[[#This Row],[src]]&amp;Table134[[#This Row],[trgt]],Table134[[#This Row],[trgt]]&amp;Table134[[#This Row],[src]])</f>
        <v>05a543f80d754a259b0f2ef7c6ac85dcf9ad7bb715244e1abf8e3611859f1875</v>
      </c>
      <c r="H275" s="137">
        <f>COUNTIF(Table134[DuplicateCheckId],Table134[[#This Row],[DuplicateCheckId]])-1</f>
        <v>0</v>
      </c>
      <c r="I275" s="139" t="s">
        <v>651</v>
      </c>
      <c r="J275" s="139"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75" s="137" t="str">
        <f ca="1">"{ ""src"" : ""agent://" &amp; Table134[[#This Row],[src]] &amp; """,  ""trgt"" : ""agent://" &amp; Table134[[#This Row],[trgt]] &amp; """ } " &amp; IF(LEN(OFFSET(Table134[[#This Row],[src]],1,0))&gt;0,", ","")</f>
        <v xml:space="preserve">{ "src" : "agent://05a543f80d754a259b0f2ef7c6ac85dc",  "trgt" : "agent://f9ad7bb715244e1abf8e3611859f1875" } , </v>
      </c>
    </row>
    <row r="276" spans="1:11" x14ac:dyDescent="0.25">
      <c r="A276" s="137">
        <v>275</v>
      </c>
      <c r="B276" s="138" t="s">
        <v>2542</v>
      </c>
      <c r="C276" s="135" t="str">
        <f>VLOOKUP(Table134[[#This Row],[src]],Table1[[UUID]:[email]],2,FALSE)</f>
        <v>vdey@localhost</v>
      </c>
      <c r="D276" s="138" t="s">
        <v>637</v>
      </c>
      <c r="E276" s="138" t="s">
        <v>2601</v>
      </c>
      <c r="F276" s="137" t="str">
        <f>VLOOKUP(Table134[[#This Row],[trgt]],Table1[[UUID]:[email]],2,FALSE)</f>
        <v>bsaqqaf@localhost</v>
      </c>
      <c r="G276" s="137" t="str">
        <f>IF(Table134[[#This Row],[src]]&lt;Table134[[#This Row],[trgt]],Table134[[#This Row],[src]]&amp;Table134[[#This Row],[trgt]],Table134[[#This Row],[trgt]]&amp;Table134[[#This Row],[src]])</f>
        <v>5da946b77b4e4e7b8cfd4eb5c020b0c0e4b86eaf25ba4ad5a52e35b5c9c17b70</v>
      </c>
      <c r="H276" s="137">
        <f>COUNTIF(Table134[DuplicateCheckId],Table134[[#This Row],[DuplicateCheckId]])-1</f>
        <v>0</v>
      </c>
      <c r="I276" s="137"/>
      <c r="J276" s="139" t="str">
        <f>IF(LEN(Table134[[#This Row],[Label]])&gt;0,"""label"" : { ""id"" : ""a7311ed09ba64a6e8066caa2a2247991"" , ""functor"" : ""tag list"" , ""components"" : [ { value"" : """ &amp; Table134[[#This Row],[Label]] &amp; """, ""type"" : ""string"" } ] },","")</f>
        <v/>
      </c>
      <c r="K276" s="137" t="str">
        <f ca="1">"{ ""src"" : ""agent://" &amp; Table134[[#This Row],[src]] &amp; """,  ""trgt"" : ""agent://" &amp; Table134[[#This Row],[trgt]] &amp; """ } " &amp; IF(LEN(OFFSET(Table134[[#This Row],[src]],1,0))&gt;0,", ","")</f>
        <v xml:space="preserve">{ "src" : "agent://e4b86eaf25ba4ad5a52e35b5c9c17b70",  "trgt" : "agent://5da946b77b4e4e7b8cfd4eb5c020b0c0" } , </v>
      </c>
    </row>
    <row r="277" spans="1:11" x14ac:dyDescent="0.25">
      <c r="A277" s="137">
        <v>276</v>
      </c>
      <c r="B277" s="138" t="s">
        <v>2542</v>
      </c>
      <c r="C277" s="138" t="str">
        <f>VLOOKUP(Table134[[#This Row],[src]],Table1[[UUID]:[email]],2,FALSE)</f>
        <v>vdey@localhost</v>
      </c>
      <c r="D277" s="138" t="s">
        <v>637</v>
      </c>
      <c r="E277" s="138" t="s">
        <v>2507</v>
      </c>
      <c r="F277" s="139" t="str">
        <f>VLOOKUP(Table134[[#This Row],[trgt]],Table1[[UUID]:[email]],2,FALSE)</f>
        <v>0@localhost</v>
      </c>
      <c r="G277" s="139" t="str">
        <f>IF(Table134[[#This Row],[src]]&lt;Table134[[#This Row],[trgt]],Table134[[#This Row],[src]]&amp;Table134[[#This Row],[trgt]],Table134[[#This Row],[trgt]]&amp;Table134[[#This Row],[src]])</f>
        <v>e4b86eaf25ba4ad5a52e35b5c9c17b70eeeeeeeeeeeeeeeeeeeeeeeeeeeeeeee</v>
      </c>
      <c r="H277" s="137">
        <f>COUNTIF(Table134[DuplicateCheckId],Table134[[#This Row],[DuplicateCheckId]])-1</f>
        <v>0</v>
      </c>
      <c r="I277" s="139"/>
      <c r="J277" s="139" t="str">
        <f>IF(LEN(Table134[[#This Row],[Label]])&gt;0,"""label"" : { ""id"" : ""a7311ed09ba64a6e8066caa2a2247991"" , ""functor"" : ""tag list"" , ""components"" : [ { value"" : """ &amp; Table134[[#This Row],[Label]] &amp; """, ""type"" : ""string"" } ] },","")</f>
        <v/>
      </c>
      <c r="K277" s="137" t="str">
        <f ca="1">"{ ""src"" : ""agent://" &amp; Table134[[#This Row],[src]] &amp; """,  ""trgt"" : ""agent://" &amp; Table134[[#This Row],[trgt]] &amp; """ } " &amp; IF(LEN(OFFSET(Table134[[#This Row],[src]],1,0))&gt;0,", ","")</f>
        <v xml:space="preserve">{ "src" : "agent://e4b86eaf25ba4ad5a52e35b5c9c17b70",  "trgt" : "agent://eeeeeeeeeeeeeeeeeeeeeeeeeeeeeeee" } , </v>
      </c>
    </row>
    <row r="278" spans="1:11" x14ac:dyDescent="0.25">
      <c r="A278" s="178">
        <v>277</v>
      </c>
      <c r="B278" s="138" t="s">
        <v>2555</v>
      </c>
      <c r="C278" s="135" t="str">
        <f>VLOOKUP(Table134[[#This Row],[src]],Table1[[UUID]:[email]],2,FALSE)</f>
        <v>wcoleman@localhost</v>
      </c>
      <c r="D278" s="138" t="s">
        <v>637</v>
      </c>
      <c r="E278" s="138" t="s">
        <v>2524</v>
      </c>
      <c r="F278" s="137" t="str">
        <f>VLOOKUP(Table134[[#This Row],[trgt]],Table1[[UUID]:[email]],2,FALSE)</f>
        <v>anarayan@localhost</v>
      </c>
      <c r="G278" s="137" t="str">
        <f>IF(Table134[[#This Row],[src]]&lt;Table134[[#This Row],[trgt]],Table134[[#This Row],[src]]&amp;Table134[[#This Row],[trgt]],Table134[[#This Row],[trgt]]&amp;Table134[[#This Row],[src]])</f>
        <v>23843ee2020948099929f33cc315fcc0c6a3c02e57244a35adc7ddc37d3c721b</v>
      </c>
      <c r="H278" s="137">
        <f>COUNTIF(Table134[DuplicateCheckId],Table134[[#This Row],[DuplicateCheckId]])-1</f>
        <v>0</v>
      </c>
      <c r="I278" s="137"/>
      <c r="J278" s="139" t="str">
        <f>IF(LEN(Table134[[#This Row],[Label]])&gt;0,"""label"" : { ""id"" : ""a7311ed09ba64a6e8066caa2a2247991"" , ""functor"" : ""tag list"" , ""components"" : [ { value"" : """ &amp; Table134[[#This Row],[Label]] &amp; """, ""type"" : ""string"" } ] },","")</f>
        <v/>
      </c>
      <c r="K278" s="137" t="str">
        <f ca="1">"{ ""src"" : ""agent://" &amp; Table134[[#This Row],[src]] &amp; """,  ""trgt"" : ""agent://" &amp; Table134[[#This Row],[trgt]] &amp; """ } " &amp; IF(LEN(OFFSET(Table134[[#This Row],[src]],1,0))&gt;0,", ","")</f>
        <v xml:space="preserve">{ "src" : "agent://23843ee2020948099929f33cc315fcc0",  "trgt" : "agent://c6a3c02e57244a35adc7ddc37d3c721b" } , </v>
      </c>
    </row>
    <row r="279" spans="1:11" x14ac:dyDescent="0.25">
      <c r="A279" s="137">
        <v>278</v>
      </c>
      <c r="B279" s="138" t="s">
        <v>2555</v>
      </c>
      <c r="C279" s="138" t="str">
        <f>VLOOKUP(Table134[[#This Row],[src]],Table1[[UUID]:[email]],2,FALSE)</f>
        <v>wcoleman@localhost</v>
      </c>
      <c r="D279" s="138" t="s">
        <v>637</v>
      </c>
      <c r="E279" s="138" t="s">
        <v>2507</v>
      </c>
      <c r="F279" s="139" t="str">
        <f>VLOOKUP(Table134[[#This Row],[trgt]],Table1[[UUID]:[email]],2,FALSE)</f>
        <v>0@localhost</v>
      </c>
      <c r="G279" s="139" t="str">
        <f>IF(Table134[[#This Row],[src]]&lt;Table134[[#This Row],[trgt]],Table134[[#This Row],[src]]&amp;Table134[[#This Row],[trgt]],Table134[[#This Row],[trgt]]&amp;Table134[[#This Row],[src]])</f>
        <v>23843ee2020948099929f33cc315fcc0eeeeeeeeeeeeeeeeeeeeeeeeeeeeeeee</v>
      </c>
      <c r="H279" s="137">
        <f>COUNTIF(Table134[DuplicateCheckId],Table134[[#This Row],[DuplicateCheckId]])-1</f>
        <v>0</v>
      </c>
      <c r="I279" s="139"/>
      <c r="J279" s="139" t="str">
        <f>IF(LEN(Table134[[#This Row],[Label]])&gt;0,"""label"" : { ""id"" : ""a7311ed09ba64a6e8066caa2a2247991"" , ""functor"" : ""tag list"" , ""components"" : [ { value"" : """ &amp; Table134[[#This Row],[Label]] &amp; """, ""type"" : ""string"" } ] },","")</f>
        <v/>
      </c>
      <c r="K279" s="137" t="str">
        <f ca="1">"{ ""src"" : ""agent://" &amp; Table134[[#This Row],[src]] &amp; """,  ""trgt"" : ""agent://" &amp; Table134[[#This Row],[trgt]] &amp; """ } " &amp; IF(LEN(OFFSET(Table134[[#This Row],[src]],1,0))&gt;0,", ","")</f>
        <v xml:space="preserve">{ "src" : "agent://23843ee2020948099929f33cc315fcc0",  "trgt" : "agent://eeeeeeeeeeeeeeeeeeeeeeeeeeeeeeee" } , </v>
      </c>
    </row>
    <row r="280" spans="1:11" x14ac:dyDescent="0.25">
      <c r="A280" s="137">
        <v>279</v>
      </c>
      <c r="B280" s="31" t="s">
        <v>2540</v>
      </c>
      <c r="C280" s="31" t="str">
        <f>VLOOKUP(Table134[[#This Row],[src]],Table1[[UUID]:[email]],2,FALSE)</f>
        <v>ybadal@localhost</v>
      </c>
      <c r="D280" s="138" t="s">
        <v>637</v>
      </c>
      <c r="E280" s="138" t="s">
        <v>2507</v>
      </c>
      <c r="F280" s="139" t="str">
        <f>VLOOKUP(Table134[[#This Row],[trgt]],Table1[[UUID]:[email]],2,FALSE)</f>
        <v>0@localhost</v>
      </c>
      <c r="G280" s="139" t="str">
        <f>IF(Table134[[#This Row],[src]]&lt;Table134[[#This Row],[trgt]],Table134[[#This Row],[src]]&amp;Table134[[#This Row],[trgt]],Table134[[#This Row],[trgt]]&amp;Table134[[#This Row],[src]])</f>
        <v>502a7e2940bb4ebd9666a0651a920b9aeeeeeeeeeeeeeeeeeeeeeeeeeeeeeeee</v>
      </c>
      <c r="H280" s="137">
        <f>COUNTIF(Table134[DuplicateCheckId],Table134[[#This Row],[DuplicateCheckId]])-1</f>
        <v>0</v>
      </c>
      <c r="I280" s="139"/>
      <c r="J280" s="139" t="str">
        <f>IF(LEN(Table134[[#This Row],[Label]])&gt;0,"""label"" : { ""id"" : ""a7311ed09ba64a6e8066caa2a2247991"" , ""functor"" : ""tag list"" , ""components"" : [ { value"" : """ &amp; Table134[[#This Row],[Label]] &amp; """, ""type"" : ""string"" } ] },","")</f>
        <v/>
      </c>
      <c r="K280" s="137" t="str">
        <f ca="1">"{ ""src"" : ""agent://" &amp; Table134[[#This Row],[src]] &amp; """,  ""trgt"" : ""agent://" &amp; Table134[[#This Row],[trgt]] &amp; """ } " &amp; IF(LEN(OFFSET(Table134[[#This Row],[src]],1,0))&gt;0,", ","")</f>
        <v xml:space="preserve">{ "src" : "agent://502a7e2940bb4ebd9666a0651a920b9a",  "trgt" : "agent://eeeeeeeeeeeeeeeeeeeeeeeeeeeeeeee" } , </v>
      </c>
    </row>
    <row r="281" spans="1:11" x14ac:dyDescent="0.25">
      <c r="A281" s="137">
        <v>280</v>
      </c>
      <c r="B281" s="138" t="s">
        <v>2540</v>
      </c>
      <c r="C281" s="135" t="str">
        <f>VLOOKUP(Table134[[#This Row],[src]],Table1[[UUID]:[email]],2,FALSE)</f>
        <v>ybadal@localhost</v>
      </c>
      <c r="D281" s="138" t="s">
        <v>637</v>
      </c>
      <c r="E281" s="138" t="s">
        <v>2586</v>
      </c>
      <c r="F281" s="137" t="str">
        <f>VLOOKUP(Table134[[#This Row],[trgt]],Table1[[UUID]:[email]],2,FALSE)</f>
        <v>apage@localhost</v>
      </c>
      <c r="G281" s="137" t="str">
        <f>IF(Table134[[#This Row],[src]]&lt;Table134[[#This Row],[trgt]],Table134[[#This Row],[src]]&amp;Table134[[#This Row],[trgt]],Table134[[#This Row],[trgt]]&amp;Table134[[#This Row],[src]])</f>
        <v>502a7e2940bb4ebd9666a0651a920b9af7fe2ff157564ff9a3fd15961118746b</v>
      </c>
      <c r="H281" s="137">
        <f>COUNTIF(Table134[DuplicateCheckId],Table134[[#This Row],[DuplicateCheckId]])-1</f>
        <v>0</v>
      </c>
      <c r="I281" s="137"/>
      <c r="J281" s="139" t="str">
        <f>IF(LEN(Table134[[#This Row],[Label]])&gt;0,"""label"" : { ""id"" : ""a7311ed09ba64a6e8066caa2a2247991"" , ""functor"" : ""tag list"" , ""components"" : [ { value"" : """ &amp; Table134[[#This Row],[Label]] &amp; """, ""type"" : ""string"" } ] },","")</f>
        <v/>
      </c>
      <c r="K281" s="137" t="str">
        <f ca="1">"{ ""src"" : ""agent://" &amp; Table134[[#This Row],[src]] &amp; """,  ""trgt"" : ""agent://" &amp; Table134[[#This Row],[trgt]] &amp; """ } " &amp; IF(LEN(OFFSET(Table134[[#This Row],[src]],1,0))&gt;0,", ","")</f>
        <v xml:space="preserve">{ "src" : "agent://502a7e2940bb4ebd9666a0651a920b9a",  "trgt" : "agent://f7fe2ff157564ff9a3fd15961118746b" } , </v>
      </c>
    </row>
    <row r="282" spans="1:11" x14ac:dyDescent="0.25">
      <c r="A282" s="178">
        <v>281</v>
      </c>
      <c r="B282" s="138" t="s">
        <v>2588</v>
      </c>
      <c r="C282" s="135" t="str">
        <f>VLOOKUP(Table134[[#This Row],[src]],Table1[[UUID]:[email]],2,FALSE)</f>
        <v>ymasson@localhost</v>
      </c>
      <c r="D282" s="138" t="s">
        <v>637</v>
      </c>
      <c r="E282" s="138" t="s">
        <v>2591</v>
      </c>
      <c r="F282" s="137" t="str">
        <f>VLOOKUP(Table134[[#This Row],[trgt]],Table1[[UUID]:[email]],2,FALSE)</f>
        <v>esheinfeld@localhost</v>
      </c>
      <c r="G282" s="137" t="str">
        <f>IF(Table134[[#This Row],[src]]&lt;Table134[[#This Row],[trgt]],Table134[[#This Row],[src]]&amp;Table134[[#This Row],[trgt]],Table134[[#This Row],[trgt]]&amp;Table134[[#This Row],[src]])</f>
        <v>16b3ad7e8e054f35a81a4e28b3456f731e15d29f3bfc4c238be76f4bb0e19df9</v>
      </c>
      <c r="H282" s="137">
        <f>COUNTIF(Table134[DuplicateCheckId],Table134[[#This Row],[DuplicateCheckId]])-1</f>
        <v>0</v>
      </c>
      <c r="I282" s="137"/>
      <c r="J282" s="139" t="str">
        <f>IF(LEN(Table134[[#This Row],[Label]])&gt;0,"""label"" : { ""id"" : ""a7311ed09ba64a6e8066caa2a2247991"" , ""functor"" : ""tag list"" , ""components"" : [ { value"" : """ &amp; Table134[[#This Row],[Label]] &amp; """, ""type"" : ""string"" } ] },","")</f>
        <v/>
      </c>
      <c r="K282" s="137" t="str">
        <f ca="1">"{ ""src"" : ""agent://" &amp; Table134[[#This Row],[src]] &amp; """,  ""trgt"" : ""agent://" &amp; Table134[[#This Row],[trgt]] &amp; """ } " &amp; IF(LEN(OFFSET(Table134[[#This Row],[src]],1,0))&gt;0,", ","")</f>
        <v xml:space="preserve">{ "src" : "agent://16b3ad7e8e054f35a81a4e28b3456f73",  "trgt" : "agent://1e15d29f3bfc4c238be76f4bb0e19df9" } , </v>
      </c>
    </row>
    <row r="283" spans="1:11" x14ac:dyDescent="0.25">
      <c r="A283" s="137">
        <v>282</v>
      </c>
      <c r="B283" s="31" t="s">
        <v>2588</v>
      </c>
      <c r="C283" s="31" t="str">
        <f>VLOOKUP(Table134[[#This Row],[src]],Table1[[UUID]:[email]],2,FALSE)</f>
        <v>ymasson@localhost</v>
      </c>
      <c r="D283" s="138" t="s">
        <v>637</v>
      </c>
      <c r="E283" s="138" t="s">
        <v>2507</v>
      </c>
      <c r="F283" s="139" t="str">
        <f>VLOOKUP(Table134[[#This Row],[trgt]],Table1[[UUID]:[email]],2,FALSE)</f>
        <v>0@localhost</v>
      </c>
      <c r="G283" s="139" t="str">
        <f>IF(Table134[[#This Row],[src]]&lt;Table134[[#This Row],[trgt]],Table134[[#This Row],[src]]&amp;Table134[[#This Row],[trgt]],Table134[[#This Row],[trgt]]&amp;Table134[[#This Row],[src]])</f>
        <v>16b3ad7e8e054f35a81a4e28b3456f73eeeeeeeeeeeeeeeeeeeeeeeeeeeeeeee</v>
      </c>
      <c r="H283" s="137">
        <f>COUNTIF(Table134[DuplicateCheckId],Table134[[#This Row],[DuplicateCheckId]])-1</f>
        <v>0</v>
      </c>
      <c r="I283" s="139"/>
      <c r="J283" s="139" t="str">
        <f>IF(LEN(Table134[[#This Row],[Label]])&gt;0,"""label"" : { ""id"" : ""a7311ed09ba64a6e8066caa2a2247991"" , ""functor"" : ""tag list"" , ""components"" : [ { value"" : """ &amp; Table134[[#This Row],[Label]] &amp; """, ""type"" : ""string"" } ] },","")</f>
        <v/>
      </c>
      <c r="K283" s="137" t="str">
        <f ca="1">"{ ""src"" : ""agent://" &amp; Table134[[#This Row],[src]] &amp; """,  ""trgt"" : ""agent://" &amp; Table134[[#This Row],[trgt]] &amp; """ } " &amp; IF(LEN(OFFSET(Table134[[#This Row],[src]],1,0))&gt;0,", ","")</f>
        <v xml:space="preserve">{ "src" : "agent://16b3ad7e8e054f35a81a4e28b3456f73",  "trgt" : "agent://eeeeeeeeeeeeeeeeeeeeeeeeeeeeeeee" } , </v>
      </c>
    </row>
    <row r="284" spans="1:11" x14ac:dyDescent="0.25">
      <c r="A284" s="137">
        <v>283</v>
      </c>
      <c r="B284" s="138" t="s">
        <v>2597</v>
      </c>
      <c r="C284" s="135" t="str">
        <f>VLOOKUP(Table134[[#This Row],[src]],Table1[[UUID]:[email]],2,FALSE)</f>
        <v>zhakim@localhost</v>
      </c>
      <c r="D284" s="138" t="s">
        <v>637</v>
      </c>
      <c r="E284" s="138" t="s">
        <v>2554</v>
      </c>
      <c r="F284" s="137" t="str">
        <f>VLOOKUP(Table134[[#This Row],[trgt]],Table1[[UUID]:[email]],2,FALSE)</f>
        <v>danderson@localhost</v>
      </c>
      <c r="G284" s="137" t="str">
        <f>IF(Table134[[#This Row],[src]]&lt;Table134[[#This Row],[trgt]],Table134[[#This Row],[src]]&amp;Table134[[#This Row],[trgt]],Table134[[#This Row],[trgt]]&amp;Table134[[#This Row],[src]])</f>
        <v>622eae325c484c2f8b93dc655380e0e5c1835eccf9ea4449af7b2fcea845763c</v>
      </c>
      <c r="H284" s="137">
        <f>COUNTIF(Table134[DuplicateCheckId],Table134[[#This Row],[DuplicateCheckId]])-1</f>
        <v>0</v>
      </c>
      <c r="I284" s="137"/>
      <c r="J284" s="139" t="str">
        <f>IF(LEN(Table134[[#This Row],[Label]])&gt;0,"""label"" : { ""id"" : ""a7311ed09ba64a6e8066caa2a2247991"" , ""functor"" : ""tag list"" , ""components"" : [ { value"" : """ &amp; Table134[[#This Row],[Label]] &amp; """, ""type"" : ""string"" } ] },","")</f>
        <v/>
      </c>
      <c r="K284" s="137" t="str">
        <f ca="1">"{ ""src"" : ""agent://" &amp; Table134[[#This Row],[src]] &amp; """,  ""trgt"" : ""agent://" &amp; Table134[[#This Row],[trgt]] &amp; """ } " &amp; IF(LEN(OFFSET(Table134[[#This Row],[src]],1,0))&gt;0,", ","")</f>
        <v xml:space="preserve">{ "src" : "agent://c1835eccf9ea4449af7b2fcea845763c",  "trgt" : "agent://622eae325c484c2f8b93dc655380e0e5" } , </v>
      </c>
    </row>
    <row r="285" spans="1:11" x14ac:dyDescent="0.25">
      <c r="A285" s="137">
        <v>284</v>
      </c>
      <c r="B285" s="138" t="s">
        <v>2597</v>
      </c>
      <c r="C285" s="138" t="str">
        <f>VLOOKUP(Table134[[#This Row],[src]],Table1[[UUID]:[email]],2,FALSE)</f>
        <v>zhakim@localhost</v>
      </c>
      <c r="D285" s="138" t="s">
        <v>637</v>
      </c>
      <c r="E285" s="138" t="s">
        <v>2507</v>
      </c>
      <c r="F285" s="139" t="str">
        <f>VLOOKUP(Table134[[#This Row],[trgt]],Table1[[UUID]:[email]],2,FALSE)</f>
        <v>0@localhost</v>
      </c>
      <c r="G285" s="139" t="str">
        <f>IF(Table134[[#This Row],[src]]&lt;Table134[[#This Row],[trgt]],Table134[[#This Row],[src]]&amp;Table134[[#This Row],[trgt]],Table134[[#This Row],[trgt]]&amp;Table134[[#This Row],[src]])</f>
        <v>c1835eccf9ea4449af7b2fcea845763ceeeeeeeeeeeeeeeeeeeeeeeeeeeeeeee</v>
      </c>
      <c r="H285" s="137">
        <f>COUNTIF(Table134[DuplicateCheckId],Table134[[#This Row],[DuplicateCheckId]])-1</f>
        <v>0</v>
      </c>
      <c r="I285" s="139"/>
      <c r="J285" s="139" t="str">
        <f>IF(LEN(Table134[[#This Row],[Label]])&gt;0,"""label"" : { ""id"" : ""a7311ed09ba64a6e8066caa2a2247991"" , ""functor"" : ""tag list"" , ""components"" : [ { value"" : """ &amp; Table134[[#This Row],[Label]] &amp; """, ""type"" : ""string"" } ] },","")</f>
        <v/>
      </c>
      <c r="K285" s="137"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85">
    <cfRule type="dataBar" priority="8">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H2:H285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127"/>
  <sheetViews>
    <sheetView topLeftCell="CJ60" zoomScale="85" zoomScaleNormal="85" workbookViewId="0">
      <selection activeCell="CQ68" sqref="CQ68"/>
    </sheetView>
  </sheetViews>
  <sheetFormatPr defaultRowHeight="15" x14ac:dyDescent="0.25"/>
  <cols>
    <col min="1" max="1" width="12.85546875" customWidth="1"/>
    <col min="2" max="2" width="41.28515625" customWidth="1"/>
    <col min="3" max="3" width="46.7109375" customWidth="1"/>
    <col min="4" max="4" width="26" customWidth="1"/>
    <col min="5" max="8" width="10.28515625" customWidth="1"/>
    <col min="9" max="9" width="22.5703125" customWidth="1"/>
    <col min="10" max="10" width="24.28515625" customWidth="1"/>
    <col min="11" max="34" width="10.28515625" customWidth="1"/>
    <col min="35" max="35" width="25.5703125" customWidth="1"/>
    <col min="36" max="49" width="10.28515625" customWidth="1"/>
    <col min="50" max="50" width="8.140625" customWidth="1"/>
    <col min="51" max="51" width="33" customWidth="1"/>
    <col min="52" max="52" width="18.7109375" customWidth="1"/>
    <col min="53" max="53" width="19" customWidth="1"/>
    <col min="54" max="54" width="17.140625" customWidth="1"/>
    <col min="55" max="55" width="41.5703125" customWidth="1"/>
    <col min="57" max="57" width="18.5703125" customWidth="1"/>
    <col min="58" max="58" width="24.140625" customWidth="1"/>
    <col min="59" max="59" width="22.42578125" customWidth="1"/>
    <col min="60" max="60" width="38.7109375" customWidth="1"/>
    <col min="74" max="74" width="13.5703125" customWidth="1"/>
    <col min="76" max="76" width="8" customWidth="1"/>
    <col min="77" max="77" width="35.140625" customWidth="1"/>
    <col min="81" max="81" width="23.85546875" customWidth="1"/>
    <col min="82" max="83" width="28.140625" customWidth="1"/>
    <col min="84" max="84" width="79" customWidth="1"/>
    <col min="85" max="85" width="69" customWidth="1"/>
    <col min="86" max="86" width="32.140625" customWidth="1"/>
    <col min="87" max="87" width="234" customWidth="1"/>
    <col min="91" max="91" width="16.42578125" customWidth="1"/>
  </cols>
  <sheetData>
    <row r="1" spans="1:92" x14ac:dyDescent="0.25">
      <c r="A1" t="s">
        <v>1058</v>
      </c>
      <c r="B1" s="99" t="s">
        <v>1059</v>
      </c>
      <c r="C1" s="98" t="s">
        <v>1060</v>
      </c>
      <c r="D1" s="230"/>
      <c r="E1" s="100" t="s">
        <v>1061</v>
      </c>
      <c r="F1" s="95" t="s">
        <v>1062</v>
      </c>
    </row>
    <row r="3" spans="1:92" ht="15.75" customHeight="1" x14ac:dyDescent="0.25">
      <c r="B3" s="127" t="s">
        <v>843</v>
      </c>
      <c r="C3" s="96" t="s">
        <v>1025</v>
      </c>
      <c r="D3" s="96" t="s">
        <v>2621</v>
      </c>
      <c r="E3" s="96" t="s">
        <v>1045</v>
      </c>
      <c r="F3" s="96" t="s">
        <v>2429</v>
      </c>
      <c r="G3" t="s">
        <v>2428</v>
      </c>
      <c r="H3" s="96" t="s">
        <v>864</v>
      </c>
      <c r="I3" s="96" t="s">
        <v>852</v>
      </c>
      <c r="J3" s="96" t="s">
        <v>845</v>
      </c>
      <c r="K3" s="96" t="s">
        <v>811</v>
      </c>
      <c r="L3" s="96" t="s">
        <v>812</v>
      </c>
      <c r="M3" s="96" t="s">
        <v>2424</v>
      </c>
      <c r="N3" s="96" t="s">
        <v>2423</v>
      </c>
      <c r="O3" s="96" t="s">
        <v>2645</v>
      </c>
      <c r="P3" s="96" t="s">
        <v>2643</v>
      </c>
      <c r="Q3" s="96" t="s">
        <v>2642</v>
      </c>
      <c r="R3" s="96" t="s">
        <v>1063</v>
      </c>
      <c r="S3" s="96" t="s">
        <v>857</v>
      </c>
      <c r="T3" s="96" t="s">
        <v>858</v>
      </c>
      <c r="U3" s="96" t="s">
        <v>806</v>
      </c>
      <c r="V3" s="96" t="s">
        <v>859</v>
      </c>
      <c r="W3" s="96" t="s">
        <v>860</v>
      </c>
      <c r="X3" s="96" t="s">
        <v>746</v>
      </c>
      <c r="Y3" s="96" t="s">
        <v>828</v>
      </c>
      <c r="Z3" s="96" t="s">
        <v>861</v>
      </c>
      <c r="AA3" s="96" t="s">
        <v>831</v>
      </c>
      <c r="AB3" s="96" t="s">
        <v>863</v>
      </c>
      <c r="AC3" s="96" t="s">
        <v>260</v>
      </c>
      <c r="AD3" s="96" t="s">
        <v>629</v>
      </c>
      <c r="AE3" s="96" t="s">
        <v>1065</v>
      </c>
      <c r="AF3" s="96" t="s">
        <v>1064</v>
      </c>
      <c r="AG3" s="96" t="s">
        <v>769</v>
      </c>
      <c r="AH3" s="96" t="s">
        <v>943</v>
      </c>
      <c r="AI3" s="96" t="s">
        <v>2430</v>
      </c>
      <c r="AJ3" s="96" t="s">
        <v>618</v>
      </c>
      <c r="AK3" s="96" t="s">
        <v>2416</v>
      </c>
      <c r="AL3" s="96" t="s">
        <v>646</v>
      </c>
      <c r="AM3" s="96" t="s">
        <v>2417</v>
      </c>
      <c r="AN3" s="96" t="s">
        <v>2418</v>
      </c>
      <c r="AO3" s="131" t="s">
        <v>2439</v>
      </c>
      <c r="AP3" s="131" t="s">
        <v>2440</v>
      </c>
      <c r="AQ3" s="131" t="s">
        <v>2441</v>
      </c>
      <c r="AR3" s="131" t="s">
        <v>2442</v>
      </c>
      <c r="AS3" s="108" t="s">
        <v>2446</v>
      </c>
      <c r="AT3" s="108" t="s">
        <v>2447</v>
      </c>
      <c r="AU3" s="108" t="s">
        <v>2448</v>
      </c>
      <c r="AV3" s="108" t="s">
        <v>2449</v>
      </c>
      <c r="AW3" s="108" t="s">
        <v>2450</v>
      </c>
      <c r="AX3" s="108" t="s">
        <v>1085</v>
      </c>
      <c r="AY3" s="108" t="s">
        <v>1086</v>
      </c>
      <c r="AZ3" s="108" t="s">
        <v>1087</v>
      </c>
      <c r="BA3" s="108" t="s">
        <v>1088</v>
      </c>
      <c r="BB3" s="108" t="s">
        <v>1089</v>
      </c>
      <c r="BC3" s="107" t="s">
        <v>2420</v>
      </c>
      <c r="BD3" s="107" t="s">
        <v>2421</v>
      </c>
      <c r="BE3" s="107" t="s">
        <v>1090</v>
      </c>
      <c r="BF3" s="107" t="s">
        <v>1093</v>
      </c>
      <c r="BG3" s="100" t="s">
        <v>1092</v>
      </c>
      <c r="BH3" s="100" t="s">
        <v>1091</v>
      </c>
      <c r="BI3" s="133" t="s">
        <v>1069</v>
      </c>
      <c r="BJ3" s="133" t="s">
        <v>1068</v>
      </c>
      <c r="BK3" s="133" t="s">
        <v>1070</v>
      </c>
      <c r="BL3" s="133" t="s">
        <v>1071</v>
      </c>
      <c r="BM3" s="133" t="s">
        <v>2644</v>
      </c>
      <c r="BN3" s="133" t="s">
        <v>1072</v>
      </c>
      <c r="BO3" s="133" t="s">
        <v>1073</v>
      </c>
      <c r="BP3" s="133" t="s">
        <v>2433</v>
      </c>
      <c r="BQ3" s="133" t="s">
        <v>2434</v>
      </c>
      <c r="BR3" s="133" t="s">
        <v>1074</v>
      </c>
      <c r="BS3" s="133" t="s">
        <v>1075</v>
      </c>
      <c r="BT3" s="133" t="s">
        <v>1076</v>
      </c>
      <c r="BU3" s="133" t="s">
        <v>2435</v>
      </c>
      <c r="BV3" s="133" t="s">
        <v>1077</v>
      </c>
      <c r="BW3" s="133" t="s">
        <v>1078</v>
      </c>
      <c r="BX3" s="133" t="s">
        <v>1079</v>
      </c>
      <c r="BY3" s="133" t="s">
        <v>2427</v>
      </c>
      <c r="BZ3" s="133" t="s">
        <v>1080</v>
      </c>
      <c r="CA3" s="133" t="s">
        <v>1081</v>
      </c>
      <c r="CB3" s="133" t="s">
        <v>1082</v>
      </c>
      <c r="CC3" s="134" t="s">
        <v>1094</v>
      </c>
      <c r="CD3" s="100" t="s">
        <v>2425</v>
      </c>
      <c r="CE3" s="100" t="s">
        <v>2426</v>
      </c>
      <c r="CF3" s="100" t="s">
        <v>2422</v>
      </c>
      <c r="CG3" s="100" t="s">
        <v>2432</v>
      </c>
      <c r="CH3" s="100" t="s">
        <v>2436</v>
      </c>
      <c r="CI3" s="100" t="s">
        <v>1083</v>
      </c>
      <c r="CJ3" s="97" t="s">
        <v>1056</v>
      </c>
      <c r="CK3" s="97" t="s">
        <v>643</v>
      </c>
      <c r="CL3" s="97" t="s">
        <v>1044</v>
      </c>
      <c r="CM3" s="97" t="s">
        <v>1084</v>
      </c>
      <c r="CN3" s="97" t="s">
        <v>866</v>
      </c>
    </row>
    <row r="4" spans="1:92" s="150" customFormat="1" x14ac:dyDescent="0.25">
      <c r="B4" s="150" t="s">
        <v>1101</v>
      </c>
      <c r="C4" s="162" t="s">
        <v>2504</v>
      </c>
      <c r="D4" s="190" t="str">
        <f>VLOOKUP(demoPosts[[#This Row],[Source]],Table1[[UUID]:[email]],2,FALSE)</f>
        <v>1@localhost</v>
      </c>
      <c r="E4" s="153" t="s">
        <v>2507</v>
      </c>
      <c r="F4" s="150" t="s">
        <v>806</v>
      </c>
      <c r="G4" s="16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64" t="s">
        <v>2431</v>
      </c>
      <c r="I4" s="164" t="str">
        <f ca="1">TEXT(NOW(), "yyyy-mm-ddThh:mm:ssZ")</f>
        <v>2016-09-02T23:11:46Z</v>
      </c>
      <c r="J4" s="164" t="s">
        <v>805</v>
      </c>
      <c r="K4" s="172" t="s">
        <v>2508</v>
      </c>
      <c r="L4" s="164"/>
      <c r="M4" s="164" t="s">
        <v>2620</v>
      </c>
      <c r="N4" s="164" t="str">
        <f>ROW(demoPosts[[#This Row],[postTypeGuidLabel]])-3 &amp; ":  " &amp; REPT("lorem ipsum ",2*ROW(demoPosts[[#This Row],[postTypeGuidLabel]]))</f>
        <v xml:space="preserve">1:  lorem ipsum lorem ipsum lorem ipsum lorem ipsum lorem ipsum lorem ipsum lorem ipsum lorem ipsum </v>
      </c>
      <c r="O4" s="164">
        <v>12</v>
      </c>
      <c r="P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 s="164"/>
      <c r="R4" s="165" t="s">
        <v>947</v>
      </c>
      <c r="S4" s="165" t="s">
        <v>952</v>
      </c>
      <c r="T4" s="165" t="s">
        <v>954</v>
      </c>
      <c r="U4" s="165" t="s">
        <v>1066</v>
      </c>
      <c r="V4" s="165" t="s">
        <v>805</v>
      </c>
      <c r="W4" s="165" t="s">
        <v>805</v>
      </c>
      <c r="X4" s="165" t="s">
        <v>805</v>
      </c>
      <c r="Y4" s="165" t="s">
        <v>805</v>
      </c>
      <c r="Z4" s="165" t="s">
        <v>619</v>
      </c>
      <c r="AA4" s="165" t="s">
        <v>865</v>
      </c>
      <c r="AB4" s="165" t="s">
        <v>819</v>
      </c>
      <c r="AC4" s="166" t="s">
        <v>939</v>
      </c>
      <c r="AD4" s="165" t="s">
        <v>2507</v>
      </c>
      <c r="AE4" s="165">
        <v>1</v>
      </c>
      <c r="AF4" s="167" t="s">
        <v>869</v>
      </c>
      <c r="AG4" s="165" t="s">
        <v>869</v>
      </c>
      <c r="AH4" s="165" t="s">
        <v>944</v>
      </c>
      <c r="AI4" s="165" t="s">
        <v>2521</v>
      </c>
      <c r="AJ4" s="165">
        <v>2350.3000000000002</v>
      </c>
      <c r="AK4" s="168">
        <v>1</v>
      </c>
      <c r="AL4" s="168"/>
      <c r="AM4" s="168"/>
      <c r="AN4" s="168"/>
      <c r="AO4" s="168"/>
      <c r="AP4" s="168"/>
      <c r="AQ4" s="168"/>
      <c r="AR4" s="168"/>
      <c r="AS4" s="168" t="str">
        <f>"\""name\"" : \"""&amp;demoPosts[[#This Row],[talentProfile.name]]&amp;"\"", "</f>
        <v xml:space="preserve">\"name\" : \"\", </v>
      </c>
      <c r="AT4" s="168" t="str">
        <f>"\""title\"" : \"""&amp;demoPosts[[#This Row],[talentProfile.title]]&amp;"\"", "</f>
        <v xml:space="preserve">\"title\" : \"\", </v>
      </c>
      <c r="AU4" s="168" t="str">
        <f>"\""capabilities\"" : \"""&amp;demoPosts[[#This Row],[talentProfile.capabilities]]&amp;"\"", "</f>
        <v xml:space="preserve">\"capabilities\" : \"\", </v>
      </c>
      <c r="AV4" s="168" t="str">
        <f>"\""video\"" : \"""&amp;demoPosts[[#This Row],[talentProfile.video]]&amp;"\"" "</f>
        <v xml:space="preserve">\"video\" : \"\" </v>
      </c>
      <c r="AW4" s="16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4" s="156" t="str">
        <f>"\""uid\"" : \"""&amp;demoPosts[[#This Row],[uid]]&amp;"\"", "</f>
        <v xml:space="preserve">\"uid\" : \"58bbeb443b4c4c0cbda82c99c3178e6e\", </v>
      </c>
      <c r="AY4" s="164" t="e">
        <f>"\""text\"" : \""" &amp;#REF! &amp; "\"", "</f>
        <v>#REF!</v>
      </c>
      <c r="AZ4" s="164" t="str">
        <f t="shared" ref="AZ4:AZ127" si="0">"\""type\"" : \""TEXT\"", "</f>
        <v xml:space="preserve">\"type\" : \"TEXT\", </v>
      </c>
      <c r="BA4" s="164" t="str">
        <f ca="1">"\""created\"" : \""" &amp; demoPosts[[#This Row],[created]] &amp; "\"", "</f>
        <v xml:space="preserve">\"created\" : \"2016-09-02T23:11:46Z\", </v>
      </c>
      <c r="BB4" s="164" t="str">
        <f>"\""modified\"" : \""" &amp; demoPosts[[#This Row],[modified]] &amp; "\"", "</f>
        <v xml:space="preserve">\"modified\" : \"2002-05-30T09:30:10Z\", </v>
      </c>
      <c r="BC4" s="164" t="str">
        <f ca="1">"\""created\"" : \""" &amp; demoPosts[[#This Row],[created]] &amp; "\"", "</f>
        <v xml:space="preserve">\"created\" : \"2016-09-02T23:11:46Z\", </v>
      </c>
      <c r="BD4" s="164" t="str">
        <f>"\""modified\"" : \""" &amp; demoPosts[[#This Row],[modified]] &amp; "\"", "</f>
        <v xml:space="preserve">\"modified\" : \"2002-05-30T09:30:10Z\", </v>
      </c>
      <c r="BE4" s="164" t="str">
        <f>"\""labels\"" : \""each([Bitcoin],[Ethereum],[" &amp; demoPosts[[#This Row],[postTypeGuidLabel]]&amp;"])\"", "</f>
        <v xml:space="preserve">\"labels\" : \"each([Bitcoin],[Ethereum],[MESSAGEPOSTLABEL])\", </v>
      </c>
      <c r="BF4" s="164" t="str">
        <f t="shared" ref="BF4:BF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G4" s="164" t="str">
        <f>"\""versionedPostId\"" : \""" &amp; demoPosts[[#This Row],[versionedPost.id]] &amp; "\"", "</f>
        <v xml:space="preserve">\"versionedPostId\" : \"35e60447747e496aafde65ca182db1c8\", </v>
      </c>
      <c r="BH4" s="164" t="str">
        <f>"\""versionedPostPredecessorId\"" : \""" &amp; demoPosts[[#This Row],[versionedPost.predecessorID]] &amp; "\"", "</f>
        <v xml:space="preserve">\"versionedPostPredecessorId\" : \"\", </v>
      </c>
      <c r="BI4" s="169" t="str">
        <f>"\""jobPostType\"" : \""" &amp; demoPosts[[#This Row],[jobPostType]] &amp; "\"", "</f>
        <v xml:space="preserve">\"jobPostType\" : \"Project-Hourly\", </v>
      </c>
      <c r="BJ4" s="169" t="str">
        <f>"\""name\"" : \""" &amp; demoPosts[[#This Row],[summary]] &amp; "\"", "</f>
        <v xml:space="preserve">\"name\" : \"Help test Bitcoin as payment for my travel-related business\", </v>
      </c>
      <c r="BK4" s="169"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4" s="169" t="str">
        <f>"\""message\"" : \""" &amp; demoPosts[[#This Row],[message]] &amp; "\"", "</f>
        <v xml:space="preserve">\"message\" : \"hi\", </v>
      </c>
      <c r="BM4"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 s="169" t="str">
        <f>"\""postedDate\"" : \""" &amp; demoPosts[[#This Row],[message]] &amp; "\"", "</f>
        <v xml:space="preserve">\"postedDate\" : \"hi\", </v>
      </c>
      <c r="BO4" s="169" t="str">
        <f>"\""broadcastDate\"" : \""" &amp; demoPosts[[#This Row],[broadcastDate]] &amp; "\"", "</f>
        <v xml:space="preserve">\"broadcastDate\" : \"2002-05-30T09:30:10Z\", </v>
      </c>
      <c r="BP4" s="169" t="str">
        <f>"\""startDate\"" : \""" &amp; demoPosts[[#This Row],[startDate]] &amp; "\"", "</f>
        <v xml:space="preserve">\"startDate\" : \"2002-05-30T09:30:10Z\", </v>
      </c>
      <c r="BQ4" s="169" t="str">
        <f>"\""endDate\"" : \""" &amp; demoPosts[[#This Row],[endDate]] &amp; "\"", "</f>
        <v xml:space="preserve">\"endDate\" : \"2002-05-30T09:30:10Z\", </v>
      </c>
      <c r="BR4" s="169" t="str">
        <f>"\""currency\"" : \""" &amp; demoPosts[[#This Row],[currency]] &amp; "\"", "</f>
        <v xml:space="preserve">\"currency\" : \"USD\", </v>
      </c>
      <c r="BS4" s="169" t="str">
        <f>"\""workLocation\"" : \""" &amp; demoPosts[[#This Row],[workLocation]] &amp; "\"", "</f>
        <v xml:space="preserve">\"workLocation\" : \"United States\", </v>
      </c>
      <c r="BT4" s="169" t="str">
        <f>"\""isPayoutInPieces\"" : \""" &amp; demoPosts[[#This Row],[isPayoutInPieces]] &amp; "\"", "</f>
        <v xml:space="preserve">\"isPayoutInPieces\" : \"false\", </v>
      </c>
      <c r="BU4" s="169" t="str">
        <f t="shared" ref="BU4:BU127" si="2">"\""skillNeeded\"" : \""" &amp; "" &amp; "\"", "</f>
        <v xml:space="preserve">\"skillNeeded\" : \"\", </v>
      </c>
      <c r="BV4" s="169" t="str">
        <f>"\""posterId\"" : \""" &amp; demoPosts[[#This Row],[posterId]] &amp; "\"", "</f>
        <v xml:space="preserve">\"posterId\" : \"eeeeeeeeeeeeeeeeeeeeeeeeeeeeeeee\", </v>
      </c>
      <c r="BW4" s="169" t="str">
        <f>"\""versionNumber\"" : \""" &amp; demoPosts[[#This Row],[versionNumber]] &amp; "\"", "</f>
        <v xml:space="preserve">\"versionNumber\" : \"1\", </v>
      </c>
      <c r="BX4" s="170" t="str">
        <f>"\""allowFormatting\"" : " &amp; demoPosts[[#This Row],[allowFormatting]] &amp; ", "</f>
        <v xml:space="preserve">\"allowFormatting\" : true, </v>
      </c>
      <c r="BY4" s="169" t="str">
        <f>"\""canForward\"" : " &amp; demoPosts[[#This Row],[canForward]] &amp; ", "</f>
        <v xml:space="preserve">\"canForward\" : true, </v>
      </c>
      <c r="BZ4" s="169" t="str">
        <f t="shared" ref="BZ4:BZ127" si="3">"\""referents\"" : \""" &amp; "" &amp; "\"", "</f>
        <v xml:space="preserve">\"referents\" : \"\", </v>
      </c>
      <c r="CA4" s="169" t="str">
        <f>"\""contractType\"" : \""" &amp; demoPosts[[#This Row],[contractType]] &amp; "\"", "</f>
        <v xml:space="preserve">\"contractType\" : \"contest\", </v>
      </c>
      <c r="CB4" s="169" t="str">
        <f>"\""budget\"" : \""" &amp; demoPosts[[#This Row],[budget]] &amp; "\"""</f>
        <v>\"budget\" : \"2350.3\"</v>
      </c>
      <c r="CC4" s="16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4" s="169" t="str">
        <f>"\""text\"" : \""" &amp; demoPosts[[#This Row],[messageText]] &amp; "\"","</f>
        <v>\"text\" : \"1:  lorem ipsum lorem ipsum lorem ipsum lorem ipsum lorem ipsum lorem ipsum lorem ipsum lorem ipsum \",</v>
      </c>
      <c r="CE4" s="169" t="str">
        <f>"\""subject\"" : \""" &amp; demoPosts[[#This Row],[messageSubject]] &amp; "\"","</f>
        <v>\"subject\" : \"subject to discussion\",</v>
      </c>
      <c r="CF4" s="16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 s="16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 s="16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 s="164" t="str">
        <f ca="1">"{\""$type\"":\"""&amp;demoPosts[[#This Row],[$type]]&amp;"\"","&amp;demoPosts[[#This Row],[uidInnerJson]]&amp;demoPosts[[#This Row],[createdInnerJson]]&amp;demoPosts[[#This Row],[modifiedInnerJson]]&amp;"\""connections\"":[{}],"&amp;demoPosts[[#This Row],[typeDependentContentJson]]&amp;"}"</f>
        <v>{\"$type\":\"shared.models.MessagePost\",\"uid\" : \"58bbeb443b4c4c0cbda82c99c3178e6e\", \"created\" : \"2016-09-02T23:11:46Z\", \"modified\" : \"2002-05-30T09:30:10Z\", \"connections\":[{}],\"postContent\": {\"$type\":\"shared.models.MessagePostContent\",\"versionedPostId\" : \"35e60447747e496aafde65ca182db1c8\", \"versionedPostPredecessorId\" : \"\", \"versionNumber\" : \"1\", \"canForward\" : true, \"text\" : \"1: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 s="156" t="str">
        <f>"""uid"" : """&amp;demoPosts[[#This Row],[uid]]&amp;""", "</f>
        <v xml:space="preserve">"uid" : "58bbeb443b4c4c0cbda82c99c3178e6e", </v>
      </c>
      <c r="CK4" s="163" t="str">
        <f>"""src"" : """&amp;demoPosts[[#This Row],[Source]]&amp;""", "</f>
        <v xml:space="preserve">"src" : "0001b786be604980af3bd2a9e55d6dae", </v>
      </c>
      <c r="CL4" s="163" t="str">
        <f>"""trgts"" : ["""&amp;demoPosts[[#This Row],[trgt1]]&amp;"""], "</f>
        <v xml:space="preserve">"trgts" : ["eeeeeeeeeeeeeeeeeeeeeeeeeeeeeeee"], </v>
      </c>
      <c r="CM4" s="150" t="str">
        <f>"""label"" : ""each([Bitcoin],[Ethereum],[" &amp; demoPosts[[#This Row],[postTypeGuidLabel]]&amp;"])"", "</f>
        <v xml:space="preserve">"label" : "each([Bitcoin],[Ethereum],[MESSAGEPOSTLABEL])", </v>
      </c>
      <c r="CN4" s="17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\"2016-09-02T23:11:46Z\", \"modified\" : \"2002-05-30T09:30:10Z\", \"connections\":[{}],\"postContent\": {\"$type\":\"shared.models.MessagePostContent\",\"versionedPostId\" : \"35e60447747e496aafde65ca182db1c8\", \"versionedPostPredecessorId\" : \"\", \"versionNumber\" : \"1\", \"canForward\" : true, \"text\" : \"1: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 spans="1:92" s="150" customFormat="1" x14ac:dyDescent="0.25">
      <c r="B5" s="150" t="s">
        <v>1102</v>
      </c>
      <c r="C5" s="163" t="s">
        <v>2505</v>
      </c>
      <c r="D5" s="163" t="str">
        <f>VLOOKUP(demoPosts[[#This Row],[Source]],Table1[[UUID]:[email]],2,FALSE)</f>
        <v>2@localhost</v>
      </c>
      <c r="E5" s="153" t="s">
        <v>2507</v>
      </c>
      <c r="F5" s="150" t="s">
        <v>806</v>
      </c>
      <c r="G5" s="16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64" t="s">
        <v>2431</v>
      </c>
      <c r="I5" s="164" t="str">
        <f t="shared" ref="I5:I68" ca="1" si="4">TEXT(NOW(), "yyyy-mm-ddThh:mm:ssZ")</f>
        <v>2016-09-02T23:11:46Z</v>
      </c>
      <c r="J5" s="164" t="s">
        <v>805</v>
      </c>
      <c r="K5" s="172" t="s">
        <v>2508</v>
      </c>
      <c r="L5" s="164"/>
      <c r="M5" s="164" t="s">
        <v>2620</v>
      </c>
      <c r="N5" s="164" t="str">
        <f>ROW(demoPosts[[#This Row],[postTypeGuidLabel]])-3 &amp; ":  " &amp; REPT("lorem ipsum ",2*ROW(demoPosts[[#This Row],[postTypeGuidLabel]]))</f>
        <v xml:space="preserve">2:  lorem ipsum lorem ipsum lorem ipsum lorem ipsum lorem ipsum lorem ipsum lorem ipsum lorem ipsum lorem ipsum lorem ipsum </v>
      </c>
      <c r="O5" s="164">
        <v>12</v>
      </c>
      <c r="P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 s="164"/>
      <c r="R5" s="165" t="s">
        <v>947</v>
      </c>
      <c r="S5" s="165" t="s">
        <v>952</v>
      </c>
      <c r="T5" s="165" t="s">
        <v>954</v>
      </c>
      <c r="U5" s="165" t="s">
        <v>1066</v>
      </c>
      <c r="V5" s="165" t="s">
        <v>805</v>
      </c>
      <c r="W5" s="165" t="s">
        <v>805</v>
      </c>
      <c r="X5" s="165" t="s">
        <v>805</v>
      </c>
      <c r="Y5" s="165" t="s">
        <v>805</v>
      </c>
      <c r="Z5" s="165" t="s">
        <v>619</v>
      </c>
      <c r="AA5" s="165" t="s">
        <v>865</v>
      </c>
      <c r="AB5" s="165" t="s">
        <v>819</v>
      </c>
      <c r="AC5" s="166" t="s">
        <v>939</v>
      </c>
      <c r="AD5" s="165" t="s">
        <v>2507</v>
      </c>
      <c r="AE5" s="165">
        <v>1</v>
      </c>
      <c r="AF5" s="167" t="s">
        <v>869</v>
      </c>
      <c r="AG5" s="165" t="s">
        <v>869</v>
      </c>
      <c r="AH5" s="165" t="s">
        <v>944</v>
      </c>
      <c r="AI5" s="165" t="s">
        <v>2521</v>
      </c>
      <c r="AJ5" s="165">
        <v>2350.3000000000002</v>
      </c>
      <c r="AK5" s="168">
        <v>1</v>
      </c>
      <c r="AL5" s="168">
        <v>2</v>
      </c>
      <c r="AM5" s="168"/>
      <c r="AN5" s="168"/>
      <c r="AO5" s="168"/>
      <c r="AP5" s="168"/>
      <c r="AQ5" s="168"/>
      <c r="AR5" s="168"/>
      <c r="AS5" s="168" t="str">
        <f>"\""name\"" : \"""&amp;demoPosts[[#This Row],[talentProfile.name]]&amp;"\"", "</f>
        <v xml:space="preserve">\"name\" : \"\", </v>
      </c>
      <c r="AT5" s="168" t="str">
        <f>"\""title\"" : \"""&amp;demoPosts[[#This Row],[talentProfile.title]]&amp;"\"", "</f>
        <v xml:space="preserve">\"title\" : \"\", </v>
      </c>
      <c r="AU5" s="168" t="str">
        <f>"\""capabilities\"" : \"""&amp;demoPosts[[#This Row],[talentProfile.capabilities]]&amp;"\"", "</f>
        <v xml:space="preserve">\"capabilities\" : \"\", </v>
      </c>
      <c r="AV5" s="168" t="str">
        <f>"\""video\"" : \"""&amp;demoPosts[[#This Row],[talentProfile.video]]&amp;"\"" "</f>
        <v xml:space="preserve">\"video\" : \"\" </v>
      </c>
      <c r="AW5" s="168"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5" s="156" t="str">
        <f>"\""uid\"" : \"""&amp;demoPosts[[#This Row],[uid]]&amp;"\"", "</f>
        <v xml:space="preserve">\"uid\" : \"2d18d1f5b624486a8b48243d036f5440\", </v>
      </c>
      <c r="AY5" s="164" t="e">
        <f>"\""text\"" : \""" &amp;#REF! &amp; "\"", "</f>
        <v>#REF!</v>
      </c>
      <c r="AZ5" s="164" t="str">
        <f t="shared" si="0"/>
        <v xml:space="preserve">\"type\" : \"TEXT\", </v>
      </c>
      <c r="BA5" s="164" t="str">
        <f ca="1">"\""created\"" : \""" &amp; demoPosts[[#This Row],[created]] &amp; "\"", "</f>
        <v xml:space="preserve">\"created\" : \"2016-09-02T23:11:46Z\", </v>
      </c>
      <c r="BB5" s="164" t="str">
        <f>"\""modified\"" : \""" &amp; demoPosts[[#This Row],[modified]] &amp; "\"", "</f>
        <v xml:space="preserve">\"modified\" : \"2002-05-30T09:30:10Z\", </v>
      </c>
      <c r="BC5" s="164" t="str">
        <f ca="1">"\""created\"" : \""" &amp; demoPosts[[#This Row],[created]] &amp; "\"", "</f>
        <v xml:space="preserve">\"created\" : \"2016-09-02T23:11:46Z\", </v>
      </c>
      <c r="BD5" s="164" t="str">
        <f>"\""modified\"" : \""" &amp; demoPosts[[#This Row],[modified]] &amp; "\"", "</f>
        <v xml:space="preserve">\"modified\" : \"2002-05-30T09:30:10Z\", </v>
      </c>
      <c r="BE5" s="164" t="str">
        <f>"\""labels\"" : \""each([Bitcoin],[Ethereum],[" &amp; demoPosts[[#This Row],[postTypeGuidLabel]]&amp;"])\"", "</f>
        <v xml:space="preserve">\"labels\" : \"each([Bitcoin],[Ethereum],[MESSAGEPOSTLABEL])\", </v>
      </c>
      <c r="BF5" s="164" t="str">
        <f t="shared" si="1"/>
        <v>\"connections\":[{\"source\":\"alias://ff5136ad023a66644c4f4a8e2a495bb34689/alias\",\"target\":\"alias://0e65bd3a974ed1d7c195f94055c93537827f/alias\",\"label\":\"f0186f0d-c862-4ee3-9c09-b850a9d745a7\"}],</v>
      </c>
      <c r="BG5" s="164" t="str">
        <f>"\""versionedPostId\"" : \""" &amp; demoPosts[[#This Row],[versionedPost.id]] &amp; "\"", "</f>
        <v xml:space="preserve">\"versionedPostId\" : \"35e60447747e496aafde65ca182db1c8\", </v>
      </c>
      <c r="BH5" s="164" t="str">
        <f>"\""versionedPostPredecessorId\"" : \""" &amp; demoPosts[[#This Row],[versionedPost.predecessorID]] &amp; "\"", "</f>
        <v xml:space="preserve">\"versionedPostPredecessorId\" : \"\", </v>
      </c>
      <c r="BI5" s="169" t="str">
        <f>"\""jobPostType\"" : \""" &amp; demoPosts[[#This Row],[jobPostType]] &amp; "\"", "</f>
        <v xml:space="preserve">\"jobPostType\" : \"Project-Hourly\", </v>
      </c>
      <c r="BJ5" s="169" t="str">
        <f>"\""name\"" : \""" &amp; demoPosts[[#This Row],[summary]] &amp; "\"", "</f>
        <v xml:space="preserve">\"name\" : \"Help test Bitcoin as payment for my travel-related business\", </v>
      </c>
      <c r="BK5" s="169"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5" s="169" t="str">
        <f>"\""message\"" : \""" &amp; demoPosts[[#This Row],[message]] &amp; "\"", "</f>
        <v xml:space="preserve">\"message\" : \"hi\", </v>
      </c>
      <c r="BM5"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 s="169" t="str">
        <f>"\""postedDate\"" : \""" &amp; demoPosts[[#This Row],[message]] &amp; "\"", "</f>
        <v xml:space="preserve">\"postedDate\" : \"hi\", </v>
      </c>
      <c r="BO5" s="169" t="str">
        <f>"\""broadcastDate\"" : \""" &amp; demoPosts[[#This Row],[broadcastDate]] &amp; "\"", "</f>
        <v xml:space="preserve">\"broadcastDate\" : \"2002-05-30T09:30:10Z\", </v>
      </c>
      <c r="BP5" s="169" t="str">
        <f>"\""startDate\"" : \""" &amp; demoPosts[[#This Row],[startDate]] &amp; "\"", "</f>
        <v xml:space="preserve">\"startDate\" : \"2002-05-30T09:30:10Z\", </v>
      </c>
      <c r="BQ5" s="169" t="str">
        <f>"\""endDate\"" : \""" &amp; demoPosts[[#This Row],[endDate]] &amp; "\"", "</f>
        <v xml:space="preserve">\"endDate\" : \"2002-05-30T09:30:10Z\", </v>
      </c>
      <c r="BR5" s="169" t="str">
        <f>"\""currency\"" : \""" &amp; demoPosts[[#This Row],[currency]] &amp; "\"", "</f>
        <v xml:space="preserve">\"currency\" : \"USD\", </v>
      </c>
      <c r="BS5" s="169" t="str">
        <f>"\""workLocation\"" : \""" &amp; demoPosts[[#This Row],[workLocation]] &amp; "\"", "</f>
        <v xml:space="preserve">\"workLocation\" : \"United States\", </v>
      </c>
      <c r="BT5" s="169" t="str">
        <f>"\""isPayoutInPieces\"" : \""" &amp; demoPosts[[#This Row],[isPayoutInPieces]] &amp; "\"", "</f>
        <v xml:space="preserve">\"isPayoutInPieces\" : \"false\", </v>
      </c>
      <c r="BU5" s="169" t="str">
        <f t="shared" si="2"/>
        <v xml:space="preserve">\"skillNeeded\" : \"\", </v>
      </c>
      <c r="BV5" s="169" t="str">
        <f>"\""posterId\"" : \""" &amp; demoPosts[[#This Row],[posterId]] &amp; "\"", "</f>
        <v xml:space="preserve">\"posterId\" : \"eeeeeeeeeeeeeeeeeeeeeeeeeeeeeeee\", </v>
      </c>
      <c r="BW5" s="169" t="str">
        <f>"\""versionNumber\"" : \""" &amp; demoPosts[[#This Row],[versionNumber]] &amp; "\"", "</f>
        <v xml:space="preserve">\"versionNumber\" : \"1\", </v>
      </c>
      <c r="BX5" s="170" t="str">
        <f>"\""allowFormatting\"" : " &amp; demoPosts[[#This Row],[allowFormatting]] &amp; ", "</f>
        <v xml:space="preserve">\"allowFormatting\" : true, </v>
      </c>
      <c r="BY5" s="169" t="str">
        <f>"\""canForward\"" : " &amp; demoPosts[[#This Row],[canForward]] &amp; ", "</f>
        <v xml:space="preserve">\"canForward\" : true, </v>
      </c>
      <c r="BZ5" s="169" t="str">
        <f t="shared" si="3"/>
        <v xml:space="preserve">\"referents\" : \"\", </v>
      </c>
      <c r="CA5" s="169" t="str">
        <f>"\""contractType\"" : \""" &amp; demoPosts[[#This Row],[contractType]] &amp; "\"", "</f>
        <v xml:space="preserve">\"contractType\" : \"contest\", </v>
      </c>
      <c r="CB5" s="169" t="str">
        <f>"\""budget\"" : \""" &amp; demoPosts[[#This Row],[budget]] &amp; "\"""</f>
        <v>\"budget\" : \"2350.3\"</v>
      </c>
      <c r="CC5" s="16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5" s="169" t="str">
        <f>"\""text\"" : \""" &amp; demoPosts[[#This Row],[messageText]] &amp; "\"","</f>
        <v>\"text\" : \"2:  lorem ipsum lorem ipsum lorem ipsum lorem ipsum lorem ipsum lorem ipsum lorem ipsum lorem ipsum lorem ipsum lorem ipsum \",</v>
      </c>
      <c r="CE5" s="169" t="str">
        <f>"\""subject\"" : \""" &amp; demoPosts[[#This Row],[messageSubject]] &amp; "\"","</f>
        <v>\"subject\" : \"subject to discussion\",</v>
      </c>
      <c r="CF5" s="16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\"2: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 s="164"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\"2: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 s="164"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 s="164" t="str">
        <f ca="1">"{\""$type\"":\"""&amp;demoPosts[[#This Row],[$type]]&amp;"\"","&amp;demoPosts[[#This Row],[uidInnerJson]]&amp;demoPosts[[#This Row],[createdInnerJson]]&amp;demoPosts[[#This Row],[modifiedInnerJson]]&amp;"\""connections\"":[{}],"&amp;demoPosts[[#This Row],[typeDependentContentJson]]&amp;"}"</f>
        <v>{\"$type\":\"shared.models.MessagePost\",\"uid\" : \"2d18d1f5b624486a8b48243d036f5440\", \"created\" : \"2016-09-02T23:11:46Z\", \"modified\" : \"2002-05-30T09:30:10Z\", \"connections\":[{}],\"postContent\": {\"$type\":\"shared.models.MessagePostContent\",\"versionedPostId\" : \"35e60447747e496aafde65ca182db1c8\", \"versionedPostPredecessorId\" : \"\", \"versionNumber\" : \"1\", \"canForward\" : true, \"text\" : \"2: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 s="156" t="str">
        <f>"""uid"" : """&amp;demoPosts[[#This Row],[uid]]&amp;""", "</f>
        <v xml:space="preserve">"uid" : "2d18d1f5b624486a8b48243d036f5440", </v>
      </c>
      <c r="CK5" s="163" t="str">
        <f>"""src"" : """&amp;demoPosts[[#This Row],[Source]]&amp;""", "</f>
        <v xml:space="preserve">"src" : "0002223c1a99453096fa3ccb8dca5418", </v>
      </c>
      <c r="CL5" s="163" t="str">
        <f>"""trgts"" : ["""&amp;demoPosts[[#This Row],[trgt1]]&amp;"""], "</f>
        <v xml:space="preserve">"trgts" : ["eeeeeeeeeeeeeeeeeeeeeeeeeeeeeeee"], </v>
      </c>
      <c r="CM5" s="150" t="str">
        <f>"""label"" : ""each([Bitcoin],[Ethereum],[" &amp; demoPosts[[#This Row],[postTypeGuidLabel]]&amp;"])"", "</f>
        <v xml:space="preserve">"label" : "each([Bitcoin],[Ethereum],[MESSAGEPOSTLABEL])", </v>
      </c>
      <c r="CN5" s="17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\"2016-09-02T23:11:46Z\", \"modified\" : \"2002-05-30T09:30:10Z\", \"connections\":[{}],\"postContent\": {\"$type\":\"shared.models.MessagePostContent\",\"versionedPostId\" : \"35e60447747e496aafde65ca182db1c8\", \"versionedPostPredecessorId\" : \"\", \"versionNumber\" : \"1\", \"canForward\" : true, \"text\" : \"2: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 spans="1:92" s="184" customFormat="1" x14ac:dyDescent="0.25">
      <c r="B6" s="184" t="s">
        <v>1215</v>
      </c>
      <c r="C6" s="182" t="s">
        <v>1119</v>
      </c>
      <c r="D6" s="198" t="str">
        <f>VLOOKUP(demoPosts[[#This Row],[Source]],Table1[[UUID]:[email]],2,FALSE)</f>
        <v>4@localhost</v>
      </c>
      <c r="E6" s="187" t="s">
        <v>2507</v>
      </c>
      <c r="F6" s="184" t="s">
        <v>806</v>
      </c>
      <c r="G6"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 s="199"/>
      <c r="I6" s="199" t="str">
        <f t="shared" ca="1" si="4"/>
        <v>2016-09-02T23:11:46Z</v>
      </c>
      <c r="J6" s="199" t="s">
        <v>805</v>
      </c>
      <c r="K6" s="200"/>
      <c r="L6" s="199"/>
      <c r="M6" s="199" t="s">
        <v>2620</v>
      </c>
      <c r="N6" s="164" t="str">
        <f>ROW(demoPosts[[#This Row],[postTypeGuidLabel]])-3 &amp; ":  " &amp; REPT("lorem ipsum ",2*ROW(demoPosts[[#This Row],[postTypeGuidLabel]]))</f>
        <v xml:space="preserve">3:  lorem ipsum lorem ipsum lorem ipsum lorem ipsum lorem ipsum lorem ipsum lorem ipsum lorem ipsum lorem ipsum lorem ipsum lorem ipsum lorem ipsum </v>
      </c>
      <c r="O6" s="164">
        <v>12</v>
      </c>
      <c r="P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 s="164"/>
      <c r="R6" s="201"/>
      <c r="S6" s="201"/>
      <c r="T6" s="201"/>
      <c r="U6" s="201"/>
      <c r="V6" s="201"/>
      <c r="W6" s="201"/>
      <c r="X6" s="201"/>
      <c r="Y6" s="201"/>
      <c r="Z6" s="201"/>
      <c r="AA6" s="201"/>
      <c r="AB6" s="201"/>
      <c r="AC6" s="202"/>
      <c r="AD6" s="201"/>
      <c r="AE6" s="201"/>
      <c r="AF6" s="203"/>
      <c r="AG6" s="165" t="s">
        <v>869</v>
      </c>
      <c r="AH6" s="201"/>
      <c r="AI6" s="201"/>
      <c r="AJ6" s="201"/>
      <c r="AK6" s="204"/>
      <c r="AL6" s="204"/>
      <c r="AM6" s="204"/>
      <c r="AN6" s="204"/>
      <c r="AO6" s="204"/>
      <c r="AP6" s="204"/>
      <c r="AQ6" s="204"/>
      <c r="AR6" s="204"/>
      <c r="AS6" s="204" t="str">
        <f>"\""name\"" : \"""&amp;demoPosts[[#This Row],[talentProfile.name]]&amp;"\"", "</f>
        <v xml:space="preserve">\"name\" : \"\", </v>
      </c>
      <c r="AT6" s="204" t="str">
        <f>"\""title\"" : \"""&amp;demoPosts[[#This Row],[talentProfile.title]]&amp;"\"", "</f>
        <v xml:space="preserve">\"title\" : \"\", </v>
      </c>
      <c r="AU6" s="204" t="str">
        <f>"\""capabilities\"" : \"""&amp;demoPosts[[#This Row],[talentProfile.capabilities]]&amp;"\"", "</f>
        <v xml:space="preserve">\"capabilities\" : \"\", </v>
      </c>
      <c r="AV6" s="204" t="str">
        <f>"\""video\"" : \"""&amp;demoPosts[[#This Row],[talentProfile.video]]&amp;"\"" "</f>
        <v xml:space="preserve">\"video\" : \"\" </v>
      </c>
      <c r="AW6"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 s="186" t="str">
        <f>"\""uid\"" : \"""&amp;demoPosts[[#This Row],[uid]]&amp;"\"", "</f>
        <v xml:space="preserve">\"uid\" : \"1127edd7273c4479aa05468d2b6e37fe\", </v>
      </c>
      <c r="AY6" s="199" t="e">
        <f>"\""text\"" : \""" &amp;#REF! &amp; "\"", "</f>
        <v>#REF!</v>
      </c>
      <c r="AZ6" s="199" t="str">
        <f t="shared" ref="AZ6:AZ63" si="5">"\""type\"" : \""TEXT\"", "</f>
        <v xml:space="preserve">\"type\" : \"TEXT\", </v>
      </c>
      <c r="BA6" s="199" t="str">
        <f ca="1">"\""created\"" : \""" &amp; demoPosts[[#This Row],[created]] &amp; "\"", "</f>
        <v xml:space="preserve">\"created\" : \"2016-09-02T23:11:46Z\", </v>
      </c>
      <c r="BB6" s="199" t="str">
        <f>"\""modified\"" : \""" &amp; demoPosts[[#This Row],[modified]] &amp; "\"", "</f>
        <v xml:space="preserve">\"modified\" : \"2002-05-30T09:30:10Z\", </v>
      </c>
      <c r="BC6" s="199" t="str">
        <f ca="1">"\""created\"" : \""" &amp; demoPosts[[#This Row],[created]] &amp; "\"", "</f>
        <v xml:space="preserve">\"created\" : \"2016-09-02T23:11:46Z\", </v>
      </c>
      <c r="BD6" s="199" t="str">
        <f>"\""modified\"" : \""" &amp; demoPosts[[#This Row],[modified]] &amp; "\"", "</f>
        <v xml:space="preserve">\"modified\" : \"2002-05-30T09:30:10Z\", </v>
      </c>
      <c r="BE6" s="199" t="str">
        <f>"\""labels\"" : \""each([Bitcoin],[Ethereum],[" &amp; demoPosts[[#This Row],[postTypeGuidLabel]]&amp;"])\"", "</f>
        <v xml:space="preserve">\"labels\" : \"each([Bitcoin],[Ethereum],[MESSAGEPOSTLABEL])\", </v>
      </c>
      <c r="BF6" s="199" t="str">
        <f t="shared" ref="BF6:BF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G6" s="199" t="str">
        <f>"\""versionedPostId\"" : \""" &amp; demoPosts[[#This Row],[versionedPost.id]] &amp; "\"", "</f>
        <v xml:space="preserve">\"versionedPostId\" : \"\", </v>
      </c>
      <c r="BH6" s="199" t="str">
        <f>"\""versionedPostPredecessorId\"" : \""" &amp; demoPosts[[#This Row],[versionedPost.predecessorID]] &amp; "\"", "</f>
        <v xml:space="preserve">\"versionedPostPredecessorId\" : \"\", </v>
      </c>
      <c r="BI6" s="205" t="str">
        <f>"\""jobPostType\"" : \""" &amp; demoPosts[[#This Row],[jobPostType]] &amp; "\"", "</f>
        <v xml:space="preserve">\"jobPostType\" : \"\", </v>
      </c>
      <c r="BJ6" s="205" t="str">
        <f>"\""name\"" : \""" &amp; demoPosts[[#This Row],[summary]] &amp; "\"", "</f>
        <v xml:space="preserve">\"name\" : \"\", </v>
      </c>
      <c r="BK6" s="205" t="str">
        <f>"\""description\"" : \""" &amp; demoPosts[[#This Row],[description]] &amp; "\"", "</f>
        <v xml:space="preserve">\"description\" : \"\", </v>
      </c>
      <c r="BL6" s="205" t="str">
        <f>"\""message\"" : \""" &amp; demoPosts[[#This Row],[message]] &amp; "\"", "</f>
        <v xml:space="preserve">\"message\" : \"\", </v>
      </c>
      <c r="BM6"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 s="205" t="str">
        <f>"\""postedDate\"" : \""" &amp; demoPosts[[#This Row],[message]] &amp; "\"", "</f>
        <v xml:space="preserve">\"postedDate\" : \"\", </v>
      </c>
      <c r="BO6" s="205" t="str">
        <f>"\""broadcastDate\"" : \""" &amp; demoPosts[[#This Row],[broadcastDate]] &amp; "\"", "</f>
        <v xml:space="preserve">\"broadcastDate\" : \"\", </v>
      </c>
      <c r="BP6" s="205" t="str">
        <f>"\""startDate\"" : \""" &amp; demoPosts[[#This Row],[startDate]] &amp; "\"", "</f>
        <v xml:space="preserve">\"startDate\" : \"\", </v>
      </c>
      <c r="BQ6" s="205" t="str">
        <f>"\""endDate\"" : \""" &amp; demoPosts[[#This Row],[endDate]] &amp; "\"", "</f>
        <v xml:space="preserve">\"endDate\" : \"\", </v>
      </c>
      <c r="BR6" s="205" t="str">
        <f>"\""currency\"" : \""" &amp; demoPosts[[#This Row],[currency]] &amp; "\"", "</f>
        <v xml:space="preserve">\"currency\" : \"\", </v>
      </c>
      <c r="BS6" s="205" t="str">
        <f>"\""workLocation\"" : \""" &amp; demoPosts[[#This Row],[workLocation]] &amp; "\"", "</f>
        <v xml:space="preserve">\"workLocation\" : \"\", </v>
      </c>
      <c r="BT6" s="205" t="str">
        <f>"\""isPayoutInPieces\"" : \""" &amp; demoPosts[[#This Row],[isPayoutInPieces]] &amp; "\"", "</f>
        <v xml:space="preserve">\"isPayoutInPieces\" : \"\", </v>
      </c>
      <c r="BU6" s="205" t="str">
        <f t="shared" ref="BU6:BU63" si="7">"\""skillNeeded\"" : \""" &amp; "" &amp; "\"", "</f>
        <v xml:space="preserve">\"skillNeeded\" : \"\", </v>
      </c>
      <c r="BV6" s="205" t="str">
        <f>"\""posterId\"" : \""" &amp; demoPosts[[#This Row],[posterId]] &amp; "\"", "</f>
        <v xml:space="preserve">\"posterId\" : \"\", </v>
      </c>
      <c r="BW6" s="205" t="str">
        <f>"\""versionNumber\"" : \""" &amp; demoPosts[[#This Row],[versionNumber]] &amp; "\"", "</f>
        <v xml:space="preserve">\"versionNumber\" : \"\", </v>
      </c>
      <c r="BX6" s="206" t="str">
        <f>"\""allowFormatting\"" : " &amp; demoPosts[[#This Row],[allowFormatting]] &amp; ", "</f>
        <v xml:space="preserve">\"allowFormatting\" : , </v>
      </c>
      <c r="BY6" s="205" t="str">
        <f>"\""canForward\"" : " &amp; demoPosts[[#This Row],[canForward]] &amp; ", "</f>
        <v xml:space="preserve">\"canForward\" : true, </v>
      </c>
      <c r="BZ6" s="205" t="str">
        <f t="shared" ref="BZ6:BZ63" si="8">"\""referents\"" : \""" &amp; "" &amp; "\"", "</f>
        <v xml:space="preserve">\"referents\" : \"\", </v>
      </c>
      <c r="CA6" s="205" t="str">
        <f>"\""contractType\"" : \""" &amp; demoPosts[[#This Row],[contractType]] &amp; "\"", "</f>
        <v xml:space="preserve">\"contractType\" : \"\", </v>
      </c>
      <c r="CB6" s="205" t="str">
        <f>"\""budget\"" : \""" &amp; demoPosts[[#This Row],[budget]] &amp; "\"""</f>
        <v>\"budget\" : \"\"</v>
      </c>
      <c r="CC6"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 s="205" t="str">
        <f>"\""text\"" : \""" &amp; demoPosts[[#This Row],[messageText]] &amp; "\"","</f>
        <v>\"text\" : \"3:  lorem ipsum lorem ipsum lorem ipsum lorem ipsum lorem ipsum lorem ipsum lorem ipsum lorem ipsum lorem ipsum lorem ipsum lorem ipsum lorem ipsum \",</v>
      </c>
      <c r="CE6" s="205" t="str">
        <f>"\""subject\"" : \""" &amp; demoPosts[[#This Row],[messageSubject]] &amp; "\"","</f>
        <v>\"subject\" : \"subject to discussion\",</v>
      </c>
      <c r="CF6"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 s="199" t="str">
        <f ca="1">"{\""$type\"":\"""&amp;demoPosts[[#This Row],[$type]]&amp;"\"","&amp;demoPosts[[#This Row],[uidInnerJson]]&amp;demoPosts[[#This Row],[createdInnerJson]]&amp;demoPosts[[#This Row],[modifiedInnerJson]]&amp;"\""connections\"":[{}],"&amp;demoPosts[[#This Row],[typeDependentContentJson]]&amp;"}"</f>
        <v>{\"$type\":\"shared.models.MessagePost\",\"uid\" : \"1127edd7273c4479aa05468d2b6e37fe\", \"created\" : \"2016-09-02T23:11:46Z\", \"modified\" : \"2002-05-30T09:30:10Z\", \"connections\":[{}],\"postContent\": {\"$type\":\"shared.models.MessagePostContent\",\"versionedPostId\" : \"\", \"versionedPostPredecessorId\" : \"\", \"versionNumber\" : \"\", \"canForward\" : true, \"text\" : \"3: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 s="186" t="str">
        <f>"""uid"" : """&amp;demoPosts[[#This Row],[uid]]&amp;""", "</f>
        <v xml:space="preserve">"uid" : "1127edd7273c4479aa05468d2b6e37fe", </v>
      </c>
      <c r="CK6" s="198" t="str">
        <f>"""src"" : """&amp;demoPosts[[#This Row],[Source]]&amp;""", "</f>
        <v xml:space="preserve">"src" : "5e608d080ceb4c0eba10ba78b819fffd", </v>
      </c>
      <c r="CL6" s="198" t="str">
        <f>"""trgts"" : ["""&amp;demoPosts[[#This Row],[trgt1]]&amp;"""], "</f>
        <v xml:space="preserve">"trgts" : ["eeeeeeeeeeeeeeeeeeeeeeeeeeeeeeee"], </v>
      </c>
      <c r="CM6" s="184" t="str">
        <f>"""label"" : ""each([Bitcoin],[Ethereum],[" &amp; demoPosts[[#This Row],[postTypeGuidLabel]]&amp;"])"", "</f>
        <v xml:space="preserve">"label" : "each([Bitcoin],[Ethereum],[MESSAGEPOSTLABEL])", </v>
      </c>
      <c r="CN6" s="207"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\"2016-09-02T23:11:46Z\", \"modified\" : \"2002-05-30T09:30:10Z\", \"connections\":[{}],\"postContent\": {\"$type\":\"shared.models.MessagePostContent\",\"versionedPostId\" : \"\", \"versionedPostPredecessorId\" : \"\", \"versionNumber\" : \"\", \"canForward\" : true, \"text\" : \"3: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 spans="1:92" s="184" customFormat="1" x14ac:dyDescent="0.25">
      <c r="B7" s="184" t="s">
        <v>1216</v>
      </c>
      <c r="C7" s="184" t="s">
        <v>1120</v>
      </c>
      <c r="D7" s="184" t="str">
        <f>VLOOKUP(demoPosts[[#This Row],[Source]],Table1[[UUID]:[email]],2,FALSE)</f>
        <v>5@localhost</v>
      </c>
      <c r="E7" s="187" t="s">
        <v>2507</v>
      </c>
      <c r="F7" s="184" t="s">
        <v>806</v>
      </c>
      <c r="G7"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 s="199"/>
      <c r="I7" s="199" t="str">
        <f t="shared" ca="1" si="4"/>
        <v>2016-09-02T23:11:46Z</v>
      </c>
      <c r="J7" s="199" t="s">
        <v>805</v>
      </c>
      <c r="K7" s="200"/>
      <c r="L7" s="199"/>
      <c r="M7" s="199" t="s">
        <v>2620</v>
      </c>
      <c r="N7" s="164" t="str">
        <f>ROW(demoPosts[[#This Row],[postTypeGuidLabel]])-3 &amp; ":  " &amp; REPT("lorem ipsum ",2*ROW(demoPosts[[#This Row],[postTypeGuidLabel]]))</f>
        <v xml:space="preserve">4:  lorem ipsum lorem ipsum lorem ipsum lorem ipsum lorem ipsum lorem ipsum lorem ipsum lorem ipsum lorem ipsum lorem ipsum lorem ipsum lorem ipsum lorem ipsum lorem ipsum </v>
      </c>
      <c r="O7" s="164">
        <v>12</v>
      </c>
      <c r="P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 s="164"/>
      <c r="R7" s="201"/>
      <c r="S7" s="201"/>
      <c r="T7" s="201"/>
      <c r="U7" s="201"/>
      <c r="V7" s="201"/>
      <c r="W7" s="201"/>
      <c r="X7" s="201"/>
      <c r="Y7" s="201"/>
      <c r="Z7" s="201"/>
      <c r="AA7" s="201"/>
      <c r="AB7" s="201"/>
      <c r="AC7" s="202"/>
      <c r="AD7" s="201"/>
      <c r="AE7" s="201"/>
      <c r="AF7" s="203"/>
      <c r="AG7" s="165" t="s">
        <v>869</v>
      </c>
      <c r="AH7" s="201"/>
      <c r="AI7" s="201"/>
      <c r="AJ7" s="201"/>
      <c r="AK7" s="204"/>
      <c r="AL7" s="204"/>
      <c r="AM7" s="204"/>
      <c r="AN7" s="204"/>
      <c r="AO7" s="204"/>
      <c r="AP7" s="204"/>
      <c r="AQ7" s="204"/>
      <c r="AR7" s="204"/>
      <c r="AS7" s="204" t="str">
        <f>"\""name\"" : \"""&amp;demoPosts[[#This Row],[talentProfile.name]]&amp;"\"", "</f>
        <v xml:space="preserve">\"name\" : \"\", </v>
      </c>
      <c r="AT7" s="204" t="str">
        <f>"\""title\"" : \"""&amp;demoPosts[[#This Row],[talentProfile.title]]&amp;"\"", "</f>
        <v xml:space="preserve">\"title\" : \"\", </v>
      </c>
      <c r="AU7" s="204" t="str">
        <f>"\""capabilities\"" : \"""&amp;demoPosts[[#This Row],[talentProfile.capabilities]]&amp;"\"", "</f>
        <v xml:space="preserve">\"capabilities\" : \"\", </v>
      </c>
      <c r="AV7" s="204" t="str">
        <f>"\""video\"" : \"""&amp;demoPosts[[#This Row],[talentProfile.video]]&amp;"\"" "</f>
        <v xml:space="preserve">\"video\" : \"\" </v>
      </c>
      <c r="AW7"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 s="186" t="str">
        <f>"\""uid\"" : \"""&amp;demoPosts[[#This Row],[uid]]&amp;"\"", "</f>
        <v xml:space="preserve">\"uid\" : \"d012698b7a264583b775a4bfdbb211d2\", </v>
      </c>
      <c r="AY7" s="199" t="e">
        <f>"\""text\"" : \""" &amp;#REF! &amp; "\"", "</f>
        <v>#REF!</v>
      </c>
      <c r="AZ7" s="199" t="str">
        <f t="shared" si="5"/>
        <v xml:space="preserve">\"type\" : \"TEXT\", </v>
      </c>
      <c r="BA7" s="199" t="str">
        <f ca="1">"\""created\"" : \""" &amp; demoPosts[[#This Row],[created]] &amp; "\"", "</f>
        <v xml:space="preserve">\"created\" : \"2016-09-02T23:11:46Z\", </v>
      </c>
      <c r="BB7" s="199" t="str">
        <f>"\""modified\"" : \""" &amp; demoPosts[[#This Row],[modified]] &amp; "\"", "</f>
        <v xml:space="preserve">\"modified\" : \"2002-05-30T09:30:10Z\", </v>
      </c>
      <c r="BC7" s="199" t="str">
        <f ca="1">"\""created\"" : \""" &amp; demoPosts[[#This Row],[created]] &amp; "\"", "</f>
        <v xml:space="preserve">\"created\" : \"2016-09-02T23:11:46Z\", </v>
      </c>
      <c r="BD7" s="199" t="str">
        <f>"\""modified\"" : \""" &amp; demoPosts[[#This Row],[modified]] &amp; "\"", "</f>
        <v xml:space="preserve">\"modified\" : \"2002-05-30T09:30:10Z\", </v>
      </c>
      <c r="BE7" s="199" t="str">
        <f>"\""labels\"" : \""each([Bitcoin],[Ethereum],[" &amp; demoPosts[[#This Row],[postTypeGuidLabel]]&amp;"])\"", "</f>
        <v xml:space="preserve">\"labels\" : \"each([Bitcoin],[Ethereum],[MESSAGEPOSTLABEL])\", </v>
      </c>
      <c r="BF7" s="199" t="str">
        <f t="shared" si="6"/>
        <v>\"connections\":[{\"source\":\"alias://ff5136ad023a66644c4f4a8e2a495bb34689/alias\",\"target\":\"alias://0e65bd3a974ed1d7c195f94055c93537827f/alias\",\"label\":\"f0186f0d-c862-4ee3-9c09-b850a9d745a7\"}],</v>
      </c>
      <c r="BG7" s="199" t="str">
        <f>"\""versionedPostId\"" : \""" &amp; demoPosts[[#This Row],[versionedPost.id]] &amp; "\"", "</f>
        <v xml:space="preserve">\"versionedPostId\" : \"\", </v>
      </c>
      <c r="BH7" s="199" t="str">
        <f>"\""versionedPostPredecessorId\"" : \""" &amp; demoPosts[[#This Row],[versionedPost.predecessorID]] &amp; "\"", "</f>
        <v xml:space="preserve">\"versionedPostPredecessorId\" : \"\", </v>
      </c>
      <c r="BI7" s="205" t="str">
        <f>"\""jobPostType\"" : \""" &amp; demoPosts[[#This Row],[jobPostType]] &amp; "\"", "</f>
        <v xml:space="preserve">\"jobPostType\" : \"\", </v>
      </c>
      <c r="BJ7" s="205" t="str">
        <f>"\""name\"" : \""" &amp; demoPosts[[#This Row],[summary]] &amp; "\"", "</f>
        <v xml:space="preserve">\"name\" : \"\", </v>
      </c>
      <c r="BK7" s="205" t="str">
        <f>"\""description\"" : \""" &amp; demoPosts[[#This Row],[description]] &amp; "\"", "</f>
        <v xml:space="preserve">\"description\" : \"\", </v>
      </c>
      <c r="BL7" s="205" t="str">
        <f>"\""message\"" : \""" &amp; demoPosts[[#This Row],[message]] &amp; "\"", "</f>
        <v xml:space="preserve">\"message\" : \"\", </v>
      </c>
      <c r="BM7"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 s="205" t="str">
        <f>"\""postedDate\"" : \""" &amp; demoPosts[[#This Row],[message]] &amp; "\"", "</f>
        <v xml:space="preserve">\"postedDate\" : \"\", </v>
      </c>
      <c r="BO7" s="205" t="str">
        <f>"\""broadcastDate\"" : \""" &amp; demoPosts[[#This Row],[broadcastDate]] &amp; "\"", "</f>
        <v xml:space="preserve">\"broadcastDate\" : \"\", </v>
      </c>
      <c r="BP7" s="205" t="str">
        <f>"\""startDate\"" : \""" &amp; demoPosts[[#This Row],[startDate]] &amp; "\"", "</f>
        <v xml:space="preserve">\"startDate\" : \"\", </v>
      </c>
      <c r="BQ7" s="205" t="str">
        <f>"\""endDate\"" : \""" &amp; demoPosts[[#This Row],[endDate]] &amp; "\"", "</f>
        <v xml:space="preserve">\"endDate\" : \"\", </v>
      </c>
      <c r="BR7" s="205" t="str">
        <f>"\""currency\"" : \""" &amp; demoPosts[[#This Row],[currency]] &amp; "\"", "</f>
        <v xml:space="preserve">\"currency\" : \"\", </v>
      </c>
      <c r="BS7" s="205" t="str">
        <f>"\""workLocation\"" : \""" &amp; demoPosts[[#This Row],[workLocation]] &amp; "\"", "</f>
        <v xml:space="preserve">\"workLocation\" : \"\", </v>
      </c>
      <c r="BT7" s="205" t="str">
        <f>"\""isPayoutInPieces\"" : \""" &amp; demoPosts[[#This Row],[isPayoutInPieces]] &amp; "\"", "</f>
        <v xml:space="preserve">\"isPayoutInPieces\" : \"\", </v>
      </c>
      <c r="BU7" s="205" t="str">
        <f t="shared" si="7"/>
        <v xml:space="preserve">\"skillNeeded\" : \"\", </v>
      </c>
      <c r="BV7" s="205" t="str">
        <f>"\""posterId\"" : \""" &amp; demoPosts[[#This Row],[posterId]] &amp; "\"", "</f>
        <v xml:space="preserve">\"posterId\" : \"\", </v>
      </c>
      <c r="BW7" s="205" t="str">
        <f>"\""versionNumber\"" : \""" &amp; demoPosts[[#This Row],[versionNumber]] &amp; "\"", "</f>
        <v xml:space="preserve">\"versionNumber\" : \"\", </v>
      </c>
      <c r="BX7" s="206" t="str">
        <f>"\""allowFormatting\"" : " &amp; demoPosts[[#This Row],[allowFormatting]] &amp; ", "</f>
        <v xml:space="preserve">\"allowFormatting\" : , </v>
      </c>
      <c r="BY7" s="205" t="str">
        <f>"\""canForward\"" : " &amp; demoPosts[[#This Row],[canForward]] &amp; ", "</f>
        <v xml:space="preserve">\"canForward\" : true, </v>
      </c>
      <c r="BZ7" s="205" t="str">
        <f t="shared" si="8"/>
        <v xml:space="preserve">\"referents\" : \"\", </v>
      </c>
      <c r="CA7" s="205" t="str">
        <f>"\""contractType\"" : \""" &amp; demoPosts[[#This Row],[contractType]] &amp; "\"", "</f>
        <v xml:space="preserve">\"contractType\" : \"\", </v>
      </c>
      <c r="CB7" s="205" t="str">
        <f>"\""budget\"" : \""" &amp; demoPosts[[#This Row],[budget]] &amp; "\"""</f>
        <v>\"budget\" : \"\"</v>
      </c>
      <c r="CC7"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 s="205" t="str">
        <f>"\""text\"" : \""" &amp; demoPosts[[#This Row],[messageText]] &amp; "\"","</f>
        <v>\"text\" : \"4:  lorem ipsum lorem ipsum lorem ipsum lorem ipsum lorem ipsum lorem ipsum lorem ipsum lorem ipsum lorem ipsum lorem ipsum lorem ipsum lorem ipsum lorem ipsum lorem ipsum \",</v>
      </c>
      <c r="CE7" s="205" t="str">
        <f>"\""subject\"" : \""" &amp; demoPosts[[#This Row],[messageSubject]] &amp; "\"","</f>
        <v>\"subject\" : \"subject to discussion\",</v>
      </c>
      <c r="CF7"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 s="199" t="str">
        <f ca="1">"{\""$type\"":\"""&amp;demoPosts[[#This Row],[$type]]&amp;"\"","&amp;demoPosts[[#This Row],[uidInnerJson]]&amp;demoPosts[[#This Row],[createdInnerJson]]&amp;demoPosts[[#This Row],[modifiedInnerJson]]&amp;"\""connections\"":[{}],"&amp;demoPosts[[#This Row],[typeDependentContentJson]]&amp;"}"</f>
        <v>{\"$type\":\"shared.models.MessagePost\",\"uid\" : \"d012698b7a264583b775a4bfdbb211d2\", \"created\" : \"2016-09-02T23:11:46Z\", \"modified\" : \"2002-05-30T09:30:10Z\", \"connections\":[{}],\"postContent\": {\"$type\":\"shared.models.MessagePostContent\",\"versionedPostId\" : \"\", \"versionedPostPredecessorId\" : \"\", \"versionNumber\" : \"\", \"canForward\" : true, \"text\" : \"4: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 s="186" t="str">
        <f>"""uid"" : """&amp;demoPosts[[#This Row],[uid]]&amp;""", "</f>
        <v xml:space="preserve">"uid" : "d012698b7a264583b775a4bfdbb211d2", </v>
      </c>
      <c r="CK7" s="198" t="str">
        <f>"""src"" : """&amp;demoPosts[[#This Row],[Source]]&amp;""", "</f>
        <v xml:space="preserve">"src" : "aa92f873e98e4f1ea3e544d8130aab39", </v>
      </c>
      <c r="CL7" s="198" t="str">
        <f>"""trgts"" : ["""&amp;demoPosts[[#This Row],[trgt1]]&amp;"""], "</f>
        <v xml:space="preserve">"trgts" : ["eeeeeeeeeeeeeeeeeeeeeeeeeeeeeeee"], </v>
      </c>
      <c r="CM7" s="184" t="str">
        <f>"""label"" : ""each([Bitcoin],[Ethereum],[" &amp; demoPosts[[#This Row],[postTypeGuidLabel]]&amp;"])"", "</f>
        <v xml:space="preserve">"label" : "each([Bitcoin],[Ethereum],[MESSAGEPOSTLABEL])", </v>
      </c>
      <c r="CN7" s="207"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\"2016-09-02T23:11:46Z\", \"modified\" : \"2002-05-30T09:30:10Z\", \"connections\":[{}],\"postContent\": {\"$type\":\"shared.models.MessagePostContent\",\"versionedPostId\" : \"\", \"versionedPostPredecessorId\" : \"\", \"versionNumber\" : \"\", \"canForward\" : true, \"text\" : \"4: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 spans="1:92" s="184" customFormat="1" x14ac:dyDescent="0.25">
      <c r="B8" s="184" t="s">
        <v>1217</v>
      </c>
      <c r="C8" s="182" t="s">
        <v>1121</v>
      </c>
      <c r="D8" s="198" t="str">
        <f>VLOOKUP(demoPosts[[#This Row],[Source]],Table1[[UUID]:[email]],2,FALSE)</f>
        <v>6@localhost</v>
      </c>
      <c r="E8" s="187" t="s">
        <v>2507</v>
      </c>
      <c r="F8" s="184" t="s">
        <v>806</v>
      </c>
      <c r="G8"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 s="199"/>
      <c r="I8" s="199" t="str">
        <f t="shared" ca="1" si="4"/>
        <v>2016-09-02T23:11:46Z</v>
      </c>
      <c r="J8" s="199" t="s">
        <v>805</v>
      </c>
      <c r="K8" s="200"/>
      <c r="L8" s="199"/>
      <c r="M8" s="199" t="s">
        <v>2620</v>
      </c>
      <c r="N8" s="164" t="str">
        <f>ROW(demoPosts[[#This Row],[postTypeGuidLabel]])-3 &amp; ":  " &amp; REPT("lorem ipsum ",2*ROW(demoPosts[[#This Row],[postTypeGuidLabel]]))</f>
        <v xml:space="preserve">5:  lorem ipsum lorem ipsum lorem ipsum lorem ipsum lorem ipsum lorem ipsum lorem ipsum lorem ipsum lorem ipsum lorem ipsum lorem ipsum lorem ipsum lorem ipsum lorem ipsum lorem ipsum lorem ipsum </v>
      </c>
      <c r="O8" s="164">
        <v>12</v>
      </c>
      <c r="P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 s="164"/>
      <c r="R8" s="201"/>
      <c r="S8" s="201"/>
      <c r="T8" s="201"/>
      <c r="U8" s="201"/>
      <c r="V8" s="201"/>
      <c r="W8" s="201"/>
      <c r="X8" s="201"/>
      <c r="Y8" s="201"/>
      <c r="Z8" s="201"/>
      <c r="AA8" s="201"/>
      <c r="AB8" s="201"/>
      <c r="AC8" s="202"/>
      <c r="AD8" s="201"/>
      <c r="AE8" s="201"/>
      <c r="AF8" s="203"/>
      <c r="AG8" s="165" t="s">
        <v>869</v>
      </c>
      <c r="AH8" s="201"/>
      <c r="AI8" s="201"/>
      <c r="AJ8" s="201"/>
      <c r="AK8" s="204"/>
      <c r="AL8" s="204"/>
      <c r="AM8" s="204"/>
      <c r="AN8" s="204"/>
      <c r="AO8" s="204"/>
      <c r="AP8" s="204"/>
      <c r="AQ8" s="204"/>
      <c r="AR8" s="204"/>
      <c r="AS8" s="204" t="str">
        <f>"\""name\"" : \"""&amp;demoPosts[[#This Row],[talentProfile.name]]&amp;"\"", "</f>
        <v xml:space="preserve">\"name\" : \"\", </v>
      </c>
      <c r="AT8" s="204" t="str">
        <f>"\""title\"" : \"""&amp;demoPosts[[#This Row],[talentProfile.title]]&amp;"\"", "</f>
        <v xml:space="preserve">\"title\" : \"\", </v>
      </c>
      <c r="AU8" s="204" t="str">
        <f>"\""capabilities\"" : \"""&amp;demoPosts[[#This Row],[talentProfile.capabilities]]&amp;"\"", "</f>
        <v xml:space="preserve">\"capabilities\" : \"\", </v>
      </c>
      <c r="AV8" s="204" t="str">
        <f>"\""video\"" : \"""&amp;demoPosts[[#This Row],[talentProfile.video]]&amp;"\"" "</f>
        <v xml:space="preserve">\"video\" : \"\" </v>
      </c>
      <c r="AW8"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 s="186" t="str">
        <f>"\""uid\"" : \"""&amp;demoPosts[[#This Row],[uid]]&amp;"\"", "</f>
        <v xml:space="preserve">\"uid\" : \"af02ef4bbe7a4b0cac99f3652f5cea06\", </v>
      </c>
      <c r="AY8" s="199" t="e">
        <f>"\""text\"" : \""" &amp;#REF! &amp; "\"", "</f>
        <v>#REF!</v>
      </c>
      <c r="AZ8" s="199" t="str">
        <f t="shared" si="5"/>
        <v xml:space="preserve">\"type\" : \"TEXT\", </v>
      </c>
      <c r="BA8" s="199" t="str">
        <f ca="1">"\""created\"" : \""" &amp; demoPosts[[#This Row],[created]] &amp; "\"", "</f>
        <v xml:space="preserve">\"created\" : \"2016-09-02T23:11:46Z\", </v>
      </c>
      <c r="BB8" s="199" t="str">
        <f>"\""modified\"" : \""" &amp; demoPosts[[#This Row],[modified]] &amp; "\"", "</f>
        <v xml:space="preserve">\"modified\" : \"2002-05-30T09:30:10Z\", </v>
      </c>
      <c r="BC8" s="199" t="str">
        <f ca="1">"\""created\"" : \""" &amp; demoPosts[[#This Row],[created]] &amp; "\"", "</f>
        <v xml:space="preserve">\"created\" : \"2016-09-02T23:11:46Z\", </v>
      </c>
      <c r="BD8" s="199" t="str">
        <f>"\""modified\"" : \""" &amp; demoPosts[[#This Row],[modified]] &amp; "\"", "</f>
        <v xml:space="preserve">\"modified\" : \"2002-05-30T09:30:10Z\", </v>
      </c>
      <c r="BE8" s="199" t="str">
        <f>"\""labels\"" : \""each([Bitcoin],[Ethereum],[" &amp; demoPosts[[#This Row],[postTypeGuidLabel]]&amp;"])\"", "</f>
        <v xml:space="preserve">\"labels\" : \"each([Bitcoin],[Ethereum],[MESSAGEPOSTLABEL])\", </v>
      </c>
      <c r="BF8" s="199" t="str">
        <f t="shared" si="6"/>
        <v>\"connections\":[{\"source\":\"alias://ff5136ad023a66644c4f4a8e2a495bb34689/alias\",\"target\":\"alias://0e65bd3a974ed1d7c195f94055c93537827f/alias\",\"label\":\"f0186f0d-c862-4ee3-9c09-b850a9d745a7\"}],</v>
      </c>
      <c r="BG8" s="199" t="str">
        <f>"\""versionedPostId\"" : \""" &amp; demoPosts[[#This Row],[versionedPost.id]] &amp; "\"", "</f>
        <v xml:space="preserve">\"versionedPostId\" : \"\", </v>
      </c>
      <c r="BH8" s="199" t="str">
        <f>"\""versionedPostPredecessorId\"" : \""" &amp; demoPosts[[#This Row],[versionedPost.predecessorID]] &amp; "\"", "</f>
        <v xml:space="preserve">\"versionedPostPredecessorId\" : \"\", </v>
      </c>
      <c r="BI8" s="205" t="str">
        <f>"\""jobPostType\"" : \""" &amp; demoPosts[[#This Row],[jobPostType]] &amp; "\"", "</f>
        <v xml:space="preserve">\"jobPostType\" : \"\", </v>
      </c>
      <c r="BJ8" s="205" t="str">
        <f>"\""name\"" : \""" &amp; demoPosts[[#This Row],[summary]] &amp; "\"", "</f>
        <v xml:space="preserve">\"name\" : \"\", </v>
      </c>
      <c r="BK8" s="205" t="str">
        <f>"\""description\"" : \""" &amp; demoPosts[[#This Row],[description]] &amp; "\"", "</f>
        <v xml:space="preserve">\"description\" : \"\", </v>
      </c>
      <c r="BL8" s="205" t="str">
        <f>"\""message\"" : \""" &amp; demoPosts[[#This Row],[message]] &amp; "\"", "</f>
        <v xml:space="preserve">\"message\" : \"\", </v>
      </c>
      <c r="BM8"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 s="205" t="str">
        <f>"\""postedDate\"" : \""" &amp; demoPosts[[#This Row],[message]] &amp; "\"", "</f>
        <v xml:space="preserve">\"postedDate\" : \"\", </v>
      </c>
      <c r="BO8" s="205" t="str">
        <f>"\""broadcastDate\"" : \""" &amp; demoPosts[[#This Row],[broadcastDate]] &amp; "\"", "</f>
        <v xml:space="preserve">\"broadcastDate\" : \"\", </v>
      </c>
      <c r="BP8" s="205" t="str">
        <f>"\""startDate\"" : \""" &amp; demoPosts[[#This Row],[startDate]] &amp; "\"", "</f>
        <v xml:space="preserve">\"startDate\" : \"\", </v>
      </c>
      <c r="BQ8" s="205" t="str">
        <f>"\""endDate\"" : \""" &amp; demoPosts[[#This Row],[endDate]] &amp; "\"", "</f>
        <v xml:space="preserve">\"endDate\" : \"\", </v>
      </c>
      <c r="BR8" s="205" t="str">
        <f>"\""currency\"" : \""" &amp; demoPosts[[#This Row],[currency]] &amp; "\"", "</f>
        <v xml:space="preserve">\"currency\" : \"\", </v>
      </c>
      <c r="BS8" s="205" t="str">
        <f>"\""workLocation\"" : \""" &amp; demoPosts[[#This Row],[workLocation]] &amp; "\"", "</f>
        <v xml:space="preserve">\"workLocation\" : \"\", </v>
      </c>
      <c r="BT8" s="205" t="str">
        <f>"\""isPayoutInPieces\"" : \""" &amp; demoPosts[[#This Row],[isPayoutInPieces]] &amp; "\"", "</f>
        <v xml:space="preserve">\"isPayoutInPieces\" : \"\", </v>
      </c>
      <c r="BU8" s="205" t="str">
        <f t="shared" si="7"/>
        <v xml:space="preserve">\"skillNeeded\" : \"\", </v>
      </c>
      <c r="BV8" s="205" t="str">
        <f>"\""posterId\"" : \""" &amp; demoPosts[[#This Row],[posterId]] &amp; "\"", "</f>
        <v xml:space="preserve">\"posterId\" : \"\", </v>
      </c>
      <c r="BW8" s="205" t="str">
        <f>"\""versionNumber\"" : \""" &amp; demoPosts[[#This Row],[versionNumber]] &amp; "\"", "</f>
        <v xml:space="preserve">\"versionNumber\" : \"\", </v>
      </c>
      <c r="BX8" s="206" t="str">
        <f>"\""allowFormatting\"" : " &amp; demoPosts[[#This Row],[allowFormatting]] &amp; ", "</f>
        <v xml:space="preserve">\"allowFormatting\" : , </v>
      </c>
      <c r="BY8" s="205" t="str">
        <f>"\""canForward\"" : " &amp; demoPosts[[#This Row],[canForward]] &amp; ", "</f>
        <v xml:space="preserve">\"canForward\" : true, </v>
      </c>
      <c r="BZ8" s="205" t="str">
        <f t="shared" si="8"/>
        <v xml:space="preserve">\"referents\" : \"\", </v>
      </c>
      <c r="CA8" s="205" t="str">
        <f>"\""contractType\"" : \""" &amp; demoPosts[[#This Row],[contractType]] &amp; "\"", "</f>
        <v xml:space="preserve">\"contractType\" : \"\", </v>
      </c>
      <c r="CB8" s="205" t="str">
        <f>"\""budget\"" : \""" &amp; demoPosts[[#This Row],[budget]] &amp; "\"""</f>
        <v>\"budget\" : \"\"</v>
      </c>
      <c r="CC8"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 s="205" t="str">
        <f>"\""text\"" : \""" &amp; demoPosts[[#This Row],[messageText]] &amp; "\"","</f>
        <v>\"text\" : \"5:  lorem ipsum lorem ipsum lorem ipsum lorem ipsum lorem ipsum lorem ipsum lorem ipsum lorem ipsum lorem ipsum lorem ipsum lorem ipsum lorem ipsum lorem ipsum lorem ipsum lorem ipsum lorem ipsum \",</v>
      </c>
      <c r="CE8" s="205" t="str">
        <f>"\""subject\"" : \""" &amp; demoPosts[[#This Row],[messageSubject]] &amp; "\"","</f>
        <v>\"subject\" : \"subject to discussion\",</v>
      </c>
      <c r="CF8"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 s="199" t="str">
        <f ca="1">"{\""$type\"":\"""&amp;demoPosts[[#This Row],[$type]]&amp;"\"","&amp;demoPosts[[#This Row],[uidInnerJson]]&amp;demoPosts[[#This Row],[createdInnerJson]]&amp;demoPosts[[#This Row],[modifiedInnerJson]]&amp;"\""connections\"":[{}],"&amp;demoPosts[[#This Row],[typeDependentContentJson]]&amp;"}"</f>
        <v>{\"$type\":\"shared.models.MessagePost\",\"uid\" : \"af02ef4bbe7a4b0cac99f3652f5cea06\", \"created\" : \"2016-09-02T23:11:46Z\", \"modified\" : \"2002-05-30T09:30:10Z\", \"connections\":[{}],\"postContent\": {\"$type\":\"shared.models.MessagePostContent\",\"versionedPostId\" : \"\", \"versionedPostPredecessorId\" : \"\", \"versionNumber\" : \"\", \"canForward\" : true, \"text\" : \"5: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 s="186" t="str">
        <f>"""uid"" : """&amp;demoPosts[[#This Row],[uid]]&amp;""", "</f>
        <v xml:space="preserve">"uid" : "af02ef4bbe7a4b0cac99f3652f5cea06", </v>
      </c>
      <c r="CK8" s="198" t="str">
        <f>"""src"" : """&amp;demoPosts[[#This Row],[Source]]&amp;""", "</f>
        <v xml:space="preserve">"src" : "39422e406152414a8df74d995e4020e9", </v>
      </c>
      <c r="CL8" s="198" t="str">
        <f>"""trgts"" : ["""&amp;demoPosts[[#This Row],[trgt1]]&amp;"""], "</f>
        <v xml:space="preserve">"trgts" : ["eeeeeeeeeeeeeeeeeeeeeeeeeeeeeeee"], </v>
      </c>
      <c r="CM8" s="184" t="str">
        <f>"""label"" : ""each([Bitcoin],[Ethereum],[" &amp; demoPosts[[#This Row],[postTypeGuidLabel]]&amp;"])"", "</f>
        <v xml:space="preserve">"label" : "each([Bitcoin],[Ethereum],[MESSAGEPOSTLABEL])", </v>
      </c>
      <c r="CN8" s="207"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\"2016-09-02T23:11:46Z\", \"modified\" : \"2002-05-30T09:30:10Z\", \"connections\":[{}],\"postContent\": {\"$type\":\"shared.models.MessagePostContent\",\"versionedPostId\" : \"\", \"versionedPostPredecessorId\" : \"\", \"versionNumber\" : \"\", \"canForward\" : true, \"text\" : \"5: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 spans="1:92" s="184" customFormat="1" x14ac:dyDescent="0.25">
      <c r="B9" s="184" t="s">
        <v>1218</v>
      </c>
      <c r="C9" s="184" t="s">
        <v>1122</v>
      </c>
      <c r="D9" s="184" t="str">
        <f>VLOOKUP(demoPosts[[#This Row],[Source]],Table1[[UUID]:[email]],2,FALSE)</f>
        <v>7@localhost</v>
      </c>
      <c r="E9" s="187" t="s">
        <v>2507</v>
      </c>
      <c r="F9" s="184" t="s">
        <v>806</v>
      </c>
      <c r="G9"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9" s="199"/>
      <c r="I9" s="199" t="str">
        <f t="shared" ca="1" si="4"/>
        <v>2016-09-02T23:11:46Z</v>
      </c>
      <c r="J9" s="199" t="s">
        <v>805</v>
      </c>
      <c r="K9" s="200"/>
      <c r="L9" s="199"/>
      <c r="M9" s="199" t="s">
        <v>2620</v>
      </c>
      <c r="N9" s="164" t="str">
        <f>ROW(demoPosts[[#This Row],[postTypeGuidLabel]])-3 &amp; ":  " &amp; REPT("lorem ipsum ",2*ROW(demoPosts[[#This Row],[postTypeGuidLabel]]))</f>
        <v xml:space="preserve">6:  lorem ipsum lorem ipsum lorem ipsum lorem ipsum lorem ipsum lorem ipsum lorem ipsum lorem ipsum lorem ipsum lorem ipsum lorem ipsum lorem ipsum lorem ipsum lorem ipsum lorem ipsum lorem ipsum lorem ipsum lorem ipsum </v>
      </c>
      <c r="O9" s="164">
        <v>12</v>
      </c>
      <c r="P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 s="164"/>
      <c r="R9" s="201"/>
      <c r="S9" s="201"/>
      <c r="T9" s="201"/>
      <c r="U9" s="201"/>
      <c r="V9" s="201"/>
      <c r="W9" s="201"/>
      <c r="X9" s="201"/>
      <c r="Y9" s="201"/>
      <c r="Z9" s="201"/>
      <c r="AA9" s="201"/>
      <c r="AB9" s="201"/>
      <c r="AC9" s="202"/>
      <c r="AD9" s="201"/>
      <c r="AE9" s="201"/>
      <c r="AF9" s="203"/>
      <c r="AG9" s="165" t="s">
        <v>869</v>
      </c>
      <c r="AH9" s="201"/>
      <c r="AI9" s="201"/>
      <c r="AJ9" s="201"/>
      <c r="AK9" s="204"/>
      <c r="AL9" s="204"/>
      <c r="AM9" s="204"/>
      <c r="AN9" s="204"/>
      <c r="AO9" s="204"/>
      <c r="AP9" s="204"/>
      <c r="AQ9" s="204"/>
      <c r="AR9" s="204"/>
      <c r="AS9" s="204" t="str">
        <f>"\""name\"" : \"""&amp;demoPosts[[#This Row],[talentProfile.name]]&amp;"\"", "</f>
        <v xml:space="preserve">\"name\" : \"\", </v>
      </c>
      <c r="AT9" s="204" t="str">
        <f>"\""title\"" : \"""&amp;demoPosts[[#This Row],[talentProfile.title]]&amp;"\"", "</f>
        <v xml:space="preserve">\"title\" : \"\", </v>
      </c>
      <c r="AU9" s="204" t="str">
        <f>"\""capabilities\"" : \"""&amp;demoPosts[[#This Row],[talentProfile.capabilities]]&amp;"\"", "</f>
        <v xml:space="preserve">\"capabilities\" : \"\", </v>
      </c>
      <c r="AV9" s="204" t="str">
        <f>"\""video\"" : \"""&amp;demoPosts[[#This Row],[talentProfile.video]]&amp;"\"" "</f>
        <v xml:space="preserve">\"video\" : \"\" </v>
      </c>
      <c r="AW9"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 s="186" t="str">
        <f>"\""uid\"" : \"""&amp;demoPosts[[#This Row],[uid]]&amp;"\"", "</f>
        <v xml:space="preserve">\"uid\" : \"740c8e2b8f0e4bfab6c2e389d0f09a4d\", </v>
      </c>
      <c r="AY9" s="199" t="e">
        <f>"\""text\"" : \""" &amp;#REF! &amp; "\"", "</f>
        <v>#REF!</v>
      </c>
      <c r="AZ9" s="199" t="str">
        <f t="shared" si="5"/>
        <v xml:space="preserve">\"type\" : \"TEXT\", </v>
      </c>
      <c r="BA9" s="199" t="str">
        <f ca="1">"\""created\"" : \""" &amp; demoPosts[[#This Row],[created]] &amp; "\"", "</f>
        <v xml:space="preserve">\"created\" : \"2016-09-02T23:11:46Z\", </v>
      </c>
      <c r="BB9" s="199" t="str">
        <f>"\""modified\"" : \""" &amp; demoPosts[[#This Row],[modified]] &amp; "\"", "</f>
        <v xml:space="preserve">\"modified\" : \"2002-05-30T09:30:10Z\", </v>
      </c>
      <c r="BC9" s="199" t="str">
        <f ca="1">"\""created\"" : \""" &amp; demoPosts[[#This Row],[created]] &amp; "\"", "</f>
        <v xml:space="preserve">\"created\" : \"2016-09-02T23:11:46Z\", </v>
      </c>
      <c r="BD9" s="199" t="str">
        <f>"\""modified\"" : \""" &amp; demoPosts[[#This Row],[modified]] &amp; "\"", "</f>
        <v xml:space="preserve">\"modified\" : \"2002-05-30T09:30:10Z\", </v>
      </c>
      <c r="BE9" s="199" t="str">
        <f>"\""labels\"" : \""each([Bitcoin],[Ethereum],[" &amp; demoPosts[[#This Row],[postTypeGuidLabel]]&amp;"])\"", "</f>
        <v xml:space="preserve">\"labels\" : \"each([Bitcoin],[Ethereum],[MESSAGEPOSTLABEL])\", </v>
      </c>
      <c r="BF9" s="199" t="str">
        <f t="shared" si="6"/>
        <v>\"connections\":[{\"source\":\"alias://ff5136ad023a66644c4f4a8e2a495bb34689/alias\",\"target\":\"alias://0e65bd3a974ed1d7c195f94055c93537827f/alias\",\"label\":\"f0186f0d-c862-4ee3-9c09-b850a9d745a7\"}],</v>
      </c>
      <c r="BG9" s="199" t="str">
        <f>"\""versionedPostId\"" : \""" &amp; demoPosts[[#This Row],[versionedPost.id]] &amp; "\"", "</f>
        <v xml:space="preserve">\"versionedPostId\" : \"\", </v>
      </c>
      <c r="BH9" s="199" t="str">
        <f>"\""versionedPostPredecessorId\"" : \""" &amp; demoPosts[[#This Row],[versionedPost.predecessorID]] &amp; "\"", "</f>
        <v xml:space="preserve">\"versionedPostPredecessorId\" : \"\", </v>
      </c>
      <c r="BI9" s="205" t="str">
        <f>"\""jobPostType\"" : \""" &amp; demoPosts[[#This Row],[jobPostType]] &amp; "\"", "</f>
        <v xml:space="preserve">\"jobPostType\" : \"\", </v>
      </c>
      <c r="BJ9" s="205" t="str">
        <f>"\""name\"" : \""" &amp; demoPosts[[#This Row],[summary]] &amp; "\"", "</f>
        <v xml:space="preserve">\"name\" : \"\", </v>
      </c>
      <c r="BK9" s="205" t="str">
        <f>"\""description\"" : \""" &amp; demoPosts[[#This Row],[description]] &amp; "\"", "</f>
        <v xml:space="preserve">\"description\" : \"\", </v>
      </c>
      <c r="BL9" s="205" t="str">
        <f>"\""message\"" : \""" &amp; demoPosts[[#This Row],[message]] &amp; "\"", "</f>
        <v xml:space="preserve">\"message\" : \"\", </v>
      </c>
      <c r="BM9"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 s="205" t="str">
        <f>"\""postedDate\"" : \""" &amp; demoPosts[[#This Row],[message]] &amp; "\"", "</f>
        <v xml:space="preserve">\"postedDate\" : \"\", </v>
      </c>
      <c r="BO9" s="205" t="str">
        <f>"\""broadcastDate\"" : \""" &amp; demoPosts[[#This Row],[broadcastDate]] &amp; "\"", "</f>
        <v xml:space="preserve">\"broadcastDate\" : \"\", </v>
      </c>
      <c r="BP9" s="205" t="str">
        <f>"\""startDate\"" : \""" &amp; demoPosts[[#This Row],[startDate]] &amp; "\"", "</f>
        <v xml:space="preserve">\"startDate\" : \"\", </v>
      </c>
      <c r="BQ9" s="205" t="str">
        <f>"\""endDate\"" : \""" &amp; demoPosts[[#This Row],[endDate]] &amp; "\"", "</f>
        <v xml:space="preserve">\"endDate\" : \"\", </v>
      </c>
      <c r="BR9" s="205" t="str">
        <f>"\""currency\"" : \""" &amp; demoPosts[[#This Row],[currency]] &amp; "\"", "</f>
        <v xml:space="preserve">\"currency\" : \"\", </v>
      </c>
      <c r="BS9" s="205" t="str">
        <f>"\""workLocation\"" : \""" &amp; demoPosts[[#This Row],[workLocation]] &amp; "\"", "</f>
        <v xml:space="preserve">\"workLocation\" : \"\", </v>
      </c>
      <c r="BT9" s="205" t="str">
        <f>"\""isPayoutInPieces\"" : \""" &amp; demoPosts[[#This Row],[isPayoutInPieces]] &amp; "\"", "</f>
        <v xml:space="preserve">\"isPayoutInPieces\" : \"\", </v>
      </c>
      <c r="BU9" s="205" t="str">
        <f t="shared" si="7"/>
        <v xml:space="preserve">\"skillNeeded\" : \"\", </v>
      </c>
      <c r="BV9" s="205" t="str">
        <f>"\""posterId\"" : \""" &amp; demoPosts[[#This Row],[posterId]] &amp; "\"", "</f>
        <v xml:space="preserve">\"posterId\" : \"\", </v>
      </c>
      <c r="BW9" s="205" t="str">
        <f>"\""versionNumber\"" : \""" &amp; demoPosts[[#This Row],[versionNumber]] &amp; "\"", "</f>
        <v xml:space="preserve">\"versionNumber\" : \"\", </v>
      </c>
      <c r="BX9" s="206" t="str">
        <f>"\""allowFormatting\"" : " &amp; demoPosts[[#This Row],[allowFormatting]] &amp; ", "</f>
        <v xml:space="preserve">\"allowFormatting\" : , </v>
      </c>
      <c r="BY9" s="205" t="str">
        <f>"\""canForward\"" : " &amp; demoPosts[[#This Row],[canForward]] &amp; ", "</f>
        <v xml:space="preserve">\"canForward\" : true, </v>
      </c>
      <c r="BZ9" s="205" t="str">
        <f t="shared" si="8"/>
        <v xml:space="preserve">\"referents\" : \"\", </v>
      </c>
      <c r="CA9" s="205" t="str">
        <f>"\""contractType\"" : \""" &amp; demoPosts[[#This Row],[contractType]] &amp; "\"", "</f>
        <v xml:space="preserve">\"contractType\" : \"\", </v>
      </c>
      <c r="CB9" s="205" t="str">
        <f>"\""budget\"" : \""" &amp; demoPosts[[#This Row],[budget]] &amp; "\"""</f>
        <v>\"budget\" : \"\"</v>
      </c>
      <c r="CC9"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 s="205" t="str">
        <f>"\""text\"" : \""" &amp; demoPosts[[#This Row],[messageText]] &amp; "\"","</f>
        <v>\"text\" : \"6:  lorem ipsum lorem ipsum lorem ipsum lorem ipsum lorem ipsum lorem ipsum lorem ipsum lorem ipsum lorem ipsum lorem ipsum lorem ipsum lorem ipsum lorem ipsum lorem ipsum lorem ipsum lorem ipsum lorem ipsum lorem ipsum \",</v>
      </c>
      <c r="CE9" s="205" t="str">
        <f>"\""subject\"" : \""" &amp; demoPosts[[#This Row],[messageSubject]] &amp; "\"","</f>
        <v>\"subject\" : \"subject to discussion\",</v>
      </c>
      <c r="CF9"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 s="199" t="str">
        <f ca="1">"{\""$type\"":\"""&amp;demoPosts[[#This Row],[$type]]&amp;"\"","&amp;demoPosts[[#This Row],[uidInnerJson]]&amp;demoPosts[[#This Row],[createdInnerJson]]&amp;demoPosts[[#This Row],[modifiedInnerJson]]&amp;"\""connections\"":[{}],"&amp;demoPosts[[#This Row],[typeDependentContentJson]]&amp;"}"</f>
        <v>{\"$type\":\"shared.models.MessagePost\",\"uid\" : \"740c8e2b8f0e4bfab6c2e389d0f09a4d\", \"created\" : \"2016-09-02T23:11:46Z\", \"modified\" : \"2002-05-30T09:30:10Z\", \"connections\":[{}],\"postContent\": {\"$type\":\"shared.models.MessagePostContent\",\"versionedPostId\" : \"\", \"versionedPostPredecessorId\" : \"\", \"versionNumber\" : \"\", \"canForward\" : true, \"text\" : \"6: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 s="186" t="str">
        <f>"""uid"" : """&amp;demoPosts[[#This Row],[uid]]&amp;""", "</f>
        <v xml:space="preserve">"uid" : "740c8e2b8f0e4bfab6c2e389d0f09a4d", </v>
      </c>
      <c r="CK9" s="198" t="str">
        <f>"""src"" : """&amp;demoPosts[[#This Row],[Source]]&amp;""", "</f>
        <v xml:space="preserve">"src" : "acb7deed50c0478dadbb89fef1fea056", </v>
      </c>
      <c r="CL9" s="198" t="str">
        <f>"""trgts"" : ["""&amp;demoPosts[[#This Row],[trgt1]]&amp;"""], "</f>
        <v xml:space="preserve">"trgts" : ["eeeeeeeeeeeeeeeeeeeeeeeeeeeeeeee"], </v>
      </c>
      <c r="CM9" s="184" t="str">
        <f>"""label"" : ""each([Bitcoin],[Ethereum],[" &amp; demoPosts[[#This Row],[postTypeGuidLabel]]&amp;"])"", "</f>
        <v xml:space="preserve">"label" : "each([Bitcoin],[Ethereum],[MESSAGEPOSTLABEL])", </v>
      </c>
      <c r="CN9" s="207"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\"2016-09-02T23:11:46Z\", \"modified\" : \"2002-05-30T09:30:10Z\", \"connections\":[{}],\"postContent\": {\"$type\":\"shared.models.MessagePostContent\",\"versionedPostId\" : \"\", \"versionedPostPredecessorId\" : \"\", \"versionNumber\" : \"\", \"canForward\" : true, \"text\" : \"6: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 spans="1:92" s="184" customFormat="1" x14ac:dyDescent="0.25">
      <c r="B10" s="182" t="s">
        <v>1219</v>
      </c>
      <c r="C10" s="184" t="s">
        <v>1123</v>
      </c>
      <c r="D10" s="184" t="str">
        <f>VLOOKUP(demoPosts[[#This Row],[Source]],Table1[[UUID]:[email]],2,FALSE)</f>
        <v>8@localhost</v>
      </c>
      <c r="E10" s="187" t="s">
        <v>2507</v>
      </c>
      <c r="F10" s="184" t="s">
        <v>806</v>
      </c>
      <c r="G10"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0" s="199"/>
      <c r="I10" s="199" t="str">
        <f t="shared" ca="1" si="4"/>
        <v>2016-09-02T23:11:46Z</v>
      </c>
      <c r="J10" s="199" t="s">
        <v>805</v>
      </c>
      <c r="K10" s="200"/>
      <c r="L10" s="199"/>
      <c r="M10" s="199" t="s">
        <v>2620</v>
      </c>
      <c r="N10" s="164" t="str">
        <f>ROW(demoPosts[[#This Row],[postTypeGuidLabel]])-3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lorem ipsum lorem ipsum </v>
      </c>
      <c r="O10" s="164">
        <v>12</v>
      </c>
      <c r="P1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 s="164"/>
      <c r="R10" s="201"/>
      <c r="S10" s="201"/>
      <c r="T10" s="201"/>
      <c r="U10" s="201"/>
      <c r="V10" s="201"/>
      <c r="W10" s="201"/>
      <c r="X10" s="201"/>
      <c r="Y10" s="201"/>
      <c r="Z10" s="201"/>
      <c r="AA10" s="201"/>
      <c r="AB10" s="201"/>
      <c r="AC10" s="202"/>
      <c r="AD10" s="201"/>
      <c r="AE10" s="201"/>
      <c r="AF10" s="203"/>
      <c r="AG10" s="165" t="s">
        <v>869</v>
      </c>
      <c r="AH10" s="201"/>
      <c r="AI10" s="201"/>
      <c r="AJ10" s="201"/>
      <c r="AK10" s="204"/>
      <c r="AL10" s="204"/>
      <c r="AM10" s="204"/>
      <c r="AN10" s="204"/>
      <c r="AO10" s="204"/>
      <c r="AP10" s="204"/>
      <c r="AQ10" s="204"/>
      <c r="AR10" s="204"/>
      <c r="AS10" s="204" t="str">
        <f>"\""name\"" : \"""&amp;demoPosts[[#This Row],[talentProfile.name]]&amp;"\"", "</f>
        <v xml:space="preserve">\"name\" : \"\", </v>
      </c>
      <c r="AT10" s="204" t="str">
        <f>"\""title\"" : \"""&amp;demoPosts[[#This Row],[talentProfile.title]]&amp;"\"", "</f>
        <v xml:space="preserve">\"title\" : \"\", </v>
      </c>
      <c r="AU10" s="204" t="str">
        <f>"\""capabilities\"" : \"""&amp;demoPosts[[#This Row],[talentProfile.capabilities]]&amp;"\"", "</f>
        <v xml:space="preserve">\"capabilities\" : \"\", </v>
      </c>
      <c r="AV10" s="204" t="str">
        <f>"\""video\"" : \"""&amp;demoPosts[[#This Row],[talentProfile.video]]&amp;"\"" "</f>
        <v xml:space="preserve">\"video\" : \"\" </v>
      </c>
      <c r="AW10"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0" s="186" t="str">
        <f>"\""uid\"" : \"""&amp;demoPosts[[#This Row],[uid]]&amp;"\"", "</f>
        <v xml:space="preserve">\"uid\" : \"94e0952118d44cd58adbbe973daa61a2\", </v>
      </c>
      <c r="AY10" s="199" t="e">
        <f>"\""text\"" : \""" &amp;#REF! &amp; "\"", "</f>
        <v>#REF!</v>
      </c>
      <c r="AZ10" s="199" t="str">
        <f t="shared" si="5"/>
        <v xml:space="preserve">\"type\" : \"TEXT\", </v>
      </c>
      <c r="BA10" s="199" t="str">
        <f ca="1">"\""created\"" : \""" &amp; demoPosts[[#This Row],[created]] &amp; "\"", "</f>
        <v xml:space="preserve">\"created\" : \"2016-09-02T23:11:46Z\", </v>
      </c>
      <c r="BB10" s="199" t="str">
        <f>"\""modified\"" : \""" &amp; demoPosts[[#This Row],[modified]] &amp; "\"", "</f>
        <v xml:space="preserve">\"modified\" : \"2002-05-30T09:30:10Z\", </v>
      </c>
      <c r="BC10" s="199" t="str">
        <f ca="1">"\""created\"" : \""" &amp; demoPosts[[#This Row],[created]] &amp; "\"", "</f>
        <v xml:space="preserve">\"created\" : \"2016-09-02T23:11:46Z\", </v>
      </c>
      <c r="BD10" s="199" t="str">
        <f>"\""modified\"" : \""" &amp; demoPosts[[#This Row],[modified]] &amp; "\"", "</f>
        <v xml:space="preserve">\"modified\" : \"2002-05-30T09:30:10Z\", </v>
      </c>
      <c r="BE10" s="199" t="str">
        <f>"\""labels\"" : \""each([Bitcoin],[Ethereum],[" &amp; demoPosts[[#This Row],[postTypeGuidLabel]]&amp;"])\"", "</f>
        <v xml:space="preserve">\"labels\" : \"each([Bitcoin],[Ethereum],[MESSAGEPOSTLABEL])\", </v>
      </c>
      <c r="BF10" s="199" t="str">
        <f t="shared" si="6"/>
        <v>\"connections\":[{\"source\":\"alias://ff5136ad023a66644c4f4a8e2a495bb34689/alias\",\"target\":\"alias://0e65bd3a974ed1d7c195f94055c93537827f/alias\",\"label\":\"f0186f0d-c862-4ee3-9c09-b850a9d745a7\"}],</v>
      </c>
      <c r="BG10" s="199" t="str">
        <f>"\""versionedPostId\"" : \""" &amp; demoPosts[[#This Row],[versionedPost.id]] &amp; "\"", "</f>
        <v xml:space="preserve">\"versionedPostId\" : \"\", </v>
      </c>
      <c r="BH10" s="199" t="str">
        <f>"\""versionedPostPredecessorId\"" : \""" &amp; demoPosts[[#This Row],[versionedPost.predecessorID]] &amp; "\"", "</f>
        <v xml:space="preserve">\"versionedPostPredecessorId\" : \"\", </v>
      </c>
      <c r="BI10" s="205" t="str">
        <f>"\""jobPostType\"" : \""" &amp; demoPosts[[#This Row],[jobPostType]] &amp; "\"", "</f>
        <v xml:space="preserve">\"jobPostType\" : \"\", </v>
      </c>
      <c r="BJ10" s="205" t="str">
        <f>"\""name\"" : \""" &amp; demoPosts[[#This Row],[summary]] &amp; "\"", "</f>
        <v xml:space="preserve">\"name\" : \"\", </v>
      </c>
      <c r="BK10" s="205" t="str">
        <f>"\""description\"" : \""" &amp; demoPosts[[#This Row],[description]] &amp; "\"", "</f>
        <v xml:space="preserve">\"description\" : \"\", </v>
      </c>
      <c r="BL10" s="205" t="str">
        <f>"\""message\"" : \""" &amp; demoPosts[[#This Row],[message]] &amp; "\"", "</f>
        <v xml:space="preserve">\"message\" : \"\", </v>
      </c>
      <c r="BM10"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 s="205" t="str">
        <f>"\""postedDate\"" : \""" &amp; demoPosts[[#This Row],[message]] &amp; "\"", "</f>
        <v xml:space="preserve">\"postedDate\" : \"\", </v>
      </c>
      <c r="BO10" s="205" t="str">
        <f>"\""broadcastDate\"" : \""" &amp; demoPosts[[#This Row],[broadcastDate]] &amp; "\"", "</f>
        <v xml:space="preserve">\"broadcastDate\" : \"\", </v>
      </c>
      <c r="BP10" s="205" t="str">
        <f>"\""startDate\"" : \""" &amp; demoPosts[[#This Row],[startDate]] &amp; "\"", "</f>
        <v xml:space="preserve">\"startDate\" : \"\", </v>
      </c>
      <c r="BQ10" s="205" t="str">
        <f>"\""endDate\"" : \""" &amp; demoPosts[[#This Row],[endDate]] &amp; "\"", "</f>
        <v xml:space="preserve">\"endDate\" : \"\", </v>
      </c>
      <c r="BR10" s="205" t="str">
        <f>"\""currency\"" : \""" &amp; demoPosts[[#This Row],[currency]] &amp; "\"", "</f>
        <v xml:space="preserve">\"currency\" : \"\", </v>
      </c>
      <c r="BS10" s="205" t="str">
        <f>"\""workLocation\"" : \""" &amp; demoPosts[[#This Row],[workLocation]] &amp; "\"", "</f>
        <v xml:space="preserve">\"workLocation\" : \"\", </v>
      </c>
      <c r="BT10" s="205" t="str">
        <f>"\""isPayoutInPieces\"" : \""" &amp; demoPosts[[#This Row],[isPayoutInPieces]] &amp; "\"", "</f>
        <v xml:space="preserve">\"isPayoutInPieces\" : \"\", </v>
      </c>
      <c r="BU10" s="205" t="str">
        <f t="shared" si="7"/>
        <v xml:space="preserve">\"skillNeeded\" : \"\", </v>
      </c>
      <c r="BV10" s="205" t="str">
        <f>"\""posterId\"" : \""" &amp; demoPosts[[#This Row],[posterId]] &amp; "\"", "</f>
        <v xml:space="preserve">\"posterId\" : \"\", </v>
      </c>
      <c r="BW10" s="205" t="str">
        <f>"\""versionNumber\"" : \""" &amp; demoPosts[[#This Row],[versionNumber]] &amp; "\"", "</f>
        <v xml:space="preserve">\"versionNumber\" : \"\", </v>
      </c>
      <c r="BX10" s="206" t="str">
        <f>"\""allowFormatting\"" : " &amp; demoPosts[[#This Row],[allowFormatting]] &amp; ", "</f>
        <v xml:space="preserve">\"allowFormatting\" : , </v>
      </c>
      <c r="BY10" s="205" t="str">
        <f>"\""canForward\"" : " &amp; demoPosts[[#This Row],[canForward]] &amp; ", "</f>
        <v xml:space="preserve">\"canForward\" : true, </v>
      </c>
      <c r="BZ10" s="205" t="str">
        <f t="shared" si="8"/>
        <v xml:space="preserve">\"referents\" : \"\", </v>
      </c>
      <c r="CA10" s="205" t="str">
        <f>"\""contractType\"" : \""" &amp; demoPosts[[#This Row],[contractType]] &amp; "\"", "</f>
        <v xml:space="preserve">\"contractType\" : \"\", </v>
      </c>
      <c r="CB10" s="205" t="str">
        <f>"\""budget\"" : \""" &amp; demoPosts[[#This Row],[budget]] &amp; "\"""</f>
        <v>\"budget\" : \"\"</v>
      </c>
      <c r="CC10"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0" s="205" t="str">
        <f>"\""text\"" : \""" &amp; demoPosts[[#This Row],[messageText]] &amp; "\"","</f>
        <v>\"text\" : \"7:  lorem ipsum lorem ipsum lorem ipsum lorem ipsum lorem ipsum lorem ipsum lorem ipsum lorem ipsum lorem ipsum lorem ipsum lorem ipsum lorem ipsum lorem ipsum lorem ipsum lorem ipsum lorem ipsum lorem ipsum lorem ipsum lorem ipsum lorem ipsum \",</v>
      </c>
      <c r="CE10" s="205" t="str">
        <f>"\""subject\"" : \""" &amp; demoPosts[[#This Row],[messageSubject]] &amp; "\"","</f>
        <v>\"subject\" : \"subject to discussion\",</v>
      </c>
      <c r="CF10"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 s="199" t="str">
        <f ca="1">"{\""$type\"":\"""&amp;demoPosts[[#This Row],[$type]]&amp;"\"","&amp;demoPosts[[#This Row],[uidInnerJson]]&amp;demoPosts[[#This Row],[createdInnerJson]]&amp;demoPosts[[#This Row],[modifiedInnerJson]]&amp;"\""connections\"":[{}],"&amp;demoPosts[[#This Row],[typeDependentContentJson]]&amp;"}"</f>
        <v>{\"$type\":\"shared.models.MessagePost\",\"uid\" : \"94e0952118d44cd58adbbe973daa61a2\", \"created\" : \"2016-09-02T23:11:46Z\", \"modified\" : \"2002-05-30T09:30:10Z\", \"connections\":[{}],\"postContent\": {\"$type\":\"shared.models.MessagePostContent\",\"versionedPostId\" : \"\", \"versionedPostPredecessorId\" : \"\", \"versionNumber\" : \"\", \"canForward\" : true, \"text\" : \"7: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 s="186" t="str">
        <f>"""uid"" : """&amp;demoPosts[[#This Row],[uid]]&amp;""", "</f>
        <v xml:space="preserve">"uid" : "94e0952118d44cd58adbbe973daa61a2", </v>
      </c>
      <c r="CK10" s="198" t="str">
        <f>"""src"" : """&amp;demoPosts[[#This Row],[Source]]&amp;""", "</f>
        <v xml:space="preserve">"src" : "239ec972d8bd4e1c8a08efe1d998e38e", </v>
      </c>
      <c r="CL10" s="198" t="str">
        <f>"""trgts"" : ["""&amp;demoPosts[[#This Row],[trgt1]]&amp;"""], "</f>
        <v xml:space="preserve">"trgts" : ["eeeeeeeeeeeeeeeeeeeeeeeeeeeeeeee"], </v>
      </c>
      <c r="CM10" s="184" t="str">
        <f>"""label"" : ""each([Bitcoin],[Ethereum],[" &amp; demoPosts[[#This Row],[postTypeGuidLabel]]&amp;"])"", "</f>
        <v xml:space="preserve">"label" : "each([Bitcoin],[Ethereum],[MESSAGEPOSTLABEL])", </v>
      </c>
      <c r="CN10" s="207"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\"2016-09-02T23:11:46Z\", \"modified\" : \"2002-05-30T09:30:10Z\", \"connections\":[{}],\"postContent\": {\"$type\":\"shared.models.MessagePostContent\",\"versionedPostId\" : \"\", \"versionedPostPredecessorId\" : \"\", \"versionNumber\" : \"\", \"canForward\" : true, \"text\" : \"7: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 spans="1:92" s="184" customFormat="1" x14ac:dyDescent="0.25">
      <c r="B11" s="184" t="s">
        <v>1220</v>
      </c>
      <c r="C11" s="184" t="s">
        <v>1124</v>
      </c>
      <c r="D11" s="184" t="str">
        <f>VLOOKUP(demoPosts[[#This Row],[Source]],Table1[[UUID]:[email]],2,FALSE)</f>
        <v>9@localhost</v>
      </c>
      <c r="E11" s="187" t="s">
        <v>2507</v>
      </c>
      <c r="F11" s="184" t="s">
        <v>806</v>
      </c>
      <c r="G11"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 s="199"/>
      <c r="I11" s="199" t="str">
        <f t="shared" ca="1" si="4"/>
        <v>2016-09-02T23:11:46Z</v>
      </c>
      <c r="J11" s="199" t="s">
        <v>805</v>
      </c>
      <c r="K11" s="200"/>
      <c r="L11" s="199"/>
      <c r="M11" s="199" t="s">
        <v>2620</v>
      </c>
      <c r="N11" s="164" t="str">
        <f>ROW(demoPosts[[#This Row],[postTypeGuidLabel]])-3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lorem ipsum lorem ipsum </v>
      </c>
      <c r="O11" s="164">
        <v>12</v>
      </c>
      <c r="P1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 s="164"/>
      <c r="R11" s="201"/>
      <c r="S11" s="201"/>
      <c r="T11" s="201"/>
      <c r="U11" s="201"/>
      <c r="V11" s="201"/>
      <c r="W11" s="201"/>
      <c r="X11" s="201"/>
      <c r="Y11" s="201"/>
      <c r="Z11" s="201"/>
      <c r="AA11" s="201"/>
      <c r="AB11" s="201"/>
      <c r="AC11" s="202"/>
      <c r="AD11" s="201"/>
      <c r="AE11" s="201"/>
      <c r="AF11" s="203"/>
      <c r="AG11" s="165" t="s">
        <v>869</v>
      </c>
      <c r="AH11" s="201"/>
      <c r="AI11" s="201"/>
      <c r="AJ11" s="201"/>
      <c r="AK11" s="204"/>
      <c r="AL11" s="204"/>
      <c r="AM11" s="204"/>
      <c r="AN11" s="204"/>
      <c r="AO11" s="204"/>
      <c r="AP11" s="204"/>
      <c r="AQ11" s="204"/>
      <c r="AR11" s="204"/>
      <c r="AS11" s="204" t="str">
        <f>"\""name\"" : \"""&amp;demoPosts[[#This Row],[talentProfile.name]]&amp;"\"", "</f>
        <v xml:space="preserve">\"name\" : \"\", </v>
      </c>
      <c r="AT11" s="204" t="str">
        <f>"\""title\"" : \"""&amp;demoPosts[[#This Row],[talentProfile.title]]&amp;"\"", "</f>
        <v xml:space="preserve">\"title\" : \"\", </v>
      </c>
      <c r="AU11" s="204" t="str">
        <f>"\""capabilities\"" : \"""&amp;demoPosts[[#This Row],[talentProfile.capabilities]]&amp;"\"", "</f>
        <v xml:space="preserve">\"capabilities\" : \"\", </v>
      </c>
      <c r="AV11" s="204" t="str">
        <f>"\""video\"" : \"""&amp;demoPosts[[#This Row],[talentProfile.video]]&amp;"\"" "</f>
        <v xml:space="preserve">\"video\" : \"\" </v>
      </c>
      <c r="AW11"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1" s="186" t="str">
        <f>"\""uid\"" : \"""&amp;demoPosts[[#This Row],[uid]]&amp;"\"", "</f>
        <v xml:space="preserve">\"uid\" : \"de696ffd56b84028a657f719d71959f7\", </v>
      </c>
      <c r="AY11" s="199" t="e">
        <f>"\""text\"" : \""" &amp;#REF! &amp; "\"", "</f>
        <v>#REF!</v>
      </c>
      <c r="AZ11" s="199" t="str">
        <f t="shared" ref="AZ11:AZ36" si="9">"\""type\"" : \""TEXT\"", "</f>
        <v xml:space="preserve">\"type\" : \"TEXT\", </v>
      </c>
      <c r="BA11" s="199" t="str">
        <f ca="1">"\""created\"" : \""" &amp; demoPosts[[#This Row],[created]] &amp; "\"", "</f>
        <v xml:space="preserve">\"created\" : \"2016-09-02T23:11:46Z\", </v>
      </c>
      <c r="BB11" s="199" t="str">
        <f>"\""modified\"" : \""" &amp; demoPosts[[#This Row],[modified]] &amp; "\"", "</f>
        <v xml:space="preserve">\"modified\" : \"2002-05-30T09:30:10Z\", </v>
      </c>
      <c r="BC11" s="199" t="str">
        <f ca="1">"\""created\"" : \""" &amp; demoPosts[[#This Row],[created]] &amp; "\"", "</f>
        <v xml:space="preserve">\"created\" : \"2016-09-02T23:11:46Z\", </v>
      </c>
      <c r="BD11" s="199" t="str">
        <f>"\""modified\"" : \""" &amp; demoPosts[[#This Row],[modified]] &amp; "\"", "</f>
        <v xml:space="preserve">\"modified\" : \"2002-05-30T09:30:10Z\", </v>
      </c>
      <c r="BE11" s="199" t="str">
        <f>"\""labels\"" : \""each([Bitcoin],[Ethereum],[" &amp; demoPosts[[#This Row],[postTypeGuidLabel]]&amp;"])\"", "</f>
        <v xml:space="preserve">\"labels\" : \"each([Bitcoin],[Ethereum],[MESSAGEPOSTLABEL])\", </v>
      </c>
      <c r="BF11" s="199" t="str">
        <f t="shared" ref="BF11:BF36" si="10">"\""connections\"":[{\""source\"":\""alias://ff5136ad023a66644c4f4a8e2a495bb34689/alias\"",\""target\"":\""alias://0e65bd3a974ed1d7c195f94055c93537827f/alias\"",\""label\"":\""f0186f0d-c862-4ee3-9c09-b850a9d745a7\""}],"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G11" s="199" t="str">
        <f>"\""versionedPostId\"" : \""" &amp; demoPosts[[#This Row],[versionedPost.id]] &amp; "\"", "</f>
        <v xml:space="preserve">\"versionedPostId\" : \"\", </v>
      </c>
      <c r="BH11" s="199" t="str">
        <f>"\""versionedPostPredecessorId\"" : \""" &amp; demoPosts[[#This Row],[versionedPost.predecessorID]] &amp; "\"", "</f>
        <v xml:space="preserve">\"versionedPostPredecessorId\" : \"\", </v>
      </c>
      <c r="BI11" s="205" t="str">
        <f>"\""jobPostType\"" : \""" &amp; demoPosts[[#This Row],[jobPostType]] &amp; "\"", "</f>
        <v xml:space="preserve">\"jobPostType\" : \"\", </v>
      </c>
      <c r="BJ11" s="205" t="str">
        <f>"\""name\"" : \""" &amp; demoPosts[[#This Row],[summary]] &amp; "\"", "</f>
        <v xml:space="preserve">\"name\" : \"\", </v>
      </c>
      <c r="BK11" s="205" t="str">
        <f>"\""description\"" : \""" &amp; demoPosts[[#This Row],[description]] &amp; "\"", "</f>
        <v xml:space="preserve">\"description\" : \"\", </v>
      </c>
      <c r="BL11" s="205" t="str">
        <f>"\""message\"" : \""" &amp; demoPosts[[#This Row],[message]] &amp; "\"", "</f>
        <v xml:space="preserve">\"message\" : \"\", </v>
      </c>
      <c r="BM11"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 s="205" t="str">
        <f>"\""postedDate\"" : \""" &amp; demoPosts[[#This Row],[message]] &amp; "\"", "</f>
        <v xml:space="preserve">\"postedDate\" : \"\", </v>
      </c>
      <c r="BO11" s="205" t="str">
        <f>"\""broadcastDate\"" : \""" &amp; demoPosts[[#This Row],[broadcastDate]] &amp; "\"", "</f>
        <v xml:space="preserve">\"broadcastDate\" : \"\", </v>
      </c>
      <c r="BP11" s="205" t="str">
        <f>"\""startDate\"" : \""" &amp; demoPosts[[#This Row],[startDate]] &amp; "\"", "</f>
        <v xml:space="preserve">\"startDate\" : \"\", </v>
      </c>
      <c r="BQ11" s="205" t="str">
        <f>"\""endDate\"" : \""" &amp; demoPosts[[#This Row],[endDate]] &amp; "\"", "</f>
        <v xml:space="preserve">\"endDate\" : \"\", </v>
      </c>
      <c r="BR11" s="205" t="str">
        <f>"\""currency\"" : \""" &amp; demoPosts[[#This Row],[currency]] &amp; "\"", "</f>
        <v xml:space="preserve">\"currency\" : \"\", </v>
      </c>
      <c r="BS11" s="205" t="str">
        <f>"\""workLocation\"" : \""" &amp; demoPosts[[#This Row],[workLocation]] &amp; "\"", "</f>
        <v xml:space="preserve">\"workLocation\" : \"\", </v>
      </c>
      <c r="BT11" s="205" t="str">
        <f>"\""isPayoutInPieces\"" : \""" &amp; demoPosts[[#This Row],[isPayoutInPieces]] &amp; "\"", "</f>
        <v xml:space="preserve">\"isPayoutInPieces\" : \"\", </v>
      </c>
      <c r="BU11" s="205" t="str">
        <f t="shared" ref="BU11:BU36" si="11">"\""skillNeeded\"" : \""" &amp; "" &amp; "\"", "</f>
        <v xml:space="preserve">\"skillNeeded\" : \"\", </v>
      </c>
      <c r="BV11" s="205" t="str">
        <f>"\""posterId\"" : \""" &amp; demoPosts[[#This Row],[posterId]] &amp; "\"", "</f>
        <v xml:space="preserve">\"posterId\" : \"\", </v>
      </c>
      <c r="BW11" s="205" t="str">
        <f>"\""versionNumber\"" : \""" &amp; demoPosts[[#This Row],[versionNumber]] &amp; "\"", "</f>
        <v xml:space="preserve">\"versionNumber\" : \"\", </v>
      </c>
      <c r="BX11" s="206" t="str">
        <f>"\""allowFormatting\"" : " &amp; demoPosts[[#This Row],[allowFormatting]] &amp; ", "</f>
        <v xml:space="preserve">\"allowFormatting\" : , </v>
      </c>
      <c r="BY11" s="205" t="str">
        <f>"\""canForward\"" : " &amp; demoPosts[[#This Row],[canForward]] &amp; ", "</f>
        <v xml:space="preserve">\"canForward\" : true, </v>
      </c>
      <c r="BZ11" s="205" t="str">
        <f t="shared" ref="BZ11:BZ36" si="12">"\""referents\"" : \""" &amp; "" &amp; "\"", "</f>
        <v xml:space="preserve">\"referents\" : \"\", </v>
      </c>
      <c r="CA11" s="205" t="str">
        <f>"\""contractType\"" : \""" &amp; demoPosts[[#This Row],[contractType]] &amp; "\"", "</f>
        <v xml:space="preserve">\"contractType\" : \"\", </v>
      </c>
      <c r="CB11" s="205" t="str">
        <f>"\""budget\"" : \""" &amp; demoPosts[[#This Row],[budget]] &amp; "\"""</f>
        <v>\"budget\" : \"\"</v>
      </c>
      <c r="CC11"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1" s="205"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lorem ipsum lorem ipsum \",</v>
      </c>
      <c r="CE11" s="205" t="str">
        <f>"\""subject\"" : \""" &amp; demoPosts[[#This Row],[messageSubject]] &amp; "\"","</f>
        <v>\"subject\" : \"subject to discussion\",</v>
      </c>
      <c r="CF11"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 s="199" t="str">
        <f ca="1">"{\""$type\"":\"""&amp;demoPosts[[#This Row],[$type]]&amp;"\"","&amp;demoPosts[[#This Row],[uidInnerJson]]&amp;demoPosts[[#This Row],[createdInnerJson]]&amp;demoPosts[[#This Row],[modifiedInnerJson]]&amp;"\""connections\"":[{}],"&amp;demoPosts[[#This Row],[typeDependentContentJson]]&amp;"}"</f>
        <v>{\"$type\":\"shared.models.MessagePost\",\"uid\" : \"de696ffd56b84028a657f719d71959f7\", \"created\" : \"2016-09-02T23:11:46Z\", \"modified\" : \"2002-05-30T09:30:10Z\", \"connections\":[{}],\"postContent\": {\"$type\":\"shared.models.MessagePostContent\",\"versionedPostId\" : \"\", \"versionedPostPredecessorId\" : \"\", \"versionNumber\" : \"\", \"canForward\" : true, \"text\" : \"8: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 s="186" t="str">
        <f>"""uid"" : """&amp;demoPosts[[#This Row],[uid]]&amp;""", "</f>
        <v xml:space="preserve">"uid" : "de696ffd56b84028a657f719d71959f7", </v>
      </c>
      <c r="CK11" s="198" t="str">
        <f>"""src"" : """&amp;demoPosts[[#This Row],[Source]]&amp;""", "</f>
        <v xml:space="preserve">"src" : "8f0a838e36b0484cb1091eeec09a85f7", </v>
      </c>
      <c r="CL11" s="198" t="str">
        <f>"""trgts"" : ["""&amp;demoPosts[[#This Row],[trgt1]]&amp;"""], "</f>
        <v xml:space="preserve">"trgts" : ["eeeeeeeeeeeeeeeeeeeeeeeeeeeeeeee"], </v>
      </c>
      <c r="CM11" s="184" t="str">
        <f>"""label"" : ""each([Bitcoin],[Ethereum],[" &amp; demoPosts[[#This Row],[postTypeGuidLabel]]&amp;"])"", "</f>
        <v xml:space="preserve">"label" : "each([Bitcoin],[Ethereum],[MESSAGEPOSTLABEL])", </v>
      </c>
      <c r="CN11" s="207"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\"2016-09-02T23:11:46Z\", \"modified\" : \"2002-05-30T09:30:10Z\", \"connections\":[{}],\"postContent\": {\"$type\":\"shared.models.MessagePostContent\",\"versionedPostId\" : \"\", \"versionedPostPredecessorId\" : \"\", \"versionNumber\" : \"\", \"canForward\" : true, \"text\" : \"8: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 spans="1:92" s="184" customFormat="1" x14ac:dyDescent="0.25">
      <c r="B12" s="184" t="s">
        <v>1221</v>
      </c>
      <c r="C12" s="184" t="s">
        <v>1125</v>
      </c>
      <c r="D12" s="184" t="str">
        <f>VLOOKUP(demoPosts[[#This Row],[Source]],Table1[[UUID]:[email]],2,FALSE)</f>
        <v>10@localhost</v>
      </c>
      <c r="E12" s="187" t="s">
        <v>2507</v>
      </c>
      <c r="F12" s="184" t="s">
        <v>806</v>
      </c>
      <c r="G12" s="1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 s="199"/>
      <c r="I12" s="199" t="str">
        <f t="shared" ca="1" si="4"/>
        <v>2016-09-02T23:11:46Z</v>
      </c>
      <c r="J12" s="199" t="s">
        <v>805</v>
      </c>
      <c r="K12" s="200"/>
      <c r="L12" s="199"/>
      <c r="M12" s="199" t="s">
        <v>2620</v>
      </c>
      <c r="N12" s="164" t="str">
        <f>ROW(demoPosts[[#This Row],[postTypeGuidLabel]])-3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4">
        <v>12</v>
      </c>
      <c r="P1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4"/>
      <c r="R12" s="201"/>
      <c r="S12" s="201"/>
      <c r="T12" s="201"/>
      <c r="U12" s="201"/>
      <c r="V12" s="201"/>
      <c r="W12" s="201"/>
      <c r="X12" s="201"/>
      <c r="Y12" s="201"/>
      <c r="Z12" s="201"/>
      <c r="AA12" s="201"/>
      <c r="AB12" s="201"/>
      <c r="AC12" s="202"/>
      <c r="AD12" s="201"/>
      <c r="AE12" s="201"/>
      <c r="AF12" s="203"/>
      <c r="AG12" s="165" t="s">
        <v>869</v>
      </c>
      <c r="AH12" s="201"/>
      <c r="AI12" s="201"/>
      <c r="AJ12" s="201"/>
      <c r="AK12" s="204"/>
      <c r="AL12" s="204"/>
      <c r="AM12" s="204"/>
      <c r="AN12" s="204"/>
      <c r="AO12" s="204"/>
      <c r="AP12" s="204"/>
      <c r="AQ12" s="204"/>
      <c r="AR12" s="204"/>
      <c r="AS12" s="204" t="str">
        <f>"\""name\"" : \"""&amp;demoPosts[[#This Row],[talentProfile.name]]&amp;"\"", "</f>
        <v xml:space="preserve">\"name\" : \"\", </v>
      </c>
      <c r="AT12" s="204" t="str">
        <f>"\""title\"" : \"""&amp;demoPosts[[#This Row],[talentProfile.title]]&amp;"\"", "</f>
        <v xml:space="preserve">\"title\" : \"\", </v>
      </c>
      <c r="AU12" s="204" t="str">
        <f>"\""capabilities\"" : \"""&amp;demoPosts[[#This Row],[talentProfile.capabilities]]&amp;"\"", "</f>
        <v xml:space="preserve">\"capabilities\" : \"\", </v>
      </c>
      <c r="AV12" s="204" t="str">
        <f>"\""video\"" : \"""&amp;demoPosts[[#This Row],[talentProfile.video]]&amp;"\"" "</f>
        <v xml:space="preserve">\"video\" : \"\" </v>
      </c>
      <c r="AW12" s="2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2" s="186" t="str">
        <f>"\""uid\"" : \"""&amp;demoPosts[[#This Row],[uid]]&amp;"\"", "</f>
        <v xml:space="preserve">\"uid\" : \"3a2fa2dc676e48eeb26e4612c02e8cb6\", </v>
      </c>
      <c r="AY12" s="199" t="e">
        <f>"\""text\"" : \""" &amp;#REF! &amp; "\"", "</f>
        <v>#REF!</v>
      </c>
      <c r="AZ12" s="199" t="str">
        <f t="shared" si="9"/>
        <v xml:space="preserve">\"type\" : \"TEXT\", </v>
      </c>
      <c r="BA12" s="199" t="str">
        <f ca="1">"\""created\"" : \""" &amp; demoPosts[[#This Row],[created]] &amp; "\"", "</f>
        <v xml:space="preserve">\"created\" : \"2016-09-02T23:11:46Z\", </v>
      </c>
      <c r="BB12" s="199" t="str">
        <f>"\""modified\"" : \""" &amp; demoPosts[[#This Row],[modified]] &amp; "\"", "</f>
        <v xml:space="preserve">\"modified\" : \"2002-05-30T09:30:10Z\", </v>
      </c>
      <c r="BC12" s="199" t="str">
        <f ca="1">"\""created\"" : \""" &amp; demoPosts[[#This Row],[created]] &amp; "\"", "</f>
        <v xml:space="preserve">\"created\" : \"2016-09-02T23:11:46Z\", </v>
      </c>
      <c r="BD12" s="199" t="str">
        <f>"\""modified\"" : \""" &amp; demoPosts[[#This Row],[modified]] &amp; "\"", "</f>
        <v xml:space="preserve">\"modified\" : \"2002-05-30T09:30:10Z\", </v>
      </c>
      <c r="BE12" s="199" t="str">
        <f>"\""labels\"" : \""each([Bitcoin],[Ethereum],[" &amp; demoPosts[[#This Row],[postTypeGuidLabel]]&amp;"])\"", "</f>
        <v xml:space="preserve">\"labels\" : \"each([Bitcoin],[Ethereum],[MESSAGEPOSTLABEL])\", </v>
      </c>
      <c r="BF12" s="199" t="str">
        <f t="shared" si="10"/>
        <v>\"connections\":[{\"source\":\"alias://ff5136ad023a66644c4f4a8e2a495bb34689/alias\",\"target\":\"alias://0e65bd3a974ed1d7c195f94055c93537827f/alias\",\"label\":\"f0186f0d-c862-4ee3-9c09-b850a9d745a7\"}],</v>
      </c>
      <c r="BG12" s="199" t="str">
        <f>"\""versionedPostId\"" : \""" &amp; demoPosts[[#This Row],[versionedPost.id]] &amp; "\"", "</f>
        <v xml:space="preserve">\"versionedPostId\" : \"\", </v>
      </c>
      <c r="BH12" s="199" t="str">
        <f>"\""versionedPostPredecessorId\"" : \""" &amp; demoPosts[[#This Row],[versionedPost.predecessorID]] &amp; "\"", "</f>
        <v xml:space="preserve">\"versionedPostPredecessorId\" : \"\", </v>
      </c>
      <c r="BI12" s="205" t="str">
        <f>"\""jobPostType\"" : \""" &amp; demoPosts[[#This Row],[jobPostType]] &amp; "\"", "</f>
        <v xml:space="preserve">\"jobPostType\" : \"\", </v>
      </c>
      <c r="BJ12" s="205" t="str">
        <f>"\""name\"" : \""" &amp; demoPosts[[#This Row],[summary]] &amp; "\"", "</f>
        <v xml:space="preserve">\"name\" : \"\", </v>
      </c>
      <c r="BK12" s="205" t="str">
        <f>"\""description\"" : \""" &amp; demoPosts[[#This Row],[description]] &amp; "\"", "</f>
        <v xml:space="preserve">\"description\" : \"\", </v>
      </c>
      <c r="BL12" s="205" t="str">
        <f>"\""message\"" : \""" &amp; demoPosts[[#This Row],[message]] &amp; "\"", "</f>
        <v xml:space="preserve">\"message\" : \"\", </v>
      </c>
      <c r="BM12" s="2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 s="205" t="str">
        <f>"\""postedDate\"" : \""" &amp; demoPosts[[#This Row],[message]] &amp; "\"", "</f>
        <v xml:space="preserve">\"postedDate\" : \"\", </v>
      </c>
      <c r="BO12" s="205" t="str">
        <f>"\""broadcastDate\"" : \""" &amp; demoPosts[[#This Row],[broadcastDate]] &amp; "\"", "</f>
        <v xml:space="preserve">\"broadcastDate\" : \"\", </v>
      </c>
      <c r="BP12" s="205" t="str">
        <f>"\""startDate\"" : \""" &amp; demoPosts[[#This Row],[startDate]] &amp; "\"", "</f>
        <v xml:space="preserve">\"startDate\" : \"\", </v>
      </c>
      <c r="BQ12" s="205" t="str">
        <f>"\""endDate\"" : \""" &amp; demoPosts[[#This Row],[endDate]] &amp; "\"", "</f>
        <v xml:space="preserve">\"endDate\" : \"\", </v>
      </c>
      <c r="BR12" s="205" t="str">
        <f>"\""currency\"" : \""" &amp; demoPosts[[#This Row],[currency]] &amp; "\"", "</f>
        <v xml:space="preserve">\"currency\" : \"\", </v>
      </c>
      <c r="BS12" s="205" t="str">
        <f>"\""workLocation\"" : \""" &amp; demoPosts[[#This Row],[workLocation]] &amp; "\"", "</f>
        <v xml:space="preserve">\"workLocation\" : \"\", </v>
      </c>
      <c r="BT12" s="205" t="str">
        <f>"\""isPayoutInPieces\"" : \""" &amp; demoPosts[[#This Row],[isPayoutInPieces]] &amp; "\"", "</f>
        <v xml:space="preserve">\"isPayoutInPieces\" : \"\", </v>
      </c>
      <c r="BU12" s="205" t="str">
        <f t="shared" si="11"/>
        <v xml:space="preserve">\"skillNeeded\" : \"\", </v>
      </c>
      <c r="BV12" s="205" t="str">
        <f>"\""posterId\"" : \""" &amp; demoPosts[[#This Row],[posterId]] &amp; "\"", "</f>
        <v xml:space="preserve">\"posterId\" : \"\", </v>
      </c>
      <c r="BW12" s="205" t="str">
        <f>"\""versionNumber\"" : \""" &amp; demoPosts[[#This Row],[versionNumber]] &amp; "\"", "</f>
        <v xml:space="preserve">\"versionNumber\" : \"\", </v>
      </c>
      <c r="BX12" s="206" t="str">
        <f>"\""allowFormatting\"" : " &amp; demoPosts[[#This Row],[allowFormatting]] &amp; ", "</f>
        <v xml:space="preserve">\"allowFormatting\" : , </v>
      </c>
      <c r="BY12" s="205" t="str">
        <f>"\""canForward\"" : " &amp; demoPosts[[#This Row],[canForward]] &amp; ", "</f>
        <v xml:space="preserve">\"canForward\" : true, </v>
      </c>
      <c r="BZ12" s="205" t="str">
        <f t="shared" si="12"/>
        <v xml:space="preserve">\"referents\" : \"\", </v>
      </c>
      <c r="CA12" s="205" t="str">
        <f>"\""contractType\"" : \""" &amp; demoPosts[[#This Row],[contractType]] &amp; "\"", "</f>
        <v xml:space="preserve">\"contractType\" : \"\", </v>
      </c>
      <c r="CB12" s="205" t="str">
        <f>"\""budget\"" : \""" &amp; demoPosts[[#This Row],[budget]] &amp; "\"""</f>
        <v>\"budget\" : \"\"</v>
      </c>
      <c r="CC12" s="2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2" s="205"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 s="205" t="str">
        <f>"\""subject\"" : \""" &amp; demoPosts[[#This Row],[messageSubject]] &amp; "\"","</f>
        <v>\"subject\" : \"subject to discussion\",</v>
      </c>
      <c r="CF12" s="2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 s="1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 s="1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 s="199" t="str">
        <f ca="1">"{\""$type\"":\"""&amp;demoPosts[[#This Row],[$type]]&amp;"\"","&amp;demoPosts[[#This Row],[uidInnerJson]]&amp;demoPosts[[#This Row],[createdInnerJson]]&amp;demoPosts[[#This Row],[modifiedInnerJson]]&amp;"\""connections\"":[{}],"&amp;demoPosts[[#This Row],[typeDependentContentJson]]&amp;"}"</f>
        <v>{\"$type\":\"shared.models.MessagePost\",\"uid\" : \"3a2fa2dc676e48eeb26e4612c02e8cb6\", \"created\" : \"2016-09-02T23:11:46Z\", \"modified\" : \"2002-05-30T09:30:10Z\", \"connections\":[{}],\"postContent\": {\"$type\":\"shared.models.MessagePostContent\",\"versionedPostId\" : \"\", \"versionedPostPredecessorId\" : \"\", \"versionNumber\" : \"\", \"canForward\" : true, \"text\" : \"9: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 s="186" t="str">
        <f>"""uid"" : """&amp;demoPosts[[#This Row],[uid]]&amp;""", "</f>
        <v xml:space="preserve">"uid" : "3a2fa2dc676e48eeb26e4612c02e8cb6", </v>
      </c>
      <c r="CK12" s="198" t="str">
        <f>"""src"" : """&amp;demoPosts[[#This Row],[Source]]&amp;""", "</f>
        <v xml:space="preserve">"src" : "47d49a9cbc384b628d1caaa7376a2e22", </v>
      </c>
      <c r="CL12" s="198" t="str">
        <f>"""trgts"" : ["""&amp;demoPosts[[#This Row],[trgt1]]&amp;"""], "</f>
        <v xml:space="preserve">"trgts" : ["eeeeeeeeeeeeeeeeeeeeeeeeeeeeeeee"], </v>
      </c>
      <c r="CM12" s="184" t="str">
        <f>"""label"" : ""each([Bitcoin],[Ethereum],[" &amp; demoPosts[[#This Row],[postTypeGuidLabel]]&amp;"])"", "</f>
        <v xml:space="preserve">"label" : "each([Bitcoin],[Ethereum],[MESSAGEPOSTLABEL])", </v>
      </c>
      <c r="CN12" s="207"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\"2016-09-02T23:11:46Z\", \"modified\" : \"2002-05-30T09:30:10Z\", \"connections\":[{}],\"postContent\": {\"$type\":\"shared.models.MessagePostContent\",\"versionedPostId\" : \"\", \"versionedPostPredecessorId\" : \"\", \"versionNumber\" : \"\", \"canForward\" : true, \"text\" : \"9: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3" spans="1:92" s="209" customFormat="1" x14ac:dyDescent="0.25">
      <c r="B13" s="209" t="s">
        <v>1222</v>
      </c>
      <c r="C13" s="209" t="s">
        <v>1126</v>
      </c>
      <c r="D13" s="209" t="str">
        <f>VLOOKUP(demoPosts[[#This Row],[Source]],Table1[[UUID]:[email]],2,FALSE)</f>
        <v>11@localhost</v>
      </c>
      <c r="E13" s="213" t="s">
        <v>2507</v>
      </c>
      <c r="F13" s="209" t="s">
        <v>806</v>
      </c>
      <c r="G1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3" s="232"/>
      <c r="I13" s="232" t="str">
        <f t="shared" ca="1" si="4"/>
        <v>2016-09-02T23:11:46Z</v>
      </c>
      <c r="J13" s="232" t="s">
        <v>805</v>
      </c>
      <c r="K13" s="233"/>
      <c r="L13" s="232"/>
      <c r="M13" s="232" t="s">
        <v>2620</v>
      </c>
      <c r="N13" s="164" t="str">
        <f>ROW(demoPosts[[#This Row],[postTypeGuidLabel]])-3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64">
        <v>12</v>
      </c>
      <c r="P1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64"/>
      <c r="R13" s="234"/>
      <c r="S13" s="234"/>
      <c r="T13" s="234"/>
      <c r="U13" s="234"/>
      <c r="V13" s="234"/>
      <c r="W13" s="234"/>
      <c r="X13" s="234"/>
      <c r="Y13" s="234"/>
      <c r="Z13" s="234"/>
      <c r="AA13" s="234"/>
      <c r="AB13" s="234"/>
      <c r="AC13" s="235"/>
      <c r="AD13" s="234"/>
      <c r="AE13" s="234"/>
      <c r="AF13" s="236"/>
      <c r="AG13" s="165" t="s">
        <v>869</v>
      </c>
      <c r="AH13" s="234"/>
      <c r="AI13" s="234"/>
      <c r="AJ13" s="234"/>
      <c r="AK13" s="237"/>
      <c r="AL13" s="237"/>
      <c r="AM13" s="237"/>
      <c r="AN13" s="237"/>
      <c r="AO13" s="237"/>
      <c r="AP13" s="237"/>
      <c r="AQ13" s="237"/>
      <c r="AR13" s="237"/>
      <c r="AS13" s="237" t="str">
        <f>"\""name\"" : \"""&amp;demoPosts[[#This Row],[talentProfile.name]]&amp;"\"", "</f>
        <v xml:space="preserve">\"name\" : \"\", </v>
      </c>
      <c r="AT13" s="237" t="str">
        <f>"\""title\"" : \"""&amp;demoPosts[[#This Row],[talentProfile.title]]&amp;"\"", "</f>
        <v xml:space="preserve">\"title\" : \"\", </v>
      </c>
      <c r="AU13" s="237" t="str">
        <f>"\""capabilities\"" : \"""&amp;demoPosts[[#This Row],[talentProfile.capabilities]]&amp;"\"", "</f>
        <v xml:space="preserve">\"capabilities\" : \"\", </v>
      </c>
      <c r="AV13" s="237" t="str">
        <f>"\""video\"" : \"""&amp;demoPosts[[#This Row],[talentProfile.video]]&amp;"\"" "</f>
        <v xml:space="preserve">\"video\" : \"\" </v>
      </c>
      <c r="AW1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3" s="212" t="str">
        <f>"\""uid\"" : \"""&amp;demoPosts[[#This Row],[uid]]&amp;"\"", "</f>
        <v xml:space="preserve">\"uid\" : \"6b210dadec9b4aa297b9a23a17fd7548\", </v>
      </c>
      <c r="AY13" s="232" t="e">
        <f>"\""text\"" : \""" &amp;#REF! &amp; "\"", "</f>
        <v>#REF!</v>
      </c>
      <c r="AZ13" s="232" t="str">
        <f t="shared" si="9"/>
        <v xml:space="preserve">\"type\" : \"TEXT\", </v>
      </c>
      <c r="BA13" s="232" t="str">
        <f ca="1">"\""created\"" : \""" &amp; demoPosts[[#This Row],[created]] &amp; "\"", "</f>
        <v xml:space="preserve">\"created\" : \"2016-09-02T23:11:46Z\", </v>
      </c>
      <c r="BB13" s="232" t="str">
        <f>"\""modified\"" : \""" &amp; demoPosts[[#This Row],[modified]] &amp; "\"", "</f>
        <v xml:space="preserve">\"modified\" : \"2002-05-30T09:30:10Z\", </v>
      </c>
      <c r="BC13" s="232" t="str">
        <f ca="1">"\""created\"" : \""" &amp; demoPosts[[#This Row],[created]] &amp; "\"", "</f>
        <v xml:space="preserve">\"created\" : \"2016-09-02T23:11:46Z\", </v>
      </c>
      <c r="BD13" s="232" t="str">
        <f>"\""modified\"" : \""" &amp; demoPosts[[#This Row],[modified]] &amp; "\"", "</f>
        <v xml:space="preserve">\"modified\" : \"2002-05-30T09:30:10Z\", </v>
      </c>
      <c r="BE13" s="232" t="str">
        <f>"\""labels\"" : \""each([Bitcoin],[Ethereum],[" &amp; demoPosts[[#This Row],[postTypeGuidLabel]]&amp;"])\"", "</f>
        <v xml:space="preserve">\"labels\" : \"each([Bitcoin],[Ethereum],[MESSAGEPOSTLABEL])\", </v>
      </c>
      <c r="BF13" s="232" t="str">
        <f t="shared" si="10"/>
        <v>\"connections\":[{\"source\":\"alias://ff5136ad023a66644c4f4a8e2a495bb34689/alias\",\"target\":\"alias://0e65bd3a974ed1d7c195f94055c93537827f/alias\",\"label\":\"f0186f0d-c862-4ee3-9c09-b850a9d745a7\"}],</v>
      </c>
      <c r="BG13" s="232" t="str">
        <f>"\""versionedPostId\"" : \""" &amp; demoPosts[[#This Row],[versionedPost.id]] &amp; "\"", "</f>
        <v xml:space="preserve">\"versionedPostId\" : \"\", </v>
      </c>
      <c r="BH13" s="232" t="str">
        <f>"\""versionedPostPredecessorId\"" : \""" &amp; demoPosts[[#This Row],[versionedPost.predecessorID]] &amp; "\"", "</f>
        <v xml:space="preserve">\"versionedPostPredecessorId\" : \"\", </v>
      </c>
      <c r="BI13" s="238" t="str">
        <f>"\""jobPostType\"" : \""" &amp; demoPosts[[#This Row],[jobPostType]] &amp; "\"", "</f>
        <v xml:space="preserve">\"jobPostType\" : \"\", </v>
      </c>
      <c r="BJ13" s="238" t="str">
        <f>"\""name\"" : \""" &amp; demoPosts[[#This Row],[summary]] &amp; "\"", "</f>
        <v xml:space="preserve">\"name\" : \"\", </v>
      </c>
      <c r="BK13" s="238" t="str">
        <f>"\""description\"" : \""" &amp; demoPosts[[#This Row],[description]] &amp; "\"", "</f>
        <v xml:space="preserve">\"description\" : \"\", </v>
      </c>
      <c r="BL13" s="238" t="str">
        <f>"\""message\"" : \""" &amp; demoPosts[[#This Row],[message]] &amp; "\"", "</f>
        <v xml:space="preserve">\"message\" : \"\", </v>
      </c>
      <c r="BM1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3" s="238" t="str">
        <f>"\""postedDate\"" : \""" &amp; demoPosts[[#This Row],[message]] &amp; "\"", "</f>
        <v xml:space="preserve">\"postedDate\" : \"\", </v>
      </c>
      <c r="BO13" s="238" t="str">
        <f>"\""broadcastDate\"" : \""" &amp; demoPosts[[#This Row],[broadcastDate]] &amp; "\"", "</f>
        <v xml:space="preserve">\"broadcastDate\" : \"\", </v>
      </c>
      <c r="BP13" s="238" t="str">
        <f>"\""startDate\"" : \""" &amp; demoPosts[[#This Row],[startDate]] &amp; "\"", "</f>
        <v xml:space="preserve">\"startDate\" : \"\", </v>
      </c>
      <c r="BQ13" s="238" t="str">
        <f>"\""endDate\"" : \""" &amp; demoPosts[[#This Row],[endDate]] &amp; "\"", "</f>
        <v xml:space="preserve">\"endDate\" : \"\", </v>
      </c>
      <c r="BR13" s="238" t="str">
        <f>"\""currency\"" : \""" &amp; demoPosts[[#This Row],[currency]] &amp; "\"", "</f>
        <v xml:space="preserve">\"currency\" : \"\", </v>
      </c>
      <c r="BS13" s="238" t="str">
        <f>"\""workLocation\"" : \""" &amp; demoPosts[[#This Row],[workLocation]] &amp; "\"", "</f>
        <v xml:space="preserve">\"workLocation\" : \"\", </v>
      </c>
      <c r="BT13" s="238" t="str">
        <f>"\""isPayoutInPieces\"" : \""" &amp; demoPosts[[#This Row],[isPayoutInPieces]] &amp; "\"", "</f>
        <v xml:space="preserve">\"isPayoutInPieces\" : \"\", </v>
      </c>
      <c r="BU13" s="238" t="str">
        <f t="shared" si="11"/>
        <v xml:space="preserve">\"skillNeeded\" : \"\", </v>
      </c>
      <c r="BV13" s="238" t="str">
        <f>"\""posterId\"" : \""" &amp; demoPosts[[#This Row],[posterId]] &amp; "\"", "</f>
        <v xml:space="preserve">\"posterId\" : \"\", </v>
      </c>
      <c r="BW13" s="238" t="str">
        <f>"\""versionNumber\"" : \""" &amp; demoPosts[[#This Row],[versionNumber]] &amp; "\"", "</f>
        <v xml:space="preserve">\"versionNumber\" : \"\", </v>
      </c>
      <c r="BX13" s="239" t="str">
        <f>"\""allowFormatting\"" : " &amp; demoPosts[[#This Row],[allowFormatting]] &amp; ", "</f>
        <v xml:space="preserve">\"allowFormatting\" : , </v>
      </c>
      <c r="BY13" s="238" t="str">
        <f>"\""canForward\"" : " &amp; demoPosts[[#This Row],[canForward]] &amp; ", "</f>
        <v xml:space="preserve">\"canForward\" : true, </v>
      </c>
      <c r="BZ13" s="238" t="str">
        <f t="shared" si="12"/>
        <v xml:space="preserve">\"referents\" : \"\", </v>
      </c>
      <c r="CA13" s="238" t="str">
        <f>"\""contractType\"" : \""" &amp; demoPosts[[#This Row],[contractType]] &amp; "\"", "</f>
        <v xml:space="preserve">\"contractType\" : \"\", </v>
      </c>
      <c r="CB13" s="238" t="str">
        <f>"\""budget\"" : \""" &amp; demoPosts[[#This Row],[budget]] &amp; "\"""</f>
        <v>\"budget\" : \"\"</v>
      </c>
      <c r="CC1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3" s="238"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3" s="238" t="str">
        <f>"\""subject\"" : \""" &amp; demoPosts[[#This Row],[messageSubject]] &amp; "\"","</f>
        <v>\"subject\" : \"subject to discussion\",</v>
      </c>
      <c r="CF1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3" s="232" t="str">
        <f ca="1">"{\""$type\"":\"""&amp;demoPosts[[#This Row],[$type]]&amp;"\"","&amp;demoPosts[[#This Row],[uidInnerJson]]&amp;demoPosts[[#This Row],[createdInnerJson]]&amp;demoPosts[[#This Row],[modifiedInnerJson]]&amp;"\""connections\"":[{}],"&amp;demoPosts[[#This Row],[typeDependentContentJson]]&amp;"}"</f>
        <v>{\"$type\":\"shared.models.MessagePost\",\"uid\" : \"6b210dadec9b4aa297b9a23a17fd7548\", \"created\" : \"2016-09-02T23:11:46Z\", \"modified\" : \"2002-05-30T09:30:10Z\", \"connections\":[{}],\"postContent\": {\"$type\":\"shared.models.MessagePostContent\",\"versionedPostId\" : \"\", \"versionedPostPredecessorId\" : \"\", \"versionNumber\" : \"\", \"canForward\"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3" s="212" t="str">
        <f>"""uid"" : """&amp;demoPosts[[#This Row],[uid]]&amp;""", "</f>
        <v xml:space="preserve">"uid" : "6b210dadec9b4aa297b9a23a17fd7548", </v>
      </c>
      <c r="CK13" s="231" t="str">
        <f>"""src"" : """&amp;demoPosts[[#This Row],[Source]]&amp;""", "</f>
        <v xml:space="preserve">"src" : "fdbf0577e4f44449b6c0114d0bf7b343", </v>
      </c>
      <c r="CL13" s="231" t="str">
        <f>"""trgts"" : ["""&amp;demoPosts[[#This Row],[trgt1]]&amp;"""], "</f>
        <v xml:space="preserve">"trgts" : ["eeeeeeeeeeeeeeeeeeeeeeeeeeeeeeee"], </v>
      </c>
      <c r="CM13" s="209" t="str">
        <f>"""label"" : ""each([Bitcoin],[Ethereum],[" &amp; demoPosts[[#This Row],[postTypeGuidLabel]]&amp;"])"", "</f>
        <v xml:space="preserve">"label" : "each([Bitcoin],[Ethereum],[MESSAGEPOSTLABEL])", </v>
      </c>
      <c r="CN13" s="240"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\"2016-09-02T23:11:46Z\", \"modified\" : \"2002-05-30T09:30:10Z\", \"connections\":[{}],\"postContent\": {\"$type\":\"shared.models.MessagePostContent\",\"versionedPostId\" : \"\", \"versionedPostPredecessorId\" : \"\", \"versionNumber\" : \"\", \"canForward\"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4" spans="1:92" s="209" customFormat="1" x14ac:dyDescent="0.25">
      <c r="B14" s="209" t="s">
        <v>1223</v>
      </c>
      <c r="C14" s="209" t="s">
        <v>1127</v>
      </c>
      <c r="D14" s="209" t="str">
        <f>VLOOKUP(demoPosts[[#This Row],[Source]],Table1[[UUID]:[email]],2,FALSE)</f>
        <v>12@localhost</v>
      </c>
      <c r="E14" s="213" t="s">
        <v>2507</v>
      </c>
      <c r="F14" s="209" t="s">
        <v>806</v>
      </c>
      <c r="G1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4" s="232"/>
      <c r="I14" s="232" t="str">
        <f t="shared" ca="1" si="4"/>
        <v>2016-09-02T23:11:46Z</v>
      </c>
      <c r="J14" s="232" t="s">
        <v>805</v>
      </c>
      <c r="K14" s="233"/>
      <c r="L14" s="232"/>
      <c r="M14" s="232" t="s">
        <v>2620</v>
      </c>
      <c r="N14" s="164" t="str">
        <f>ROW(demoPosts[[#This Row],[postTypeGuidLabel]])-3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64">
        <v>12</v>
      </c>
      <c r="P1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64"/>
      <c r="R14" s="234"/>
      <c r="S14" s="234"/>
      <c r="T14" s="234"/>
      <c r="U14" s="234"/>
      <c r="V14" s="234"/>
      <c r="W14" s="234"/>
      <c r="X14" s="234"/>
      <c r="Y14" s="234"/>
      <c r="Z14" s="234"/>
      <c r="AA14" s="234"/>
      <c r="AB14" s="234"/>
      <c r="AC14" s="235"/>
      <c r="AD14" s="234"/>
      <c r="AE14" s="234"/>
      <c r="AF14" s="236"/>
      <c r="AG14" s="165" t="s">
        <v>869</v>
      </c>
      <c r="AH14" s="234"/>
      <c r="AI14" s="234"/>
      <c r="AJ14" s="234"/>
      <c r="AK14" s="237"/>
      <c r="AL14" s="237"/>
      <c r="AM14" s="237"/>
      <c r="AN14" s="237"/>
      <c r="AO14" s="237"/>
      <c r="AP14" s="237"/>
      <c r="AQ14" s="237"/>
      <c r="AR14" s="237"/>
      <c r="AS14" s="237" t="str">
        <f>"\""name\"" : \"""&amp;demoPosts[[#This Row],[talentProfile.name]]&amp;"\"", "</f>
        <v xml:space="preserve">\"name\" : \"\", </v>
      </c>
      <c r="AT14" s="237" t="str">
        <f>"\""title\"" : \"""&amp;demoPosts[[#This Row],[talentProfile.title]]&amp;"\"", "</f>
        <v xml:space="preserve">\"title\" : \"\", </v>
      </c>
      <c r="AU14" s="237" t="str">
        <f>"\""capabilities\"" : \"""&amp;demoPosts[[#This Row],[talentProfile.capabilities]]&amp;"\"", "</f>
        <v xml:space="preserve">\"capabilities\" : \"\", </v>
      </c>
      <c r="AV14" s="237" t="str">
        <f>"\""video\"" : \"""&amp;demoPosts[[#This Row],[talentProfile.video]]&amp;"\"" "</f>
        <v xml:space="preserve">\"video\" : \"\" </v>
      </c>
      <c r="AW1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4" s="212" t="str">
        <f>"\""uid\"" : \"""&amp;demoPosts[[#This Row],[uid]]&amp;"\"", "</f>
        <v xml:space="preserve">\"uid\" : \"4c67af704616497da0c8775647c51209\", </v>
      </c>
      <c r="AY14" s="232" t="e">
        <f>"\""text\"" : \""" &amp;#REF! &amp; "\"", "</f>
        <v>#REF!</v>
      </c>
      <c r="AZ14" s="232" t="str">
        <f t="shared" si="9"/>
        <v xml:space="preserve">\"type\" : \"TEXT\", </v>
      </c>
      <c r="BA14" s="232" t="str">
        <f ca="1">"\""created\"" : \""" &amp; demoPosts[[#This Row],[created]] &amp; "\"", "</f>
        <v xml:space="preserve">\"created\" : \"2016-09-02T23:11:46Z\", </v>
      </c>
      <c r="BB14" s="232" t="str">
        <f>"\""modified\"" : \""" &amp; demoPosts[[#This Row],[modified]] &amp; "\"", "</f>
        <v xml:space="preserve">\"modified\" : \"2002-05-30T09:30:10Z\", </v>
      </c>
      <c r="BC14" s="232" t="str">
        <f ca="1">"\""created\"" : \""" &amp; demoPosts[[#This Row],[created]] &amp; "\"", "</f>
        <v xml:space="preserve">\"created\" : \"2016-09-02T23:11:46Z\", </v>
      </c>
      <c r="BD14" s="232" t="str">
        <f>"\""modified\"" : \""" &amp; demoPosts[[#This Row],[modified]] &amp; "\"", "</f>
        <v xml:space="preserve">\"modified\" : \"2002-05-30T09:30:10Z\", </v>
      </c>
      <c r="BE14" s="232" t="str">
        <f>"\""labels\"" : \""each([Bitcoin],[Ethereum],[" &amp; demoPosts[[#This Row],[postTypeGuidLabel]]&amp;"])\"", "</f>
        <v xml:space="preserve">\"labels\" : \"each([Bitcoin],[Ethereum],[MESSAGEPOSTLABEL])\", </v>
      </c>
      <c r="BF14" s="232" t="str">
        <f t="shared" si="10"/>
        <v>\"connections\":[{\"source\":\"alias://ff5136ad023a66644c4f4a8e2a495bb34689/alias\",\"target\":\"alias://0e65bd3a974ed1d7c195f94055c93537827f/alias\",\"label\":\"f0186f0d-c862-4ee3-9c09-b850a9d745a7\"}],</v>
      </c>
      <c r="BG14" s="232" t="str">
        <f>"\""versionedPostId\"" : \""" &amp; demoPosts[[#This Row],[versionedPost.id]] &amp; "\"", "</f>
        <v xml:space="preserve">\"versionedPostId\" : \"\", </v>
      </c>
      <c r="BH14" s="232" t="str">
        <f>"\""versionedPostPredecessorId\"" : \""" &amp; demoPosts[[#This Row],[versionedPost.predecessorID]] &amp; "\"", "</f>
        <v xml:space="preserve">\"versionedPostPredecessorId\" : \"\", </v>
      </c>
      <c r="BI14" s="238" t="str">
        <f>"\""jobPostType\"" : \""" &amp; demoPosts[[#This Row],[jobPostType]] &amp; "\"", "</f>
        <v xml:space="preserve">\"jobPostType\" : \"\", </v>
      </c>
      <c r="BJ14" s="238" t="str">
        <f>"\""name\"" : \""" &amp; demoPosts[[#This Row],[summary]] &amp; "\"", "</f>
        <v xml:space="preserve">\"name\" : \"\", </v>
      </c>
      <c r="BK14" s="238" t="str">
        <f>"\""description\"" : \""" &amp; demoPosts[[#This Row],[description]] &amp; "\"", "</f>
        <v xml:space="preserve">\"description\" : \"\", </v>
      </c>
      <c r="BL14" s="238" t="str">
        <f>"\""message\"" : \""" &amp; demoPosts[[#This Row],[message]] &amp; "\"", "</f>
        <v xml:space="preserve">\"message\" : \"\", </v>
      </c>
      <c r="BM1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4" s="238" t="str">
        <f>"\""postedDate\"" : \""" &amp; demoPosts[[#This Row],[message]] &amp; "\"", "</f>
        <v xml:space="preserve">\"postedDate\" : \"\", </v>
      </c>
      <c r="BO14" s="238" t="str">
        <f>"\""broadcastDate\"" : \""" &amp; demoPosts[[#This Row],[broadcastDate]] &amp; "\"", "</f>
        <v xml:space="preserve">\"broadcastDate\" : \"\", </v>
      </c>
      <c r="BP14" s="238" t="str">
        <f>"\""startDate\"" : \""" &amp; demoPosts[[#This Row],[startDate]] &amp; "\"", "</f>
        <v xml:space="preserve">\"startDate\" : \"\", </v>
      </c>
      <c r="BQ14" s="238" t="str">
        <f>"\""endDate\"" : \""" &amp; demoPosts[[#This Row],[endDate]] &amp; "\"", "</f>
        <v xml:space="preserve">\"endDate\" : \"\", </v>
      </c>
      <c r="BR14" s="238" t="str">
        <f>"\""currency\"" : \""" &amp; demoPosts[[#This Row],[currency]] &amp; "\"", "</f>
        <v xml:space="preserve">\"currency\" : \"\", </v>
      </c>
      <c r="BS14" s="238" t="str">
        <f>"\""workLocation\"" : \""" &amp; demoPosts[[#This Row],[workLocation]] &amp; "\"", "</f>
        <v xml:space="preserve">\"workLocation\" : \"\", </v>
      </c>
      <c r="BT14" s="238" t="str">
        <f>"\""isPayoutInPieces\"" : \""" &amp; demoPosts[[#This Row],[isPayoutInPieces]] &amp; "\"", "</f>
        <v xml:space="preserve">\"isPayoutInPieces\" : \"\", </v>
      </c>
      <c r="BU14" s="238" t="str">
        <f t="shared" si="11"/>
        <v xml:space="preserve">\"skillNeeded\" : \"\", </v>
      </c>
      <c r="BV14" s="238" t="str">
        <f>"\""posterId\"" : \""" &amp; demoPosts[[#This Row],[posterId]] &amp; "\"", "</f>
        <v xml:space="preserve">\"posterId\" : \"\", </v>
      </c>
      <c r="BW14" s="238" t="str">
        <f>"\""versionNumber\"" : \""" &amp; demoPosts[[#This Row],[versionNumber]] &amp; "\"", "</f>
        <v xml:space="preserve">\"versionNumber\" : \"\", </v>
      </c>
      <c r="BX14" s="239" t="str">
        <f>"\""allowFormatting\"" : " &amp; demoPosts[[#This Row],[allowFormatting]] &amp; ", "</f>
        <v xml:space="preserve">\"allowFormatting\" : , </v>
      </c>
      <c r="BY14" s="238" t="str">
        <f>"\""canForward\"" : " &amp; demoPosts[[#This Row],[canForward]] &amp; ", "</f>
        <v xml:space="preserve">\"canForward\" : true, </v>
      </c>
      <c r="BZ14" s="238" t="str">
        <f t="shared" si="12"/>
        <v xml:space="preserve">\"referents\" : \"\", </v>
      </c>
      <c r="CA14" s="238" t="str">
        <f>"\""contractType\"" : \""" &amp; demoPosts[[#This Row],[contractType]] &amp; "\"", "</f>
        <v xml:space="preserve">\"contractType\" : \"\", </v>
      </c>
      <c r="CB14" s="238" t="str">
        <f>"\""budget\"" : \""" &amp; demoPosts[[#This Row],[budget]] &amp; "\"""</f>
        <v>\"budget\" : \"\"</v>
      </c>
      <c r="CC1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4" s="238"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4" s="238" t="str">
        <f>"\""subject\"" : \""" &amp; demoPosts[[#This Row],[messageSubject]] &amp; "\"","</f>
        <v>\"subject\" : \"subject to discussion\",</v>
      </c>
      <c r="CF1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4" s="232" t="str">
        <f ca="1">"{\""$type\"":\"""&amp;demoPosts[[#This Row],[$type]]&amp;"\"","&amp;demoPosts[[#This Row],[uidInnerJson]]&amp;demoPosts[[#This Row],[createdInnerJson]]&amp;demoPosts[[#This Row],[modifiedInnerJson]]&amp;"\""connections\"":[{}],"&amp;demoPosts[[#This Row],[typeDependentContentJson]]&amp;"}"</f>
        <v>{\"$type\":\"shared.models.MessagePost\",\"uid\" : \"4c67af704616497da0c8775647c51209\", \"created\" : \"2016-09-02T23:11:46Z\", \"modified\" : \"2002-05-30T09:30:10Z\", \"connections\":[{}],\"postContent\": {\"$type\":\"shared.models.MessagePostContent\",\"versionedPostId\" : \"\", \"versionedPostPredecessorId\" : \"\", \"versionNumber\" : \"\", \"canForward\"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4" s="212" t="str">
        <f>"""uid"" : """&amp;demoPosts[[#This Row],[uid]]&amp;""", "</f>
        <v xml:space="preserve">"uid" : "4c67af704616497da0c8775647c51209", </v>
      </c>
      <c r="CK14" s="231" t="str">
        <f>"""src"" : """&amp;demoPosts[[#This Row],[Source]]&amp;""", "</f>
        <v xml:space="preserve">"src" : "5bf7266ca0934d65b4e3347d40350d5c", </v>
      </c>
      <c r="CL14" s="231" t="str">
        <f>"""trgts"" : ["""&amp;demoPosts[[#This Row],[trgt1]]&amp;"""], "</f>
        <v xml:space="preserve">"trgts" : ["eeeeeeeeeeeeeeeeeeeeeeeeeeeeeeee"], </v>
      </c>
      <c r="CM14" s="209" t="str">
        <f>"""label"" : ""each([Bitcoin],[Ethereum],[" &amp; demoPosts[[#This Row],[postTypeGuidLabel]]&amp;"])"", "</f>
        <v xml:space="preserve">"label" : "each([Bitcoin],[Ethereum],[MESSAGEPOSTLABEL])", </v>
      </c>
      <c r="CN14" s="240"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\"2016-09-02T23:11:46Z\", \"modified\" : \"2002-05-30T09:30:10Z\", \"connections\":[{}],\"postContent\": {\"$type\":\"shared.models.MessagePostContent\",\"versionedPostId\" : \"\", \"versionedPostPredecessorId\" : \"\", \"versionNumber\" : \"\", \"canForward\"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5" spans="1:92" s="209" customFormat="1" x14ac:dyDescent="0.25">
      <c r="B15" s="209" t="s">
        <v>1224</v>
      </c>
      <c r="C15" s="209" t="s">
        <v>1128</v>
      </c>
      <c r="D15" s="209" t="str">
        <f>VLOOKUP(demoPosts[[#This Row],[Source]],Table1[[UUID]:[email]],2,FALSE)</f>
        <v>13@localhost</v>
      </c>
      <c r="E15" s="213" t="s">
        <v>2507</v>
      </c>
      <c r="F15" s="209" t="s">
        <v>806</v>
      </c>
      <c r="G1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5" s="232"/>
      <c r="I15" s="232" t="str">
        <f t="shared" ca="1" si="4"/>
        <v>2016-09-02T23:11:46Z</v>
      </c>
      <c r="J15" s="232" t="s">
        <v>805</v>
      </c>
      <c r="K15" s="233"/>
      <c r="L15" s="232"/>
      <c r="M15" s="232" t="s">
        <v>2620</v>
      </c>
      <c r="N15" s="164" t="str">
        <f>ROW(demoPosts[[#This Row],[postTypeGuidLabel]])-3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64">
        <v>12</v>
      </c>
      <c r="P1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64"/>
      <c r="R15" s="234"/>
      <c r="S15" s="234"/>
      <c r="T15" s="234"/>
      <c r="U15" s="234"/>
      <c r="V15" s="234"/>
      <c r="W15" s="234"/>
      <c r="X15" s="234"/>
      <c r="Y15" s="234"/>
      <c r="Z15" s="234"/>
      <c r="AA15" s="234"/>
      <c r="AB15" s="234"/>
      <c r="AC15" s="235"/>
      <c r="AD15" s="234"/>
      <c r="AE15" s="234"/>
      <c r="AF15" s="236"/>
      <c r="AG15" s="165" t="s">
        <v>869</v>
      </c>
      <c r="AH15" s="234"/>
      <c r="AI15" s="234"/>
      <c r="AJ15" s="234"/>
      <c r="AK15" s="237"/>
      <c r="AL15" s="237"/>
      <c r="AM15" s="237"/>
      <c r="AN15" s="237"/>
      <c r="AO15" s="237"/>
      <c r="AP15" s="237"/>
      <c r="AQ15" s="237"/>
      <c r="AR15" s="237"/>
      <c r="AS15" s="237" t="str">
        <f>"\""name\"" : \"""&amp;demoPosts[[#This Row],[talentProfile.name]]&amp;"\"", "</f>
        <v xml:space="preserve">\"name\" : \"\", </v>
      </c>
      <c r="AT15" s="237" t="str">
        <f>"\""title\"" : \"""&amp;demoPosts[[#This Row],[talentProfile.title]]&amp;"\"", "</f>
        <v xml:space="preserve">\"title\" : \"\", </v>
      </c>
      <c r="AU15" s="237" t="str">
        <f>"\""capabilities\"" : \"""&amp;demoPosts[[#This Row],[talentProfile.capabilities]]&amp;"\"", "</f>
        <v xml:space="preserve">\"capabilities\" : \"\", </v>
      </c>
      <c r="AV15" s="237" t="str">
        <f>"\""video\"" : \"""&amp;demoPosts[[#This Row],[talentProfile.video]]&amp;"\"" "</f>
        <v xml:space="preserve">\"video\" : \"\" </v>
      </c>
      <c r="AW1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5" s="212" t="str">
        <f>"\""uid\"" : \"""&amp;demoPosts[[#This Row],[uid]]&amp;"\"", "</f>
        <v xml:space="preserve">\"uid\" : \"24f2605bc5004711940841e0f5d16aa2\", </v>
      </c>
      <c r="AY15" s="232" t="e">
        <f>"\""text\"" : \""" &amp;#REF! &amp; "\"", "</f>
        <v>#REF!</v>
      </c>
      <c r="AZ15" s="232" t="str">
        <f t="shared" si="9"/>
        <v xml:space="preserve">\"type\" : \"TEXT\", </v>
      </c>
      <c r="BA15" s="232" t="str">
        <f ca="1">"\""created\"" : \""" &amp; demoPosts[[#This Row],[created]] &amp; "\"", "</f>
        <v xml:space="preserve">\"created\" : \"2016-09-02T23:11:46Z\", </v>
      </c>
      <c r="BB15" s="232" t="str">
        <f>"\""modified\"" : \""" &amp; demoPosts[[#This Row],[modified]] &amp; "\"", "</f>
        <v xml:space="preserve">\"modified\" : \"2002-05-30T09:30:10Z\", </v>
      </c>
      <c r="BC15" s="232" t="str">
        <f ca="1">"\""created\"" : \""" &amp; demoPosts[[#This Row],[created]] &amp; "\"", "</f>
        <v xml:space="preserve">\"created\" : \"2016-09-02T23:11:46Z\", </v>
      </c>
      <c r="BD15" s="232" t="str">
        <f>"\""modified\"" : \""" &amp; demoPosts[[#This Row],[modified]] &amp; "\"", "</f>
        <v xml:space="preserve">\"modified\" : \"2002-05-30T09:30:10Z\", </v>
      </c>
      <c r="BE15" s="232" t="str">
        <f>"\""labels\"" : \""each([Bitcoin],[Ethereum],[" &amp; demoPosts[[#This Row],[postTypeGuidLabel]]&amp;"])\"", "</f>
        <v xml:space="preserve">\"labels\" : \"each([Bitcoin],[Ethereum],[MESSAGEPOSTLABEL])\", </v>
      </c>
      <c r="BF15" s="232" t="str">
        <f t="shared" si="10"/>
        <v>\"connections\":[{\"source\":\"alias://ff5136ad023a66644c4f4a8e2a495bb34689/alias\",\"target\":\"alias://0e65bd3a974ed1d7c195f94055c93537827f/alias\",\"label\":\"f0186f0d-c862-4ee3-9c09-b850a9d745a7\"}],</v>
      </c>
      <c r="BG15" s="232" t="str">
        <f>"\""versionedPostId\"" : \""" &amp; demoPosts[[#This Row],[versionedPost.id]] &amp; "\"", "</f>
        <v xml:space="preserve">\"versionedPostId\" : \"\", </v>
      </c>
      <c r="BH15" s="232" t="str">
        <f>"\""versionedPostPredecessorId\"" : \""" &amp; demoPosts[[#This Row],[versionedPost.predecessorID]] &amp; "\"", "</f>
        <v xml:space="preserve">\"versionedPostPredecessorId\" : \"\", </v>
      </c>
      <c r="BI15" s="238" t="str">
        <f>"\""jobPostType\"" : \""" &amp; demoPosts[[#This Row],[jobPostType]] &amp; "\"", "</f>
        <v xml:space="preserve">\"jobPostType\" : \"\", </v>
      </c>
      <c r="BJ15" s="238" t="str">
        <f>"\""name\"" : \""" &amp; demoPosts[[#This Row],[summary]] &amp; "\"", "</f>
        <v xml:space="preserve">\"name\" : \"\", </v>
      </c>
      <c r="BK15" s="238" t="str">
        <f>"\""description\"" : \""" &amp; demoPosts[[#This Row],[description]] &amp; "\"", "</f>
        <v xml:space="preserve">\"description\" : \"\", </v>
      </c>
      <c r="BL15" s="238" t="str">
        <f>"\""message\"" : \""" &amp; demoPosts[[#This Row],[message]] &amp; "\"", "</f>
        <v xml:space="preserve">\"message\" : \"\", </v>
      </c>
      <c r="BM1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5" s="238" t="str">
        <f>"\""postedDate\"" : \""" &amp; demoPosts[[#This Row],[message]] &amp; "\"", "</f>
        <v xml:space="preserve">\"postedDate\" : \"\", </v>
      </c>
      <c r="BO15" s="238" t="str">
        <f>"\""broadcastDate\"" : \""" &amp; demoPosts[[#This Row],[broadcastDate]] &amp; "\"", "</f>
        <v xml:space="preserve">\"broadcastDate\" : \"\", </v>
      </c>
      <c r="BP15" s="238" t="str">
        <f>"\""startDate\"" : \""" &amp; demoPosts[[#This Row],[startDate]] &amp; "\"", "</f>
        <v xml:space="preserve">\"startDate\" : \"\", </v>
      </c>
      <c r="BQ15" s="238" t="str">
        <f>"\""endDate\"" : \""" &amp; demoPosts[[#This Row],[endDate]] &amp; "\"", "</f>
        <v xml:space="preserve">\"endDate\" : \"\", </v>
      </c>
      <c r="BR15" s="238" t="str">
        <f>"\""currency\"" : \""" &amp; demoPosts[[#This Row],[currency]] &amp; "\"", "</f>
        <v xml:space="preserve">\"currency\" : \"\", </v>
      </c>
      <c r="BS15" s="238" t="str">
        <f>"\""workLocation\"" : \""" &amp; demoPosts[[#This Row],[workLocation]] &amp; "\"", "</f>
        <v xml:space="preserve">\"workLocation\" : \"\", </v>
      </c>
      <c r="BT15" s="238" t="str">
        <f>"\""isPayoutInPieces\"" : \""" &amp; demoPosts[[#This Row],[isPayoutInPieces]] &amp; "\"", "</f>
        <v xml:space="preserve">\"isPayoutInPieces\" : \"\", </v>
      </c>
      <c r="BU15" s="238" t="str">
        <f t="shared" si="11"/>
        <v xml:space="preserve">\"skillNeeded\" : \"\", </v>
      </c>
      <c r="BV15" s="238" t="str">
        <f>"\""posterId\"" : \""" &amp; demoPosts[[#This Row],[posterId]] &amp; "\"", "</f>
        <v xml:space="preserve">\"posterId\" : \"\", </v>
      </c>
      <c r="BW15" s="238" t="str">
        <f>"\""versionNumber\"" : \""" &amp; demoPosts[[#This Row],[versionNumber]] &amp; "\"", "</f>
        <v xml:space="preserve">\"versionNumber\" : \"\", </v>
      </c>
      <c r="BX15" s="239" t="str">
        <f>"\""allowFormatting\"" : " &amp; demoPosts[[#This Row],[allowFormatting]] &amp; ", "</f>
        <v xml:space="preserve">\"allowFormatting\" : , </v>
      </c>
      <c r="BY15" s="238" t="str">
        <f>"\""canForward\"" : " &amp; demoPosts[[#This Row],[canForward]] &amp; ", "</f>
        <v xml:space="preserve">\"canForward\" : true, </v>
      </c>
      <c r="BZ15" s="238" t="str">
        <f t="shared" si="12"/>
        <v xml:space="preserve">\"referents\" : \"\", </v>
      </c>
      <c r="CA15" s="238" t="str">
        <f>"\""contractType\"" : \""" &amp; demoPosts[[#This Row],[contractType]] &amp; "\"", "</f>
        <v xml:space="preserve">\"contractType\" : \"\", </v>
      </c>
      <c r="CB15" s="238" t="str">
        <f>"\""budget\"" : \""" &amp; demoPosts[[#This Row],[budget]] &amp; "\"""</f>
        <v>\"budget\" : \"\"</v>
      </c>
      <c r="CC1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5" s="238"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5" s="238" t="str">
        <f>"\""subject\"" : \""" &amp; demoPosts[[#This Row],[messageSubject]] &amp; "\"","</f>
        <v>\"subject\" : \"subject to discussion\",</v>
      </c>
      <c r="CF1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5" s="232" t="str">
        <f ca="1">"{\""$type\"":\"""&amp;demoPosts[[#This Row],[$type]]&amp;"\"","&amp;demoPosts[[#This Row],[uidInnerJson]]&amp;demoPosts[[#This Row],[createdInnerJson]]&amp;demoPosts[[#This Row],[modifiedInnerJson]]&amp;"\""connections\"":[{}],"&amp;demoPosts[[#This Row],[typeDependentContentJson]]&amp;"}"</f>
        <v>{\"$type\":\"shared.models.MessagePost\",\"uid\" : \"24f2605bc5004711940841e0f5d16aa2\", \"created\" : \"2016-09-02T23:11:46Z\", \"modified\" : \"2002-05-30T09:30:10Z\", \"connections\":[{}],\"postContent\": {\"$type\":\"shared.models.MessagePostContent\",\"versionedPostId\" : \"\", \"versionedPostPredecessorId\" : \"\", \"versionNumber\" : \"\", \"canForward\"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5" s="212" t="str">
        <f>"""uid"" : """&amp;demoPosts[[#This Row],[uid]]&amp;""", "</f>
        <v xml:space="preserve">"uid" : "24f2605bc5004711940841e0f5d16aa2", </v>
      </c>
      <c r="CK15" s="231" t="str">
        <f>"""src"" : """&amp;demoPosts[[#This Row],[Source]]&amp;""", "</f>
        <v xml:space="preserve">"src" : "170ae4a1ad35463a9248de3c81fce33f", </v>
      </c>
      <c r="CL15" s="231" t="str">
        <f>"""trgts"" : ["""&amp;demoPosts[[#This Row],[trgt1]]&amp;"""], "</f>
        <v xml:space="preserve">"trgts" : ["eeeeeeeeeeeeeeeeeeeeeeeeeeeeeeee"], </v>
      </c>
      <c r="CM15" s="209" t="str">
        <f>"""label"" : ""each([Bitcoin],[Ethereum],[" &amp; demoPosts[[#This Row],[postTypeGuidLabel]]&amp;"])"", "</f>
        <v xml:space="preserve">"label" : "each([Bitcoin],[Ethereum],[MESSAGEPOSTLABEL])", </v>
      </c>
      <c r="CN15" s="240"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\"2016-09-02T23:11:46Z\", \"modified\" : \"2002-05-30T09:30:10Z\", \"connections\":[{}],\"postContent\": {\"$type\":\"shared.models.MessagePostContent\",\"versionedPostId\" : \"\", \"versionedPostPredecessorId\" : \"\", \"versionNumber\" : \"\", \"canForward\"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6" spans="1:92" s="209" customFormat="1" x14ac:dyDescent="0.25">
      <c r="B16" s="209" t="s">
        <v>1225</v>
      </c>
      <c r="C16" s="209" t="s">
        <v>1129</v>
      </c>
      <c r="D16" s="209" t="str">
        <f>VLOOKUP(demoPosts[[#This Row],[Source]],Table1[[UUID]:[email]],2,FALSE)</f>
        <v>14@localhost</v>
      </c>
      <c r="E16" s="213" t="s">
        <v>2507</v>
      </c>
      <c r="F16" s="209" t="s">
        <v>806</v>
      </c>
      <c r="G1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6" s="232"/>
      <c r="I16" s="232" t="str">
        <f t="shared" ca="1" si="4"/>
        <v>2016-09-02T23:11:46Z</v>
      </c>
      <c r="J16" s="232" t="s">
        <v>805</v>
      </c>
      <c r="K16" s="233"/>
      <c r="L16" s="232"/>
      <c r="M16" s="232" t="s">
        <v>2620</v>
      </c>
      <c r="N16" s="164" t="str">
        <f>ROW(demoPosts[[#This Row],[postTypeGuidLabel]])-3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64">
        <v>12</v>
      </c>
      <c r="P1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64"/>
      <c r="R16" s="234"/>
      <c r="S16" s="234"/>
      <c r="T16" s="234"/>
      <c r="U16" s="234"/>
      <c r="V16" s="234"/>
      <c r="W16" s="234"/>
      <c r="X16" s="234"/>
      <c r="Y16" s="234"/>
      <c r="Z16" s="234"/>
      <c r="AA16" s="234"/>
      <c r="AB16" s="234"/>
      <c r="AC16" s="235"/>
      <c r="AD16" s="234"/>
      <c r="AE16" s="234"/>
      <c r="AF16" s="236"/>
      <c r="AG16" s="165" t="s">
        <v>869</v>
      </c>
      <c r="AH16" s="234"/>
      <c r="AI16" s="234"/>
      <c r="AJ16" s="234"/>
      <c r="AK16" s="237"/>
      <c r="AL16" s="237"/>
      <c r="AM16" s="237"/>
      <c r="AN16" s="237"/>
      <c r="AO16" s="237"/>
      <c r="AP16" s="237"/>
      <c r="AQ16" s="237"/>
      <c r="AR16" s="237"/>
      <c r="AS16" s="237" t="str">
        <f>"\""name\"" : \"""&amp;demoPosts[[#This Row],[talentProfile.name]]&amp;"\"", "</f>
        <v xml:space="preserve">\"name\" : \"\", </v>
      </c>
      <c r="AT16" s="237" t="str">
        <f>"\""title\"" : \"""&amp;demoPosts[[#This Row],[talentProfile.title]]&amp;"\"", "</f>
        <v xml:space="preserve">\"title\" : \"\", </v>
      </c>
      <c r="AU16" s="237" t="str">
        <f>"\""capabilities\"" : \"""&amp;demoPosts[[#This Row],[talentProfile.capabilities]]&amp;"\"", "</f>
        <v xml:space="preserve">\"capabilities\" : \"\", </v>
      </c>
      <c r="AV16" s="237" t="str">
        <f>"\""video\"" : \"""&amp;demoPosts[[#This Row],[talentProfile.video]]&amp;"\"" "</f>
        <v xml:space="preserve">\"video\" : \"\" </v>
      </c>
      <c r="AW1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6" s="212" t="str">
        <f>"\""uid\"" : \"""&amp;demoPosts[[#This Row],[uid]]&amp;"\"", "</f>
        <v xml:space="preserve">\"uid\" : \"a8b1eab6d56c4e5595149666039202f7\", </v>
      </c>
      <c r="AY16" s="232" t="e">
        <f>"\""text\"" : \""" &amp;#REF! &amp; "\"", "</f>
        <v>#REF!</v>
      </c>
      <c r="AZ16" s="232" t="str">
        <f t="shared" si="9"/>
        <v xml:space="preserve">\"type\" : \"TEXT\", </v>
      </c>
      <c r="BA16" s="232" t="str">
        <f ca="1">"\""created\"" : \""" &amp; demoPosts[[#This Row],[created]] &amp; "\"", "</f>
        <v xml:space="preserve">\"created\" : \"2016-09-02T23:11:46Z\", </v>
      </c>
      <c r="BB16" s="232" t="str">
        <f>"\""modified\"" : \""" &amp; demoPosts[[#This Row],[modified]] &amp; "\"", "</f>
        <v xml:space="preserve">\"modified\" : \"2002-05-30T09:30:10Z\", </v>
      </c>
      <c r="BC16" s="232" t="str">
        <f ca="1">"\""created\"" : \""" &amp; demoPosts[[#This Row],[created]] &amp; "\"", "</f>
        <v xml:space="preserve">\"created\" : \"2016-09-02T23:11:46Z\", </v>
      </c>
      <c r="BD16" s="232" t="str">
        <f>"\""modified\"" : \""" &amp; demoPosts[[#This Row],[modified]] &amp; "\"", "</f>
        <v xml:space="preserve">\"modified\" : \"2002-05-30T09:30:10Z\", </v>
      </c>
      <c r="BE16" s="232" t="str">
        <f>"\""labels\"" : \""each([Bitcoin],[Ethereum],[" &amp; demoPosts[[#This Row],[postTypeGuidLabel]]&amp;"])\"", "</f>
        <v xml:space="preserve">\"labels\" : \"each([Bitcoin],[Ethereum],[MESSAGEPOSTLABEL])\", </v>
      </c>
      <c r="BF16" s="232" t="str">
        <f t="shared" si="10"/>
        <v>\"connections\":[{\"source\":\"alias://ff5136ad023a66644c4f4a8e2a495bb34689/alias\",\"target\":\"alias://0e65bd3a974ed1d7c195f94055c93537827f/alias\",\"label\":\"f0186f0d-c862-4ee3-9c09-b850a9d745a7\"}],</v>
      </c>
      <c r="BG16" s="232" t="str">
        <f>"\""versionedPostId\"" : \""" &amp; demoPosts[[#This Row],[versionedPost.id]] &amp; "\"", "</f>
        <v xml:space="preserve">\"versionedPostId\" : \"\", </v>
      </c>
      <c r="BH16" s="232" t="str">
        <f>"\""versionedPostPredecessorId\"" : \""" &amp; demoPosts[[#This Row],[versionedPost.predecessorID]] &amp; "\"", "</f>
        <v xml:space="preserve">\"versionedPostPredecessorId\" : \"\", </v>
      </c>
      <c r="BI16" s="238" t="str">
        <f>"\""jobPostType\"" : \""" &amp; demoPosts[[#This Row],[jobPostType]] &amp; "\"", "</f>
        <v xml:space="preserve">\"jobPostType\" : \"\", </v>
      </c>
      <c r="BJ16" s="238" t="str">
        <f>"\""name\"" : \""" &amp; demoPosts[[#This Row],[summary]] &amp; "\"", "</f>
        <v xml:space="preserve">\"name\" : \"\", </v>
      </c>
      <c r="BK16" s="238" t="str">
        <f>"\""description\"" : \""" &amp; demoPosts[[#This Row],[description]] &amp; "\"", "</f>
        <v xml:space="preserve">\"description\" : \"\", </v>
      </c>
      <c r="BL16" s="238" t="str">
        <f>"\""message\"" : \""" &amp; demoPosts[[#This Row],[message]] &amp; "\"", "</f>
        <v xml:space="preserve">\"message\" : \"\", </v>
      </c>
      <c r="BM1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6" s="238" t="str">
        <f>"\""postedDate\"" : \""" &amp; demoPosts[[#This Row],[message]] &amp; "\"", "</f>
        <v xml:space="preserve">\"postedDate\" : \"\", </v>
      </c>
      <c r="BO16" s="238" t="str">
        <f>"\""broadcastDate\"" : \""" &amp; demoPosts[[#This Row],[broadcastDate]] &amp; "\"", "</f>
        <v xml:space="preserve">\"broadcastDate\" : \"\", </v>
      </c>
      <c r="BP16" s="238" t="str">
        <f>"\""startDate\"" : \""" &amp; demoPosts[[#This Row],[startDate]] &amp; "\"", "</f>
        <v xml:space="preserve">\"startDate\" : \"\", </v>
      </c>
      <c r="BQ16" s="238" t="str">
        <f>"\""endDate\"" : \""" &amp; demoPosts[[#This Row],[endDate]] &amp; "\"", "</f>
        <v xml:space="preserve">\"endDate\" : \"\", </v>
      </c>
      <c r="BR16" s="238" t="str">
        <f>"\""currency\"" : \""" &amp; demoPosts[[#This Row],[currency]] &amp; "\"", "</f>
        <v xml:space="preserve">\"currency\" : \"\", </v>
      </c>
      <c r="BS16" s="238" t="str">
        <f>"\""workLocation\"" : \""" &amp; demoPosts[[#This Row],[workLocation]] &amp; "\"", "</f>
        <v xml:space="preserve">\"workLocation\" : \"\", </v>
      </c>
      <c r="BT16" s="238" t="str">
        <f>"\""isPayoutInPieces\"" : \""" &amp; demoPosts[[#This Row],[isPayoutInPieces]] &amp; "\"", "</f>
        <v xml:space="preserve">\"isPayoutInPieces\" : \"\", </v>
      </c>
      <c r="BU16" s="238" t="str">
        <f t="shared" si="11"/>
        <v xml:space="preserve">\"skillNeeded\" : \"\", </v>
      </c>
      <c r="BV16" s="238" t="str">
        <f>"\""posterId\"" : \""" &amp; demoPosts[[#This Row],[posterId]] &amp; "\"", "</f>
        <v xml:space="preserve">\"posterId\" : \"\", </v>
      </c>
      <c r="BW16" s="238" t="str">
        <f>"\""versionNumber\"" : \""" &amp; demoPosts[[#This Row],[versionNumber]] &amp; "\"", "</f>
        <v xml:space="preserve">\"versionNumber\" : \"\", </v>
      </c>
      <c r="BX16" s="239" t="str">
        <f>"\""allowFormatting\"" : " &amp; demoPosts[[#This Row],[allowFormatting]] &amp; ", "</f>
        <v xml:space="preserve">\"allowFormatting\" : , </v>
      </c>
      <c r="BY16" s="238" t="str">
        <f>"\""canForward\"" : " &amp; demoPosts[[#This Row],[canForward]] &amp; ", "</f>
        <v xml:space="preserve">\"canForward\" : true, </v>
      </c>
      <c r="BZ16" s="238" t="str">
        <f t="shared" si="12"/>
        <v xml:space="preserve">\"referents\" : \"\", </v>
      </c>
      <c r="CA16" s="238" t="str">
        <f>"\""contractType\"" : \""" &amp; demoPosts[[#This Row],[contractType]] &amp; "\"", "</f>
        <v xml:space="preserve">\"contractType\" : \"\", </v>
      </c>
      <c r="CB16" s="238" t="str">
        <f>"\""budget\"" : \""" &amp; demoPosts[[#This Row],[budget]] &amp; "\"""</f>
        <v>\"budget\" : \"\"</v>
      </c>
      <c r="CC1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6" s="238"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6" s="238" t="str">
        <f>"\""subject\"" : \""" &amp; demoPosts[[#This Row],[messageSubject]] &amp; "\"","</f>
        <v>\"subject\" : \"subject to discussion\",</v>
      </c>
      <c r="CF1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6" s="232" t="str">
        <f ca="1">"{\""$type\"":\"""&amp;demoPosts[[#This Row],[$type]]&amp;"\"","&amp;demoPosts[[#This Row],[uidInnerJson]]&amp;demoPosts[[#This Row],[createdInnerJson]]&amp;demoPosts[[#This Row],[modifiedInnerJson]]&amp;"\""connections\"":[{}],"&amp;demoPosts[[#This Row],[typeDependentContentJson]]&amp;"}"</f>
        <v>{\"$type\":\"shared.models.MessagePost\",\"uid\" : \"a8b1eab6d56c4e5595149666039202f7\", \"created\" : \"2016-09-02T23:11:46Z\", \"modified\" : \"2002-05-30T09:30:10Z\", \"connections\":[{}],\"postContent\": {\"$type\":\"shared.models.MessagePostContent\",\"versionedPostId\" : \"\", \"versionedPostPredecessorId\" : \"\", \"versionNumber\" : \"\", \"canForward\"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6" s="212" t="str">
        <f>"""uid"" : """&amp;demoPosts[[#This Row],[uid]]&amp;""", "</f>
        <v xml:space="preserve">"uid" : "a8b1eab6d56c4e5595149666039202f7", </v>
      </c>
      <c r="CK16" s="231" t="str">
        <f>"""src"" : """&amp;demoPosts[[#This Row],[Source]]&amp;""", "</f>
        <v xml:space="preserve">"src" : "8a53341460ad4f529e5810e90ee9fbad", </v>
      </c>
      <c r="CL16" s="231" t="str">
        <f>"""trgts"" : ["""&amp;demoPosts[[#This Row],[trgt1]]&amp;"""], "</f>
        <v xml:space="preserve">"trgts" : ["eeeeeeeeeeeeeeeeeeeeeeeeeeeeeeee"], </v>
      </c>
      <c r="CM16" s="209" t="str">
        <f>"""label"" : ""each([Bitcoin],[Ethereum],[" &amp; demoPosts[[#This Row],[postTypeGuidLabel]]&amp;"])"", "</f>
        <v xml:space="preserve">"label" : "each([Bitcoin],[Ethereum],[MESSAGEPOSTLABEL])", </v>
      </c>
      <c r="CN16" s="240"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\"2016-09-02T23:11:46Z\", \"modified\" : \"2002-05-30T09:30:10Z\", \"connections\":[{}],\"postContent\": {\"$type\":\"shared.models.MessagePostContent\",\"versionedPostId\" : \"\", \"versionedPostPredecessorId\" : \"\", \"versionNumber\" : \"\", \"canForward\"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7" spans="2:92" s="209" customFormat="1" x14ac:dyDescent="0.25">
      <c r="B17" s="209" t="s">
        <v>1226</v>
      </c>
      <c r="C17" s="209" t="s">
        <v>1130</v>
      </c>
      <c r="D17" s="209" t="str">
        <f>VLOOKUP(demoPosts[[#This Row],[Source]],Table1[[UUID]:[email]],2,FALSE)</f>
        <v>15@localhost</v>
      </c>
      <c r="E17" s="213" t="s">
        <v>2507</v>
      </c>
      <c r="F17" s="209" t="s">
        <v>806</v>
      </c>
      <c r="G1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7" s="232"/>
      <c r="I17" s="232" t="str">
        <f t="shared" ca="1" si="4"/>
        <v>2016-09-02T23:11:46Z</v>
      </c>
      <c r="J17" s="232" t="s">
        <v>805</v>
      </c>
      <c r="K17" s="233"/>
      <c r="L17" s="232"/>
      <c r="M17" s="232" t="s">
        <v>2620</v>
      </c>
      <c r="N17" s="164" t="str">
        <f>ROW(demoPosts[[#This Row],[postTypeGuidLabel]])-3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64">
        <v>12</v>
      </c>
      <c r="P1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64"/>
      <c r="R17" s="234"/>
      <c r="S17" s="234"/>
      <c r="T17" s="234"/>
      <c r="U17" s="234"/>
      <c r="V17" s="234"/>
      <c r="W17" s="234"/>
      <c r="X17" s="234"/>
      <c r="Y17" s="234"/>
      <c r="Z17" s="234"/>
      <c r="AA17" s="234"/>
      <c r="AB17" s="234"/>
      <c r="AC17" s="235"/>
      <c r="AD17" s="234"/>
      <c r="AE17" s="234"/>
      <c r="AF17" s="236"/>
      <c r="AG17" s="165" t="s">
        <v>869</v>
      </c>
      <c r="AH17" s="234"/>
      <c r="AI17" s="234"/>
      <c r="AJ17" s="234"/>
      <c r="AK17" s="237"/>
      <c r="AL17" s="237"/>
      <c r="AM17" s="237"/>
      <c r="AN17" s="237"/>
      <c r="AO17" s="237"/>
      <c r="AP17" s="237"/>
      <c r="AQ17" s="237"/>
      <c r="AR17" s="237"/>
      <c r="AS17" s="237" t="str">
        <f>"\""name\"" : \"""&amp;demoPosts[[#This Row],[talentProfile.name]]&amp;"\"", "</f>
        <v xml:space="preserve">\"name\" : \"\", </v>
      </c>
      <c r="AT17" s="237" t="str">
        <f>"\""title\"" : \"""&amp;demoPosts[[#This Row],[talentProfile.title]]&amp;"\"", "</f>
        <v xml:space="preserve">\"title\" : \"\", </v>
      </c>
      <c r="AU17" s="237" t="str">
        <f>"\""capabilities\"" : \"""&amp;demoPosts[[#This Row],[talentProfile.capabilities]]&amp;"\"", "</f>
        <v xml:space="preserve">\"capabilities\" : \"\", </v>
      </c>
      <c r="AV17" s="237" t="str">
        <f>"\""video\"" : \"""&amp;demoPosts[[#This Row],[talentProfile.video]]&amp;"\"" "</f>
        <v xml:space="preserve">\"video\" : \"\" </v>
      </c>
      <c r="AW1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7" s="212" t="str">
        <f>"\""uid\"" : \"""&amp;demoPosts[[#This Row],[uid]]&amp;"\"", "</f>
        <v xml:space="preserve">\"uid\" : \"61b6d64e814541088743ab2ce6624d8c\", </v>
      </c>
      <c r="AY17" s="232" t="e">
        <f>"\""text\"" : \""" &amp;#REF! &amp; "\"", "</f>
        <v>#REF!</v>
      </c>
      <c r="AZ17" s="232" t="str">
        <f t="shared" si="9"/>
        <v xml:space="preserve">\"type\" : \"TEXT\", </v>
      </c>
      <c r="BA17" s="232" t="str">
        <f ca="1">"\""created\"" : \""" &amp; demoPosts[[#This Row],[created]] &amp; "\"", "</f>
        <v xml:space="preserve">\"created\" : \"2016-09-02T23:11:46Z\", </v>
      </c>
      <c r="BB17" s="232" t="str">
        <f>"\""modified\"" : \""" &amp; demoPosts[[#This Row],[modified]] &amp; "\"", "</f>
        <v xml:space="preserve">\"modified\" : \"2002-05-30T09:30:10Z\", </v>
      </c>
      <c r="BC17" s="232" t="str">
        <f ca="1">"\""created\"" : \""" &amp; demoPosts[[#This Row],[created]] &amp; "\"", "</f>
        <v xml:space="preserve">\"created\" : \"2016-09-02T23:11:46Z\", </v>
      </c>
      <c r="BD17" s="232" t="str">
        <f>"\""modified\"" : \""" &amp; demoPosts[[#This Row],[modified]] &amp; "\"", "</f>
        <v xml:space="preserve">\"modified\" : \"2002-05-30T09:30:10Z\", </v>
      </c>
      <c r="BE17" s="232" t="str">
        <f>"\""labels\"" : \""each([Bitcoin],[Ethereum],[" &amp; demoPosts[[#This Row],[postTypeGuidLabel]]&amp;"])\"", "</f>
        <v xml:space="preserve">\"labels\" : \"each([Bitcoin],[Ethereum],[MESSAGEPOSTLABEL])\", </v>
      </c>
      <c r="BF17" s="232" t="str">
        <f t="shared" si="10"/>
        <v>\"connections\":[{\"source\":\"alias://ff5136ad023a66644c4f4a8e2a495bb34689/alias\",\"target\":\"alias://0e65bd3a974ed1d7c195f94055c93537827f/alias\",\"label\":\"f0186f0d-c862-4ee3-9c09-b850a9d745a7\"}],</v>
      </c>
      <c r="BG17" s="232" t="str">
        <f>"\""versionedPostId\"" : \""" &amp; demoPosts[[#This Row],[versionedPost.id]] &amp; "\"", "</f>
        <v xml:space="preserve">\"versionedPostId\" : \"\", </v>
      </c>
      <c r="BH17" s="232" t="str">
        <f>"\""versionedPostPredecessorId\"" : \""" &amp; demoPosts[[#This Row],[versionedPost.predecessorID]] &amp; "\"", "</f>
        <v xml:space="preserve">\"versionedPostPredecessorId\" : \"\", </v>
      </c>
      <c r="BI17" s="238" t="str">
        <f>"\""jobPostType\"" : \""" &amp; demoPosts[[#This Row],[jobPostType]] &amp; "\"", "</f>
        <v xml:space="preserve">\"jobPostType\" : \"\", </v>
      </c>
      <c r="BJ17" s="238" t="str">
        <f>"\""name\"" : \""" &amp; demoPosts[[#This Row],[summary]] &amp; "\"", "</f>
        <v xml:space="preserve">\"name\" : \"\", </v>
      </c>
      <c r="BK17" s="238" t="str">
        <f>"\""description\"" : \""" &amp; demoPosts[[#This Row],[description]] &amp; "\"", "</f>
        <v xml:space="preserve">\"description\" : \"\", </v>
      </c>
      <c r="BL17" s="238" t="str">
        <f>"\""message\"" : \""" &amp; demoPosts[[#This Row],[message]] &amp; "\"", "</f>
        <v xml:space="preserve">\"message\" : \"\", </v>
      </c>
      <c r="BM1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7" s="238" t="str">
        <f>"\""postedDate\"" : \""" &amp; demoPosts[[#This Row],[message]] &amp; "\"", "</f>
        <v xml:space="preserve">\"postedDate\" : \"\", </v>
      </c>
      <c r="BO17" s="238" t="str">
        <f>"\""broadcastDate\"" : \""" &amp; demoPosts[[#This Row],[broadcastDate]] &amp; "\"", "</f>
        <v xml:space="preserve">\"broadcastDate\" : \"\", </v>
      </c>
      <c r="BP17" s="238" t="str">
        <f>"\""startDate\"" : \""" &amp; demoPosts[[#This Row],[startDate]] &amp; "\"", "</f>
        <v xml:space="preserve">\"startDate\" : \"\", </v>
      </c>
      <c r="BQ17" s="238" t="str">
        <f>"\""endDate\"" : \""" &amp; demoPosts[[#This Row],[endDate]] &amp; "\"", "</f>
        <v xml:space="preserve">\"endDate\" : \"\", </v>
      </c>
      <c r="BR17" s="238" t="str">
        <f>"\""currency\"" : \""" &amp; demoPosts[[#This Row],[currency]] &amp; "\"", "</f>
        <v xml:space="preserve">\"currency\" : \"\", </v>
      </c>
      <c r="BS17" s="238" t="str">
        <f>"\""workLocation\"" : \""" &amp; demoPosts[[#This Row],[workLocation]] &amp; "\"", "</f>
        <v xml:space="preserve">\"workLocation\" : \"\", </v>
      </c>
      <c r="BT17" s="238" t="str">
        <f>"\""isPayoutInPieces\"" : \""" &amp; demoPosts[[#This Row],[isPayoutInPieces]] &amp; "\"", "</f>
        <v xml:space="preserve">\"isPayoutInPieces\" : \"\", </v>
      </c>
      <c r="BU17" s="238" t="str">
        <f t="shared" si="11"/>
        <v xml:space="preserve">\"skillNeeded\" : \"\", </v>
      </c>
      <c r="BV17" s="238" t="str">
        <f>"\""posterId\"" : \""" &amp; demoPosts[[#This Row],[posterId]] &amp; "\"", "</f>
        <v xml:space="preserve">\"posterId\" : \"\", </v>
      </c>
      <c r="BW17" s="238" t="str">
        <f>"\""versionNumber\"" : \""" &amp; demoPosts[[#This Row],[versionNumber]] &amp; "\"", "</f>
        <v xml:space="preserve">\"versionNumber\" : \"\", </v>
      </c>
      <c r="BX17" s="239" t="str">
        <f>"\""allowFormatting\"" : " &amp; demoPosts[[#This Row],[allowFormatting]] &amp; ", "</f>
        <v xml:space="preserve">\"allowFormatting\" : , </v>
      </c>
      <c r="BY17" s="238" t="str">
        <f>"\""canForward\"" : " &amp; demoPosts[[#This Row],[canForward]] &amp; ", "</f>
        <v xml:space="preserve">\"canForward\" : true, </v>
      </c>
      <c r="BZ17" s="238" t="str">
        <f t="shared" si="12"/>
        <v xml:space="preserve">\"referents\" : \"\", </v>
      </c>
      <c r="CA17" s="238" t="str">
        <f>"\""contractType\"" : \""" &amp; demoPosts[[#This Row],[contractType]] &amp; "\"", "</f>
        <v xml:space="preserve">\"contractType\" : \"\", </v>
      </c>
      <c r="CB17" s="238" t="str">
        <f>"\""budget\"" : \""" &amp; demoPosts[[#This Row],[budget]] &amp; "\"""</f>
        <v>\"budget\" : \"\"</v>
      </c>
      <c r="CC1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7" s="238"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7" s="238" t="str">
        <f>"\""subject\"" : \""" &amp; demoPosts[[#This Row],[messageSubject]] &amp; "\"","</f>
        <v>\"subject\" : \"subject to discussion\",</v>
      </c>
      <c r="CF1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7" s="232" t="str">
        <f ca="1">"{\""$type\"":\"""&amp;demoPosts[[#This Row],[$type]]&amp;"\"","&amp;demoPosts[[#This Row],[uidInnerJson]]&amp;demoPosts[[#This Row],[createdInnerJson]]&amp;demoPosts[[#This Row],[modifiedInnerJson]]&amp;"\""connections\"":[{}],"&amp;demoPosts[[#This Row],[typeDependentContentJson]]&amp;"}"</f>
        <v>{\"$type\":\"shared.models.MessagePost\",\"uid\" : \"61b6d64e814541088743ab2ce6624d8c\", \"created\" : \"2016-09-02T23:11:46Z\", \"modified\" : \"2002-05-30T09:30:10Z\", \"connections\":[{}],\"postContent\": {\"$type\":\"shared.models.MessagePostContent\",\"versionedPostId\" : \"\", \"versionedPostPredecessorId\" : \"\", \"versionNumber\" : \"\", \"canForward\"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7" s="212" t="str">
        <f>"""uid"" : """&amp;demoPosts[[#This Row],[uid]]&amp;""", "</f>
        <v xml:space="preserve">"uid" : "61b6d64e814541088743ab2ce6624d8c", </v>
      </c>
      <c r="CK17" s="231" t="str">
        <f>"""src"" : """&amp;demoPosts[[#This Row],[Source]]&amp;""", "</f>
        <v xml:space="preserve">"src" : "546c49960d844dc997bf2d2a61f0b483", </v>
      </c>
      <c r="CL17" s="231" t="str">
        <f>"""trgts"" : ["""&amp;demoPosts[[#This Row],[trgt1]]&amp;"""], "</f>
        <v xml:space="preserve">"trgts" : ["eeeeeeeeeeeeeeeeeeeeeeeeeeeeeeee"], </v>
      </c>
      <c r="CM17" s="209" t="str">
        <f>"""label"" : ""each([Bitcoin],[Ethereum],[" &amp; demoPosts[[#This Row],[postTypeGuidLabel]]&amp;"])"", "</f>
        <v xml:space="preserve">"label" : "each([Bitcoin],[Ethereum],[MESSAGEPOSTLABEL])", </v>
      </c>
      <c r="CN17" s="240"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\"2016-09-02T23:11:46Z\", \"modified\" : \"2002-05-30T09:30:10Z\", \"connections\":[{}],\"postContent\": {\"$type\":\"shared.models.MessagePostContent\",\"versionedPostId\" : \"\", \"versionedPostPredecessorId\" : \"\", \"versionNumber\" : \"\", \"canForward\"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8" spans="2:92" s="209" customFormat="1" x14ac:dyDescent="0.25">
      <c r="B18" s="209" t="s">
        <v>1227</v>
      </c>
      <c r="C18" s="209" t="s">
        <v>1131</v>
      </c>
      <c r="D18" s="209" t="str">
        <f>VLOOKUP(demoPosts[[#This Row],[Source]],Table1[[UUID]:[email]],2,FALSE)</f>
        <v>16@localhost</v>
      </c>
      <c r="E18" s="213" t="s">
        <v>2507</v>
      </c>
      <c r="F18" s="209" t="s">
        <v>806</v>
      </c>
      <c r="G1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8" s="232"/>
      <c r="I18" s="232" t="str">
        <f t="shared" ca="1" si="4"/>
        <v>2016-09-02T23:11:46Z</v>
      </c>
      <c r="J18" s="232" t="s">
        <v>805</v>
      </c>
      <c r="K18" s="233"/>
      <c r="L18" s="232"/>
      <c r="M18" s="232" t="s">
        <v>2620</v>
      </c>
      <c r="N18" s="164" t="str">
        <f>ROW(demoPosts[[#This Row],[postTypeGuidLabel]])-3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64">
        <v>12</v>
      </c>
      <c r="P1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64"/>
      <c r="R18" s="234"/>
      <c r="S18" s="234"/>
      <c r="T18" s="234"/>
      <c r="U18" s="234"/>
      <c r="V18" s="234"/>
      <c r="W18" s="234"/>
      <c r="X18" s="234"/>
      <c r="Y18" s="234"/>
      <c r="Z18" s="234"/>
      <c r="AA18" s="234"/>
      <c r="AB18" s="234"/>
      <c r="AC18" s="235"/>
      <c r="AD18" s="234"/>
      <c r="AE18" s="234"/>
      <c r="AF18" s="236"/>
      <c r="AG18" s="165" t="s">
        <v>869</v>
      </c>
      <c r="AH18" s="234"/>
      <c r="AI18" s="234"/>
      <c r="AJ18" s="234"/>
      <c r="AK18" s="237"/>
      <c r="AL18" s="237"/>
      <c r="AM18" s="237"/>
      <c r="AN18" s="237"/>
      <c r="AO18" s="237"/>
      <c r="AP18" s="237"/>
      <c r="AQ18" s="237"/>
      <c r="AR18" s="237"/>
      <c r="AS18" s="237" t="str">
        <f>"\""name\"" : \"""&amp;demoPosts[[#This Row],[talentProfile.name]]&amp;"\"", "</f>
        <v xml:space="preserve">\"name\" : \"\", </v>
      </c>
      <c r="AT18" s="237" t="str">
        <f>"\""title\"" : \"""&amp;demoPosts[[#This Row],[talentProfile.title]]&amp;"\"", "</f>
        <v xml:space="preserve">\"title\" : \"\", </v>
      </c>
      <c r="AU18" s="237" t="str">
        <f>"\""capabilities\"" : \"""&amp;demoPosts[[#This Row],[talentProfile.capabilities]]&amp;"\"", "</f>
        <v xml:space="preserve">\"capabilities\" : \"\", </v>
      </c>
      <c r="AV18" s="237" t="str">
        <f>"\""video\"" : \"""&amp;demoPosts[[#This Row],[talentProfile.video]]&amp;"\"" "</f>
        <v xml:space="preserve">\"video\" : \"\" </v>
      </c>
      <c r="AW1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8" s="212" t="str">
        <f>"\""uid\"" : \"""&amp;demoPosts[[#This Row],[uid]]&amp;"\"", "</f>
        <v xml:space="preserve">\"uid\" : \"8c2ae594415345d3ba07be8b69dba271\", </v>
      </c>
      <c r="AY18" s="232" t="e">
        <f>"\""text\"" : \""" &amp;#REF! &amp; "\"", "</f>
        <v>#REF!</v>
      </c>
      <c r="AZ18" s="232" t="str">
        <f t="shared" si="9"/>
        <v xml:space="preserve">\"type\" : \"TEXT\", </v>
      </c>
      <c r="BA18" s="232" t="str">
        <f ca="1">"\""created\"" : \""" &amp; demoPosts[[#This Row],[created]] &amp; "\"", "</f>
        <v xml:space="preserve">\"created\" : \"2016-09-02T23:11:46Z\", </v>
      </c>
      <c r="BB18" s="232" t="str">
        <f>"\""modified\"" : \""" &amp; demoPosts[[#This Row],[modified]] &amp; "\"", "</f>
        <v xml:space="preserve">\"modified\" : \"2002-05-30T09:30:10Z\", </v>
      </c>
      <c r="BC18" s="232" t="str">
        <f ca="1">"\""created\"" : \""" &amp; demoPosts[[#This Row],[created]] &amp; "\"", "</f>
        <v xml:space="preserve">\"created\" : \"2016-09-02T23:11:46Z\", </v>
      </c>
      <c r="BD18" s="232" t="str">
        <f>"\""modified\"" : \""" &amp; demoPosts[[#This Row],[modified]] &amp; "\"", "</f>
        <v xml:space="preserve">\"modified\" : \"2002-05-30T09:30:10Z\", </v>
      </c>
      <c r="BE18" s="232" t="str">
        <f>"\""labels\"" : \""each([Bitcoin],[Ethereum],[" &amp; demoPosts[[#This Row],[postTypeGuidLabel]]&amp;"])\"", "</f>
        <v xml:space="preserve">\"labels\" : \"each([Bitcoin],[Ethereum],[MESSAGEPOSTLABEL])\", </v>
      </c>
      <c r="BF18" s="232" t="str">
        <f t="shared" si="10"/>
        <v>\"connections\":[{\"source\":\"alias://ff5136ad023a66644c4f4a8e2a495bb34689/alias\",\"target\":\"alias://0e65bd3a974ed1d7c195f94055c93537827f/alias\",\"label\":\"f0186f0d-c862-4ee3-9c09-b850a9d745a7\"}],</v>
      </c>
      <c r="BG18" s="232" t="str">
        <f>"\""versionedPostId\"" : \""" &amp; demoPosts[[#This Row],[versionedPost.id]] &amp; "\"", "</f>
        <v xml:space="preserve">\"versionedPostId\" : \"\", </v>
      </c>
      <c r="BH18" s="232" t="str">
        <f>"\""versionedPostPredecessorId\"" : \""" &amp; demoPosts[[#This Row],[versionedPost.predecessorID]] &amp; "\"", "</f>
        <v xml:space="preserve">\"versionedPostPredecessorId\" : \"\", </v>
      </c>
      <c r="BI18" s="238" t="str">
        <f>"\""jobPostType\"" : \""" &amp; demoPosts[[#This Row],[jobPostType]] &amp; "\"", "</f>
        <v xml:space="preserve">\"jobPostType\" : \"\", </v>
      </c>
      <c r="BJ18" s="238" t="str">
        <f>"\""name\"" : \""" &amp; demoPosts[[#This Row],[summary]] &amp; "\"", "</f>
        <v xml:space="preserve">\"name\" : \"\", </v>
      </c>
      <c r="BK18" s="238" t="str">
        <f>"\""description\"" : \""" &amp; demoPosts[[#This Row],[description]] &amp; "\"", "</f>
        <v xml:space="preserve">\"description\" : \"\", </v>
      </c>
      <c r="BL18" s="238" t="str">
        <f>"\""message\"" : \""" &amp; demoPosts[[#This Row],[message]] &amp; "\"", "</f>
        <v xml:space="preserve">\"message\" : \"\", </v>
      </c>
      <c r="BM1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8" s="238" t="str">
        <f>"\""postedDate\"" : \""" &amp; demoPosts[[#This Row],[message]] &amp; "\"", "</f>
        <v xml:space="preserve">\"postedDate\" : \"\", </v>
      </c>
      <c r="BO18" s="238" t="str">
        <f>"\""broadcastDate\"" : \""" &amp; demoPosts[[#This Row],[broadcastDate]] &amp; "\"", "</f>
        <v xml:space="preserve">\"broadcastDate\" : \"\", </v>
      </c>
      <c r="BP18" s="238" t="str">
        <f>"\""startDate\"" : \""" &amp; demoPosts[[#This Row],[startDate]] &amp; "\"", "</f>
        <v xml:space="preserve">\"startDate\" : \"\", </v>
      </c>
      <c r="BQ18" s="238" t="str">
        <f>"\""endDate\"" : \""" &amp; demoPosts[[#This Row],[endDate]] &amp; "\"", "</f>
        <v xml:space="preserve">\"endDate\" : \"\", </v>
      </c>
      <c r="BR18" s="238" t="str">
        <f>"\""currency\"" : \""" &amp; demoPosts[[#This Row],[currency]] &amp; "\"", "</f>
        <v xml:space="preserve">\"currency\" : \"\", </v>
      </c>
      <c r="BS18" s="238" t="str">
        <f>"\""workLocation\"" : \""" &amp; demoPosts[[#This Row],[workLocation]] &amp; "\"", "</f>
        <v xml:space="preserve">\"workLocation\" : \"\", </v>
      </c>
      <c r="BT18" s="238" t="str">
        <f>"\""isPayoutInPieces\"" : \""" &amp; demoPosts[[#This Row],[isPayoutInPieces]] &amp; "\"", "</f>
        <v xml:space="preserve">\"isPayoutInPieces\" : \"\", </v>
      </c>
      <c r="BU18" s="238" t="str">
        <f t="shared" si="11"/>
        <v xml:space="preserve">\"skillNeeded\" : \"\", </v>
      </c>
      <c r="BV18" s="238" t="str">
        <f>"\""posterId\"" : \""" &amp; demoPosts[[#This Row],[posterId]] &amp; "\"", "</f>
        <v xml:space="preserve">\"posterId\" : \"\", </v>
      </c>
      <c r="BW18" s="238" t="str">
        <f>"\""versionNumber\"" : \""" &amp; demoPosts[[#This Row],[versionNumber]] &amp; "\"", "</f>
        <v xml:space="preserve">\"versionNumber\" : \"\", </v>
      </c>
      <c r="BX18" s="239" t="str">
        <f>"\""allowFormatting\"" : " &amp; demoPosts[[#This Row],[allowFormatting]] &amp; ", "</f>
        <v xml:space="preserve">\"allowFormatting\" : , </v>
      </c>
      <c r="BY18" s="238" t="str">
        <f>"\""canForward\"" : " &amp; demoPosts[[#This Row],[canForward]] &amp; ", "</f>
        <v xml:space="preserve">\"canForward\" : true, </v>
      </c>
      <c r="BZ18" s="238" t="str">
        <f t="shared" si="12"/>
        <v xml:space="preserve">\"referents\" : \"\", </v>
      </c>
      <c r="CA18" s="238" t="str">
        <f>"\""contractType\"" : \""" &amp; demoPosts[[#This Row],[contractType]] &amp; "\"", "</f>
        <v xml:space="preserve">\"contractType\" : \"\", </v>
      </c>
      <c r="CB18" s="238" t="str">
        <f>"\""budget\"" : \""" &amp; demoPosts[[#This Row],[budget]] &amp; "\"""</f>
        <v>\"budget\" : \"\"</v>
      </c>
      <c r="CC1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8" s="238"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8" s="238" t="str">
        <f>"\""subject\"" : \""" &amp; demoPosts[[#This Row],[messageSubject]] &amp; "\"","</f>
        <v>\"subject\" : \"subject to discussion\",</v>
      </c>
      <c r="CF1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8" s="232" t="str">
        <f ca="1">"{\""$type\"":\"""&amp;demoPosts[[#This Row],[$type]]&amp;"\"","&amp;demoPosts[[#This Row],[uidInnerJson]]&amp;demoPosts[[#This Row],[createdInnerJson]]&amp;demoPosts[[#This Row],[modifiedInnerJson]]&amp;"\""connections\"":[{}],"&amp;demoPosts[[#This Row],[typeDependentContentJson]]&amp;"}"</f>
        <v>{\"$type\":\"shared.models.MessagePost\",\"uid\" : \"8c2ae594415345d3ba07be8b69dba271\", \"created\" : \"2016-09-02T23:11:46Z\", \"modified\" : \"2002-05-30T09:30:10Z\", \"connections\":[{}],\"postContent\": {\"$type\":\"shared.models.MessagePostContent\",\"versionedPostId\" : \"\", \"versionedPostPredecessorId\" : \"\", \"versionNumber\" : \"\", \"canForward\"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8" s="212" t="str">
        <f>"""uid"" : """&amp;demoPosts[[#This Row],[uid]]&amp;""", "</f>
        <v xml:space="preserve">"uid" : "8c2ae594415345d3ba07be8b69dba271", </v>
      </c>
      <c r="CK18" s="231" t="str">
        <f>"""src"" : """&amp;demoPosts[[#This Row],[Source]]&amp;""", "</f>
        <v xml:space="preserve">"src" : "4d084f31f250483f9f323c35e297f367", </v>
      </c>
      <c r="CL18" s="231" t="str">
        <f>"""trgts"" : ["""&amp;demoPosts[[#This Row],[trgt1]]&amp;"""], "</f>
        <v xml:space="preserve">"trgts" : ["eeeeeeeeeeeeeeeeeeeeeeeeeeeeeeee"], </v>
      </c>
      <c r="CM18" s="209" t="str">
        <f>"""label"" : ""each([Bitcoin],[Ethereum],[" &amp; demoPosts[[#This Row],[postTypeGuidLabel]]&amp;"])"", "</f>
        <v xml:space="preserve">"label" : "each([Bitcoin],[Ethereum],[MESSAGEPOSTLABEL])", </v>
      </c>
      <c r="CN18" s="240"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\"2016-09-02T23:11:46Z\", \"modified\" : \"2002-05-30T09:30:10Z\", \"connections\":[{}],\"postContent\": {\"$type\":\"shared.models.MessagePostContent\",\"versionedPostId\" : \"\", \"versionedPostPredecessorId\" : \"\", \"versionNumber\" : \"\", \"canForward\"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9" spans="2:92" s="209" customFormat="1" x14ac:dyDescent="0.25">
      <c r="B19" s="209" t="s">
        <v>1228</v>
      </c>
      <c r="C19" s="209" t="s">
        <v>1132</v>
      </c>
      <c r="D19" s="209" t="str">
        <f>VLOOKUP(demoPosts[[#This Row],[Source]],Table1[[UUID]:[email]],2,FALSE)</f>
        <v>17@localhost</v>
      </c>
      <c r="E19" s="213" t="s">
        <v>2507</v>
      </c>
      <c r="F19" s="209" t="s">
        <v>806</v>
      </c>
      <c r="G1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9" s="232"/>
      <c r="I19" s="232" t="str">
        <f t="shared" ca="1" si="4"/>
        <v>2016-09-02T23:11:46Z</v>
      </c>
      <c r="J19" s="232" t="s">
        <v>805</v>
      </c>
      <c r="K19" s="233"/>
      <c r="L19" s="232"/>
      <c r="M19" s="232" t="s">
        <v>2620</v>
      </c>
      <c r="N19" s="164" t="str">
        <f>ROW(demoPosts[[#This Row],[postTypeGuidLabel]])-3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64">
        <v>12</v>
      </c>
      <c r="P1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64"/>
      <c r="R19" s="234"/>
      <c r="S19" s="234"/>
      <c r="T19" s="234"/>
      <c r="U19" s="234"/>
      <c r="V19" s="234"/>
      <c r="W19" s="234"/>
      <c r="X19" s="234"/>
      <c r="Y19" s="234"/>
      <c r="Z19" s="234"/>
      <c r="AA19" s="234"/>
      <c r="AB19" s="234"/>
      <c r="AC19" s="235"/>
      <c r="AD19" s="234"/>
      <c r="AE19" s="234"/>
      <c r="AF19" s="236"/>
      <c r="AG19" s="165" t="s">
        <v>869</v>
      </c>
      <c r="AH19" s="234"/>
      <c r="AI19" s="234"/>
      <c r="AJ19" s="234"/>
      <c r="AK19" s="237"/>
      <c r="AL19" s="237"/>
      <c r="AM19" s="237"/>
      <c r="AN19" s="237"/>
      <c r="AO19" s="237"/>
      <c r="AP19" s="237"/>
      <c r="AQ19" s="237"/>
      <c r="AR19" s="237"/>
      <c r="AS19" s="237" t="str">
        <f>"\""name\"" : \"""&amp;demoPosts[[#This Row],[talentProfile.name]]&amp;"\"", "</f>
        <v xml:space="preserve">\"name\" : \"\", </v>
      </c>
      <c r="AT19" s="237" t="str">
        <f>"\""title\"" : \"""&amp;demoPosts[[#This Row],[talentProfile.title]]&amp;"\"", "</f>
        <v xml:space="preserve">\"title\" : \"\", </v>
      </c>
      <c r="AU19" s="237" t="str">
        <f>"\""capabilities\"" : \"""&amp;demoPosts[[#This Row],[talentProfile.capabilities]]&amp;"\"", "</f>
        <v xml:space="preserve">\"capabilities\" : \"\", </v>
      </c>
      <c r="AV19" s="237" t="str">
        <f>"\""video\"" : \"""&amp;demoPosts[[#This Row],[talentProfile.video]]&amp;"\"" "</f>
        <v xml:space="preserve">\"video\" : \"\" </v>
      </c>
      <c r="AW1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9" s="212" t="str">
        <f>"\""uid\"" : \"""&amp;demoPosts[[#This Row],[uid]]&amp;"\"", "</f>
        <v xml:space="preserve">\"uid\" : \"7832f9477c644cf8a79263a8c0446883\", </v>
      </c>
      <c r="AY19" s="232" t="e">
        <f>"\""text\"" : \""" &amp;#REF! &amp; "\"", "</f>
        <v>#REF!</v>
      </c>
      <c r="AZ19" s="232" t="str">
        <f t="shared" si="9"/>
        <v xml:space="preserve">\"type\" : \"TEXT\", </v>
      </c>
      <c r="BA19" s="232" t="str">
        <f ca="1">"\""created\"" : \""" &amp; demoPosts[[#This Row],[created]] &amp; "\"", "</f>
        <v xml:space="preserve">\"created\" : \"2016-09-02T23:11:46Z\", </v>
      </c>
      <c r="BB19" s="232" t="str">
        <f>"\""modified\"" : \""" &amp; demoPosts[[#This Row],[modified]] &amp; "\"", "</f>
        <v xml:space="preserve">\"modified\" : \"2002-05-30T09:30:10Z\", </v>
      </c>
      <c r="BC19" s="232" t="str">
        <f ca="1">"\""created\"" : \""" &amp; demoPosts[[#This Row],[created]] &amp; "\"", "</f>
        <v xml:space="preserve">\"created\" : \"2016-09-02T23:11:46Z\", </v>
      </c>
      <c r="BD19" s="232" t="str">
        <f>"\""modified\"" : \""" &amp; demoPosts[[#This Row],[modified]] &amp; "\"", "</f>
        <v xml:space="preserve">\"modified\" : \"2002-05-30T09:30:10Z\", </v>
      </c>
      <c r="BE19" s="232" t="str">
        <f>"\""labels\"" : \""each([Bitcoin],[Ethereum],[" &amp; demoPosts[[#This Row],[postTypeGuidLabel]]&amp;"])\"", "</f>
        <v xml:space="preserve">\"labels\" : \"each([Bitcoin],[Ethereum],[MESSAGEPOSTLABEL])\", </v>
      </c>
      <c r="BF19" s="232" t="str">
        <f t="shared" si="10"/>
        <v>\"connections\":[{\"source\":\"alias://ff5136ad023a66644c4f4a8e2a495bb34689/alias\",\"target\":\"alias://0e65bd3a974ed1d7c195f94055c93537827f/alias\",\"label\":\"f0186f0d-c862-4ee3-9c09-b850a9d745a7\"}],</v>
      </c>
      <c r="BG19" s="232" t="str">
        <f>"\""versionedPostId\"" : \""" &amp; demoPosts[[#This Row],[versionedPost.id]] &amp; "\"", "</f>
        <v xml:space="preserve">\"versionedPostId\" : \"\", </v>
      </c>
      <c r="BH19" s="232" t="str">
        <f>"\""versionedPostPredecessorId\"" : \""" &amp; demoPosts[[#This Row],[versionedPost.predecessorID]] &amp; "\"", "</f>
        <v xml:space="preserve">\"versionedPostPredecessorId\" : \"\", </v>
      </c>
      <c r="BI19" s="238" t="str">
        <f>"\""jobPostType\"" : \""" &amp; demoPosts[[#This Row],[jobPostType]] &amp; "\"", "</f>
        <v xml:space="preserve">\"jobPostType\" : \"\", </v>
      </c>
      <c r="BJ19" s="238" t="str">
        <f>"\""name\"" : \""" &amp; demoPosts[[#This Row],[summary]] &amp; "\"", "</f>
        <v xml:space="preserve">\"name\" : \"\", </v>
      </c>
      <c r="BK19" s="238" t="str">
        <f>"\""description\"" : \""" &amp; demoPosts[[#This Row],[description]] &amp; "\"", "</f>
        <v xml:space="preserve">\"description\" : \"\", </v>
      </c>
      <c r="BL19" s="238" t="str">
        <f>"\""message\"" : \""" &amp; demoPosts[[#This Row],[message]] &amp; "\"", "</f>
        <v xml:space="preserve">\"message\" : \"\", </v>
      </c>
      <c r="BM1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9" s="238" t="str">
        <f>"\""postedDate\"" : \""" &amp; demoPosts[[#This Row],[message]] &amp; "\"", "</f>
        <v xml:space="preserve">\"postedDate\" : \"\", </v>
      </c>
      <c r="BO19" s="238" t="str">
        <f>"\""broadcastDate\"" : \""" &amp; demoPosts[[#This Row],[broadcastDate]] &amp; "\"", "</f>
        <v xml:space="preserve">\"broadcastDate\" : \"\", </v>
      </c>
      <c r="BP19" s="238" t="str">
        <f>"\""startDate\"" : \""" &amp; demoPosts[[#This Row],[startDate]] &amp; "\"", "</f>
        <v xml:space="preserve">\"startDate\" : \"\", </v>
      </c>
      <c r="BQ19" s="238" t="str">
        <f>"\""endDate\"" : \""" &amp; demoPosts[[#This Row],[endDate]] &amp; "\"", "</f>
        <v xml:space="preserve">\"endDate\" : \"\", </v>
      </c>
      <c r="BR19" s="238" t="str">
        <f>"\""currency\"" : \""" &amp; demoPosts[[#This Row],[currency]] &amp; "\"", "</f>
        <v xml:space="preserve">\"currency\" : \"\", </v>
      </c>
      <c r="BS19" s="238" t="str">
        <f>"\""workLocation\"" : \""" &amp; demoPosts[[#This Row],[workLocation]] &amp; "\"", "</f>
        <v xml:space="preserve">\"workLocation\" : \"\", </v>
      </c>
      <c r="BT19" s="238" t="str">
        <f>"\""isPayoutInPieces\"" : \""" &amp; demoPosts[[#This Row],[isPayoutInPieces]] &amp; "\"", "</f>
        <v xml:space="preserve">\"isPayoutInPieces\" : \"\", </v>
      </c>
      <c r="BU19" s="238" t="str">
        <f t="shared" si="11"/>
        <v xml:space="preserve">\"skillNeeded\" : \"\", </v>
      </c>
      <c r="BV19" s="238" t="str">
        <f>"\""posterId\"" : \""" &amp; demoPosts[[#This Row],[posterId]] &amp; "\"", "</f>
        <v xml:space="preserve">\"posterId\" : \"\", </v>
      </c>
      <c r="BW19" s="238" t="str">
        <f>"\""versionNumber\"" : \""" &amp; demoPosts[[#This Row],[versionNumber]] &amp; "\"", "</f>
        <v xml:space="preserve">\"versionNumber\" : \"\", </v>
      </c>
      <c r="BX19" s="239" t="str">
        <f>"\""allowFormatting\"" : " &amp; demoPosts[[#This Row],[allowFormatting]] &amp; ", "</f>
        <v xml:space="preserve">\"allowFormatting\" : , </v>
      </c>
      <c r="BY19" s="238" t="str">
        <f>"\""canForward\"" : " &amp; demoPosts[[#This Row],[canForward]] &amp; ", "</f>
        <v xml:space="preserve">\"canForward\" : true, </v>
      </c>
      <c r="BZ19" s="238" t="str">
        <f t="shared" si="12"/>
        <v xml:space="preserve">\"referents\" : \"\", </v>
      </c>
      <c r="CA19" s="238" t="str">
        <f>"\""contractType\"" : \""" &amp; demoPosts[[#This Row],[contractType]] &amp; "\"", "</f>
        <v xml:space="preserve">\"contractType\" : \"\", </v>
      </c>
      <c r="CB19" s="238" t="str">
        <f>"\""budget\"" : \""" &amp; demoPosts[[#This Row],[budget]] &amp; "\"""</f>
        <v>\"budget\" : \"\"</v>
      </c>
      <c r="CC1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9" s="238"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9" s="238" t="str">
        <f>"\""subject\"" : \""" &amp; demoPosts[[#This Row],[messageSubject]] &amp; "\"","</f>
        <v>\"subject\" : \"subject to discussion\",</v>
      </c>
      <c r="CF1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9" s="232" t="str">
        <f ca="1">"{\""$type\"":\"""&amp;demoPosts[[#This Row],[$type]]&amp;"\"","&amp;demoPosts[[#This Row],[uidInnerJson]]&amp;demoPosts[[#This Row],[createdInnerJson]]&amp;demoPosts[[#This Row],[modifiedInnerJson]]&amp;"\""connections\"":[{}],"&amp;demoPosts[[#This Row],[typeDependentContentJson]]&amp;"}"</f>
        <v>{\"$type\":\"shared.models.MessagePost\",\"uid\" : \"7832f9477c644cf8a79263a8c0446883\", \"created\" : \"2016-09-02T23:11:46Z\", \"modified\" : \"2002-05-30T09:30:10Z\", \"connections\":[{}],\"postContent\": {\"$type\":\"shared.models.MessagePostContent\",\"versionedPostId\" : \"\", \"versionedPostPredecessorId\" : \"\", \"versionNumber\" : \"\", \"canForward\"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9" s="212" t="str">
        <f>"""uid"" : """&amp;demoPosts[[#This Row],[uid]]&amp;""", "</f>
        <v xml:space="preserve">"uid" : "7832f9477c644cf8a79263a8c0446883", </v>
      </c>
      <c r="CK19" s="231" t="str">
        <f>"""src"" : """&amp;demoPosts[[#This Row],[Source]]&amp;""", "</f>
        <v xml:space="preserve">"src" : "892728593dcc4795a8aee1fe47fc3088", </v>
      </c>
      <c r="CL19" s="231" t="str">
        <f>"""trgts"" : ["""&amp;demoPosts[[#This Row],[trgt1]]&amp;"""], "</f>
        <v xml:space="preserve">"trgts" : ["eeeeeeeeeeeeeeeeeeeeeeeeeeeeeeee"], </v>
      </c>
      <c r="CM19" s="209" t="str">
        <f>"""label"" : ""each([Bitcoin],[Ethereum],[" &amp; demoPosts[[#This Row],[postTypeGuidLabel]]&amp;"])"", "</f>
        <v xml:space="preserve">"label" : "each([Bitcoin],[Ethereum],[MESSAGEPOSTLABEL])", </v>
      </c>
      <c r="CN19" s="240"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\"2016-09-02T23:11:46Z\", \"modified\" : \"2002-05-30T09:30:10Z\", \"connections\":[{}],\"postContent\": {\"$type\":\"shared.models.MessagePostContent\",\"versionedPostId\" : \"\", \"versionedPostPredecessorId\" : \"\", \"versionNumber\" : \"\", \"canForward\"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0" spans="2:92" s="209" customFormat="1" x14ac:dyDescent="0.25">
      <c r="B20" s="209" t="s">
        <v>1229</v>
      </c>
      <c r="C20" s="209" t="s">
        <v>1133</v>
      </c>
      <c r="D20" s="209" t="str">
        <f>VLOOKUP(demoPosts[[#This Row],[Source]],Table1[[UUID]:[email]],2,FALSE)</f>
        <v>18@localhost</v>
      </c>
      <c r="E20" s="213" t="s">
        <v>2507</v>
      </c>
      <c r="F20" s="209" t="s">
        <v>806</v>
      </c>
      <c r="G2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0" s="232"/>
      <c r="I20" s="232" t="str">
        <f t="shared" ca="1" si="4"/>
        <v>2016-09-02T23:11:46Z</v>
      </c>
      <c r="J20" s="232" t="s">
        <v>805</v>
      </c>
      <c r="K20" s="233"/>
      <c r="L20" s="232"/>
      <c r="M20" s="232" t="s">
        <v>2620</v>
      </c>
      <c r="N20" s="164" t="str">
        <f>ROW(demoPosts[[#This Row],[postTypeGuidLabel]])-3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64">
        <v>12</v>
      </c>
      <c r="P2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64"/>
      <c r="R20" s="234"/>
      <c r="S20" s="234"/>
      <c r="T20" s="234"/>
      <c r="U20" s="234"/>
      <c r="V20" s="234"/>
      <c r="W20" s="234"/>
      <c r="X20" s="234"/>
      <c r="Y20" s="234"/>
      <c r="Z20" s="234"/>
      <c r="AA20" s="234"/>
      <c r="AB20" s="234"/>
      <c r="AC20" s="235"/>
      <c r="AD20" s="234"/>
      <c r="AE20" s="234"/>
      <c r="AF20" s="236"/>
      <c r="AG20" s="165" t="s">
        <v>869</v>
      </c>
      <c r="AH20" s="234"/>
      <c r="AI20" s="234"/>
      <c r="AJ20" s="234"/>
      <c r="AK20" s="237"/>
      <c r="AL20" s="237"/>
      <c r="AM20" s="237"/>
      <c r="AN20" s="237"/>
      <c r="AO20" s="237"/>
      <c r="AP20" s="237"/>
      <c r="AQ20" s="237"/>
      <c r="AR20" s="237"/>
      <c r="AS20" s="237" t="str">
        <f>"\""name\"" : \"""&amp;demoPosts[[#This Row],[talentProfile.name]]&amp;"\"", "</f>
        <v xml:space="preserve">\"name\" : \"\", </v>
      </c>
      <c r="AT20" s="237" t="str">
        <f>"\""title\"" : \"""&amp;demoPosts[[#This Row],[talentProfile.title]]&amp;"\"", "</f>
        <v xml:space="preserve">\"title\" : \"\", </v>
      </c>
      <c r="AU20" s="237" t="str">
        <f>"\""capabilities\"" : \"""&amp;demoPosts[[#This Row],[talentProfile.capabilities]]&amp;"\"", "</f>
        <v xml:space="preserve">\"capabilities\" : \"\", </v>
      </c>
      <c r="AV20" s="237" t="str">
        <f>"\""video\"" : \"""&amp;demoPosts[[#This Row],[talentProfile.video]]&amp;"\"" "</f>
        <v xml:space="preserve">\"video\" : \"\" </v>
      </c>
      <c r="AW2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0" s="212" t="str">
        <f>"\""uid\"" : \"""&amp;demoPosts[[#This Row],[uid]]&amp;"\"", "</f>
        <v xml:space="preserve">\"uid\" : \"90d19a76cf954c198420fb194b97b0e9\", </v>
      </c>
      <c r="AY20" s="232" t="e">
        <f>"\""text\"" : \""" &amp;#REF! &amp; "\"", "</f>
        <v>#REF!</v>
      </c>
      <c r="AZ20" s="232" t="str">
        <f t="shared" si="9"/>
        <v xml:space="preserve">\"type\" : \"TEXT\", </v>
      </c>
      <c r="BA20" s="232" t="str">
        <f ca="1">"\""created\"" : \""" &amp; demoPosts[[#This Row],[created]] &amp; "\"", "</f>
        <v xml:space="preserve">\"created\" : \"2016-09-02T23:11:46Z\", </v>
      </c>
      <c r="BB20" s="232" t="str">
        <f>"\""modified\"" : \""" &amp; demoPosts[[#This Row],[modified]] &amp; "\"", "</f>
        <v xml:space="preserve">\"modified\" : \"2002-05-30T09:30:10Z\", </v>
      </c>
      <c r="BC20" s="232" t="str">
        <f ca="1">"\""created\"" : \""" &amp; demoPosts[[#This Row],[created]] &amp; "\"", "</f>
        <v xml:space="preserve">\"created\" : \"2016-09-02T23:11:46Z\", </v>
      </c>
      <c r="BD20" s="232" t="str">
        <f>"\""modified\"" : \""" &amp; demoPosts[[#This Row],[modified]] &amp; "\"", "</f>
        <v xml:space="preserve">\"modified\" : \"2002-05-30T09:30:10Z\", </v>
      </c>
      <c r="BE20" s="232" t="str">
        <f>"\""labels\"" : \""each([Bitcoin],[Ethereum],[" &amp; demoPosts[[#This Row],[postTypeGuidLabel]]&amp;"])\"", "</f>
        <v xml:space="preserve">\"labels\" : \"each([Bitcoin],[Ethereum],[MESSAGEPOSTLABEL])\", </v>
      </c>
      <c r="BF20" s="232" t="str">
        <f t="shared" si="10"/>
        <v>\"connections\":[{\"source\":\"alias://ff5136ad023a66644c4f4a8e2a495bb34689/alias\",\"target\":\"alias://0e65bd3a974ed1d7c195f94055c93537827f/alias\",\"label\":\"f0186f0d-c862-4ee3-9c09-b850a9d745a7\"}],</v>
      </c>
      <c r="BG20" s="232" t="str">
        <f>"\""versionedPostId\"" : \""" &amp; demoPosts[[#This Row],[versionedPost.id]] &amp; "\"", "</f>
        <v xml:space="preserve">\"versionedPostId\" : \"\", </v>
      </c>
      <c r="BH20" s="232" t="str">
        <f>"\""versionedPostPredecessorId\"" : \""" &amp; demoPosts[[#This Row],[versionedPost.predecessorID]] &amp; "\"", "</f>
        <v xml:space="preserve">\"versionedPostPredecessorId\" : \"\", </v>
      </c>
      <c r="BI20" s="238" t="str">
        <f>"\""jobPostType\"" : \""" &amp; demoPosts[[#This Row],[jobPostType]] &amp; "\"", "</f>
        <v xml:space="preserve">\"jobPostType\" : \"\", </v>
      </c>
      <c r="BJ20" s="238" t="str">
        <f>"\""name\"" : \""" &amp; demoPosts[[#This Row],[summary]] &amp; "\"", "</f>
        <v xml:space="preserve">\"name\" : \"\", </v>
      </c>
      <c r="BK20" s="238" t="str">
        <f>"\""description\"" : \""" &amp; demoPosts[[#This Row],[description]] &amp; "\"", "</f>
        <v xml:space="preserve">\"description\" : \"\", </v>
      </c>
      <c r="BL20" s="238" t="str">
        <f>"\""message\"" : \""" &amp; demoPosts[[#This Row],[message]] &amp; "\"", "</f>
        <v xml:space="preserve">\"message\" : \"\", </v>
      </c>
      <c r="BM2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0" s="238" t="str">
        <f>"\""postedDate\"" : \""" &amp; demoPosts[[#This Row],[message]] &amp; "\"", "</f>
        <v xml:space="preserve">\"postedDate\" : \"\", </v>
      </c>
      <c r="BO20" s="238" t="str">
        <f>"\""broadcastDate\"" : \""" &amp; demoPosts[[#This Row],[broadcastDate]] &amp; "\"", "</f>
        <v xml:space="preserve">\"broadcastDate\" : \"\", </v>
      </c>
      <c r="BP20" s="238" t="str">
        <f>"\""startDate\"" : \""" &amp; demoPosts[[#This Row],[startDate]] &amp; "\"", "</f>
        <v xml:space="preserve">\"startDate\" : \"\", </v>
      </c>
      <c r="BQ20" s="238" t="str">
        <f>"\""endDate\"" : \""" &amp; demoPosts[[#This Row],[endDate]] &amp; "\"", "</f>
        <v xml:space="preserve">\"endDate\" : \"\", </v>
      </c>
      <c r="BR20" s="238" t="str">
        <f>"\""currency\"" : \""" &amp; demoPosts[[#This Row],[currency]] &amp; "\"", "</f>
        <v xml:space="preserve">\"currency\" : \"\", </v>
      </c>
      <c r="BS20" s="238" t="str">
        <f>"\""workLocation\"" : \""" &amp; demoPosts[[#This Row],[workLocation]] &amp; "\"", "</f>
        <v xml:space="preserve">\"workLocation\" : \"\", </v>
      </c>
      <c r="BT20" s="238" t="str">
        <f>"\""isPayoutInPieces\"" : \""" &amp; demoPosts[[#This Row],[isPayoutInPieces]] &amp; "\"", "</f>
        <v xml:space="preserve">\"isPayoutInPieces\" : \"\", </v>
      </c>
      <c r="BU20" s="238" t="str">
        <f t="shared" si="11"/>
        <v xml:space="preserve">\"skillNeeded\" : \"\", </v>
      </c>
      <c r="BV20" s="238" t="str">
        <f>"\""posterId\"" : \""" &amp; demoPosts[[#This Row],[posterId]] &amp; "\"", "</f>
        <v xml:space="preserve">\"posterId\" : \"\", </v>
      </c>
      <c r="BW20" s="238" t="str">
        <f>"\""versionNumber\"" : \""" &amp; demoPosts[[#This Row],[versionNumber]] &amp; "\"", "</f>
        <v xml:space="preserve">\"versionNumber\" : \"\", </v>
      </c>
      <c r="BX20" s="239" t="str">
        <f>"\""allowFormatting\"" : " &amp; demoPosts[[#This Row],[allowFormatting]] &amp; ", "</f>
        <v xml:space="preserve">\"allowFormatting\" : , </v>
      </c>
      <c r="BY20" s="238" t="str">
        <f>"\""canForward\"" : " &amp; demoPosts[[#This Row],[canForward]] &amp; ", "</f>
        <v xml:space="preserve">\"canForward\" : true, </v>
      </c>
      <c r="BZ20" s="238" t="str">
        <f t="shared" si="12"/>
        <v xml:space="preserve">\"referents\" : \"\", </v>
      </c>
      <c r="CA20" s="238" t="str">
        <f>"\""contractType\"" : \""" &amp; demoPosts[[#This Row],[contractType]] &amp; "\"", "</f>
        <v xml:space="preserve">\"contractType\" : \"\", </v>
      </c>
      <c r="CB20" s="238" t="str">
        <f>"\""budget\"" : \""" &amp; demoPosts[[#This Row],[budget]] &amp; "\"""</f>
        <v>\"budget\" : \"\"</v>
      </c>
      <c r="CC2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0" s="238"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0" s="238" t="str">
        <f>"\""subject\"" : \""" &amp; demoPosts[[#This Row],[messageSubject]] &amp; "\"","</f>
        <v>\"subject\" : \"subject to discussion\",</v>
      </c>
      <c r="CF2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0" s="232" t="str">
        <f ca="1">"{\""$type\"":\"""&amp;demoPosts[[#This Row],[$type]]&amp;"\"","&amp;demoPosts[[#This Row],[uidInnerJson]]&amp;demoPosts[[#This Row],[createdInnerJson]]&amp;demoPosts[[#This Row],[modifiedInnerJson]]&amp;"\""connections\"":[{}],"&amp;demoPosts[[#This Row],[typeDependentContentJson]]&amp;"}"</f>
        <v>{\"$type\":\"shared.models.MessagePost\",\"uid\" : \"90d19a76cf954c198420fb194b97b0e9\", \"created\" : \"2016-09-02T23:11:46Z\", \"modified\" : \"2002-05-30T09:30:10Z\", \"connections\":[{}],\"postContent\": {\"$type\":\"shared.models.MessagePostContent\",\"versionedPostId\" : \"\", \"versionedPostPredecessorId\" : \"\", \"versionNumber\" : \"\", \"canForward\"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0" s="212" t="str">
        <f>"""uid"" : """&amp;demoPosts[[#This Row],[uid]]&amp;""", "</f>
        <v xml:space="preserve">"uid" : "90d19a76cf954c198420fb194b97b0e9", </v>
      </c>
      <c r="CK20" s="231" t="str">
        <f>"""src"" : """&amp;demoPosts[[#This Row],[Source]]&amp;""", "</f>
        <v xml:space="preserve">"src" : "0a045c28209a4667a3416d2032829f74", </v>
      </c>
      <c r="CL20" s="231" t="str">
        <f>"""trgts"" : ["""&amp;demoPosts[[#This Row],[trgt1]]&amp;"""], "</f>
        <v xml:space="preserve">"trgts" : ["eeeeeeeeeeeeeeeeeeeeeeeeeeeeeeee"], </v>
      </c>
      <c r="CM20" s="209" t="str">
        <f>"""label"" : ""each([Bitcoin],[Ethereum],[" &amp; demoPosts[[#This Row],[postTypeGuidLabel]]&amp;"])"", "</f>
        <v xml:space="preserve">"label" : "each([Bitcoin],[Ethereum],[MESSAGEPOSTLABEL])", </v>
      </c>
      <c r="CN20" s="240"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\"2016-09-02T23:11:46Z\", \"modified\" : \"2002-05-30T09:30:10Z\", \"connections\":[{}],\"postContent\": {\"$type\":\"shared.models.MessagePostContent\",\"versionedPostId\" : \"\", \"versionedPostPredecessorId\" : \"\", \"versionNumber\" : \"\", \"canForward\"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1" spans="2:92" s="209" customFormat="1" x14ac:dyDescent="0.25">
      <c r="B21" s="209" t="s">
        <v>1230</v>
      </c>
      <c r="C21" s="209" t="s">
        <v>1134</v>
      </c>
      <c r="D21" s="209" t="str">
        <f>VLOOKUP(demoPosts[[#This Row],[Source]],Table1[[UUID]:[email]],2,FALSE)</f>
        <v>19@localhost</v>
      </c>
      <c r="E21" s="213" t="s">
        <v>2507</v>
      </c>
      <c r="F21" s="209" t="s">
        <v>806</v>
      </c>
      <c r="G2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1" s="232"/>
      <c r="I21" s="232" t="str">
        <f t="shared" ca="1" si="4"/>
        <v>2016-09-02T23:11:46Z</v>
      </c>
      <c r="J21" s="232" t="s">
        <v>805</v>
      </c>
      <c r="K21" s="233"/>
      <c r="L21" s="232"/>
      <c r="M21" s="232" t="s">
        <v>2620</v>
      </c>
      <c r="N21" s="164" t="str">
        <f>ROW(demoPosts[[#This Row],[postTypeGuidLabel]])-3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64">
        <v>12</v>
      </c>
      <c r="P2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64"/>
      <c r="R21" s="234"/>
      <c r="S21" s="234"/>
      <c r="T21" s="234"/>
      <c r="U21" s="234"/>
      <c r="V21" s="234"/>
      <c r="W21" s="234"/>
      <c r="X21" s="234"/>
      <c r="Y21" s="234"/>
      <c r="Z21" s="234"/>
      <c r="AA21" s="234"/>
      <c r="AB21" s="234"/>
      <c r="AC21" s="235"/>
      <c r="AD21" s="234"/>
      <c r="AE21" s="234"/>
      <c r="AF21" s="236"/>
      <c r="AG21" s="165" t="s">
        <v>869</v>
      </c>
      <c r="AH21" s="234"/>
      <c r="AI21" s="234"/>
      <c r="AJ21" s="234"/>
      <c r="AK21" s="237"/>
      <c r="AL21" s="237"/>
      <c r="AM21" s="237"/>
      <c r="AN21" s="237"/>
      <c r="AO21" s="237"/>
      <c r="AP21" s="237"/>
      <c r="AQ21" s="237"/>
      <c r="AR21" s="237"/>
      <c r="AS21" s="237" t="str">
        <f>"\""name\"" : \"""&amp;demoPosts[[#This Row],[talentProfile.name]]&amp;"\"", "</f>
        <v xml:space="preserve">\"name\" : \"\", </v>
      </c>
      <c r="AT21" s="237" t="str">
        <f>"\""title\"" : \"""&amp;demoPosts[[#This Row],[talentProfile.title]]&amp;"\"", "</f>
        <v xml:space="preserve">\"title\" : \"\", </v>
      </c>
      <c r="AU21" s="237" t="str">
        <f>"\""capabilities\"" : \"""&amp;demoPosts[[#This Row],[talentProfile.capabilities]]&amp;"\"", "</f>
        <v xml:space="preserve">\"capabilities\" : \"\", </v>
      </c>
      <c r="AV21" s="237" t="str">
        <f>"\""video\"" : \"""&amp;demoPosts[[#This Row],[talentProfile.video]]&amp;"\"" "</f>
        <v xml:space="preserve">\"video\" : \"\" </v>
      </c>
      <c r="AW2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1" s="212" t="str">
        <f>"\""uid\"" : \"""&amp;demoPosts[[#This Row],[uid]]&amp;"\"", "</f>
        <v xml:space="preserve">\"uid\" : \"8eae82a747cb4f85a6c1476b7f67b37f\", </v>
      </c>
      <c r="AY21" s="232" t="e">
        <f>"\""text\"" : \""" &amp;#REF! &amp; "\"", "</f>
        <v>#REF!</v>
      </c>
      <c r="AZ21" s="232" t="str">
        <f t="shared" si="9"/>
        <v xml:space="preserve">\"type\" : \"TEXT\", </v>
      </c>
      <c r="BA21" s="232" t="str">
        <f ca="1">"\""created\"" : \""" &amp; demoPosts[[#This Row],[created]] &amp; "\"", "</f>
        <v xml:space="preserve">\"created\" : \"2016-09-02T23:11:46Z\", </v>
      </c>
      <c r="BB21" s="232" t="str">
        <f>"\""modified\"" : \""" &amp; demoPosts[[#This Row],[modified]] &amp; "\"", "</f>
        <v xml:space="preserve">\"modified\" : \"2002-05-30T09:30:10Z\", </v>
      </c>
      <c r="BC21" s="232" t="str">
        <f ca="1">"\""created\"" : \""" &amp; demoPosts[[#This Row],[created]] &amp; "\"", "</f>
        <v xml:space="preserve">\"created\" : \"2016-09-02T23:11:46Z\", </v>
      </c>
      <c r="BD21" s="232" t="str">
        <f>"\""modified\"" : \""" &amp; demoPosts[[#This Row],[modified]] &amp; "\"", "</f>
        <v xml:space="preserve">\"modified\" : \"2002-05-30T09:30:10Z\", </v>
      </c>
      <c r="BE21" s="232" t="str">
        <f>"\""labels\"" : \""each([Bitcoin],[Ethereum],[" &amp; demoPosts[[#This Row],[postTypeGuidLabel]]&amp;"])\"", "</f>
        <v xml:space="preserve">\"labels\" : \"each([Bitcoin],[Ethereum],[MESSAGEPOSTLABEL])\", </v>
      </c>
      <c r="BF21" s="232" t="str">
        <f t="shared" si="10"/>
        <v>\"connections\":[{\"source\":\"alias://ff5136ad023a66644c4f4a8e2a495bb34689/alias\",\"target\":\"alias://0e65bd3a974ed1d7c195f94055c93537827f/alias\",\"label\":\"f0186f0d-c862-4ee3-9c09-b850a9d745a7\"}],</v>
      </c>
      <c r="BG21" s="232" t="str">
        <f>"\""versionedPostId\"" : \""" &amp; demoPosts[[#This Row],[versionedPost.id]] &amp; "\"", "</f>
        <v xml:space="preserve">\"versionedPostId\" : \"\", </v>
      </c>
      <c r="BH21" s="232" t="str">
        <f>"\""versionedPostPredecessorId\"" : \""" &amp; demoPosts[[#This Row],[versionedPost.predecessorID]] &amp; "\"", "</f>
        <v xml:space="preserve">\"versionedPostPredecessorId\" : \"\", </v>
      </c>
      <c r="BI21" s="238" t="str">
        <f>"\""jobPostType\"" : \""" &amp; demoPosts[[#This Row],[jobPostType]] &amp; "\"", "</f>
        <v xml:space="preserve">\"jobPostType\" : \"\", </v>
      </c>
      <c r="BJ21" s="238" t="str">
        <f>"\""name\"" : \""" &amp; demoPosts[[#This Row],[summary]] &amp; "\"", "</f>
        <v xml:space="preserve">\"name\" : \"\", </v>
      </c>
      <c r="BK21" s="238" t="str">
        <f>"\""description\"" : \""" &amp; demoPosts[[#This Row],[description]] &amp; "\"", "</f>
        <v xml:space="preserve">\"description\" : \"\", </v>
      </c>
      <c r="BL21" s="238" t="str">
        <f>"\""message\"" : \""" &amp; demoPosts[[#This Row],[message]] &amp; "\"", "</f>
        <v xml:space="preserve">\"message\" : \"\", </v>
      </c>
      <c r="BM2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1" s="238" t="str">
        <f>"\""postedDate\"" : \""" &amp; demoPosts[[#This Row],[message]] &amp; "\"", "</f>
        <v xml:space="preserve">\"postedDate\" : \"\", </v>
      </c>
      <c r="BO21" s="238" t="str">
        <f>"\""broadcastDate\"" : \""" &amp; demoPosts[[#This Row],[broadcastDate]] &amp; "\"", "</f>
        <v xml:space="preserve">\"broadcastDate\" : \"\", </v>
      </c>
      <c r="BP21" s="238" t="str">
        <f>"\""startDate\"" : \""" &amp; demoPosts[[#This Row],[startDate]] &amp; "\"", "</f>
        <v xml:space="preserve">\"startDate\" : \"\", </v>
      </c>
      <c r="BQ21" s="238" t="str">
        <f>"\""endDate\"" : \""" &amp; demoPosts[[#This Row],[endDate]] &amp; "\"", "</f>
        <v xml:space="preserve">\"endDate\" : \"\", </v>
      </c>
      <c r="BR21" s="238" t="str">
        <f>"\""currency\"" : \""" &amp; demoPosts[[#This Row],[currency]] &amp; "\"", "</f>
        <v xml:space="preserve">\"currency\" : \"\", </v>
      </c>
      <c r="BS21" s="238" t="str">
        <f>"\""workLocation\"" : \""" &amp; demoPosts[[#This Row],[workLocation]] &amp; "\"", "</f>
        <v xml:space="preserve">\"workLocation\" : \"\", </v>
      </c>
      <c r="BT21" s="238" t="str">
        <f>"\""isPayoutInPieces\"" : \""" &amp; demoPosts[[#This Row],[isPayoutInPieces]] &amp; "\"", "</f>
        <v xml:space="preserve">\"isPayoutInPieces\" : \"\", </v>
      </c>
      <c r="BU21" s="238" t="str">
        <f t="shared" si="11"/>
        <v xml:space="preserve">\"skillNeeded\" : \"\", </v>
      </c>
      <c r="BV21" s="238" t="str">
        <f>"\""posterId\"" : \""" &amp; demoPosts[[#This Row],[posterId]] &amp; "\"", "</f>
        <v xml:space="preserve">\"posterId\" : \"\", </v>
      </c>
      <c r="BW21" s="238" t="str">
        <f>"\""versionNumber\"" : \""" &amp; demoPosts[[#This Row],[versionNumber]] &amp; "\"", "</f>
        <v xml:space="preserve">\"versionNumber\" : \"\", </v>
      </c>
      <c r="BX21" s="239" t="str">
        <f>"\""allowFormatting\"" : " &amp; demoPosts[[#This Row],[allowFormatting]] &amp; ", "</f>
        <v xml:space="preserve">\"allowFormatting\" : , </v>
      </c>
      <c r="BY21" s="238" t="str">
        <f>"\""canForward\"" : " &amp; demoPosts[[#This Row],[canForward]] &amp; ", "</f>
        <v xml:space="preserve">\"canForward\" : true, </v>
      </c>
      <c r="BZ21" s="238" t="str">
        <f t="shared" si="12"/>
        <v xml:space="preserve">\"referents\" : \"\", </v>
      </c>
      <c r="CA21" s="238" t="str">
        <f>"\""contractType\"" : \""" &amp; demoPosts[[#This Row],[contractType]] &amp; "\"", "</f>
        <v xml:space="preserve">\"contractType\" : \"\", </v>
      </c>
      <c r="CB21" s="238" t="str">
        <f>"\""budget\"" : \""" &amp; demoPosts[[#This Row],[budget]] &amp; "\"""</f>
        <v>\"budget\" : \"\"</v>
      </c>
      <c r="CC2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1" s="238"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1" s="238" t="str">
        <f>"\""subject\"" : \""" &amp; demoPosts[[#This Row],[messageSubject]] &amp; "\"","</f>
        <v>\"subject\" : \"subject to discussion\",</v>
      </c>
      <c r="CF2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1" s="232" t="str">
        <f ca="1">"{\""$type\"":\"""&amp;demoPosts[[#This Row],[$type]]&amp;"\"","&amp;demoPosts[[#This Row],[uidInnerJson]]&amp;demoPosts[[#This Row],[createdInnerJson]]&amp;demoPosts[[#This Row],[modifiedInnerJson]]&amp;"\""connections\"":[{}],"&amp;demoPosts[[#This Row],[typeDependentContentJson]]&amp;"}"</f>
        <v>{\"$type\":\"shared.models.MessagePost\",\"uid\" : \"8eae82a747cb4f85a6c1476b7f67b37f\", \"created\" : \"2016-09-02T23:11:46Z\", \"modified\" : \"2002-05-30T09:30:10Z\", \"connections\":[{}],\"postContent\": {\"$type\":\"shared.models.MessagePostContent\",\"versionedPostId\" : \"\", \"versionedPostPredecessorId\" : \"\", \"versionNumber\" : \"\", \"canForward\"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1" s="212" t="str">
        <f>"""uid"" : """&amp;demoPosts[[#This Row],[uid]]&amp;""", "</f>
        <v xml:space="preserve">"uid" : "8eae82a747cb4f85a6c1476b7f67b37f", </v>
      </c>
      <c r="CK21" s="231" t="str">
        <f>"""src"" : """&amp;demoPosts[[#This Row],[Source]]&amp;""", "</f>
        <v xml:space="preserve">"src" : "bf687aa5bcc84e5188ed3e55473d88dc", </v>
      </c>
      <c r="CL21" s="231" t="str">
        <f>"""trgts"" : ["""&amp;demoPosts[[#This Row],[trgt1]]&amp;"""], "</f>
        <v xml:space="preserve">"trgts" : ["eeeeeeeeeeeeeeeeeeeeeeeeeeeeeeee"], </v>
      </c>
      <c r="CM21" s="209" t="str">
        <f>"""label"" : ""each([Bitcoin],[Ethereum],[" &amp; demoPosts[[#This Row],[postTypeGuidLabel]]&amp;"])"", "</f>
        <v xml:space="preserve">"label" : "each([Bitcoin],[Ethereum],[MESSAGEPOSTLABEL])", </v>
      </c>
      <c r="CN21" s="240"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\"2016-09-02T23:11:46Z\", \"modified\" : \"2002-05-30T09:30:10Z\", \"connections\":[{}],\"postContent\": {\"$type\":\"shared.models.MessagePostContent\",\"versionedPostId\" : \"\", \"versionedPostPredecessorId\" : \"\", \"versionNumber\" : \"\", \"canForward\"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2" spans="2:92" s="209" customFormat="1" x14ac:dyDescent="0.25">
      <c r="B22" s="209" t="s">
        <v>1231</v>
      </c>
      <c r="C22" s="209" t="s">
        <v>1135</v>
      </c>
      <c r="D22" s="209" t="str">
        <f>VLOOKUP(demoPosts[[#This Row],[Source]],Table1[[UUID]:[email]],2,FALSE)</f>
        <v>20@localhost</v>
      </c>
      <c r="E22" s="213" t="s">
        <v>2507</v>
      </c>
      <c r="F22" s="209" t="s">
        <v>806</v>
      </c>
      <c r="G2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2" s="232"/>
      <c r="I22" s="232" t="str">
        <f t="shared" ca="1" si="4"/>
        <v>2016-09-02T23:11:46Z</v>
      </c>
      <c r="J22" s="232" t="s">
        <v>805</v>
      </c>
      <c r="K22" s="233"/>
      <c r="L22" s="232"/>
      <c r="M22" s="232" t="s">
        <v>2620</v>
      </c>
      <c r="N22" s="164" t="str">
        <f>ROW(demoPosts[[#This Row],[postTypeGuidLabel]])-3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64">
        <v>12</v>
      </c>
      <c r="P2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64"/>
      <c r="R22" s="234"/>
      <c r="S22" s="234"/>
      <c r="T22" s="234"/>
      <c r="U22" s="234"/>
      <c r="V22" s="234"/>
      <c r="W22" s="234"/>
      <c r="X22" s="234"/>
      <c r="Y22" s="234"/>
      <c r="Z22" s="234"/>
      <c r="AA22" s="234"/>
      <c r="AB22" s="234"/>
      <c r="AC22" s="235"/>
      <c r="AD22" s="234"/>
      <c r="AE22" s="234"/>
      <c r="AF22" s="236"/>
      <c r="AG22" s="165" t="s">
        <v>869</v>
      </c>
      <c r="AH22" s="234"/>
      <c r="AI22" s="234"/>
      <c r="AJ22" s="234"/>
      <c r="AK22" s="237"/>
      <c r="AL22" s="237"/>
      <c r="AM22" s="237"/>
      <c r="AN22" s="237"/>
      <c r="AO22" s="237"/>
      <c r="AP22" s="237"/>
      <c r="AQ22" s="237"/>
      <c r="AR22" s="237"/>
      <c r="AS22" s="237" t="str">
        <f>"\""name\"" : \"""&amp;demoPosts[[#This Row],[talentProfile.name]]&amp;"\"", "</f>
        <v xml:space="preserve">\"name\" : \"\", </v>
      </c>
      <c r="AT22" s="237" t="str">
        <f>"\""title\"" : \"""&amp;demoPosts[[#This Row],[talentProfile.title]]&amp;"\"", "</f>
        <v xml:space="preserve">\"title\" : \"\", </v>
      </c>
      <c r="AU22" s="237" t="str">
        <f>"\""capabilities\"" : \"""&amp;demoPosts[[#This Row],[talentProfile.capabilities]]&amp;"\"", "</f>
        <v xml:space="preserve">\"capabilities\" : \"\", </v>
      </c>
      <c r="AV22" s="237" t="str">
        <f>"\""video\"" : \"""&amp;demoPosts[[#This Row],[talentProfile.video]]&amp;"\"" "</f>
        <v xml:space="preserve">\"video\" : \"\" </v>
      </c>
      <c r="AW2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2" s="212" t="str">
        <f>"\""uid\"" : \"""&amp;demoPosts[[#This Row],[uid]]&amp;"\"", "</f>
        <v xml:space="preserve">\"uid\" : \"a9dc0053a3094071a60f0bc81dba8b97\", </v>
      </c>
      <c r="AY22" s="232" t="e">
        <f>"\""text\"" : \""" &amp;#REF! &amp; "\"", "</f>
        <v>#REF!</v>
      </c>
      <c r="AZ22" s="232" t="str">
        <f t="shared" si="9"/>
        <v xml:space="preserve">\"type\" : \"TEXT\", </v>
      </c>
      <c r="BA22" s="232" t="str">
        <f ca="1">"\""created\"" : \""" &amp; demoPosts[[#This Row],[created]] &amp; "\"", "</f>
        <v xml:space="preserve">\"created\" : \"2016-09-02T23:11:46Z\", </v>
      </c>
      <c r="BB22" s="232" t="str">
        <f>"\""modified\"" : \""" &amp; demoPosts[[#This Row],[modified]] &amp; "\"", "</f>
        <v xml:space="preserve">\"modified\" : \"2002-05-30T09:30:10Z\", </v>
      </c>
      <c r="BC22" s="232" t="str">
        <f ca="1">"\""created\"" : \""" &amp; demoPosts[[#This Row],[created]] &amp; "\"", "</f>
        <v xml:space="preserve">\"created\" : \"2016-09-02T23:11:46Z\", </v>
      </c>
      <c r="BD22" s="232" t="str">
        <f>"\""modified\"" : \""" &amp; demoPosts[[#This Row],[modified]] &amp; "\"", "</f>
        <v xml:space="preserve">\"modified\" : \"2002-05-30T09:30:10Z\", </v>
      </c>
      <c r="BE22" s="232" t="str">
        <f>"\""labels\"" : \""each([Bitcoin],[Ethereum],[" &amp; demoPosts[[#This Row],[postTypeGuidLabel]]&amp;"])\"", "</f>
        <v xml:space="preserve">\"labels\" : \"each([Bitcoin],[Ethereum],[MESSAGEPOSTLABEL])\", </v>
      </c>
      <c r="BF22" s="232" t="str">
        <f t="shared" si="10"/>
        <v>\"connections\":[{\"source\":\"alias://ff5136ad023a66644c4f4a8e2a495bb34689/alias\",\"target\":\"alias://0e65bd3a974ed1d7c195f94055c93537827f/alias\",\"label\":\"f0186f0d-c862-4ee3-9c09-b850a9d745a7\"}],</v>
      </c>
      <c r="BG22" s="232" t="str">
        <f>"\""versionedPostId\"" : \""" &amp; demoPosts[[#This Row],[versionedPost.id]] &amp; "\"", "</f>
        <v xml:space="preserve">\"versionedPostId\" : \"\", </v>
      </c>
      <c r="BH22" s="232" t="str">
        <f>"\""versionedPostPredecessorId\"" : \""" &amp; demoPosts[[#This Row],[versionedPost.predecessorID]] &amp; "\"", "</f>
        <v xml:space="preserve">\"versionedPostPredecessorId\" : \"\", </v>
      </c>
      <c r="BI22" s="238" t="str">
        <f>"\""jobPostType\"" : \""" &amp; demoPosts[[#This Row],[jobPostType]] &amp; "\"", "</f>
        <v xml:space="preserve">\"jobPostType\" : \"\", </v>
      </c>
      <c r="BJ22" s="238" t="str">
        <f>"\""name\"" : \""" &amp; demoPosts[[#This Row],[summary]] &amp; "\"", "</f>
        <v xml:space="preserve">\"name\" : \"\", </v>
      </c>
      <c r="BK22" s="238" t="str">
        <f>"\""description\"" : \""" &amp; demoPosts[[#This Row],[description]] &amp; "\"", "</f>
        <v xml:space="preserve">\"description\" : \"\", </v>
      </c>
      <c r="BL22" s="238" t="str">
        <f>"\""message\"" : \""" &amp; demoPosts[[#This Row],[message]] &amp; "\"", "</f>
        <v xml:space="preserve">\"message\" : \"\", </v>
      </c>
      <c r="BM2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2" s="238" t="str">
        <f>"\""postedDate\"" : \""" &amp; demoPosts[[#This Row],[message]] &amp; "\"", "</f>
        <v xml:space="preserve">\"postedDate\" : \"\", </v>
      </c>
      <c r="BO22" s="238" t="str">
        <f>"\""broadcastDate\"" : \""" &amp; demoPosts[[#This Row],[broadcastDate]] &amp; "\"", "</f>
        <v xml:space="preserve">\"broadcastDate\" : \"\", </v>
      </c>
      <c r="BP22" s="238" t="str">
        <f>"\""startDate\"" : \""" &amp; demoPosts[[#This Row],[startDate]] &amp; "\"", "</f>
        <v xml:space="preserve">\"startDate\" : \"\", </v>
      </c>
      <c r="BQ22" s="238" t="str">
        <f>"\""endDate\"" : \""" &amp; demoPosts[[#This Row],[endDate]] &amp; "\"", "</f>
        <v xml:space="preserve">\"endDate\" : \"\", </v>
      </c>
      <c r="BR22" s="238" t="str">
        <f>"\""currency\"" : \""" &amp; demoPosts[[#This Row],[currency]] &amp; "\"", "</f>
        <v xml:space="preserve">\"currency\" : \"\", </v>
      </c>
      <c r="BS22" s="238" t="str">
        <f>"\""workLocation\"" : \""" &amp; demoPosts[[#This Row],[workLocation]] &amp; "\"", "</f>
        <v xml:space="preserve">\"workLocation\" : \"\", </v>
      </c>
      <c r="BT22" s="238" t="str">
        <f>"\""isPayoutInPieces\"" : \""" &amp; demoPosts[[#This Row],[isPayoutInPieces]] &amp; "\"", "</f>
        <v xml:space="preserve">\"isPayoutInPieces\" : \"\", </v>
      </c>
      <c r="BU22" s="238" t="str">
        <f t="shared" si="11"/>
        <v xml:space="preserve">\"skillNeeded\" : \"\", </v>
      </c>
      <c r="BV22" s="238" t="str">
        <f>"\""posterId\"" : \""" &amp; demoPosts[[#This Row],[posterId]] &amp; "\"", "</f>
        <v xml:space="preserve">\"posterId\" : \"\", </v>
      </c>
      <c r="BW22" s="238" t="str">
        <f>"\""versionNumber\"" : \""" &amp; demoPosts[[#This Row],[versionNumber]] &amp; "\"", "</f>
        <v xml:space="preserve">\"versionNumber\" : \"\", </v>
      </c>
      <c r="BX22" s="239" t="str">
        <f>"\""allowFormatting\"" : " &amp; demoPosts[[#This Row],[allowFormatting]] &amp; ", "</f>
        <v xml:space="preserve">\"allowFormatting\" : , </v>
      </c>
      <c r="BY22" s="238" t="str">
        <f>"\""canForward\"" : " &amp; demoPosts[[#This Row],[canForward]] &amp; ", "</f>
        <v xml:space="preserve">\"canForward\" : true, </v>
      </c>
      <c r="BZ22" s="238" t="str">
        <f t="shared" si="12"/>
        <v xml:space="preserve">\"referents\" : \"\", </v>
      </c>
      <c r="CA22" s="238" t="str">
        <f>"\""contractType\"" : \""" &amp; demoPosts[[#This Row],[contractType]] &amp; "\"", "</f>
        <v xml:space="preserve">\"contractType\" : \"\", </v>
      </c>
      <c r="CB22" s="238" t="str">
        <f>"\""budget\"" : \""" &amp; demoPosts[[#This Row],[budget]] &amp; "\"""</f>
        <v>\"budget\" : \"\"</v>
      </c>
      <c r="CC2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2" s="238"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2" s="238" t="str">
        <f>"\""subject\"" : \""" &amp; demoPosts[[#This Row],[messageSubject]] &amp; "\"","</f>
        <v>\"subject\" : \"subject to discussion\",</v>
      </c>
      <c r="CF2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2" s="232" t="str">
        <f ca="1">"{\""$type\"":\"""&amp;demoPosts[[#This Row],[$type]]&amp;"\"","&amp;demoPosts[[#This Row],[uidInnerJson]]&amp;demoPosts[[#This Row],[createdInnerJson]]&amp;demoPosts[[#This Row],[modifiedInnerJson]]&amp;"\""connections\"":[{}],"&amp;demoPosts[[#This Row],[typeDependentContentJson]]&amp;"}"</f>
        <v>{\"$type\":\"shared.models.MessagePost\",\"uid\" : \"a9dc0053a3094071a60f0bc81dba8b97\", \"created\" : \"2016-09-02T23:11:46Z\", \"modified\" : \"2002-05-30T09:30:10Z\", \"connections\":[{}],\"postContent\": {\"$type\":\"shared.models.MessagePostContent\",\"versionedPostId\" : \"\", \"versionedPostPredecessorId\" : \"\", \"versionNumber\" : \"\", \"canForward\"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2" s="212" t="str">
        <f>"""uid"" : """&amp;demoPosts[[#This Row],[uid]]&amp;""", "</f>
        <v xml:space="preserve">"uid" : "a9dc0053a3094071a60f0bc81dba8b97", </v>
      </c>
      <c r="CK22" s="231" t="str">
        <f>"""src"" : """&amp;demoPosts[[#This Row],[Source]]&amp;""", "</f>
        <v xml:space="preserve">"src" : "897c7cd4f7874a0d949ce04164859b46", </v>
      </c>
      <c r="CL22" s="231" t="str">
        <f>"""trgts"" : ["""&amp;demoPosts[[#This Row],[trgt1]]&amp;"""], "</f>
        <v xml:space="preserve">"trgts" : ["eeeeeeeeeeeeeeeeeeeeeeeeeeeeeeee"], </v>
      </c>
      <c r="CM22" s="209" t="str">
        <f>"""label"" : ""each([Bitcoin],[Ethereum],[" &amp; demoPosts[[#This Row],[postTypeGuidLabel]]&amp;"])"", "</f>
        <v xml:space="preserve">"label" : "each([Bitcoin],[Ethereum],[MESSAGEPOSTLABEL])", </v>
      </c>
      <c r="CN22" s="240"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\"2016-09-02T23:11:46Z\", \"modified\" : \"2002-05-30T09:30:10Z\", \"connections\":[{}],\"postContent\": {\"$type\":\"shared.models.MessagePostContent\",\"versionedPostId\" : \"\", \"versionedPostPredecessorId\" : \"\", \"versionNumber\" : \"\", \"canForward\"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3" spans="2:92" s="209" customFormat="1" x14ac:dyDescent="0.25">
      <c r="B23" s="209" t="s">
        <v>1232</v>
      </c>
      <c r="C23" s="209" t="s">
        <v>1136</v>
      </c>
      <c r="D23" s="209" t="str">
        <f>VLOOKUP(demoPosts[[#This Row],[Source]],Table1[[UUID]:[email]],2,FALSE)</f>
        <v>21@localhost</v>
      </c>
      <c r="E23" s="213" t="s">
        <v>2507</v>
      </c>
      <c r="F23" s="209" t="s">
        <v>806</v>
      </c>
      <c r="G2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3" s="232"/>
      <c r="I23" s="232" t="str">
        <f t="shared" ca="1" si="4"/>
        <v>2016-09-02T23:11:46Z</v>
      </c>
      <c r="J23" s="232" t="s">
        <v>805</v>
      </c>
      <c r="K23" s="233"/>
      <c r="L23" s="232"/>
      <c r="M23" s="232" t="s">
        <v>2620</v>
      </c>
      <c r="N23" s="164" t="str">
        <f>ROW(demoPosts[[#This Row],[postTypeGuidLabel]])-3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64">
        <v>12</v>
      </c>
      <c r="P2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64"/>
      <c r="R23" s="234"/>
      <c r="S23" s="234"/>
      <c r="T23" s="234"/>
      <c r="U23" s="234"/>
      <c r="V23" s="234"/>
      <c r="W23" s="234"/>
      <c r="X23" s="234"/>
      <c r="Y23" s="234"/>
      <c r="Z23" s="234"/>
      <c r="AA23" s="234"/>
      <c r="AB23" s="234"/>
      <c r="AC23" s="235"/>
      <c r="AD23" s="234"/>
      <c r="AE23" s="234"/>
      <c r="AF23" s="236"/>
      <c r="AG23" s="165" t="s">
        <v>869</v>
      </c>
      <c r="AH23" s="234"/>
      <c r="AI23" s="234"/>
      <c r="AJ23" s="234"/>
      <c r="AK23" s="237"/>
      <c r="AL23" s="237"/>
      <c r="AM23" s="237"/>
      <c r="AN23" s="237"/>
      <c r="AO23" s="237"/>
      <c r="AP23" s="237"/>
      <c r="AQ23" s="237"/>
      <c r="AR23" s="237"/>
      <c r="AS23" s="237" t="str">
        <f>"\""name\"" : \"""&amp;demoPosts[[#This Row],[talentProfile.name]]&amp;"\"", "</f>
        <v xml:space="preserve">\"name\" : \"\", </v>
      </c>
      <c r="AT23" s="237" t="str">
        <f>"\""title\"" : \"""&amp;demoPosts[[#This Row],[talentProfile.title]]&amp;"\"", "</f>
        <v xml:space="preserve">\"title\" : \"\", </v>
      </c>
      <c r="AU23" s="237" t="str">
        <f>"\""capabilities\"" : \"""&amp;demoPosts[[#This Row],[talentProfile.capabilities]]&amp;"\"", "</f>
        <v xml:space="preserve">\"capabilities\" : \"\", </v>
      </c>
      <c r="AV23" s="237" t="str">
        <f>"\""video\"" : \"""&amp;demoPosts[[#This Row],[talentProfile.video]]&amp;"\"" "</f>
        <v xml:space="preserve">\"video\" : \"\" </v>
      </c>
      <c r="AW2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3" s="212" t="str">
        <f>"\""uid\"" : \"""&amp;demoPosts[[#This Row],[uid]]&amp;"\"", "</f>
        <v xml:space="preserve">\"uid\" : \"dee0946e802f4459b6ded0c0df4c78ad\", </v>
      </c>
      <c r="AY23" s="232" t="e">
        <f>"\""text\"" : \""" &amp;#REF! &amp; "\"", "</f>
        <v>#REF!</v>
      </c>
      <c r="AZ23" s="232" t="str">
        <f t="shared" si="9"/>
        <v xml:space="preserve">\"type\" : \"TEXT\", </v>
      </c>
      <c r="BA23" s="232" t="str">
        <f ca="1">"\""created\"" : \""" &amp; demoPosts[[#This Row],[created]] &amp; "\"", "</f>
        <v xml:space="preserve">\"created\" : \"2016-09-02T23:11:46Z\", </v>
      </c>
      <c r="BB23" s="232" t="str">
        <f>"\""modified\"" : \""" &amp; demoPosts[[#This Row],[modified]] &amp; "\"", "</f>
        <v xml:space="preserve">\"modified\" : \"2002-05-30T09:30:10Z\", </v>
      </c>
      <c r="BC23" s="232" t="str">
        <f ca="1">"\""created\"" : \""" &amp; demoPosts[[#This Row],[created]] &amp; "\"", "</f>
        <v xml:space="preserve">\"created\" : \"2016-09-02T23:11:46Z\", </v>
      </c>
      <c r="BD23" s="232" t="str">
        <f>"\""modified\"" : \""" &amp; demoPosts[[#This Row],[modified]] &amp; "\"", "</f>
        <v xml:space="preserve">\"modified\" : \"2002-05-30T09:30:10Z\", </v>
      </c>
      <c r="BE23" s="232" t="str">
        <f>"\""labels\"" : \""each([Bitcoin],[Ethereum],[" &amp; demoPosts[[#This Row],[postTypeGuidLabel]]&amp;"])\"", "</f>
        <v xml:space="preserve">\"labels\" : \"each([Bitcoin],[Ethereum],[MESSAGEPOSTLABEL])\", </v>
      </c>
      <c r="BF23" s="232" t="str">
        <f t="shared" si="10"/>
        <v>\"connections\":[{\"source\":\"alias://ff5136ad023a66644c4f4a8e2a495bb34689/alias\",\"target\":\"alias://0e65bd3a974ed1d7c195f94055c93537827f/alias\",\"label\":\"f0186f0d-c862-4ee3-9c09-b850a9d745a7\"}],</v>
      </c>
      <c r="BG23" s="232" t="str">
        <f>"\""versionedPostId\"" : \""" &amp; demoPosts[[#This Row],[versionedPost.id]] &amp; "\"", "</f>
        <v xml:space="preserve">\"versionedPostId\" : \"\", </v>
      </c>
      <c r="BH23" s="232" t="str">
        <f>"\""versionedPostPredecessorId\"" : \""" &amp; demoPosts[[#This Row],[versionedPost.predecessorID]] &amp; "\"", "</f>
        <v xml:space="preserve">\"versionedPostPredecessorId\" : \"\", </v>
      </c>
      <c r="BI23" s="238" t="str">
        <f>"\""jobPostType\"" : \""" &amp; demoPosts[[#This Row],[jobPostType]] &amp; "\"", "</f>
        <v xml:space="preserve">\"jobPostType\" : \"\", </v>
      </c>
      <c r="BJ23" s="238" t="str">
        <f>"\""name\"" : \""" &amp; demoPosts[[#This Row],[summary]] &amp; "\"", "</f>
        <v xml:space="preserve">\"name\" : \"\", </v>
      </c>
      <c r="BK23" s="238" t="str">
        <f>"\""description\"" : \""" &amp; demoPosts[[#This Row],[description]] &amp; "\"", "</f>
        <v xml:space="preserve">\"description\" : \"\", </v>
      </c>
      <c r="BL23" s="238" t="str">
        <f>"\""message\"" : \""" &amp; demoPosts[[#This Row],[message]] &amp; "\"", "</f>
        <v xml:space="preserve">\"message\" : \"\", </v>
      </c>
      <c r="BM2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3" s="238" t="str">
        <f>"\""postedDate\"" : \""" &amp; demoPosts[[#This Row],[message]] &amp; "\"", "</f>
        <v xml:space="preserve">\"postedDate\" : \"\", </v>
      </c>
      <c r="BO23" s="238" t="str">
        <f>"\""broadcastDate\"" : \""" &amp; demoPosts[[#This Row],[broadcastDate]] &amp; "\"", "</f>
        <v xml:space="preserve">\"broadcastDate\" : \"\", </v>
      </c>
      <c r="BP23" s="238" t="str">
        <f>"\""startDate\"" : \""" &amp; demoPosts[[#This Row],[startDate]] &amp; "\"", "</f>
        <v xml:space="preserve">\"startDate\" : \"\", </v>
      </c>
      <c r="BQ23" s="238" t="str">
        <f>"\""endDate\"" : \""" &amp; demoPosts[[#This Row],[endDate]] &amp; "\"", "</f>
        <v xml:space="preserve">\"endDate\" : \"\", </v>
      </c>
      <c r="BR23" s="238" t="str">
        <f>"\""currency\"" : \""" &amp; demoPosts[[#This Row],[currency]] &amp; "\"", "</f>
        <v xml:space="preserve">\"currency\" : \"\", </v>
      </c>
      <c r="BS23" s="238" t="str">
        <f>"\""workLocation\"" : \""" &amp; demoPosts[[#This Row],[workLocation]] &amp; "\"", "</f>
        <v xml:space="preserve">\"workLocation\" : \"\", </v>
      </c>
      <c r="BT23" s="238" t="str">
        <f>"\""isPayoutInPieces\"" : \""" &amp; demoPosts[[#This Row],[isPayoutInPieces]] &amp; "\"", "</f>
        <v xml:space="preserve">\"isPayoutInPieces\" : \"\", </v>
      </c>
      <c r="BU23" s="238" t="str">
        <f t="shared" si="11"/>
        <v xml:space="preserve">\"skillNeeded\" : \"\", </v>
      </c>
      <c r="BV23" s="238" t="str">
        <f>"\""posterId\"" : \""" &amp; demoPosts[[#This Row],[posterId]] &amp; "\"", "</f>
        <v xml:space="preserve">\"posterId\" : \"\", </v>
      </c>
      <c r="BW23" s="238" t="str">
        <f>"\""versionNumber\"" : \""" &amp; demoPosts[[#This Row],[versionNumber]] &amp; "\"", "</f>
        <v xml:space="preserve">\"versionNumber\" : \"\", </v>
      </c>
      <c r="BX23" s="239" t="str">
        <f>"\""allowFormatting\"" : " &amp; demoPosts[[#This Row],[allowFormatting]] &amp; ", "</f>
        <v xml:space="preserve">\"allowFormatting\" : , </v>
      </c>
      <c r="BY23" s="238" t="str">
        <f>"\""canForward\"" : " &amp; demoPosts[[#This Row],[canForward]] &amp; ", "</f>
        <v xml:space="preserve">\"canForward\" : true, </v>
      </c>
      <c r="BZ23" s="238" t="str">
        <f t="shared" si="12"/>
        <v xml:space="preserve">\"referents\" : \"\", </v>
      </c>
      <c r="CA23" s="238" t="str">
        <f>"\""contractType\"" : \""" &amp; demoPosts[[#This Row],[contractType]] &amp; "\"", "</f>
        <v xml:space="preserve">\"contractType\" : \"\", </v>
      </c>
      <c r="CB23" s="238" t="str">
        <f>"\""budget\"" : \""" &amp; demoPosts[[#This Row],[budget]] &amp; "\"""</f>
        <v>\"budget\" : \"\"</v>
      </c>
      <c r="CC2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3" s="238"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3" s="238" t="str">
        <f>"\""subject\"" : \""" &amp; demoPosts[[#This Row],[messageSubject]] &amp; "\"","</f>
        <v>\"subject\" : \"subject to discussion\",</v>
      </c>
      <c r="CF2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3" s="232" t="str">
        <f ca="1">"{\""$type\"":\"""&amp;demoPosts[[#This Row],[$type]]&amp;"\"","&amp;demoPosts[[#This Row],[uidInnerJson]]&amp;demoPosts[[#This Row],[createdInnerJson]]&amp;demoPosts[[#This Row],[modifiedInnerJson]]&amp;"\""connections\"":[{}],"&amp;demoPosts[[#This Row],[typeDependentContentJson]]&amp;"}"</f>
        <v>{\"$type\":\"shared.models.MessagePost\",\"uid\" : \"dee0946e802f4459b6ded0c0df4c78ad\", \"created\" : \"2016-09-02T23:11:46Z\", \"modified\" : \"2002-05-30T09:30:10Z\", \"connections\":[{}],\"postContent\": {\"$type\":\"shared.models.MessagePostContent\",\"versionedPostId\" : \"\", \"versionedPostPredecessorId\" : \"\", \"versionNumber\" : \"\", \"canForward\"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3" s="212" t="str">
        <f>"""uid"" : """&amp;demoPosts[[#This Row],[uid]]&amp;""", "</f>
        <v xml:space="preserve">"uid" : "dee0946e802f4459b6ded0c0df4c78ad", </v>
      </c>
      <c r="CK23" s="231" t="str">
        <f>"""src"" : """&amp;demoPosts[[#This Row],[Source]]&amp;""", "</f>
        <v xml:space="preserve">"src" : "39e96eef3b78410fa1e2cdee8b977963", </v>
      </c>
      <c r="CL23" s="231" t="str">
        <f>"""trgts"" : ["""&amp;demoPosts[[#This Row],[trgt1]]&amp;"""], "</f>
        <v xml:space="preserve">"trgts" : ["eeeeeeeeeeeeeeeeeeeeeeeeeeeeeeee"], </v>
      </c>
      <c r="CM23" s="209" t="str">
        <f>"""label"" : ""each([Bitcoin],[Ethereum],[" &amp; demoPosts[[#This Row],[postTypeGuidLabel]]&amp;"])"", "</f>
        <v xml:space="preserve">"label" : "each([Bitcoin],[Ethereum],[MESSAGEPOSTLABEL])", </v>
      </c>
      <c r="CN23" s="240"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\"2016-09-02T23:11:46Z\", \"modified\" : \"2002-05-30T09:30:10Z\", \"connections\":[{}],\"postContent\": {\"$type\":\"shared.models.MessagePostContent\",\"versionedPostId\" : \"\", \"versionedPostPredecessorId\" : \"\", \"versionNumber\" : \"\", \"canForward\"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4" spans="2:92" s="209" customFormat="1" x14ac:dyDescent="0.25">
      <c r="B24" s="209" t="s">
        <v>1233</v>
      </c>
      <c r="C24" s="209" t="s">
        <v>1137</v>
      </c>
      <c r="D24" s="209" t="str">
        <f>VLOOKUP(demoPosts[[#This Row],[Source]],Table1[[UUID]:[email]],2,FALSE)</f>
        <v>22@localhost</v>
      </c>
      <c r="E24" s="213" t="s">
        <v>2507</v>
      </c>
      <c r="F24" s="209" t="s">
        <v>806</v>
      </c>
      <c r="G2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4" s="232"/>
      <c r="I24" s="232" t="str">
        <f t="shared" ca="1" si="4"/>
        <v>2016-09-02T23:11:46Z</v>
      </c>
      <c r="J24" s="232" t="s">
        <v>805</v>
      </c>
      <c r="K24" s="233"/>
      <c r="L24" s="232"/>
      <c r="M24" s="232" t="s">
        <v>2620</v>
      </c>
      <c r="N24" s="164" t="str">
        <f>ROW(demoPosts[[#This Row],[postTypeGuidLabel]])-3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64">
        <v>12</v>
      </c>
      <c r="P2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64"/>
      <c r="R24" s="234"/>
      <c r="S24" s="234"/>
      <c r="T24" s="234"/>
      <c r="U24" s="234"/>
      <c r="V24" s="234"/>
      <c r="W24" s="234"/>
      <c r="X24" s="234"/>
      <c r="Y24" s="234"/>
      <c r="Z24" s="234"/>
      <c r="AA24" s="234"/>
      <c r="AB24" s="234"/>
      <c r="AC24" s="235"/>
      <c r="AD24" s="234"/>
      <c r="AE24" s="234"/>
      <c r="AF24" s="236"/>
      <c r="AG24" s="165" t="s">
        <v>869</v>
      </c>
      <c r="AH24" s="234"/>
      <c r="AI24" s="234"/>
      <c r="AJ24" s="234"/>
      <c r="AK24" s="237"/>
      <c r="AL24" s="237"/>
      <c r="AM24" s="237"/>
      <c r="AN24" s="237"/>
      <c r="AO24" s="237"/>
      <c r="AP24" s="237"/>
      <c r="AQ24" s="237"/>
      <c r="AR24" s="237"/>
      <c r="AS24" s="237" t="str">
        <f>"\""name\"" : \"""&amp;demoPosts[[#This Row],[talentProfile.name]]&amp;"\"", "</f>
        <v xml:space="preserve">\"name\" : \"\", </v>
      </c>
      <c r="AT24" s="237" t="str">
        <f>"\""title\"" : \"""&amp;demoPosts[[#This Row],[talentProfile.title]]&amp;"\"", "</f>
        <v xml:space="preserve">\"title\" : \"\", </v>
      </c>
      <c r="AU24" s="237" t="str">
        <f>"\""capabilities\"" : \"""&amp;demoPosts[[#This Row],[talentProfile.capabilities]]&amp;"\"", "</f>
        <v xml:space="preserve">\"capabilities\" : \"\", </v>
      </c>
      <c r="AV24" s="237" t="str">
        <f>"\""video\"" : \"""&amp;demoPosts[[#This Row],[talentProfile.video]]&amp;"\"" "</f>
        <v xml:space="preserve">\"video\" : \"\" </v>
      </c>
      <c r="AW2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4" s="212" t="str">
        <f>"\""uid\"" : \"""&amp;demoPosts[[#This Row],[uid]]&amp;"\"", "</f>
        <v xml:space="preserve">\"uid\" : \"2e9a605715094ee69e6d4867f7611071\", </v>
      </c>
      <c r="AY24" s="232" t="e">
        <f>"\""text\"" : \""" &amp;#REF! &amp; "\"", "</f>
        <v>#REF!</v>
      </c>
      <c r="AZ24" s="232" t="str">
        <f t="shared" si="9"/>
        <v xml:space="preserve">\"type\" : \"TEXT\", </v>
      </c>
      <c r="BA24" s="232" t="str">
        <f ca="1">"\""created\"" : \""" &amp; demoPosts[[#This Row],[created]] &amp; "\"", "</f>
        <v xml:space="preserve">\"created\" : \"2016-09-02T23:11:46Z\", </v>
      </c>
      <c r="BB24" s="232" t="str">
        <f>"\""modified\"" : \""" &amp; demoPosts[[#This Row],[modified]] &amp; "\"", "</f>
        <v xml:space="preserve">\"modified\" : \"2002-05-30T09:30:10Z\", </v>
      </c>
      <c r="BC24" s="232" t="str">
        <f ca="1">"\""created\"" : \""" &amp; demoPosts[[#This Row],[created]] &amp; "\"", "</f>
        <v xml:space="preserve">\"created\" : \"2016-09-02T23:11:46Z\", </v>
      </c>
      <c r="BD24" s="232" t="str">
        <f>"\""modified\"" : \""" &amp; demoPosts[[#This Row],[modified]] &amp; "\"", "</f>
        <v xml:space="preserve">\"modified\" : \"2002-05-30T09:30:10Z\", </v>
      </c>
      <c r="BE24" s="232" t="str">
        <f>"\""labels\"" : \""each([Bitcoin],[Ethereum],[" &amp; demoPosts[[#This Row],[postTypeGuidLabel]]&amp;"])\"", "</f>
        <v xml:space="preserve">\"labels\" : \"each([Bitcoin],[Ethereum],[MESSAGEPOSTLABEL])\", </v>
      </c>
      <c r="BF24" s="232" t="str">
        <f t="shared" si="10"/>
        <v>\"connections\":[{\"source\":\"alias://ff5136ad023a66644c4f4a8e2a495bb34689/alias\",\"target\":\"alias://0e65bd3a974ed1d7c195f94055c93537827f/alias\",\"label\":\"f0186f0d-c862-4ee3-9c09-b850a9d745a7\"}],</v>
      </c>
      <c r="BG24" s="232" t="str">
        <f>"\""versionedPostId\"" : \""" &amp; demoPosts[[#This Row],[versionedPost.id]] &amp; "\"", "</f>
        <v xml:space="preserve">\"versionedPostId\" : \"\", </v>
      </c>
      <c r="BH24" s="232" t="str">
        <f>"\""versionedPostPredecessorId\"" : \""" &amp; demoPosts[[#This Row],[versionedPost.predecessorID]] &amp; "\"", "</f>
        <v xml:space="preserve">\"versionedPostPredecessorId\" : \"\", </v>
      </c>
      <c r="BI24" s="238" t="str">
        <f>"\""jobPostType\"" : \""" &amp; demoPosts[[#This Row],[jobPostType]] &amp; "\"", "</f>
        <v xml:space="preserve">\"jobPostType\" : \"\", </v>
      </c>
      <c r="BJ24" s="238" t="str">
        <f>"\""name\"" : \""" &amp; demoPosts[[#This Row],[summary]] &amp; "\"", "</f>
        <v xml:space="preserve">\"name\" : \"\", </v>
      </c>
      <c r="BK24" s="238" t="str">
        <f>"\""description\"" : \""" &amp; demoPosts[[#This Row],[description]] &amp; "\"", "</f>
        <v xml:space="preserve">\"description\" : \"\", </v>
      </c>
      <c r="BL24" s="238" t="str">
        <f>"\""message\"" : \""" &amp; demoPosts[[#This Row],[message]] &amp; "\"", "</f>
        <v xml:space="preserve">\"message\" : \"\", </v>
      </c>
      <c r="BM2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4" s="238" t="str">
        <f>"\""postedDate\"" : \""" &amp; demoPosts[[#This Row],[message]] &amp; "\"", "</f>
        <v xml:space="preserve">\"postedDate\" : \"\", </v>
      </c>
      <c r="BO24" s="238" t="str">
        <f>"\""broadcastDate\"" : \""" &amp; demoPosts[[#This Row],[broadcastDate]] &amp; "\"", "</f>
        <v xml:space="preserve">\"broadcastDate\" : \"\", </v>
      </c>
      <c r="BP24" s="238" t="str">
        <f>"\""startDate\"" : \""" &amp; demoPosts[[#This Row],[startDate]] &amp; "\"", "</f>
        <v xml:space="preserve">\"startDate\" : \"\", </v>
      </c>
      <c r="BQ24" s="238" t="str">
        <f>"\""endDate\"" : \""" &amp; demoPosts[[#This Row],[endDate]] &amp; "\"", "</f>
        <v xml:space="preserve">\"endDate\" : \"\", </v>
      </c>
      <c r="BR24" s="238" t="str">
        <f>"\""currency\"" : \""" &amp; demoPosts[[#This Row],[currency]] &amp; "\"", "</f>
        <v xml:space="preserve">\"currency\" : \"\", </v>
      </c>
      <c r="BS24" s="238" t="str">
        <f>"\""workLocation\"" : \""" &amp; demoPosts[[#This Row],[workLocation]] &amp; "\"", "</f>
        <v xml:space="preserve">\"workLocation\" : \"\", </v>
      </c>
      <c r="BT24" s="238" t="str">
        <f>"\""isPayoutInPieces\"" : \""" &amp; demoPosts[[#This Row],[isPayoutInPieces]] &amp; "\"", "</f>
        <v xml:space="preserve">\"isPayoutInPieces\" : \"\", </v>
      </c>
      <c r="BU24" s="238" t="str">
        <f t="shared" si="11"/>
        <v xml:space="preserve">\"skillNeeded\" : \"\", </v>
      </c>
      <c r="BV24" s="238" t="str">
        <f>"\""posterId\"" : \""" &amp; demoPosts[[#This Row],[posterId]] &amp; "\"", "</f>
        <v xml:space="preserve">\"posterId\" : \"\", </v>
      </c>
      <c r="BW24" s="238" t="str">
        <f>"\""versionNumber\"" : \""" &amp; demoPosts[[#This Row],[versionNumber]] &amp; "\"", "</f>
        <v xml:space="preserve">\"versionNumber\" : \"\", </v>
      </c>
      <c r="BX24" s="239" t="str">
        <f>"\""allowFormatting\"" : " &amp; demoPosts[[#This Row],[allowFormatting]] &amp; ", "</f>
        <v xml:space="preserve">\"allowFormatting\" : , </v>
      </c>
      <c r="BY24" s="238" t="str">
        <f>"\""canForward\"" : " &amp; demoPosts[[#This Row],[canForward]] &amp; ", "</f>
        <v xml:space="preserve">\"canForward\" : true, </v>
      </c>
      <c r="BZ24" s="238" t="str">
        <f t="shared" si="12"/>
        <v xml:space="preserve">\"referents\" : \"\", </v>
      </c>
      <c r="CA24" s="238" t="str">
        <f>"\""contractType\"" : \""" &amp; demoPosts[[#This Row],[contractType]] &amp; "\"", "</f>
        <v xml:space="preserve">\"contractType\" : \"\", </v>
      </c>
      <c r="CB24" s="238" t="str">
        <f>"\""budget\"" : \""" &amp; demoPosts[[#This Row],[budget]] &amp; "\"""</f>
        <v>\"budget\" : \"\"</v>
      </c>
      <c r="CC2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4" s="238"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4" s="238" t="str">
        <f>"\""subject\"" : \""" &amp; demoPosts[[#This Row],[messageSubject]] &amp; "\"","</f>
        <v>\"subject\" : \"subject to discussion\",</v>
      </c>
      <c r="CF2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4" s="232" t="str">
        <f ca="1">"{\""$type\"":\"""&amp;demoPosts[[#This Row],[$type]]&amp;"\"","&amp;demoPosts[[#This Row],[uidInnerJson]]&amp;demoPosts[[#This Row],[createdInnerJson]]&amp;demoPosts[[#This Row],[modifiedInnerJson]]&amp;"\""connections\"":[{}],"&amp;demoPosts[[#This Row],[typeDependentContentJson]]&amp;"}"</f>
        <v>{\"$type\":\"shared.models.MessagePost\",\"uid\" : \"2e9a605715094ee69e6d4867f7611071\", \"created\" : \"2016-09-02T23:11:46Z\", \"modified\" : \"2002-05-30T09:30:10Z\", \"connections\":[{}],\"postContent\": {\"$type\":\"shared.models.MessagePostContent\",\"versionedPostId\" : \"\", \"versionedPostPredecessorId\" : \"\", \"versionNumber\" : \"\", \"canForward\"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4" s="212" t="str">
        <f>"""uid"" : """&amp;demoPosts[[#This Row],[uid]]&amp;""", "</f>
        <v xml:space="preserve">"uid" : "2e9a605715094ee69e6d4867f7611071", </v>
      </c>
      <c r="CK24" s="231" t="str">
        <f>"""src"" : """&amp;demoPosts[[#This Row],[Source]]&amp;""", "</f>
        <v xml:space="preserve">"src" : "d0df453339e9412b9ee6b0e83cd8aa68", </v>
      </c>
      <c r="CL24" s="231" t="str">
        <f>"""trgts"" : ["""&amp;demoPosts[[#This Row],[trgt1]]&amp;"""], "</f>
        <v xml:space="preserve">"trgts" : ["eeeeeeeeeeeeeeeeeeeeeeeeeeeeeeee"], </v>
      </c>
      <c r="CM24" s="209" t="str">
        <f>"""label"" : ""each([Bitcoin],[Ethereum],[" &amp; demoPosts[[#This Row],[postTypeGuidLabel]]&amp;"])"", "</f>
        <v xml:space="preserve">"label" : "each([Bitcoin],[Ethereum],[MESSAGEPOSTLABEL])", </v>
      </c>
      <c r="CN24" s="240"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\"2016-09-02T23:11:46Z\", \"modified\" : \"2002-05-30T09:30:10Z\", \"connections\":[{}],\"postContent\": {\"$type\":\"shared.models.MessagePostContent\",\"versionedPostId\" : \"\", \"versionedPostPredecessorId\" : \"\", \"versionNumber\" : \"\", \"canForward\"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5" spans="2:92" s="209" customFormat="1" x14ac:dyDescent="0.25">
      <c r="B25" s="209" t="s">
        <v>1234</v>
      </c>
      <c r="C25" s="209" t="s">
        <v>1138</v>
      </c>
      <c r="D25" s="209" t="str">
        <f>VLOOKUP(demoPosts[[#This Row],[Source]],Table1[[UUID]:[email]],2,FALSE)</f>
        <v>23@localhost</v>
      </c>
      <c r="E25" s="213" t="s">
        <v>2507</v>
      </c>
      <c r="F25" s="209" t="s">
        <v>806</v>
      </c>
      <c r="G2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5" s="232"/>
      <c r="I25" s="232" t="str">
        <f t="shared" ca="1" si="4"/>
        <v>2016-09-02T23:11:46Z</v>
      </c>
      <c r="J25" s="232" t="s">
        <v>805</v>
      </c>
      <c r="K25" s="233"/>
      <c r="L25" s="232"/>
      <c r="M25" s="232" t="s">
        <v>2620</v>
      </c>
      <c r="N25" s="164" t="str">
        <f>ROW(demoPosts[[#This Row],[postTypeGuidLabel]])-3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64">
        <v>12</v>
      </c>
      <c r="P2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64"/>
      <c r="R25" s="234"/>
      <c r="S25" s="234"/>
      <c r="T25" s="234"/>
      <c r="U25" s="234"/>
      <c r="V25" s="234"/>
      <c r="W25" s="234"/>
      <c r="X25" s="234"/>
      <c r="Y25" s="234"/>
      <c r="Z25" s="234"/>
      <c r="AA25" s="234"/>
      <c r="AB25" s="234"/>
      <c r="AC25" s="235"/>
      <c r="AD25" s="234"/>
      <c r="AE25" s="234"/>
      <c r="AF25" s="236"/>
      <c r="AG25" s="165" t="s">
        <v>869</v>
      </c>
      <c r="AH25" s="234"/>
      <c r="AI25" s="234"/>
      <c r="AJ25" s="234"/>
      <c r="AK25" s="237"/>
      <c r="AL25" s="237"/>
      <c r="AM25" s="237"/>
      <c r="AN25" s="237"/>
      <c r="AO25" s="237"/>
      <c r="AP25" s="237"/>
      <c r="AQ25" s="237"/>
      <c r="AR25" s="237"/>
      <c r="AS25" s="237" t="str">
        <f>"\""name\"" : \"""&amp;demoPosts[[#This Row],[talentProfile.name]]&amp;"\"", "</f>
        <v xml:space="preserve">\"name\" : \"\", </v>
      </c>
      <c r="AT25" s="237" t="str">
        <f>"\""title\"" : \"""&amp;demoPosts[[#This Row],[talentProfile.title]]&amp;"\"", "</f>
        <v xml:space="preserve">\"title\" : \"\", </v>
      </c>
      <c r="AU25" s="237" t="str">
        <f>"\""capabilities\"" : \"""&amp;demoPosts[[#This Row],[talentProfile.capabilities]]&amp;"\"", "</f>
        <v xml:space="preserve">\"capabilities\" : \"\", </v>
      </c>
      <c r="AV25" s="237" t="str">
        <f>"\""video\"" : \"""&amp;demoPosts[[#This Row],[talentProfile.video]]&amp;"\"" "</f>
        <v xml:space="preserve">\"video\" : \"\" </v>
      </c>
      <c r="AW2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5" s="212" t="str">
        <f>"\""uid\"" : \"""&amp;demoPosts[[#This Row],[uid]]&amp;"\"", "</f>
        <v xml:space="preserve">\"uid\" : \"6327204a137d44fc845c71314727cffc\", </v>
      </c>
      <c r="AY25" s="232" t="e">
        <f>"\""text\"" : \""" &amp;#REF! &amp; "\"", "</f>
        <v>#REF!</v>
      </c>
      <c r="AZ25" s="232" t="str">
        <f t="shared" si="9"/>
        <v xml:space="preserve">\"type\" : \"TEXT\", </v>
      </c>
      <c r="BA25" s="232" t="str">
        <f ca="1">"\""created\"" : \""" &amp; demoPosts[[#This Row],[created]] &amp; "\"", "</f>
        <v xml:space="preserve">\"created\" : \"2016-09-02T23:11:46Z\", </v>
      </c>
      <c r="BB25" s="232" t="str">
        <f>"\""modified\"" : \""" &amp; demoPosts[[#This Row],[modified]] &amp; "\"", "</f>
        <v xml:space="preserve">\"modified\" : \"2002-05-30T09:30:10Z\", </v>
      </c>
      <c r="BC25" s="232" t="str">
        <f ca="1">"\""created\"" : \""" &amp; demoPosts[[#This Row],[created]] &amp; "\"", "</f>
        <v xml:space="preserve">\"created\" : \"2016-09-02T23:11:46Z\", </v>
      </c>
      <c r="BD25" s="232" t="str">
        <f>"\""modified\"" : \""" &amp; demoPosts[[#This Row],[modified]] &amp; "\"", "</f>
        <v xml:space="preserve">\"modified\" : \"2002-05-30T09:30:10Z\", </v>
      </c>
      <c r="BE25" s="232" t="str">
        <f>"\""labels\"" : \""each([Bitcoin],[Ethereum],[" &amp; demoPosts[[#This Row],[postTypeGuidLabel]]&amp;"])\"", "</f>
        <v xml:space="preserve">\"labels\" : \"each([Bitcoin],[Ethereum],[MESSAGEPOSTLABEL])\", </v>
      </c>
      <c r="BF25" s="232" t="str">
        <f t="shared" si="10"/>
        <v>\"connections\":[{\"source\":\"alias://ff5136ad023a66644c4f4a8e2a495bb34689/alias\",\"target\":\"alias://0e65bd3a974ed1d7c195f94055c93537827f/alias\",\"label\":\"f0186f0d-c862-4ee3-9c09-b850a9d745a7\"}],</v>
      </c>
      <c r="BG25" s="232" t="str">
        <f>"\""versionedPostId\"" : \""" &amp; demoPosts[[#This Row],[versionedPost.id]] &amp; "\"", "</f>
        <v xml:space="preserve">\"versionedPostId\" : \"\", </v>
      </c>
      <c r="BH25" s="232" t="str">
        <f>"\""versionedPostPredecessorId\"" : \""" &amp; demoPosts[[#This Row],[versionedPost.predecessorID]] &amp; "\"", "</f>
        <v xml:space="preserve">\"versionedPostPredecessorId\" : \"\", </v>
      </c>
      <c r="BI25" s="238" t="str">
        <f>"\""jobPostType\"" : \""" &amp; demoPosts[[#This Row],[jobPostType]] &amp; "\"", "</f>
        <v xml:space="preserve">\"jobPostType\" : \"\", </v>
      </c>
      <c r="BJ25" s="238" t="str">
        <f>"\""name\"" : \""" &amp; demoPosts[[#This Row],[summary]] &amp; "\"", "</f>
        <v xml:space="preserve">\"name\" : \"\", </v>
      </c>
      <c r="BK25" s="238" t="str">
        <f>"\""description\"" : \""" &amp; demoPosts[[#This Row],[description]] &amp; "\"", "</f>
        <v xml:space="preserve">\"description\" : \"\", </v>
      </c>
      <c r="BL25" s="238" t="str">
        <f>"\""message\"" : \""" &amp; demoPosts[[#This Row],[message]] &amp; "\"", "</f>
        <v xml:space="preserve">\"message\" : \"\", </v>
      </c>
      <c r="BM2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5" s="238" t="str">
        <f>"\""postedDate\"" : \""" &amp; demoPosts[[#This Row],[message]] &amp; "\"", "</f>
        <v xml:space="preserve">\"postedDate\" : \"\", </v>
      </c>
      <c r="BO25" s="238" t="str">
        <f>"\""broadcastDate\"" : \""" &amp; demoPosts[[#This Row],[broadcastDate]] &amp; "\"", "</f>
        <v xml:space="preserve">\"broadcastDate\" : \"\", </v>
      </c>
      <c r="BP25" s="238" t="str">
        <f>"\""startDate\"" : \""" &amp; demoPosts[[#This Row],[startDate]] &amp; "\"", "</f>
        <v xml:space="preserve">\"startDate\" : \"\", </v>
      </c>
      <c r="BQ25" s="238" t="str">
        <f>"\""endDate\"" : \""" &amp; demoPosts[[#This Row],[endDate]] &amp; "\"", "</f>
        <v xml:space="preserve">\"endDate\" : \"\", </v>
      </c>
      <c r="BR25" s="238" t="str">
        <f>"\""currency\"" : \""" &amp; demoPosts[[#This Row],[currency]] &amp; "\"", "</f>
        <v xml:space="preserve">\"currency\" : \"\", </v>
      </c>
      <c r="BS25" s="238" t="str">
        <f>"\""workLocation\"" : \""" &amp; demoPosts[[#This Row],[workLocation]] &amp; "\"", "</f>
        <v xml:space="preserve">\"workLocation\" : \"\", </v>
      </c>
      <c r="BT25" s="238" t="str">
        <f>"\""isPayoutInPieces\"" : \""" &amp; demoPosts[[#This Row],[isPayoutInPieces]] &amp; "\"", "</f>
        <v xml:space="preserve">\"isPayoutInPieces\" : \"\", </v>
      </c>
      <c r="BU25" s="238" t="str">
        <f t="shared" si="11"/>
        <v xml:space="preserve">\"skillNeeded\" : \"\", </v>
      </c>
      <c r="BV25" s="238" t="str">
        <f>"\""posterId\"" : \""" &amp; demoPosts[[#This Row],[posterId]] &amp; "\"", "</f>
        <v xml:space="preserve">\"posterId\" : \"\", </v>
      </c>
      <c r="BW25" s="238" t="str">
        <f>"\""versionNumber\"" : \""" &amp; demoPosts[[#This Row],[versionNumber]] &amp; "\"", "</f>
        <v xml:space="preserve">\"versionNumber\" : \"\", </v>
      </c>
      <c r="BX25" s="239" t="str">
        <f>"\""allowFormatting\"" : " &amp; demoPosts[[#This Row],[allowFormatting]] &amp; ", "</f>
        <v xml:space="preserve">\"allowFormatting\" : , </v>
      </c>
      <c r="BY25" s="238" t="str">
        <f>"\""canForward\"" : " &amp; demoPosts[[#This Row],[canForward]] &amp; ", "</f>
        <v xml:space="preserve">\"canForward\" : true, </v>
      </c>
      <c r="BZ25" s="238" t="str">
        <f t="shared" si="12"/>
        <v xml:space="preserve">\"referents\" : \"\", </v>
      </c>
      <c r="CA25" s="238" t="str">
        <f>"\""contractType\"" : \""" &amp; demoPosts[[#This Row],[contractType]] &amp; "\"", "</f>
        <v xml:space="preserve">\"contractType\" : \"\", </v>
      </c>
      <c r="CB25" s="238" t="str">
        <f>"\""budget\"" : \""" &amp; demoPosts[[#This Row],[budget]] &amp; "\"""</f>
        <v>\"budget\" : \"\"</v>
      </c>
      <c r="CC2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5" s="238"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5" s="238" t="str">
        <f>"\""subject\"" : \""" &amp; demoPosts[[#This Row],[messageSubject]] &amp; "\"","</f>
        <v>\"subject\" : \"subject to discussion\",</v>
      </c>
      <c r="CF2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5" s="232" t="str">
        <f ca="1">"{\""$type\"":\"""&amp;demoPosts[[#This Row],[$type]]&amp;"\"","&amp;demoPosts[[#This Row],[uidInnerJson]]&amp;demoPosts[[#This Row],[createdInnerJson]]&amp;demoPosts[[#This Row],[modifiedInnerJson]]&amp;"\""connections\"":[{}],"&amp;demoPosts[[#This Row],[typeDependentContentJson]]&amp;"}"</f>
        <v>{\"$type\":\"shared.models.MessagePost\",\"uid\" : \"6327204a137d44fc845c71314727cffc\", \"created\" : \"2016-09-02T23:11:46Z\", \"modified\" : \"2002-05-30T09:30:10Z\", \"connections\":[{}],\"postContent\": {\"$type\":\"shared.models.MessagePostContent\",\"versionedPostId\" : \"\", \"versionedPostPredecessorId\" : \"\", \"versionNumber\" : \"\", \"canForward\"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5" s="212" t="str">
        <f>"""uid"" : """&amp;demoPosts[[#This Row],[uid]]&amp;""", "</f>
        <v xml:space="preserve">"uid" : "6327204a137d44fc845c71314727cffc", </v>
      </c>
      <c r="CK25" s="231" t="str">
        <f>"""src"" : """&amp;demoPosts[[#This Row],[Source]]&amp;""", "</f>
        <v xml:space="preserve">"src" : "3323510a4d5542aab14b1ce5f1c8faad", </v>
      </c>
      <c r="CL25" s="231" t="str">
        <f>"""trgts"" : ["""&amp;demoPosts[[#This Row],[trgt1]]&amp;"""], "</f>
        <v xml:space="preserve">"trgts" : ["eeeeeeeeeeeeeeeeeeeeeeeeeeeeeeee"], </v>
      </c>
      <c r="CM25" s="209" t="str">
        <f>"""label"" : ""each([Bitcoin],[Ethereum],[" &amp; demoPosts[[#This Row],[postTypeGuidLabel]]&amp;"])"", "</f>
        <v xml:space="preserve">"label" : "each([Bitcoin],[Ethereum],[MESSAGEPOSTLABEL])", </v>
      </c>
      <c r="CN25" s="240"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\"2016-09-02T23:11:46Z\", \"modified\" : \"2002-05-30T09:30:10Z\", \"connections\":[{}],\"postContent\": {\"$type\":\"shared.models.MessagePostContent\",\"versionedPostId\" : \"\", \"versionedPostPredecessorId\" : \"\", \"versionNumber\" : \"\", \"canForward\"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6" spans="2:92" s="209" customFormat="1" x14ac:dyDescent="0.25">
      <c r="B26" s="209" t="s">
        <v>1235</v>
      </c>
      <c r="C26" s="209" t="s">
        <v>1139</v>
      </c>
      <c r="D26" s="209" t="str">
        <f>VLOOKUP(demoPosts[[#This Row],[Source]],Table1[[UUID]:[email]],2,FALSE)</f>
        <v>24@localhost</v>
      </c>
      <c r="E26" s="213" t="s">
        <v>2507</v>
      </c>
      <c r="F26" s="209" t="s">
        <v>806</v>
      </c>
      <c r="G2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6" s="232"/>
      <c r="I26" s="232" t="str">
        <f t="shared" ca="1" si="4"/>
        <v>2016-09-02T23:11:46Z</v>
      </c>
      <c r="J26" s="232" t="s">
        <v>805</v>
      </c>
      <c r="K26" s="233"/>
      <c r="L26" s="232"/>
      <c r="M26" s="232" t="s">
        <v>2620</v>
      </c>
      <c r="N26" s="164" t="str">
        <f>ROW(demoPosts[[#This Row],[postTypeGuidLabel]])-3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64">
        <v>12</v>
      </c>
      <c r="P2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64"/>
      <c r="R26" s="234"/>
      <c r="S26" s="234"/>
      <c r="T26" s="234"/>
      <c r="U26" s="234"/>
      <c r="V26" s="234"/>
      <c r="W26" s="234"/>
      <c r="X26" s="234"/>
      <c r="Y26" s="234"/>
      <c r="Z26" s="234"/>
      <c r="AA26" s="234"/>
      <c r="AB26" s="234"/>
      <c r="AC26" s="235"/>
      <c r="AD26" s="234"/>
      <c r="AE26" s="234"/>
      <c r="AF26" s="236"/>
      <c r="AG26" s="165" t="s">
        <v>869</v>
      </c>
      <c r="AH26" s="234"/>
      <c r="AI26" s="234"/>
      <c r="AJ26" s="234"/>
      <c r="AK26" s="237"/>
      <c r="AL26" s="237"/>
      <c r="AM26" s="237"/>
      <c r="AN26" s="237"/>
      <c r="AO26" s="237"/>
      <c r="AP26" s="237"/>
      <c r="AQ26" s="237"/>
      <c r="AR26" s="237"/>
      <c r="AS26" s="237" t="str">
        <f>"\""name\"" : \"""&amp;demoPosts[[#This Row],[talentProfile.name]]&amp;"\"", "</f>
        <v xml:space="preserve">\"name\" : \"\", </v>
      </c>
      <c r="AT26" s="237" t="str">
        <f>"\""title\"" : \"""&amp;demoPosts[[#This Row],[talentProfile.title]]&amp;"\"", "</f>
        <v xml:space="preserve">\"title\" : \"\", </v>
      </c>
      <c r="AU26" s="237" t="str">
        <f>"\""capabilities\"" : \"""&amp;demoPosts[[#This Row],[talentProfile.capabilities]]&amp;"\"", "</f>
        <v xml:space="preserve">\"capabilities\" : \"\", </v>
      </c>
      <c r="AV26" s="237" t="str">
        <f>"\""video\"" : \"""&amp;demoPosts[[#This Row],[talentProfile.video]]&amp;"\"" "</f>
        <v xml:space="preserve">\"video\" : \"\" </v>
      </c>
      <c r="AW2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6" s="212" t="str">
        <f>"\""uid\"" : \"""&amp;demoPosts[[#This Row],[uid]]&amp;"\"", "</f>
        <v xml:space="preserve">\"uid\" : \"bf327037964c42bda78a39765ea05e4f\", </v>
      </c>
      <c r="AY26" s="232" t="e">
        <f>"\""text\"" : \""" &amp;#REF! &amp; "\"", "</f>
        <v>#REF!</v>
      </c>
      <c r="AZ26" s="232" t="str">
        <f t="shared" si="9"/>
        <v xml:space="preserve">\"type\" : \"TEXT\", </v>
      </c>
      <c r="BA26" s="232" t="str">
        <f ca="1">"\""created\"" : \""" &amp; demoPosts[[#This Row],[created]] &amp; "\"", "</f>
        <v xml:space="preserve">\"created\" : \"2016-09-02T23:11:46Z\", </v>
      </c>
      <c r="BB26" s="232" t="str">
        <f>"\""modified\"" : \""" &amp; demoPosts[[#This Row],[modified]] &amp; "\"", "</f>
        <v xml:space="preserve">\"modified\" : \"2002-05-30T09:30:10Z\", </v>
      </c>
      <c r="BC26" s="232" t="str">
        <f ca="1">"\""created\"" : \""" &amp; demoPosts[[#This Row],[created]] &amp; "\"", "</f>
        <v xml:space="preserve">\"created\" : \"2016-09-02T23:11:46Z\", </v>
      </c>
      <c r="BD26" s="232" t="str">
        <f>"\""modified\"" : \""" &amp; demoPosts[[#This Row],[modified]] &amp; "\"", "</f>
        <v xml:space="preserve">\"modified\" : \"2002-05-30T09:30:10Z\", </v>
      </c>
      <c r="BE26" s="232" t="str">
        <f>"\""labels\"" : \""each([Bitcoin],[Ethereum],[" &amp; demoPosts[[#This Row],[postTypeGuidLabel]]&amp;"])\"", "</f>
        <v xml:space="preserve">\"labels\" : \"each([Bitcoin],[Ethereum],[MESSAGEPOSTLABEL])\", </v>
      </c>
      <c r="BF26" s="232" t="str">
        <f t="shared" si="10"/>
        <v>\"connections\":[{\"source\":\"alias://ff5136ad023a66644c4f4a8e2a495bb34689/alias\",\"target\":\"alias://0e65bd3a974ed1d7c195f94055c93537827f/alias\",\"label\":\"f0186f0d-c862-4ee3-9c09-b850a9d745a7\"}],</v>
      </c>
      <c r="BG26" s="232" t="str">
        <f>"\""versionedPostId\"" : \""" &amp; demoPosts[[#This Row],[versionedPost.id]] &amp; "\"", "</f>
        <v xml:space="preserve">\"versionedPostId\" : \"\", </v>
      </c>
      <c r="BH26" s="232" t="str">
        <f>"\""versionedPostPredecessorId\"" : \""" &amp; demoPosts[[#This Row],[versionedPost.predecessorID]] &amp; "\"", "</f>
        <v xml:space="preserve">\"versionedPostPredecessorId\" : \"\", </v>
      </c>
      <c r="BI26" s="238" t="str">
        <f>"\""jobPostType\"" : \""" &amp; demoPosts[[#This Row],[jobPostType]] &amp; "\"", "</f>
        <v xml:space="preserve">\"jobPostType\" : \"\", </v>
      </c>
      <c r="BJ26" s="238" t="str">
        <f>"\""name\"" : \""" &amp; demoPosts[[#This Row],[summary]] &amp; "\"", "</f>
        <v xml:space="preserve">\"name\" : \"\", </v>
      </c>
      <c r="BK26" s="238" t="str">
        <f>"\""description\"" : \""" &amp; demoPosts[[#This Row],[description]] &amp; "\"", "</f>
        <v xml:space="preserve">\"description\" : \"\", </v>
      </c>
      <c r="BL26" s="238" t="str">
        <f>"\""message\"" : \""" &amp; demoPosts[[#This Row],[message]] &amp; "\"", "</f>
        <v xml:space="preserve">\"message\" : \"\", </v>
      </c>
      <c r="BM2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6" s="238" t="str">
        <f>"\""postedDate\"" : \""" &amp; demoPosts[[#This Row],[message]] &amp; "\"", "</f>
        <v xml:space="preserve">\"postedDate\" : \"\", </v>
      </c>
      <c r="BO26" s="238" t="str">
        <f>"\""broadcastDate\"" : \""" &amp; demoPosts[[#This Row],[broadcastDate]] &amp; "\"", "</f>
        <v xml:space="preserve">\"broadcastDate\" : \"\", </v>
      </c>
      <c r="BP26" s="238" t="str">
        <f>"\""startDate\"" : \""" &amp; demoPosts[[#This Row],[startDate]] &amp; "\"", "</f>
        <v xml:space="preserve">\"startDate\" : \"\", </v>
      </c>
      <c r="BQ26" s="238" t="str">
        <f>"\""endDate\"" : \""" &amp; demoPosts[[#This Row],[endDate]] &amp; "\"", "</f>
        <v xml:space="preserve">\"endDate\" : \"\", </v>
      </c>
      <c r="BR26" s="238" t="str">
        <f>"\""currency\"" : \""" &amp; demoPosts[[#This Row],[currency]] &amp; "\"", "</f>
        <v xml:space="preserve">\"currency\" : \"\", </v>
      </c>
      <c r="BS26" s="238" t="str">
        <f>"\""workLocation\"" : \""" &amp; demoPosts[[#This Row],[workLocation]] &amp; "\"", "</f>
        <v xml:space="preserve">\"workLocation\" : \"\", </v>
      </c>
      <c r="BT26" s="238" t="str">
        <f>"\""isPayoutInPieces\"" : \""" &amp; demoPosts[[#This Row],[isPayoutInPieces]] &amp; "\"", "</f>
        <v xml:space="preserve">\"isPayoutInPieces\" : \"\", </v>
      </c>
      <c r="BU26" s="238" t="str">
        <f t="shared" si="11"/>
        <v xml:space="preserve">\"skillNeeded\" : \"\", </v>
      </c>
      <c r="BV26" s="238" t="str">
        <f>"\""posterId\"" : \""" &amp; demoPosts[[#This Row],[posterId]] &amp; "\"", "</f>
        <v xml:space="preserve">\"posterId\" : \"\", </v>
      </c>
      <c r="BW26" s="238" t="str">
        <f>"\""versionNumber\"" : \""" &amp; demoPosts[[#This Row],[versionNumber]] &amp; "\"", "</f>
        <v xml:space="preserve">\"versionNumber\" : \"\", </v>
      </c>
      <c r="BX26" s="239" t="str">
        <f>"\""allowFormatting\"" : " &amp; demoPosts[[#This Row],[allowFormatting]] &amp; ", "</f>
        <v xml:space="preserve">\"allowFormatting\" : , </v>
      </c>
      <c r="BY26" s="238" t="str">
        <f>"\""canForward\"" : " &amp; demoPosts[[#This Row],[canForward]] &amp; ", "</f>
        <v xml:space="preserve">\"canForward\" : true, </v>
      </c>
      <c r="BZ26" s="238" t="str">
        <f t="shared" si="12"/>
        <v xml:space="preserve">\"referents\" : \"\", </v>
      </c>
      <c r="CA26" s="238" t="str">
        <f>"\""contractType\"" : \""" &amp; demoPosts[[#This Row],[contractType]] &amp; "\"", "</f>
        <v xml:space="preserve">\"contractType\" : \"\", </v>
      </c>
      <c r="CB26" s="238" t="str">
        <f>"\""budget\"" : \""" &amp; demoPosts[[#This Row],[budget]] &amp; "\"""</f>
        <v>\"budget\" : \"\"</v>
      </c>
      <c r="CC2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6" s="238"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6" s="238" t="str">
        <f>"\""subject\"" : \""" &amp; demoPosts[[#This Row],[messageSubject]] &amp; "\"","</f>
        <v>\"subject\" : \"subject to discussion\",</v>
      </c>
      <c r="CF2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6" s="232" t="str">
        <f ca="1">"{\""$type\"":\"""&amp;demoPosts[[#This Row],[$type]]&amp;"\"","&amp;demoPosts[[#This Row],[uidInnerJson]]&amp;demoPosts[[#This Row],[createdInnerJson]]&amp;demoPosts[[#This Row],[modifiedInnerJson]]&amp;"\""connections\"":[{}],"&amp;demoPosts[[#This Row],[typeDependentContentJson]]&amp;"}"</f>
        <v>{\"$type\":\"shared.models.MessagePost\",\"uid\" : \"bf327037964c42bda78a39765ea05e4f\", \"created\" : \"2016-09-02T23:11:46Z\", \"modified\" : \"2002-05-30T09:30:10Z\", \"connections\":[{}],\"postContent\": {\"$type\":\"shared.models.MessagePostContent\",\"versionedPostId\" : \"\", \"versionedPostPredecessorId\" : \"\", \"versionNumber\" : \"\", \"canForward\"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6" s="212" t="str">
        <f>"""uid"" : """&amp;demoPosts[[#This Row],[uid]]&amp;""", "</f>
        <v xml:space="preserve">"uid" : "bf327037964c42bda78a39765ea05e4f", </v>
      </c>
      <c r="CK26" s="231" t="str">
        <f>"""src"" : """&amp;demoPosts[[#This Row],[Source]]&amp;""", "</f>
        <v xml:space="preserve">"src" : "9780d7c6bd2845e58dc7db759a19701b", </v>
      </c>
      <c r="CL26" s="231" t="str">
        <f>"""trgts"" : ["""&amp;demoPosts[[#This Row],[trgt1]]&amp;"""], "</f>
        <v xml:space="preserve">"trgts" : ["eeeeeeeeeeeeeeeeeeeeeeeeeeeeeeee"], </v>
      </c>
      <c r="CM26" s="209" t="str">
        <f>"""label"" : ""each([Bitcoin],[Ethereum],[" &amp; demoPosts[[#This Row],[postTypeGuidLabel]]&amp;"])"", "</f>
        <v xml:space="preserve">"label" : "each([Bitcoin],[Ethereum],[MESSAGEPOSTLABEL])", </v>
      </c>
      <c r="CN26" s="240"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\"2016-09-02T23:11:46Z\", \"modified\" : \"2002-05-30T09:30:10Z\", \"connections\":[{}],\"postContent\": {\"$type\":\"shared.models.MessagePostContent\",\"versionedPostId\" : \"\", \"versionedPostPredecessorId\" : \"\", \"versionNumber\" : \"\", \"canForward\"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7" spans="2:92" s="209" customFormat="1" x14ac:dyDescent="0.25">
      <c r="B27" s="209" t="s">
        <v>1236</v>
      </c>
      <c r="C27" s="209" t="s">
        <v>1140</v>
      </c>
      <c r="D27" s="209" t="str">
        <f>VLOOKUP(demoPosts[[#This Row],[Source]],Table1[[UUID]:[email]],2,FALSE)</f>
        <v>25@localhost</v>
      </c>
      <c r="E27" s="213" t="s">
        <v>2507</v>
      </c>
      <c r="F27" s="209" t="s">
        <v>806</v>
      </c>
      <c r="G2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7" s="232"/>
      <c r="I27" s="232" t="str">
        <f t="shared" ca="1" si="4"/>
        <v>2016-09-02T23:11:46Z</v>
      </c>
      <c r="J27" s="232" t="s">
        <v>805</v>
      </c>
      <c r="K27" s="233"/>
      <c r="L27" s="232"/>
      <c r="M27" s="232" t="s">
        <v>2620</v>
      </c>
      <c r="N27" s="164" t="str">
        <f>ROW(demoPosts[[#This Row],[postTypeGuidLabel]])-3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64">
        <v>12</v>
      </c>
      <c r="P2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64"/>
      <c r="R27" s="234"/>
      <c r="S27" s="234"/>
      <c r="T27" s="234"/>
      <c r="U27" s="234"/>
      <c r="V27" s="234"/>
      <c r="W27" s="234"/>
      <c r="X27" s="234"/>
      <c r="Y27" s="234"/>
      <c r="Z27" s="234"/>
      <c r="AA27" s="234"/>
      <c r="AB27" s="234"/>
      <c r="AC27" s="235"/>
      <c r="AD27" s="234"/>
      <c r="AE27" s="234"/>
      <c r="AF27" s="236"/>
      <c r="AG27" s="165" t="s">
        <v>869</v>
      </c>
      <c r="AH27" s="234"/>
      <c r="AI27" s="234"/>
      <c r="AJ27" s="234"/>
      <c r="AK27" s="237"/>
      <c r="AL27" s="237"/>
      <c r="AM27" s="237"/>
      <c r="AN27" s="237"/>
      <c r="AO27" s="237"/>
      <c r="AP27" s="237"/>
      <c r="AQ27" s="237"/>
      <c r="AR27" s="237"/>
      <c r="AS27" s="237" t="str">
        <f>"\""name\"" : \"""&amp;demoPosts[[#This Row],[talentProfile.name]]&amp;"\"", "</f>
        <v xml:space="preserve">\"name\" : \"\", </v>
      </c>
      <c r="AT27" s="237" t="str">
        <f>"\""title\"" : \"""&amp;demoPosts[[#This Row],[talentProfile.title]]&amp;"\"", "</f>
        <v xml:space="preserve">\"title\" : \"\", </v>
      </c>
      <c r="AU27" s="237" t="str">
        <f>"\""capabilities\"" : \"""&amp;demoPosts[[#This Row],[talentProfile.capabilities]]&amp;"\"", "</f>
        <v xml:space="preserve">\"capabilities\" : \"\", </v>
      </c>
      <c r="AV27" s="237" t="str">
        <f>"\""video\"" : \"""&amp;demoPosts[[#This Row],[talentProfile.video]]&amp;"\"" "</f>
        <v xml:space="preserve">\"video\" : \"\" </v>
      </c>
      <c r="AW2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7" s="212" t="str">
        <f>"\""uid\"" : \"""&amp;demoPosts[[#This Row],[uid]]&amp;"\"", "</f>
        <v xml:space="preserve">\"uid\" : \"22584110cc9a48179c36ee3e2bb6b69f\", </v>
      </c>
      <c r="AY27" s="232" t="e">
        <f>"\""text\"" : \""" &amp;#REF! &amp; "\"", "</f>
        <v>#REF!</v>
      </c>
      <c r="AZ27" s="232" t="str">
        <f t="shared" si="9"/>
        <v xml:space="preserve">\"type\" : \"TEXT\", </v>
      </c>
      <c r="BA27" s="232" t="str">
        <f ca="1">"\""created\"" : \""" &amp; demoPosts[[#This Row],[created]] &amp; "\"", "</f>
        <v xml:space="preserve">\"created\" : \"2016-09-02T23:11:46Z\", </v>
      </c>
      <c r="BB27" s="232" t="str">
        <f>"\""modified\"" : \""" &amp; demoPosts[[#This Row],[modified]] &amp; "\"", "</f>
        <v xml:space="preserve">\"modified\" : \"2002-05-30T09:30:10Z\", </v>
      </c>
      <c r="BC27" s="232" t="str">
        <f ca="1">"\""created\"" : \""" &amp; demoPosts[[#This Row],[created]] &amp; "\"", "</f>
        <v xml:space="preserve">\"created\" : \"2016-09-02T23:11:46Z\", </v>
      </c>
      <c r="BD27" s="232" t="str">
        <f>"\""modified\"" : \""" &amp; demoPosts[[#This Row],[modified]] &amp; "\"", "</f>
        <v xml:space="preserve">\"modified\" : \"2002-05-30T09:30:10Z\", </v>
      </c>
      <c r="BE27" s="232" t="str">
        <f>"\""labels\"" : \""each([Bitcoin],[Ethereum],[" &amp; demoPosts[[#This Row],[postTypeGuidLabel]]&amp;"])\"", "</f>
        <v xml:space="preserve">\"labels\" : \"each([Bitcoin],[Ethereum],[MESSAGEPOSTLABEL])\", </v>
      </c>
      <c r="BF27" s="232" t="str">
        <f t="shared" si="10"/>
        <v>\"connections\":[{\"source\":\"alias://ff5136ad023a66644c4f4a8e2a495bb34689/alias\",\"target\":\"alias://0e65bd3a974ed1d7c195f94055c93537827f/alias\",\"label\":\"f0186f0d-c862-4ee3-9c09-b850a9d745a7\"}],</v>
      </c>
      <c r="BG27" s="232" t="str">
        <f>"\""versionedPostId\"" : \""" &amp; demoPosts[[#This Row],[versionedPost.id]] &amp; "\"", "</f>
        <v xml:space="preserve">\"versionedPostId\" : \"\", </v>
      </c>
      <c r="BH27" s="232" t="str">
        <f>"\""versionedPostPredecessorId\"" : \""" &amp; demoPosts[[#This Row],[versionedPost.predecessorID]] &amp; "\"", "</f>
        <v xml:space="preserve">\"versionedPostPredecessorId\" : \"\", </v>
      </c>
      <c r="BI27" s="238" t="str">
        <f>"\""jobPostType\"" : \""" &amp; demoPosts[[#This Row],[jobPostType]] &amp; "\"", "</f>
        <v xml:space="preserve">\"jobPostType\" : \"\", </v>
      </c>
      <c r="BJ27" s="238" t="str">
        <f>"\""name\"" : \""" &amp; demoPosts[[#This Row],[summary]] &amp; "\"", "</f>
        <v xml:space="preserve">\"name\" : \"\", </v>
      </c>
      <c r="BK27" s="238" t="str">
        <f>"\""description\"" : \""" &amp; demoPosts[[#This Row],[description]] &amp; "\"", "</f>
        <v xml:space="preserve">\"description\" : \"\", </v>
      </c>
      <c r="BL27" s="238" t="str">
        <f>"\""message\"" : \""" &amp; demoPosts[[#This Row],[message]] &amp; "\"", "</f>
        <v xml:space="preserve">\"message\" : \"\", </v>
      </c>
      <c r="BM2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7" s="238" t="str">
        <f>"\""postedDate\"" : \""" &amp; demoPosts[[#This Row],[message]] &amp; "\"", "</f>
        <v xml:space="preserve">\"postedDate\" : \"\", </v>
      </c>
      <c r="BO27" s="238" t="str">
        <f>"\""broadcastDate\"" : \""" &amp; demoPosts[[#This Row],[broadcastDate]] &amp; "\"", "</f>
        <v xml:space="preserve">\"broadcastDate\" : \"\", </v>
      </c>
      <c r="BP27" s="238" t="str">
        <f>"\""startDate\"" : \""" &amp; demoPosts[[#This Row],[startDate]] &amp; "\"", "</f>
        <v xml:space="preserve">\"startDate\" : \"\", </v>
      </c>
      <c r="BQ27" s="238" t="str">
        <f>"\""endDate\"" : \""" &amp; demoPosts[[#This Row],[endDate]] &amp; "\"", "</f>
        <v xml:space="preserve">\"endDate\" : \"\", </v>
      </c>
      <c r="BR27" s="238" t="str">
        <f>"\""currency\"" : \""" &amp; demoPosts[[#This Row],[currency]] &amp; "\"", "</f>
        <v xml:space="preserve">\"currency\" : \"\", </v>
      </c>
      <c r="BS27" s="238" t="str">
        <f>"\""workLocation\"" : \""" &amp; demoPosts[[#This Row],[workLocation]] &amp; "\"", "</f>
        <v xml:space="preserve">\"workLocation\" : \"\", </v>
      </c>
      <c r="BT27" s="238" t="str">
        <f>"\""isPayoutInPieces\"" : \""" &amp; demoPosts[[#This Row],[isPayoutInPieces]] &amp; "\"", "</f>
        <v xml:space="preserve">\"isPayoutInPieces\" : \"\", </v>
      </c>
      <c r="BU27" s="238" t="str">
        <f t="shared" si="11"/>
        <v xml:space="preserve">\"skillNeeded\" : \"\", </v>
      </c>
      <c r="BV27" s="238" t="str">
        <f>"\""posterId\"" : \""" &amp; demoPosts[[#This Row],[posterId]] &amp; "\"", "</f>
        <v xml:space="preserve">\"posterId\" : \"\", </v>
      </c>
      <c r="BW27" s="238" t="str">
        <f>"\""versionNumber\"" : \""" &amp; demoPosts[[#This Row],[versionNumber]] &amp; "\"", "</f>
        <v xml:space="preserve">\"versionNumber\" : \"\", </v>
      </c>
      <c r="BX27" s="239" t="str">
        <f>"\""allowFormatting\"" : " &amp; demoPosts[[#This Row],[allowFormatting]] &amp; ", "</f>
        <v xml:space="preserve">\"allowFormatting\" : , </v>
      </c>
      <c r="BY27" s="238" t="str">
        <f>"\""canForward\"" : " &amp; demoPosts[[#This Row],[canForward]] &amp; ", "</f>
        <v xml:space="preserve">\"canForward\" : true, </v>
      </c>
      <c r="BZ27" s="238" t="str">
        <f t="shared" si="12"/>
        <v xml:space="preserve">\"referents\" : \"\", </v>
      </c>
      <c r="CA27" s="238" t="str">
        <f>"\""contractType\"" : \""" &amp; demoPosts[[#This Row],[contractType]] &amp; "\"", "</f>
        <v xml:space="preserve">\"contractType\" : \"\", </v>
      </c>
      <c r="CB27" s="238" t="str">
        <f>"\""budget\"" : \""" &amp; demoPosts[[#This Row],[budget]] &amp; "\"""</f>
        <v>\"budget\" : \"\"</v>
      </c>
      <c r="CC2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7" s="238"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7" s="238" t="str">
        <f>"\""subject\"" : \""" &amp; demoPosts[[#This Row],[messageSubject]] &amp; "\"","</f>
        <v>\"subject\" : \"subject to discussion\",</v>
      </c>
      <c r="CF2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7" s="232" t="str">
        <f ca="1">"{\""$type\"":\"""&amp;demoPosts[[#This Row],[$type]]&amp;"\"","&amp;demoPosts[[#This Row],[uidInnerJson]]&amp;demoPosts[[#This Row],[createdInnerJson]]&amp;demoPosts[[#This Row],[modifiedInnerJson]]&amp;"\""connections\"":[{}],"&amp;demoPosts[[#This Row],[typeDependentContentJson]]&amp;"}"</f>
        <v>{\"$type\":\"shared.models.MessagePost\",\"uid\" : \"22584110cc9a48179c36ee3e2bb6b69f\", \"created\" : \"2016-09-02T23:11:46Z\", \"modified\" : \"2002-05-30T09:30:10Z\", \"connections\":[{}],\"postContent\": {\"$type\":\"shared.models.MessagePostContent\",\"versionedPostId\" : \"\", \"versionedPostPredecessorId\" : \"\", \"versionNumber\" : \"\", \"canForward\"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7" s="212" t="str">
        <f>"""uid"" : """&amp;demoPosts[[#This Row],[uid]]&amp;""", "</f>
        <v xml:space="preserve">"uid" : "22584110cc9a48179c36ee3e2bb6b69f", </v>
      </c>
      <c r="CK27" s="231" t="str">
        <f>"""src"" : """&amp;demoPosts[[#This Row],[Source]]&amp;""", "</f>
        <v xml:space="preserve">"src" : "d6f8e29354b445af8ed22e38445d072d", </v>
      </c>
      <c r="CL27" s="231" t="str">
        <f>"""trgts"" : ["""&amp;demoPosts[[#This Row],[trgt1]]&amp;"""], "</f>
        <v xml:space="preserve">"trgts" : ["eeeeeeeeeeeeeeeeeeeeeeeeeeeeeeee"], </v>
      </c>
      <c r="CM27" s="209" t="str">
        <f>"""label"" : ""each([Bitcoin],[Ethereum],[" &amp; demoPosts[[#This Row],[postTypeGuidLabel]]&amp;"])"", "</f>
        <v xml:space="preserve">"label" : "each([Bitcoin],[Ethereum],[MESSAGEPOSTLABEL])", </v>
      </c>
      <c r="CN27" s="240"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\"2016-09-02T23:11:46Z\", \"modified\" : \"2002-05-30T09:30:10Z\", \"connections\":[{}],\"postContent\": {\"$type\":\"shared.models.MessagePostContent\",\"versionedPostId\" : \"\", \"versionedPostPredecessorId\" : \"\", \"versionNumber\" : \"\", \"canForward\"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8" spans="2:92" s="209" customFormat="1" x14ac:dyDescent="0.25">
      <c r="B28" s="209" t="s">
        <v>1237</v>
      </c>
      <c r="C28" s="209" t="s">
        <v>1141</v>
      </c>
      <c r="D28" s="209" t="str">
        <f>VLOOKUP(demoPosts[[#This Row],[Source]],Table1[[UUID]:[email]],2,FALSE)</f>
        <v>26@localhost</v>
      </c>
      <c r="E28" s="213" t="s">
        <v>2507</v>
      </c>
      <c r="F28" s="209" t="s">
        <v>806</v>
      </c>
      <c r="G2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8" s="232"/>
      <c r="I28" s="232" t="str">
        <f t="shared" ca="1" si="4"/>
        <v>2016-09-02T23:11:46Z</v>
      </c>
      <c r="J28" s="232" t="s">
        <v>805</v>
      </c>
      <c r="K28" s="233"/>
      <c r="L28" s="232"/>
      <c r="M28" s="232" t="s">
        <v>2620</v>
      </c>
      <c r="N28" s="164" t="str">
        <f>ROW(demoPosts[[#This Row],[postTypeGuidLabel]])-3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64">
        <v>12</v>
      </c>
      <c r="P2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64"/>
      <c r="R28" s="234"/>
      <c r="S28" s="234"/>
      <c r="T28" s="234"/>
      <c r="U28" s="234"/>
      <c r="V28" s="234"/>
      <c r="W28" s="234"/>
      <c r="X28" s="234"/>
      <c r="Y28" s="234"/>
      <c r="Z28" s="234"/>
      <c r="AA28" s="234"/>
      <c r="AB28" s="234"/>
      <c r="AC28" s="235"/>
      <c r="AD28" s="234"/>
      <c r="AE28" s="234"/>
      <c r="AF28" s="236"/>
      <c r="AG28" s="165" t="s">
        <v>869</v>
      </c>
      <c r="AH28" s="234"/>
      <c r="AI28" s="234"/>
      <c r="AJ28" s="234"/>
      <c r="AK28" s="237"/>
      <c r="AL28" s="237"/>
      <c r="AM28" s="237"/>
      <c r="AN28" s="237"/>
      <c r="AO28" s="237"/>
      <c r="AP28" s="237"/>
      <c r="AQ28" s="237"/>
      <c r="AR28" s="237"/>
      <c r="AS28" s="237" t="str">
        <f>"\""name\"" : \"""&amp;demoPosts[[#This Row],[talentProfile.name]]&amp;"\"", "</f>
        <v xml:space="preserve">\"name\" : \"\", </v>
      </c>
      <c r="AT28" s="237" t="str">
        <f>"\""title\"" : \"""&amp;demoPosts[[#This Row],[talentProfile.title]]&amp;"\"", "</f>
        <v xml:space="preserve">\"title\" : \"\", </v>
      </c>
      <c r="AU28" s="237" t="str">
        <f>"\""capabilities\"" : \"""&amp;demoPosts[[#This Row],[talentProfile.capabilities]]&amp;"\"", "</f>
        <v xml:space="preserve">\"capabilities\" : \"\", </v>
      </c>
      <c r="AV28" s="237" t="str">
        <f>"\""video\"" : \"""&amp;demoPosts[[#This Row],[talentProfile.video]]&amp;"\"" "</f>
        <v xml:space="preserve">\"video\" : \"\" </v>
      </c>
      <c r="AW2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8" s="212" t="str">
        <f>"\""uid\"" : \"""&amp;demoPosts[[#This Row],[uid]]&amp;"\"", "</f>
        <v xml:space="preserve">\"uid\" : \"6bb5bc2043f1484da425f3758119b0d3\", </v>
      </c>
      <c r="AY28" s="232" t="e">
        <f>"\""text\"" : \""" &amp;#REF! &amp; "\"", "</f>
        <v>#REF!</v>
      </c>
      <c r="AZ28" s="232" t="str">
        <f t="shared" si="9"/>
        <v xml:space="preserve">\"type\" : \"TEXT\", </v>
      </c>
      <c r="BA28" s="232" t="str">
        <f ca="1">"\""created\"" : \""" &amp; demoPosts[[#This Row],[created]] &amp; "\"", "</f>
        <v xml:space="preserve">\"created\" : \"2016-09-02T23:11:46Z\", </v>
      </c>
      <c r="BB28" s="232" t="str">
        <f>"\""modified\"" : \""" &amp; demoPosts[[#This Row],[modified]] &amp; "\"", "</f>
        <v xml:space="preserve">\"modified\" : \"2002-05-30T09:30:10Z\", </v>
      </c>
      <c r="BC28" s="232" t="str">
        <f ca="1">"\""created\"" : \""" &amp; demoPosts[[#This Row],[created]] &amp; "\"", "</f>
        <v xml:space="preserve">\"created\" : \"2016-09-02T23:11:46Z\", </v>
      </c>
      <c r="BD28" s="232" t="str">
        <f>"\""modified\"" : \""" &amp; demoPosts[[#This Row],[modified]] &amp; "\"", "</f>
        <v xml:space="preserve">\"modified\" : \"2002-05-30T09:30:10Z\", </v>
      </c>
      <c r="BE28" s="232" t="str">
        <f>"\""labels\"" : \""each([Bitcoin],[Ethereum],[" &amp; demoPosts[[#This Row],[postTypeGuidLabel]]&amp;"])\"", "</f>
        <v xml:space="preserve">\"labels\" : \"each([Bitcoin],[Ethereum],[MESSAGEPOSTLABEL])\", </v>
      </c>
      <c r="BF28" s="232" t="str">
        <f t="shared" si="10"/>
        <v>\"connections\":[{\"source\":\"alias://ff5136ad023a66644c4f4a8e2a495bb34689/alias\",\"target\":\"alias://0e65bd3a974ed1d7c195f94055c93537827f/alias\",\"label\":\"f0186f0d-c862-4ee3-9c09-b850a9d745a7\"}],</v>
      </c>
      <c r="BG28" s="232" t="str">
        <f>"\""versionedPostId\"" : \""" &amp; demoPosts[[#This Row],[versionedPost.id]] &amp; "\"", "</f>
        <v xml:space="preserve">\"versionedPostId\" : \"\", </v>
      </c>
      <c r="BH28" s="232" t="str">
        <f>"\""versionedPostPredecessorId\"" : \""" &amp; demoPosts[[#This Row],[versionedPost.predecessorID]] &amp; "\"", "</f>
        <v xml:space="preserve">\"versionedPostPredecessorId\" : \"\", </v>
      </c>
      <c r="BI28" s="238" t="str">
        <f>"\""jobPostType\"" : \""" &amp; demoPosts[[#This Row],[jobPostType]] &amp; "\"", "</f>
        <v xml:space="preserve">\"jobPostType\" : \"\", </v>
      </c>
      <c r="BJ28" s="238" t="str">
        <f>"\""name\"" : \""" &amp; demoPosts[[#This Row],[summary]] &amp; "\"", "</f>
        <v xml:space="preserve">\"name\" : \"\", </v>
      </c>
      <c r="BK28" s="238" t="str">
        <f>"\""description\"" : \""" &amp; demoPosts[[#This Row],[description]] &amp; "\"", "</f>
        <v xml:space="preserve">\"description\" : \"\", </v>
      </c>
      <c r="BL28" s="238" t="str">
        <f>"\""message\"" : \""" &amp; demoPosts[[#This Row],[message]] &amp; "\"", "</f>
        <v xml:space="preserve">\"message\" : \"\", </v>
      </c>
      <c r="BM2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8" s="238" t="str">
        <f>"\""postedDate\"" : \""" &amp; demoPosts[[#This Row],[message]] &amp; "\"", "</f>
        <v xml:space="preserve">\"postedDate\" : \"\", </v>
      </c>
      <c r="BO28" s="238" t="str">
        <f>"\""broadcastDate\"" : \""" &amp; demoPosts[[#This Row],[broadcastDate]] &amp; "\"", "</f>
        <v xml:space="preserve">\"broadcastDate\" : \"\", </v>
      </c>
      <c r="BP28" s="238" t="str">
        <f>"\""startDate\"" : \""" &amp; demoPosts[[#This Row],[startDate]] &amp; "\"", "</f>
        <v xml:space="preserve">\"startDate\" : \"\", </v>
      </c>
      <c r="BQ28" s="238" t="str">
        <f>"\""endDate\"" : \""" &amp; demoPosts[[#This Row],[endDate]] &amp; "\"", "</f>
        <v xml:space="preserve">\"endDate\" : \"\", </v>
      </c>
      <c r="BR28" s="238" t="str">
        <f>"\""currency\"" : \""" &amp; demoPosts[[#This Row],[currency]] &amp; "\"", "</f>
        <v xml:space="preserve">\"currency\" : \"\", </v>
      </c>
      <c r="BS28" s="238" t="str">
        <f>"\""workLocation\"" : \""" &amp; demoPosts[[#This Row],[workLocation]] &amp; "\"", "</f>
        <v xml:space="preserve">\"workLocation\" : \"\", </v>
      </c>
      <c r="BT28" s="238" t="str">
        <f>"\""isPayoutInPieces\"" : \""" &amp; demoPosts[[#This Row],[isPayoutInPieces]] &amp; "\"", "</f>
        <v xml:space="preserve">\"isPayoutInPieces\" : \"\", </v>
      </c>
      <c r="BU28" s="238" t="str">
        <f t="shared" si="11"/>
        <v xml:space="preserve">\"skillNeeded\" : \"\", </v>
      </c>
      <c r="BV28" s="238" t="str">
        <f>"\""posterId\"" : \""" &amp; demoPosts[[#This Row],[posterId]] &amp; "\"", "</f>
        <v xml:space="preserve">\"posterId\" : \"\", </v>
      </c>
      <c r="BW28" s="238" t="str">
        <f>"\""versionNumber\"" : \""" &amp; demoPosts[[#This Row],[versionNumber]] &amp; "\"", "</f>
        <v xml:space="preserve">\"versionNumber\" : \"\", </v>
      </c>
      <c r="BX28" s="239" t="str">
        <f>"\""allowFormatting\"" : " &amp; demoPosts[[#This Row],[allowFormatting]] &amp; ", "</f>
        <v xml:space="preserve">\"allowFormatting\" : , </v>
      </c>
      <c r="BY28" s="238" t="str">
        <f>"\""canForward\"" : " &amp; demoPosts[[#This Row],[canForward]] &amp; ", "</f>
        <v xml:space="preserve">\"canForward\" : true, </v>
      </c>
      <c r="BZ28" s="238" t="str">
        <f t="shared" si="12"/>
        <v xml:space="preserve">\"referents\" : \"\", </v>
      </c>
      <c r="CA28" s="238" t="str">
        <f>"\""contractType\"" : \""" &amp; demoPosts[[#This Row],[contractType]] &amp; "\"", "</f>
        <v xml:space="preserve">\"contractType\" : \"\", </v>
      </c>
      <c r="CB28" s="238" t="str">
        <f>"\""budget\"" : \""" &amp; demoPosts[[#This Row],[budget]] &amp; "\"""</f>
        <v>\"budget\" : \"\"</v>
      </c>
      <c r="CC2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8" s="238"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8" s="238" t="str">
        <f>"\""subject\"" : \""" &amp; demoPosts[[#This Row],[messageSubject]] &amp; "\"","</f>
        <v>\"subject\" : \"subject to discussion\",</v>
      </c>
      <c r="CF2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8" s="232" t="str">
        <f ca="1">"{\""$type\"":\"""&amp;demoPosts[[#This Row],[$type]]&amp;"\"","&amp;demoPosts[[#This Row],[uidInnerJson]]&amp;demoPosts[[#This Row],[createdInnerJson]]&amp;demoPosts[[#This Row],[modifiedInnerJson]]&amp;"\""connections\"":[{}],"&amp;demoPosts[[#This Row],[typeDependentContentJson]]&amp;"}"</f>
        <v>{\"$type\":\"shared.models.MessagePost\",\"uid\" : \"6bb5bc2043f1484da425f3758119b0d3\", \"created\" : \"2016-09-02T23:11:46Z\", \"modified\" : \"2002-05-30T09:30:10Z\", \"connections\":[{}],\"postContent\": {\"$type\":\"shared.models.MessagePostContent\",\"versionedPostId\" : \"\", \"versionedPostPredecessorId\" : \"\", \"versionNumber\" : \"\", \"canForward\"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8" s="212" t="str">
        <f>"""uid"" : """&amp;demoPosts[[#This Row],[uid]]&amp;""", "</f>
        <v xml:space="preserve">"uid" : "6bb5bc2043f1484da425f3758119b0d3", </v>
      </c>
      <c r="CK28" s="231" t="str">
        <f>"""src"" : """&amp;demoPosts[[#This Row],[Source]]&amp;""", "</f>
        <v xml:space="preserve">"src" : "cc2a9a154948488b9ecb0837e4d6e25f", </v>
      </c>
      <c r="CL28" s="231" t="str">
        <f>"""trgts"" : ["""&amp;demoPosts[[#This Row],[trgt1]]&amp;"""], "</f>
        <v xml:space="preserve">"trgts" : ["eeeeeeeeeeeeeeeeeeeeeeeeeeeeeeee"], </v>
      </c>
      <c r="CM28" s="209" t="str">
        <f>"""label"" : ""each([Bitcoin],[Ethereum],[" &amp; demoPosts[[#This Row],[postTypeGuidLabel]]&amp;"])"", "</f>
        <v xml:space="preserve">"label" : "each([Bitcoin],[Ethereum],[MESSAGEPOSTLABEL])", </v>
      </c>
      <c r="CN28" s="240"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\"2016-09-02T23:11:46Z\", \"modified\" : \"2002-05-30T09:30:10Z\", \"connections\":[{}],\"postContent\": {\"$type\":\"shared.models.MessagePostContent\",\"versionedPostId\" : \"\", \"versionedPostPredecessorId\" : \"\", \"versionNumber\" : \"\", \"canForward\"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29" spans="2:92" s="209" customFormat="1" x14ac:dyDescent="0.25">
      <c r="B29" s="209" t="s">
        <v>1238</v>
      </c>
      <c r="C29" s="209" t="s">
        <v>1142</v>
      </c>
      <c r="D29" s="209" t="str">
        <f>VLOOKUP(demoPosts[[#This Row],[Source]],Table1[[UUID]:[email]],2,FALSE)</f>
        <v>27@localhost</v>
      </c>
      <c r="E29" s="213" t="s">
        <v>2507</v>
      </c>
      <c r="F29" s="209" t="s">
        <v>806</v>
      </c>
      <c r="G2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29" s="232"/>
      <c r="I29" s="232" t="str">
        <f t="shared" ca="1" si="4"/>
        <v>2016-09-02T23:11:46Z</v>
      </c>
      <c r="J29" s="232" t="s">
        <v>805</v>
      </c>
      <c r="K29" s="233"/>
      <c r="L29" s="232"/>
      <c r="M29" s="232" t="s">
        <v>2620</v>
      </c>
      <c r="N29" s="164" t="str">
        <f>ROW(demoPosts[[#This Row],[postTypeGuidLabel]])-3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64">
        <v>12</v>
      </c>
      <c r="P2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64"/>
      <c r="R29" s="234"/>
      <c r="S29" s="234"/>
      <c r="T29" s="234"/>
      <c r="U29" s="234"/>
      <c r="V29" s="234"/>
      <c r="W29" s="234"/>
      <c r="X29" s="234"/>
      <c r="Y29" s="234"/>
      <c r="Z29" s="234"/>
      <c r="AA29" s="234"/>
      <c r="AB29" s="234"/>
      <c r="AC29" s="235"/>
      <c r="AD29" s="234"/>
      <c r="AE29" s="234"/>
      <c r="AF29" s="236"/>
      <c r="AG29" s="165" t="s">
        <v>869</v>
      </c>
      <c r="AH29" s="234"/>
      <c r="AI29" s="234"/>
      <c r="AJ29" s="234"/>
      <c r="AK29" s="237"/>
      <c r="AL29" s="237"/>
      <c r="AM29" s="237"/>
      <c r="AN29" s="237"/>
      <c r="AO29" s="237"/>
      <c r="AP29" s="237"/>
      <c r="AQ29" s="237"/>
      <c r="AR29" s="237"/>
      <c r="AS29" s="237" t="str">
        <f>"\""name\"" : \"""&amp;demoPosts[[#This Row],[talentProfile.name]]&amp;"\"", "</f>
        <v xml:space="preserve">\"name\" : \"\", </v>
      </c>
      <c r="AT29" s="237" t="str">
        <f>"\""title\"" : \"""&amp;demoPosts[[#This Row],[talentProfile.title]]&amp;"\"", "</f>
        <v xml:space="preserve">\"title\" : \"\", </v>
      </c>
      <c r="AU29" s="237" t="str">
        <f>"\""capabilities\"" : \"""&amp;demoPosts[[#This Row],[talentProfile.capabilities]]&amp;"\"", "</f>
        <v xml:space="preserve">\"capabilities\" : \"\", </v>
      </c>
      <c r="AV29" s="237" t="str">
        <f>"\""video\"" : \"""&amp;demoPosts[[#This Row],[talentProfile.video]]&amp;"\"" "</f>
        <v xml:space="preserve">\"video\" : \"\" </v>
      </c>
      <c r="AW2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29" s="212" t="str">
        <f>"\""uid\"" : \"""&amp;demoPosts[[#This Row],[uid]]&amp;"\"", "</f>
        <v xml:space="preserve">\"uid\" : \"ca087e675fff4cd186aebfc4f8e3b7c7\", </v>
      </c>
      <c r="AY29" s="232" t="e">
        <f>"\""text\"" : \""" &amp;#REF! &amp; "\"", "</f>
        <v>#REF!</v>
      </c>
      <c r="AZ29" s="232" t="str">
        <f t="shared" si="9"/>
        <v xml:space="preserve">\"type\" : \"TEXT\", </v>
      </c>
      <c r="BA29" s="232" t="str">
        <f ca="1">"\""created\"" : \""" &amp; demoPosts[[#This Row],[created]] &amp; "\"", "</f>
        <v xml:space="preserve">\"created\" : \"2016-09-02T23:11:46Z\", </v>
      </c>
      <c r="BB29" s="232" t="str">
        <f>"\""modified\"" : \""" &amp; demoPosts[[#This Row],[modified]] &amp; "\"", "</f>
        <v xml:space="preserve">\"modified\" : \"2002-05-30T09:30:10Z\", </v>
      </c>
      <c r="BC29" s="232" t="str">
        <f ca="1">"\""created\"" : \""" &amp; demoPosts[[#This Row],[created]] &amp; "\"", "</f>
        <v xml:space="preserve">\"created\" : \"2016-09-02T23:11:46Z\", </v>
      </c>
      <c r="BD29" s="232" t="str">
        <f>"\""modified\"" : \""" &amp; demoPosts[[#This Row],[modified]] &amp; "\"", "</f>
        <v xml:space="preserve">\"modified\" : \"2002-05-30T09:30:10Z\", </v>
      </c>
      <c r="BE29" s="232" t="str">
        <f>"\""labels\"" : \""each([Bitcoin],[Ethereum],[" &amp; demoPosts[[#This Row],[postTypeGuidLabel]]&amp;"])\"", "</f>
        <v xml:space="preserve">\"labels\" : \"each([Bitcoin],[Ethereum],[MESSAGEPOSTLABEL])\", </v>
      </c>
      <c r="BF29" s="232" t="str">
        <f t="shared" si="10"/>
        <v>\"connections\":[{\"source\":\"alias://ff5136ad023a66644c4f4a8e2a495bb34689/alias\",\"target\":\"alias://0e65bd3a974ed1d7c195f94055c93537827f/alias\",\"label\":\"f0186f0d-c862-4ee3-9c09-b850a9d745a7\"}],</v>
      </c>
      <c r="BG29" s="232" t="str">
        <f>"\""versionedPostId\"" : \""" &amp; demoPosts[[#This Row],[versionedPost.id]] &amp; "\"", "</f>
        <v xml:space="preserve">\"versionedPostId\" : \"\", </v>
      </c>
      <c r="BH29" s="232" t="str">
        <f>"\""versionedPostPredecessorId\"" : \""" &amp; demoPosts[[#This Row],[versionedPost.predecessorID]] &amp; "\"", "</f>
        <v xml:space="preserve">\"versionedPostPredecessorId\" : \"\", </v>
      </c>
      <c r="BI29" s="238" t="str">
        <f>"\""jobPostType\"" : \""" &amp; demoPosts[[#This Row],[jobPostType]] &amp; "\"", "</f>
        <v xml:space="preserve">\"jobPostType\" : \"\", </v>
      </c>
      <c r="BJ29" s="238" t="str">
        <f>"\""name\"" : \""" &amp; demoPosts[[#This Row],[summary]] &amp; "\"", "</f>
        <v xml:space="preserve">\"name\" : \"\", </v>
      </c>
      <c r="BK29" s="238" t="str">
        <f>"\""description\"" : \""" &amp; demoPosts[[#This Row],[description]] &amp; "\"", "</f>
        <v xml:space="preserve">\"description\" : \"\", </v>
      </c>
      <c r="BL29" s="238" t="str">
        <f>"\""message\"" : \""" &amp; demoPosts[[#This Row],[message]] &amp; "\"", "</f>
        <v xml:space="preserve">\"message\" : \"\", </v>
      </c>
      <c r="BM2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29" s="238" t="str">
        <f>"\""postedDate\"" : \""" &amp; demoPosts[[#This Row],[message]] &amp; "\"", "</f>
        <v xml:space="preserve">\"postedDate\" : \"\", </v>
      </c>
      <c r="BO29" s="238" t="str">
        <f>"\""broadcastDate\"" : \""" &amp; demoPosts[[#This Row],[broadcastDate]] &amp; "\"", "</f>
        <v xml:space="preserve">\"broadcastDate\" : \"\", </v>
      </c>
      <c r="BP29" s="238" t="str">
        <f>"\""startDate\"" : \""" &amp; demoPosts[[#This Row],[startDate]] &amp; "\"", "</f>
        <v xml:space="preserve">\"startDate\" : \"\", </v>
      </c>
      <c r="BQ29" s="238" t="str">
        <f>"\""endDate\"" : \""" &amp; demoPosts[[#This Row],[endDate]] &amp; "\"", "</f>
        <v xml:space="preserve">\"endDate\" : \"\", </v>
      </c>
      <c r="BR29" s="238" t="str">
        <f>"\""currency\"" : \""" &amp; demoPosts[[#This Row],[currency]] &amp; "\"", "</f>
        <v xml:space="preserve">\"currency\" : \"\", </v>
      </c>
      <c r="BS29" s="238" t="str">
        <f>"\""workLocation\"" : \""" &amp; demoPosts[[#This Row],[workLocation]] &amp; "\"", "</f>
        <v xml:space="preserve">\"workLocation\" : \"\", </v>
      </c>
      <c r="BT29" s="238" t="str">
        <f>"\""isPayoutInPieces\"" : \""" &amp; demoPosts[[#This Row],[isPayoutInPieces]] &amp; "\"", "</f>
        <v xml:space="preserve">\"isPayoutInPieces\" : \"\", </v>
      </c>
      <c r="BU29" s="238" t="str">
        <f t="shared" si="11"/>
        <v xml:space="preserve">\"skillNeeded\" : \"\", </v>
      </c>
      <c r="BV29" s="238" t="str">
        <f>"\""posterId\"" : \""" &amp; demoPosts[[#This Row],[posterId]] &amp; "\"", "</f>
        <v xml:space="preserve">\"posterId\" : \"\", </v>
      </c>
      <c r="BW29" s="238" t="str">
        <f>"\""versionNumber\"" : \""" &amp; demoPosts[[#This Row],[versionNumber]] &amp; "\"", "</f>
        <v xml:space="preserve">\"versionNumber\" : \"\", </v>
      </c>
      <c r="BX29" s="239" t="str">
        <f>"\""allowFormatting\"" : " &amp; demoPosts[[#This Row],[allowFormatting]] &amp; ", "</f>
        <v xml:space="preserve">\"allowFormatting\" : , </v>
      </c>
      <c r="BY29" s="238" t="str">
        <f>"\""canForward\"" : " &amp; demoPosts[[#This Row],[canForward]] &amp; ", "</f>
        <v xml:space="preserve">\"canForward\" : true, </v>
      </c>
      <c r="BZ29" s="238" t="str">
        <f t="shared" si="12"/>
        <v xml:space="preserve">\"referents\" : \"\", </v>
      </c>
      <c r="CA29" s="238" t="str">
        <f>"\""contractType\"" : \""" &amp; demoPosts[[#This Row],[contractType]] &amp; "\"", "</f>
        <v xml:space="preserve">\"contractType\" : \"\", </v>
      </c>
      <c r="CB29" s="238" t="str">
        <f>"\""budget\"" : \""" &amp; demoPosts[[#This Row],[budget]] &amp; "\"""</f>
        <v>\"budget\" : \"\"</v>
      </c>
      <c r="CC2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29" s="238"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29" s="238" t="str">
        <f>"\""subject\"" : \""" &amp; demoPosts[[#This Row],[messageSubject]] &amp; "\"","</f>
        <v>\"subject\" : \"subject to discussion\",</v>
      </c>
      <c r="CF2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2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2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29" s="232" t="str">
        <f ca="1">"{\""$type\"":\"""&amp;demoPosts[[#This Row],[$type]]&amp;"\"","&amp;demoPosts[[#This Row],[uidInnerJson]]&amp;demoPosts[[#This Row],[createdInnerJson]]&amp;demoPosts[[#This Row],[modifiedInnerJson]]&amp;"\""connections\"":[{}],"&amp;demoPosts[[#This Row],[typeDependentContentJson]]&amp;"}"</f>
        <v>{\"$type\":\"shared.models.MessagePost\",\"uid\" : \"ca087e675fff4cd186aebfc4f8e3b7c7\", \"created\" : \"2016-09-02T23:11:46Z\", \"modified\" : \"2002-05-30T09:30:10Z\", \"connections\":[{}],\"postContent\": {\"$type\":\"shared.models.MessagePostContent\",\"versionedPostId\" : \"\", \"versionedPostPredecessorId\" : \"\", \"versionNumber\" : \"\", \"canForward\"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29" s="212" t="str">
        <f>"""uid"" : """&amp;demoPosts[[#This Row],[uid]]&amp;""", "</f>
        <v xml:space="preserve">"uid" : "ca087e675fff4cd186aebfc4f8e3b7c7", </v>
      </c>
      <c r="CK29" s="231" t="str">
        <f>"""src"" : """&amp;demoPosts[[#This Row],[Source]]&amp;""", "</f>
        <v xml:space="preserve">"src" : "ca8f4c9459a840f79ccced3810a91f77", </v>
      </c>
      <c r="CL29" s="231" t="str">
        <f>"""trgts"" : ["""&amp;demoPosts[[#This Row],[trgt1]]&amp;"""], "</f>
        <v xml:space="preserve">"trgts" : ["eeeeeeeeeeeeeeeeeeeeeeeeeeeeeeee"], </v>
      </c>
      <c r="CM29" s="209" t="str">
        <f>"""label"" : ""each([Bitcoin],[Ethereum],[" &amp; demoPosts[[#This Row],[postTypeGuidLabel]]&amp;"])"", "</f>
        <v xml:space="preserve">"label" : "each([Bitcoin],[Ethereum],[MESSAGEPOSTLABEL])", </v>
      </c>
      <c r="CN29" s="240"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\"2016-09-02T23:11:46Z\", \"modified\" : \"2002-05-30T09:30:10Z\", \"connections\":[{}],\"postContent\": {\"$type\":\"shared.models.MessagePostContent\",\"versionedPostId\" : \"\", \"versionedPostPredecessorId\" : \"\", \"versionNumber\" : \"\", \"canForward\"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0" spans="2:92" s="209" customFormat="1" x14ac:dyDescent="0.25">
      <c r="B30" s="209" t="s">
        <v>1239</v>
      </c>
      <c r="C30" s="209" t="s">
        <v>1143</v>
      </c>
      <c r="D30" s="209" t="str">
        <f>VLOOKUP(demoPosts[[#This Row],[Source]],Table1[[UUID]:[email]],2,FALSE)</f>
        <v>28@localhost</v>
      </c>
      <c r="E30" s="213" t="s">
        <v>2507</v>
      </c>
      <c r="F30" s="209" t="s">
        <v>806</v>
      </c>
      <c r="G3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0" s="232"/>
      <c r="I30" s="232" t="str">
        <f t="shared" ca="1" si="4"/>
        <v>2016-09-02T23:11:46Z</v>
      </c>
      <c r="J30" s="232" t="s">
        <v>805</v>
      </c>
      <c r="K30" s="233"/>
      <c r="L30" s="232"/>
      <c r="M30" s="232" t="s">
        <v>2620</v>
      </c>
      <c r="N30" s="164" t="str">
        <f>ROW(demoPosts[[#This Row],[postTypeGuidLabel]])-3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64">
        <v>12</v>
      </c>
      <c r="P3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64"/>
      <c r="R30" s="234"/>
      <c r="S30" s="234"/>
      <c r="T30" s="234"/>
      <c r="U30" s="234"/>
      <c r="V30" s="234"/>
      <c r="W30" s="234"/>
      <c r="X30" s="234"/>
      <c r="Y30" s="234"/>
      <c r="Z30" s="234"/>
      <c r="AA30" s="234"/>
      <c r="AB30" s="234"/>
      <c r="AC30" s="235"/>
      <c r="AD30" s="234"/>
      <c r="AE30" s="234"/>
      <c r="AF30" s="236"/>
      <c r="AG30" s="165" t="s">
        <v>869</v>
      </c>
      <c r="AH30" s="234"/>
      <c r="AI30" s="234"/>
      <c r="AJ30" s="234"/>
      <c r="AK30" s="237"/>
      <c r="AL30" s="237"/>
      <c r="AM30" s="237"/>
      <c r="AN30" s="237"/>
      <c r="AO30" s="237"/>
      <c r="AP30" s="237"/>
      <c r="AQ30" s="237"/>
      <c r="AR30" s="237"/>
      <c r="AS30" s="237" t="str">
        <f>"\""name\"" : \"""&amp;demoPosts[[#This Row],[talentProfile.name]]&amp;"\"", "</f>
        <v xml:space="preserve">\"name\" : \"\", </v>
      </c>
      <c r="AT30" s="237" t="str">
        <f>"\""title\"" : \"""&amp;demoPosts[[#This Row],[talentProfile.title]]&amp;"\"", "</f>
        <v xml:space="preserve">\"title\" : \"\", </v>
      </c>
      <c r="AU30" s="237" t="str">
        <f>"\""capabilities\"" : \"""&amp;demoPosts[[#This Row],[talentProfile.capabilities]]&amp;"\"", "</f>
        <v xml:space="preserve">\"capabilities\" : \"\", </v>
      </c>
      <c r="AV30" s="237" t="str">
        <f>"\""video\"" : \"""&amp;demoPosts[[#This Row],[talentProfile.video]]&amp;"\"" "</f>
        <v xml:space="preserve">\"video\" : \"\" </v>
      </c>
      <c r="AW3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0" s="212" t="str">
        <f>"\""uid\"" : \"""&amp;demoPosts[[#This Row],[uid]]&amp;"\"", "</f>
        <v xml:space="preserve">\"uid\" : \"2e0ad561890d48c0af0f41486dbe257d\", </v>
      </c>
      <c r="AY30" s="232" t="e">
        <f>"\""text\"" : \""" &amp;#REF! &amp; "\"", "</f>
        <v>#REF!</v>
      </c>
      <c r="AZ30" s="232" t="str">
        <f t="shared" si="9"/>
        <v xml:space="preserve">\"type\" : \"TEXT\", </v>
      </c>
      <c r="BA30" s="232" t="str">
        <f ca="1">"\""created\"" : \""" &amp; demoPosts[[#This Row],[created]] &amp; "\"", "</f>
        <v xml:space="preserve">\"created\" : \"2016-09-02T23:11:46Z\", </v>
      </c>
      <c r="BB30" s="232" t="str">
        <f>"\""modified\"" : \""" &amp; demoPosts[[#This Row],[modified]] &amp; "\"", "</f>
        <v xml:space="preserve">\"modified\" : \"2002-05-30T09:30:10Z\", </v>
      </c>
      <c r="BC30" s="232" t="str">
        <f ca="1">"\""created\"" : \""" &amp; demoPosts[[#This Row],[created]] &amp; "\"", "</f>
        <v xml:space="preserve">\"created\" : \"2016-09-02T23:11:46Z\", </v>
      </c>
      <c r="BD30" s="232" t="str">
        <f>"\""modified\"" : \""" &amp; demoPosts[[#This Row],[modified]] &amp; "\"", "</f>
        <v xml:space="preserve">\"modified\" : \"2002-05-30T09:30:10Z\", </v>
      </c>
      <c r="BE30" s="232" t="str">
        <f>"\""labels\"" : \""each([Bitcoin],[Ethereum],[" &amp; demoPosts[[#This Row],[postTypeGuidLabel]]&amp;"])\"", "</f>
        <v xml:space="preserve">\"labels\" : \"each([Bitcoin],[Ethereum],[MESSAGEPOSTLABEL])\", </v>
      </c>
      <c r="BF30" s="232" t="str">
        <f t="shared" si="10"/>
        <v>\"connections\":[{\"source\":\"alias://ff5136ad023a66644c4f4a8e2a495bb34689/alias\",\"target\":\"alias://0e65bd3a974ed1d7c195f94055c93537827f/alias\",\"label\":\"f0186f0d-c862-4ee3-9c09-b850a9d745a7\"}],</v>
      </c>
      <c r="BG30" s="232" t="str">
        <f>"\""versionedPostId\"" : \""" &amp; demoPosts[[#This Row],[versionedPost.id]] &amp; "\"", "</f>
        <v xml:space="preserve">\"versionedPostId\" : \"\", </v>
      </c>
      <c r="BH30" s="232" t="str">
        <f>"\""versionedPostPredecessorId\"" : \""" &amp; demoPosts[[#This Row],[versionedPost.predecessorID]] &amp; "\"", "</f>
        <v xml:space="preserve">\"versionedPostPredecessorId\" : \"\", </v>
      </c>
      <c r="BI30" s="238" t="str">
        <f>"\""jobPostType\"" : \""" &amp; demoPosts[[#This Row],[jobPostType]] &amp; "\"", "</f>
        <v xml:space="preserve">\"jobPostType\" : \"\", </v>
      </c>
      <c r="BJ30" s="238" t="str">
        <f>"\""name\"" : \""" &amp; demoPosts[[#This Row],[summary]] &amp; "\"", "</f>
        <v xml:space="preserve">\"name\" : \"\", </v>
      </c>
      <c r="BK30" s="238" t="str">
        <f>"\""description\"" : \""" &amp; demoPosts[[#This Row],[description]] &amp; "\"", "</f>
        <v xml:space="preserve">\"description\" : \"\", </v>
      </c>
      <c r="BL30" s="238" t="str">
        <f>"\""message\"" : \""" &amp; demoPosts[[#This Row],[message]] &amp; "\"", "</f>
        <v xml:space="preserve">\"message\" : \"\", </v>
      </c>
      <c r="BM3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0" s="238" t="str">
        <f>"\""postedDate\"" : \""" &amp; demoPosts[[#This Row],[message]] &amp; "\"", "</f>
        <v xml:space="preserve">\"postedDate\" : \"\", </v>
      </c>
      <c r="BO30" s="238" t="str">
        <f>"\""broadcastDate\"" : \""" &amp; demoPosts[[#This Row],[broadcastDate]] &amp; "\"", "</f>
        <v xml:space="preserve">\"broadcastDate\" : \"\", </v>
      </c>
      <c r="BP30" s="238" t="str">
        <f>"\""startDate\"" : \""" &amp; demoPosts[[#This Row],[startDate]] &amp; "\"", "</f>
        <v xml:space="preserve">\"startDate\" : \"\", </v>
      </c>
      <c r="BQ30" s="238" t="str">
        <f>"\""endDate\"" : \""" &amp; demoPosts[[#This Row],[endDate]] &amp; "\"", "</f>
        <v xml:space="preserve">\"endDate\" : \"\", </v>
      </c>
      <c r="BR30" s="238" t="str">
        <f>"\""currency\"" : \""" &amp; demoPosts[[#This Row],[currency]] &amp; "\"", "</f>
        <v xml:space="preserve">\"currency\" : \"\", </v>
      </c>
      <c r="BS30" s="238" t="str">
        <f>"\""workLocation\"" : \""" &amp; demoPosts[[#This Row],[workLocation]] &amp; "\"", "</f>
        <v xml:space="preserve">\"workLocation\" : \"\", </v>
      </c>
      <c r="BT30" s="238" t="str">
        <f>"\""isPayoutInPieces\"" : \""" &amp; demoPosts[[#This Row],[isPayoutInPieces]] &amp; "\"", "</f>
        <v xml:space="preserve">\"isPayoutInPieces\" : \"\", </v>
      </c>
      <c r="BU30" s="238" t="str">
        <f t="shared" si="11"/>
        <v xml:space="preserve">\"skillNeeded\" : \"\", </v>
      </c>
      <c r="BV30" s="238" t="str">
        <f>"\""posterId\"" : \""" &amp; demoPosts[[#This Row],[posterId]] &amp; "\"", "</f>
        <v xml:space="preserve">\"posterId\" : \"\", </v>
      </c>
      <c r="BW30" s="238" t="str">
        <f>"\""versionNumber\"" : \""" &amp; demoPosts[[#This Row],[versionNumber]] &amp; "\"", "</f>
        <v xml:space="preserve">\"versionNumber\" : \"\", </v>
      </c>
      <c r="BX30" s="239" t="str">
        <f>"\""allowFormatting\"" : " &amp; demoPosts[[#This Row],[allowFormatting]] &amp; ", "</f>
        <v xml:space="preserve">\"allowFormatting\" : , </v>
      </c>
      <c r="BY30" s="238" t="str">
        <f>"\""canForward\"" : " &amp; demoPosts[[#This Row],[canForward]] &amp; ", "</f>
        <v xml:space="preserve">\"canForward\" : true, </v>
      </c>
      <c r="BZ30" s="238" t="str">
        <f t="shared" si="12"/>
        <v xml:space="preserve">\"referents\" : \"\", </v>
      </c>
      <c r="CA30" s="238" t="str">
        <f>"\""contractType\"" : \""" &amp; demoPosts[[#This Row],[contractType]] &amp; "\"", "</f>
        <v xml:space="preserve">\"contractType\" : \"\", </v>
      </c>
      <c r="CB30" s="238" t="str">
        <f>"\""budget\"" : \""" &amp; demoPosts[[#This Row],[budget]] &amp; "\"""</f>
        <v>\"budget\" : \"\"</v>
      </c>
      <c r="CC3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0" s="238"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0" s="238" t="str">
        <f>"\""subject\"" : \""" &amp; demoPosts[[#This Row],[messageSubject]] &amp; "\"","</f>
        <v>\"subject\" : \"subject to discussion\",</v>
      </c>
      <c r="CF3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0" s="232" t="str">
        <f ca="1">"{\""$type\"":\"""&amp;demoPosts[[#This Row],[$type]]&amp;"\"","&amp;demoPosts[[#This Row],[uidInnerJson]]&amp;demoPosts[[#This Row],[createdInnerJson]]&amp;demoPosts[[#This Row],[modifiedInnerJson]]&amp;"\""connections\"":[{}],"&amp;demoPosts[[#This Row],[typeDependentContentJson]]&amp;"}"</f>
        <v>{\"$type\":\"shared.models.MessagePost\",\"uid\" : \"2e0ad561890d48c0af0f41486dbe257d\", \"created\" : \"2016-09-02T23:11:46Z\", \"modified\" : \"2002-05-30T09:30:10Z\", \"connections\":[{}],\"postContent\": {\"$type\":\"shared.models.MessagePostContent\",\"versionedPostId\" : \"\", \"versionedPostPredecessorId\" : \"\", \"versionNumber\" : \"\", \"canForward\"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0" s="212" t="str">
        <f>"""uid"" : """&amp;demoPosts[[#This Row],[uid]]&amp;""", "</f>
        <v xml:space="preserve">"uid" : "2e0ad561890d48c0af0f41486dbe257d", </v>
      </c>
      <c r="CK30" s="231" t="str">
        <f>"""src"" : """&amp;demoPosts[[#This Row],[Source]]&amp;""", "</f>
        <v xml:space="preserve">"src" : "1d3b17257dd342d19702a1ce6567c5b5", </v>
      </c>
      <c r="CL30" s="231" t="str">
        <f>"""trgts"" : ["""&amp;demoPosts[[#This Row],[trgt1]]&amp;"""], "</f>
        <v xml:space="preserve">"trgts" : ["eeeeeeeeeeeeeeeeeeeeeeeeeeeeeeee"], </v>
      </c>
      <c r="CM30" s="209" t="str">
        <f>"""label"" : ""each([Bitcoin],[Ethereum],[" &amp; demoPosts[[#This Row],[postTypeGuidLabel]]&amp;"])"", "</f>
        <v xml:space="preserve">"label" : "each([Bitcoin],[Ethereum],[MESSAGEPOSTLABEL])", </v>
      </c>
      <c r="CN30" s="240"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\"2016-09-02T23:11:46Z\", \"modified\" : \"2002-05-30T09:30:10Z\", \"connections\":[{}],\"postContent\": {\"$type\":\"shared.models.MessagePostContent\",\"versionedPostId\" : \"\", \"versionedPostPredecessorId\" : \"\", \"versionNumber\" : \"\", \"canForward\"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1" spans="2:92" s="209" customFormat="1" x14ac:dyDescent="0.25">
      <c r="B31" s="209" t="s">
        <v>1240</v>
      </c>
      <c r="C31" s="209" t="s">
        <v>1144</v>
      </c>
      <c r="D31" s="209" t="str">
        <f>VLOOKUP(demoPosts[[#This Row],[Source]],Table1[[UUID]:[email]],2,FALSE)</f>
        <v>29@localhost</v>
      </c>
      <c r="E31" s="213" t="s">
        <v>2507</v>
      </c>
      <c r="F31" s="209" t="s">
        <v>806</v>
      </c>
      <c r="G3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1" s="232"/>
      <c r="I31" s="232" t="str">
        <f t="shared" ca="1" si="4"/>
        <v>2016-09-02T23:11:46Z</v>
      </c>
      <c r="J31" s="232" t="s">
        <v>805</v>
      </c>
      <c r="K31" s="233"/>
      <c r="L31" s="232"/>
      <c r="M31" s="232" t="s">
        <v>2620</v>
      </c>
      <c r="N31" s="164" t="str">
        <f>ROW(demoPosts[[#This Row],[postTypeGuidLabel]])-3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64">
        <v>12</v>
      </c>
      <c r="P3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64"/>
      <c r="R31" s="234"/>
      <c r="S31" s="234"/>
      <c r="T31" s="234"/>
      <c r="U31" s="234"/>
      <c r="V31" s="234"/>
      <c r="W31" s="234"/>
      <c r="X31" s="234"/>
      <c r="Y31" s="234"/>
      <c r="Z31" s="234"/>
      <c r="AA31" s="234"/>
      <c r="AB31" s="234"/>
      <c r="AC31" s="235"/>
      <c r="AD31" s="234"/>
      <c r="AE31" s="234"/>
      <c r="AF31" s="236"/>
      <c r="AG31" s="165" t="s">
        <v>869</v>
      </c>
      <c r="AH31" s="234"/>
      <c r="AI31" s="234"/>
      <c r="AJ31" s="234"/>
      <c r="AK31" s="237"/>
      <c r="AL31" s="237"/>
      <c r="AM31" s="237"/>
      <c r="AN31" s="237"/>
      <c r="AO31" s="237"/>
      <c r="AP31" s="237"/>
      <c r="AQ31" s="237"/>
      <c r="AR31" s="237"/>
      <c r="AS31" s="237" t="str">
        <f>"\""name\"" : \"""&amp;demoPosts[[#This Row],[talentProfile.name]]&amp;"\"", "</f>
        <v xml:space="preserve">\"name\" : \"\", </v>
      </c>
      <c r="AT31" s="237" t="str">
        <f>"\""title\"" : \"""&amp;demoPosts[[#This Row],[talentProfile.title]]&amp;"\"", "</f>
        <v xml:space="preserve">\"title\" : \"\", </v>
      </c>
      <c r="AU31" s="237" t="str">
        <f>"\""capabilities\"" : \"""&amp;demoPosts[[#This Row],[talentProfile.capabilities]]&amp;"\"", "</f>
        <v xml:space="preserve">\"capabilities\" : \"\", </v>
      </c>
      <c r="AV31" s="237" t="str">
        <f>"\""video\"" : \"""&amp;demoPosts[[#This Row],[talentProfile.video]]&amp;"\"" "</f>
        <v xml:space="preserve">\"video\" : \"\" </v>
      </c>
      <c r="AW3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1" s="212" t="str">
        <f>"\""uid\"" : \"""&amp;demoPosts[[#This Row],[uid]]&amp;"\"", "</f>
        <v xml:space="preserve">\"uid\" : \"f634d70c27d049bda22333b95b83f51f\", </v>
      </c>
      <c r="AY31" s="232" t="e">
        <f>"\""text\"" : \""" &amp;#REF! &amp; "\"", "</f>
        <v>#REF!</v>
      </c>
      <c r="AZ31" s="232" t="str">
        <f t="shared" si="9"/>
        <v xml:space="preserve">\"type\" : \"TEXT\", </v>
      </c>
      <c r="BA31" s="232" t="str">
        <f ca="1">"\""created\"" : \""" &amp; demoPosts[[#This Row],[created]] &amp; "\"", "</f>
        <v xml:space="preserve">\"created\" : \"2016-09-02T23:11:46Z\", </v>
      </c>
      <c r="BB31" s="232" t="str">
        <f>"\""modified\"" : \""" &amp; demoPosts[[#This Row],[modified]] &amp; "\"", "</f>
        <v xml:space="preserve">\"modified\" : \"2002-05-30T09:30:10Z\", </v>
      </c>
      <c r="BC31" s="232" t="str">
        <f ca="1">"\""created\"" : \""" &amp; demoPosts[[#This Row],[created]] &amp; "\"", "</f>
        <v xml:space="preserve">\"created\" : \"2016-09-02T23:11:46Z\", </v>
      </c>
      <c r="BD31" s="232" t="str">
        <f>"\""modified\"" : \""" &amp; demoPosts[[#This Row],[modified]] &amp; "\"", "</f>
        <v xml:space="preserve">\"modified\" : \"2002-05-30T09:30:10Z\", </v>
      </c>
      <c r="BE31" s="232" t="str">
        <f>"\""labels\"" : \""each([Bitcoin],[Ethereum],[" &amp; demoPosts[[#This Row],[postTypeGuidLabel]]&amp;"])\"", "</f>
        <v xml:space="preserve">\"labels\" : \"each([Bitcoin],[Ethereum],[MESSAGEPOSTLABEL])\", </v>
      </c>
      <c r="BF31" s="232" t="str">
        <f t="shared" si="10"/>
        <v>\"connections\":[{\"source\":\"alias://ff5136ad023a66644c4f4a8e2a495bb34689/alias\",\"target\":\"alias://0e65bd3a974ed1d7c195f94055c93537827f/alias\",\"label\":\"f0186f0d-c862-4ee3-9c09-b850a9d745a7\"}],</v>
      </c>
      <c r="BG31" s="232" t="str">
        <f>"\""versionedPostId\"" : \""" &amp; demoPosts[[#This Row],[versionedPost.id]] &amp; "\"", "</f>
        <v xml:space="preserve">\"versionedPostId\" : \"\", </v>
      </c>
      <c r="BH31" s="232" t="str">
        <f>"\""versionedPostPredecessorId\"" : \""" &amp; demoPosts[[#This Row],[versionedPost.predecessorID]] &amp; "\"", "</f>
        <v xml:space="preserve">\"versionedPostPredecessorId\" : \"\", </v>
      </c>
      <c r="BI31" s="238" t="str">
        <f>"\""jobPostType\"" : \""" &amp; demoPosts[[#This Row],[jobPostType]] &amp; "\"", "</f>
        <v xml:space="preserve">\"jobPostType\" : \"\", </v>
      </c>
      <c r="BJ31" s="238" t="str">
        <f>"\""name\"" : \""" &amp; demoPosts[[#This Row],[summary]] &amp; "\"", "</f>
        <v xml:space="preserve">\"name\" : \"\", </v>
      </c>
      <c r="BK31" s="238" t="str">
        <f>"\""description\"" : \""" &amp; demoPosts[[#This Row],[description]] &amp; "\"", "</f>
        <v xml:space="preserve">\"description\" : \"\", </v>
      </c>
      <c r="BL31" s="238" t="str">
        <f>"\""message\"" : \""" &amp; demoPosts[[#This Row],[message]] &amp; "\"", "</f>
        <v xml:space="preserve">\"message\" : \"\", </v>
      </c>
      <c r="BM3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1" s="238" t="str">
        <f>"\""postedDate\"" : \""" &amp; demoPosts[[#This Row],[message]] &amp; "\"", "</f>
        <v xml:space="preserve">\"postedDate\" : \"\", </v>
      </c>
      <c r="BO31" s="238" t="str">
        <f>"\""broadcastDate\"" : \""" &amp; demoPosts[[#This Row],[broadcastDate]] &amp; "\"", "</f>
        <v xml:space="preserve">\"broadcastDate\" : \"\", </v>
      </c>
      <c r="BP31" s="238" t="str">
        <f>"\""startDate\"" : \""" &amp; demoPosts[[#This Row],[startDate]] &amp; "\"", "</f>
        <v xml:space="preserve">\"startDate\" : \"\", </v>
      </c>
      <c r="BQ31" s="238" t="str">
        <f>"\""endDate\"" : \""" &amp; demoPosts[[#This Row],[endDate]] &amp; "\"", "</f>
        <v xml:space="preserve">\"endDate\" : \"\", </v>
      </c>
      <c r="BR31" s="238" t="str">
        <f>"\""currency\"" : \""" &amp; demoPosts[[#This Row],[currency]] &amp; "\"", "</f>
        <v xml:space="preserve">\"currency\" : \"\", </v>
      </c>
      <c r="BS31" s="238" t="str">
        <f>"\""workLocation\"" : \""" &amp; demoPosts[[#This Row],[workLocation]] &amp; "\"", "</f>
        <v xml:space="preserve">\"workLocation\" : \"\", </v>
      </c>
      <c r="BT31" s="238" t="str">
        <f>"\""isPayoutInPieces\"" : \""" &amp; demoPosts[[#This Row],[isPayoutInPieces]] &amp; "\"", "</f>
        <v xml:space="preserve">\"isPayoutInPieces\" : \"\", </v>
      </c>
      <c r="BU31" s="238" t="str">
        <f t="shared" si="11"/>
        <v xml:space="preserve">\"skillNeeded\" : \"\", </v>
      </c>
      <c r="BV31" s="238" t="str">
        <f>"\""posterId\"" : \""" &amp; demoPosts[[#This Row],[posterId]] &amp; "\"", "</f>
        <v xml:space="preserve">\"posterId\" : \"\", </v>
      </c>
      <c r="BW31" s="238" t="str">
        <f>"\""versionNumber\"" : \""" &amp; demoPosts[[#This Row],[versionNumber]] &amp; "\"", "</f>
        <v xml:space="preserve">\"versionNumber\" : \"\", </v>
      </c>
      <c r="BX31" s="239" t="str">
        <f>"\""allowFormatting\"" : " &amp; demoPosts[[#This Row],[allowFormatting]] &amp; ", "</f>
        <v xml:space="preserve">\"allowFormatting\" : , </v>
      </c>
      <c r="BY31" s="238" t="str">
        <f>"\""canForward\"" : " &amp; demoPosts[[#This Row],[canForward]] &amp; ", "</f>
        <v xml:space="preserve">\"canForward\" : true, </v>
      </c>
      <c r="BZ31" s="238" t="str">
        <f t="shared" si="12"/>
        <v xml:space="preserve">\"referents\" : \"\", </v>
      </c>
      <c r="CA31" s="238" t="str">
        <f>"\""contractType\"" : \""" &amp; demoPosts[[#This Row],[contractType]] &amp; "\"", "</f>
        <v xml:space="preserve">\"contractType\" : \"\", </v>
      </c>
      <c r="CB31" s="238" t="str">
        <f>"\""budget\"" : \""" &amp; demoPosts[[#This Row],[budget]] &amp; "\"""</f>
        <v>\"budget\" : \"\"</v>
      </c>
      <c r="CC3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1" s="238"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1" s="238" t="str">
        <f>"\""subject\"" : \""" &amp; demoPosts[[#This Row],[messageSubject]] &amp; "\"","</f>
        <v>\"subject\" : \"subject to discussion\",</v>
      </c>
      <c r="CF3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1" s="232" t="str">
        <f ca="1">"{\""$type\"":\"""&amp;demoPosts[[#This Row],[$type]]&amp;"\"","&amp;demoPosts[[#This Row],[uidInnerJson]]&amp;demoPosts[[#This Row],[createdInnerJson]]&amp;demoPosts[[#This Row],[modifiedInnerJson]]&amp;"\""connections\"":[{}],"&amp;demoPosts[[#This Row],[typeDependentContentJson]]&amp;"}"</f>
        <v>{\"$type\":\"shared.models.MessagePost\",\"uid\" : \"f634d70c27d049bda22333b95b83f51f\", \"created\" : \"2016-09-02T23:11:46Z\", \"modified\" : \"2002-05-30T09:30:10Z\", \"connections\":[{}],\"postContent\": {\"$type\":\"shared.models.MessagePostContent\",\"versionedPostId\" : \"\", \"versionedPostPredecessorId\" : \"\", \"versionNumber\" : \"\", \"canForward\"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1" s="212" t="str">
        <f>"""uid"" : """&amp;demoPosts[[#This Row],[uid]]&amp;""", "</f>
        <v xml:space="preserve">"uid" : "f634d70c27d049bda22333b95b83f51f", </v>
      </c>
      <c r="CK31" s="231" t="str">
        <f>"""src"" : """&amp;demoPosts[[#This Row],[Source]]&amp;""", "</f>
        <v xml:space="preserve">"src" : "e3acbd180ae04bbdb4d1c772a8e95f64", </v>
      </c>
      <c r="CL31" s="231" t="str">
        <f>"""trgts"" : ["""&amp;demoPosts[[#This Row],[trgt1]]&amp;"""], "</f>
        <v xml:space="preserve">"trgts" : ["eeeeeeeeeeeeeeeeeeeeeeeeeeeeeeee"], </v>
      </c>
      <c r="CM31" s="209" t="str">
        <f>"""label"" : ""each([Bitcoin],[Ethereum],[" &amp; demoPosts[[#This Row],[postTypeGuidLabel]]&amp;"])"", "</f>
        <v xml:space="preserve">"label" : "each([Bitcoin],[Ethereum],[MESSAGEPOSTLABEL])", </v>
      </c>
      <c r="CN31" s="240"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\"2016-09-02T23:11:46Z\", \"modified\" : \"2002-05-30T09:30:10Z\", \"connections\":[{}],\"postContent\": {\"$type\":\"shared.models.MessagePostContent\",\"versionedPostId\" : \"\", \"versionedPostPredecessorId\" : \"\", \"versionNumber\" : \"\", \"canForward\"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2" spans="2:92" s="209" customFormat="1" x14ac:dyDescent="0.25">
      <c r="B32" s="209" t="s">
        <v>1241</v>
      </c>
      <c r="C32" s="209" t="s">
        <v>1145</v>
      </c>
      <c r="D32" s="209" t="str">
        <f>VLOOKUP(demoPosts[[#This Row],[Source]],Table1[[UUID]:[email]],2,FALSE)</f>
        <v>30@localhost</v>
      </c>
      <c r="E32" s="213" t="s">
        <v>2507</v>
      </c>
      <c r="F32" s="209" t="s">
        <v>806</v>
      </c>
      <c r="G3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2" s="232"/>
      <c r="I32" s="232" t="str">
        <f t="shared" ca="1" si="4"/>
        <v>2016-09-02T23:11:46Z</v>
      </c>
      <c r="J32" s="232" t="s">
        <v>805</v>
      </c>
      <c r="K32" s="233"/>
      <c r="L32" s="232"/>
      <c r="M32" s="232" t="s">
        <v>2620</v>
      </c>
      <c r="N32" s="164" t="str">
        <f>ROW(demoPosts[[#This Row],[postTypeGuidLabel]])-3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64">
        <v>12</v>
      </c>
      <c r="P3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64"/>
      <c r="R32" s="234"/>
      <c r="S32" s="234"/>
      <c r="T32" s="234"/>
      <c r="U32" s="234"/>
      <c r="V32" s="234"/>
      <c r="W32" s="234"/>
      <c r="X32" s="234"/>
      <c r="Y32" s="234"/>
      <c r="Z32" s="234"/>
      <c r="AA32" s="234"/>
      <c r="AB32" s="234"/>
      <c r="AC32" s="235"/>
      <c r="AD32" s="234"/>
      <c r="AE32" s="234"/>
      <c r="AF32" s="236"/>
      <c r="AG32" s="165" t="s">
        <v>869</v>
      </c>
      <c r="AH32" s="234"/>
      <c r="AI32" s="234"/>
      <c r="AJ32" s="234"/>
      <c r="AK32" s="237"/>
      <c r="AL32" s="237"/>
      <c r="AM32" s="237"/>
      <c r="AN32" s="237"/>
      <c r="AO32" s="237"/>
      <c r="AP32" s="237"/>
      <c r="AQ32" s="237"/>
      <c r="AR32" s="237"/>
      <c r="AS32" s="237" t="str">
        <f>"\""name\"" : \"""&amp;demoPosts[[#This Row],[talentProfile.name]]&amp;"\"", "</f>
        <v xml:space="preserve">\"name\" : \"\", </v>
      </c>
      <c r="AT32" s="237" t="str">
        <f>"\""title\"" : \"""&amp;demoPosts[[#This Row],[talentProfile.title]]&amp;"\"", "</f>
        <v xml:space="preserve">\"title\" : \"\", </v>
      </c>
      <c r="AU32" s="237" t="str">
        <f>"\""capabilities\"" : \"""&amp;demoPosts[[#This Row],[talentProfile.capabilities]]&amp;"\"", "</f>
        <v xml:space="preserve">\"capabilities\" : \"\", </v>
      </c>
      <c r="AV32" s="237" t="str">
        <f>"\""video\"" : \"""&amp;demoPosts[[#This Row],[talentProfile.video]]&amp;"\"" "</f>
        <v xml:space="preserve">\"video\" : \"\" </v>
      </c>
      <c r="AW3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2" s="212" t="str">
        <f>"\""uid\"" : \"""&amp;demoPosts[[#This Row],[uid]]&amp;"\"", "</f>
        <v xml:space="preserve">\"uid\" : \"db705d47cc584e269d88ecc5468145e9\", </v>
      </c>
      <c r="AY32" s="232" t="e">
        <f>"\""text\"" : \""" &amp;#REF! &amp; "\"", "</f>
        <v>#REF!</v>
      </c>
      <c r="AZ32" s="232" t="str">
        <f t="shared" si="9"/>
        <v xml:space="preserve">\"type\" : \"TEXT\", </v>
      </c>
      <c r="BA32" s="232" t="str">
        <f ca="1">"\""created\"" : \""" &amp; demoPosts[[#This Row],[created]] &amp; "\"", "</f>
        <v xml:space="preserve">\"created\" : \"2016-09-02T23:11:46Z\", </v>
      </c>
      <c r="BB32" s="232" t="str">
        <f>"\""modified\"" : \""" &amp; demoPosts[[#This Row],[modified]] &amp; "\"", "</f>
        <v xml:space="preserve">\"modified\" : \"2002-05-30T09:30:10Z\", </v>
      </c>
      <c r="BC32" s="232" t="str">
        <f ca="1">"\""created\"" : \""" &amp; demoPosts[[#This Row],[created]] &amp; "\"", "</f>
        <v xml:space="preserve">\"created\" : \"2016-09-02T23:11:46Z\", </v>
      </c>
      <c r="BD32" s="232" t="str">
        <f>"\""modified\"" : \""" &amp; demoPosts[[#This Row],[modified]] &amp; "\"", "</f>
        <v xml:space="preserve">\"modified\" : \"2002-05-30T09:30:10Z\", </v>
      </c>
      <c r="BE32" s="232" t="str">
        <f>"\""labels\"" : \""each([Bitcoin],[Ethereum],[" &amp; demoPosts[[#This Row],[postTypeGuidLabel]]&amp;"])\"", "</f>
        <v xml:space="preserve">\"labels\" : \"each([Bitcoin],[Ethereum],[MESSAGEPOSTLABEL])\", </v>
      </c>
      <c r="BF32" s="232" t="str">
        <f t="shared" si="10"/>
        <v>\"connections\":[{\"source\":\"alias://ff5136ad023a66644c4f4a8e2a495bb34689/alias\",\"target\":\"alias://0e65bd3a974ed1d7c195f94055c93537827f/alias\",\"label\":\"f0186f0d-c862-4ee3-9c09-b850a9d745a7\"}],</v>
      </c>
      <c r="BG32" s="232" t="str">
        <f>"\""versionedPostId\"" : \""" &amp; demoPosts[[#This Row],[versionedPost.id]] &amp; "\"", "</f>
        <v xml:space="preserve">\"versionedPostId\" : \"\", </v>
      </c>
      <c r="BH32" s="232" t="str">
        <f>"\""versionedPostPredecessorId\"" : \""" &amp; demoPosts[[#This Row],[versionedPost.predecessorID]] &amp; "\"", "</f>
        <v xml:space="preserve">\"versionedPostPredecessorId\" : \"\", </v>
      </c>
      <c r="BI32" s="238" t="str">
        <f>"\""jobPostType\"" : \""" &amp; demoPosts[[#This Row],[jobPostType]] &amp; "\"", "</f>
        <v xml:space="preserve">\"jobPostType\" : \"\", </v>
      </c>
      <c r="BJ32" s="238" t="str">
        <f>"\""name\"" : \""" &amp; demoPosts[[#This Row],[summary]] &amp; "\"", "</f>
        <v xml:space="preserve">\"name\" : \"\", </v>
      </c>
      <c r="BK32" s="238" t="str">
        <f>"\""description\"" : \""" &amp; demoPosts[[#This Row],[description]] &amp; "\"", "</f>
        <v xml:space="preserve">\"description\" : \"\", </v>
      </c>
      <c r="BL32" s="238" t="str">
        <f>"\""message\"" : \""" &amp; demoPosts[[#This Row],[message]] &amp; "\"", "</f>
        <v xml:space="preserve">\"message\" : \"\", </v>
      </c>
      <c r="BM3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2" s="238" t="str">
        <f>"\""postedDate\"" : \""" &amp; demoPosts[[#This Row],[message]] &amp; "\"", "</f>
        <v xml:space="preserve">\"postedDate\" : \"\", </v>
      </c>
      <c r="BO32" s="238" t="str">
        <f>"\""broadcastDate\"" : \""" &amp; demoPosts[[#This Row],[broadcastDate]] &amp; "\"", "</f>
        <v xml:space="preserve">\"broadcastDate\" : \"\", </v>
      </c>
      <c r="BP32" s="238" t="str">
        <f>"\""startDate\"" : \""" &amp; demoPosts[[#This Row],[startDate]] &amp; "\"", "</f>
        <v xml:space="preserve">\"startDate\" : \"\", </v>
      </c>
      <c r="BQ32" s="238" t="str">
        <f>"\""endDate\"" : \""" &amp; demoPosts[[#This Row],[endDate]] &amp; "\"", "</f>
        <v xml:space="preserve">\"endDate\" : \"\", </v>
      </c>
      <c r="BR32" s="238" t="str">
        <f>"\""currency\"" : \""" &amp; demoPosts[[#This Row],[currency]] &amp; "\"", "</f>
        <v xml:space="preserve">\"currency\" : \"\", </v>
      </c>
      <c r="BS32" s="238" t="str">
        <f>"\""workLocation\"" : \""" &amp; demoPosts[[#This Row],[workLocation]] &amp; "\"", "</f>
        <v xml:space="preserve">\"workLocation\" : \"\", </v>
      </c>
      <c r="BT32" s="238" t="str">
        <f>"\""isPayoutInPieces\"" : \""" &amp; demoPosts[[#This Row],[isPayoutInPieces]] &amp; "\"", "</f>
        <v xml:space="preserve">\"isPayoutInPieces\" : \"\", </v>
      </c>
      <c r="BU32" s="238" t="str">
        <f t="shared" si="11"/>
        <v xml:space="preserve">\"skillNeeded\" : \"\", </v>
      </c>
      <c r="BV32" s="238" t="str">
        <f>"\""posterId\"" : \""" &amp; demoPosts[[#This Row],[posterId]] &amp; "\"", "</f>
        <v xml:space="preserve">\"posterId\" : \"\", </v>
      </c>
      <c r="BW32" s="238" t="str">
        <f>"\""versionNumber\"" : \""" &amp; demoPosts[[#This Row],[versionNumber]] &amp; "\"", "</f>
        <v xml:space="preserve">\"versionNumber\" : \"\", </v>
      </c>
      <c r="BX32" s="239" t="str">
        <f>"\""allowFormatting\"" : " &amp; demoPosts[[#This Row],[allowFormatting]] &amp; ", "</f>
        <v xml:space="preserve">\"allowFormatting\" : , </v>
      </c>
      <c r="BY32" s="238" t="str">
        <f>"\""canForward\"" : " &amp; demoPosts[[#This Row],[canForward]] &amp; ", "</f>
        <v xml:space="preserve">\"canForward\" : true, </v>
      </c>
      <c r="BZ32" s="238" t="str">
        <f t="shared" si="12"/>
        <v xml:space="preserve">\"referents\" : \"\", </v>
      </c>
      <c r="CA32" s="238" t="str">
        <f>"\""contractType\"" : \""" &amp; demoPosts[[#This Row],[contractType]] &amp; "\"", "</f>
        <v xml:space="preserve">\"contractType\" : \"\", </v>
      </c>
      <c r="CB32" s="238" t="str">
        <f>"\""budget\"" : \""" &amp; demoPosts[[#This Row],[budget]] &amp; "\"""</f>
        <v>\"budget\" : \"\"</v>
      </c>
      <c r="CC3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2" s="238"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2" s="238" t="str">
        <f>"\""subject\"" : \""" &amp; demoPosts[[#This Row],[messageSubject]] &amp; "\"","</f>
        <v>\"subject\" : \"subject to discussion\",</v>
      </c>
      <c r="CF3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2" s="232" t="str">
        <f ca="1">"{\""$type\"":\"""&amp;demoPosts[[#This Row],[$type]]&amp;"\"","&amp;demoPosts[[#This Row],[uidInnerJson]]&amp;demoPosts[[#This Row],[createdInnerJson]]&amp;demoPosts[[#This Row],[modifiedInnerJson]]&amp;"\""connections\"":[{}],"&amp;demoPosts[[#This Row],[typeDependentContentJson]]&amp;"}"</f>
        <v>{\"$type\":\"shared.models.MessagePost\",\"uid\" : \"db705d47cc584e269d88ecc5468145e9\", \"created\" : \"2016-09-02T23:11:46Z\", \"modified\" : \"2002-05-30T09:30:10Z\", \"connections\":[{}],\"postContent\": {\"$type\":\"shared.models.MessagePostContent\",\"versionedPostId\" : \"\", \"versionedPostPredecessorId\" : \"\", \"versionNumber\" : \"\", \"canForward\"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2" s="212" t="str">
        <f>"""uid"" : """&amp;demoPosts[[#This Row],[uid]]&amp;""", "</f>
        <v xml:space="preserve">"uid" : "db705d47cc584e269d88ecc5468145e9", </v>
      </c>
      <c r="CK32" s="231" t="str">
        <f>"""src"" : """&amp;demoPosts[[#This Row],[Source]]&amp;""", "</f>
        <v xml:space="preserve">"src" : "70919e54ad114b9ebfcd6600cc78cf04", </v>
      </c>
      <c r="CL32" s="231" t="str">
        <f>"""trgts"" : ["""&amp;demoPosts[[#This Row],[trgt1]]&amp;"""], "</f>
        <v xml:space="preserve">"trgts" : ["eeeeeeeeeeeeeeeeeeeeeeeeeeeeeeee"], </v>
      </c>
      <c r="CM32" s="209" t="str">
        <f>"""label"" : ""each([Bitcoin],[Ethereum],[" &amp; demoPosts[[#This Row],[postTypeGuidLabel]]&amp;"])"", "</f>
        <v xml:space="preserve">"label" : "each([Bitcoin],[Ethereum],[MESSAGEPOSTLABEL])", </v>
      </c>
      <c r="CN32" s="240"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\"2016-09-02T23:11:46Z\", \"modified\" : \"2002-05-30T09:30:10Z\", \"connections\":[{}],\"postContent\": {\"$type\":\"shared.models.MessagePostContent\",\"versionedPostId\" : \"\", \"versionedPostPredecessorId\" : \"\", \"versionNumber\" : \"\", \"canForward\"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3" spans="2:92" s="209" customFormat="1" x14ac:dyDescent="0.25">
      <c r="B33" s="209" t="s">
        <v>1242</v>
      </c>
      <c r="C33" s="209" t="s">
        <v>1146</v>
      </c>
      <c r="D33" s="209" t="str">
        <f>VLOOKUP(demoPosts[[#This Row],[Source]],Table1[[UUID]:[email]],2,FALSE)</f>
        <v>31@localhost</v>
      </c>
      <c r="E33" s="213" t="s">
        <v>2507</v>
      </c>
      <c r="F33" s="209" t="s">
        <v>806</v>
      </c>
      <c r="G3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3" s="232"/>
      <c r="I33" s="232" t="str">
        <f t="shared" ca="1" si="4"/>
        <v>2016-09-02T23:11:46Z</v>
      </c>
      <c r="J33" s="232" t="s">
        <v>805</v>
      </c>
      <c r="K33" s="233"/>
      <c r="L33" s="232"/>
      <c r="M33" s="232" t="s">
        <v>2620</v>
      </c>
      <c r="N33" s="164" t="str">
        <f>ROW(demoPosts[[#This Row],[postTypeGuidLabel]])-3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64">
        <v>12</v>
      </c>
      <c r="P3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64"/>
      <c r="R33" s="234"/>
      <c r="S33" s="234"/>
      <c r="T33" s="234"/>
      <c r="U33" s="234"/>
      <c r="V33" s="234"/>
      <c r="W33" s="234"/>
      <c r="X33" s="234"/>
      <c r="Y33" s="234"/>
      <c r="Z33" s="234"/>
      <c r="AA33" s="234"/>
      <c r="AB33" s="234"/>
      <c r="AC33" s="235"/>
      <c r="AD33" s="234"/>
      <c r="AE33" s="234"/>
      <c r="AF33" s="236"/>
      <c r="AG33" s="165" t="s">
        <v>869</v>
      </c>
      <c r="AH33" s="234"/>
      <c r="AI33" s="234"/>
      <c r="AJ33" s="234"/>
      <c r="AK33" s="237"/>
      <c r="AL33" s="237"/>
      <c r="AM33" s="237"/>
      <c r="AN33" s="237"/>
      <c r="AO33" s="237"/>
      <c r="AP33" s="237"/>
      <c r="AQ33" s="237"/>
      <c r="AR33" s="237"/>
      <c r="AS33" s="237" t="str">
        <f>"\""name\"" : \"""&amp;demoPosts[[#This Row],[talentProfile.name]]&amp;"\"", "</f>
        <v xml:space="preserve">\"name\" : \"\", </v>
      </c>
      <c r="AT33" s="237" t="str">
        <f>"\""title\"" : \"""&amp;demoPosts[[#This Row],[talentProfile.title]]&amp;"\"", "</f>
        <v xml:space="preserve">\"title\" : \"\", </v>
      </c>
      <c r="AU33" s="237" t="str">
        <f>"\""capabilities\"" : \"""&amp;demoPosts[[#This Row],[talentProfile.capabilities]]&amp;"\"", "</f>
        <v xml:space="preserve">\"capabilities\" : \"\", </v>
      </c>
      <c r="AV33" s="237" t="str">
        <f>"\""video\"" : \"""&amp;demoPosts[[#This Row],[talentProfile.video]]&amp;"\"" "</f>
        <v xml:space="preserve">\"video\" : \"\" </v>
      </c>
      <c r="AW3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3" s="212" t="str">
        <f>"\""uid\"" : \"""&amp;demoPosts[[#This Row],[uid]]&amp;"\"", "</f>
        <v xml:space="preserve">\"uid\" : \"9c35a3d1589c4ca0bdc125fb5c2ed8b7\", </v>
      </c>
      <c r="AY33" s="232" t="e">
        <f>"\""text\"" : \""" &amp;#REF! &amp; "\"", "</f>
        <v>#REF!</v>
      </c>
      <c r="AZ33" s="232" t="str">
        <f t="shared" si="9"/>
        <v xml:space="preserve">\"type\" : \"TEXT\", </v>
      </c>
      <c r="BA33" s="232" t="str">
        <f ca="1">"\""created\"" : \""" &amp; demoPosts[[#This Row],[created]] &amp; "\"", "</f>
        <v xml:space="preserve">\"created\" : \"2016-09-02T23:11:46Z\", </v>
      </c>
      <c r="BB33" s="232" t="str">
        <f>"\""modified\"" : \""" &amp; demoPosts[[#This Row],[modified]] &amp; "\"", "</f>
        <v xml:space="preserve">\"modified\" : \"2002-05-30T09:30:10Z\", </v>
      </c>
      <c r="BC33" s="232" t="str">
        <f ca="1">"\""created\"" : \""" &amp; demoPosts[[#This Row],[created]] &amp; "\"", "</f>
        <v xml:space="preserve">\"created\" : \"2016-09-02T23:11:46Z\", </v>
      </c>
      <c r="BD33" s="232" t="str">
        <f>"\""modified\"" : \""" &amp; demoPosts[[#This Row],[modified]] &amp; "\"", "</f>
        <v xml:space="preserve">\"modified\" : \"2002-05-30T09:30:10Z\", </v>
      </c>
      <c r="BE33" s="232" t="str">
        <f>"\""labels\"" : \""each([Bitcoin],[Ethereum],[" &amp; demoPosts[[#This Row],[postTypeGuidLabel]]&amp;"])\"", "</f>
        <v xml:space="preserve">\"labels\" : \"each([Bitcoin],[Ethereum],[MESSAGEPOSTLABEL])\", </v>
      </c>
      <c r="BF33" s="232" t="str">
        <f t="shared" si="10"/>
        <v>\"connections\":[{\"source\":\"alias://ff5136ad023a66644c4f4a8e2a495bb34689/alias\",\"target\":\"alias://0e65bd3a974ed1d7c195f94055c93537827f/alias\",\"label\":\"f0186f0d-c862-4ee3-9c09-b850a9d745a7\"}],</v>
      </c>
      <c r="BG33" s="232" t="str">
        <f>"\""versionedPostId\"" : \""" &amp; demoPosts[[#This Row],[versionedPost.id]] &amp; "\"", "</f>
        <v xml:space="preserve">\"versionedPostId\" : \"\", </v>
      </c>
      <c r="BH33" s="232" t="str">
        <f>"\""versionedPostPredecessorId\"" : \""" &amp; demoPosts[[#This Row],[versionedPost.predecessorID]] &amp; "\"", "</f>
        <v xml:space="preserve">\"versionedPostPredecessorId\" : \"\", </v>
      </c>
      <c r="BI33" s="238" t="str">
        <f>"\""jobPostType\"" : \""" &amp; demoPosts[[#This Row],[jobPostType]] &amp; "\"", "</f>
        <v xml:space="preserve">\"jobPostType\" : \"\", </v>
      </c>
      <c r="BJ33" s="238" t="str">
        <f>"\""name\"" : \""" &amp; demoPosts[[#This Row],[summary]] &amp; "\"", "</f>
        <v xml:space="preserve">\"name\" : \"\", </v>
      </c>
      <c r="BK33" s="238" t="str">
        <f>"\""description\"" : \""" &amp; demoPosts[[#This Row],[description]] &amp; "\"", "</f>
        <v xml:space="preserve">\"description\" : \"\", </v>
      </c>
      <c r="BL33" s="238" t="str">
        <f>"\""message\"" : \""" &amp; demoPosts[[#This Row],[message]] &amp; "\"", "</f>
        <v xml:space="preserve">\"message\" : \"\", </v>
      </c>
      <c r="BM3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3" s="238" t="str">
        <f>"\""postedDate\"" : \""" &amp; demoPosts[[#This Row],[message]] &amp; "\"", "</f>
        <v xml:space="preserve">\"postedDate\" : \"\", </v>
      </c>
      <c r="BO33" s="238" t="str">
        <f>"\""broadcastDate\"" : \""" &amp; demoPosts[[#This Row],[broadcastDate]] &amp; "\"", "</f>
        <v xml:space="preserve">\"broadcastDate\" : \"\", </v>
      </c>
      <c r="BP33" s="238" t="str">
        <f>"\""startDate\"" : \""" &amp; demoPosts[[#This Row],[startDate]] &amp; "\"", "</f>
        <v xml:space="preserve">\"startDate\" : \"\", </v>
      </c>
      <c r="BQ33" s="238" t="str">
        <f>"\""endDate\"" : \""" &amp; demoPosts[[#This Row],[endDate]] &amp; "\"", "</f>
        <v xml:space="preserve">\"endDate\" : \"\", </v>
      </c>
      <c r="BR33" s="238" t="str">
        <f>"\""currency\"" : \""" &amp; demoPosts[[#This Row],[currency]] &amp; "\"", "</f>
        <v xml:space="preserve">\"currency\" : \"\", </v>
      </c>
      <c r="BS33" s="238" t="str">
        <f>"\""workLocation\"" : \""" &amp; demoPosts[[#This Row],[workLocation]] &amp; "\"", "</f>
        <v xml:space="preserve">\"workLocation\" : \"\", </v>
      </c>
      <c r="BT33" s="238" t="str">
        <f>"\""isPayoutInPieces\"" : \""" &amp; demoPosts[[#This Row],[isPayoutInPieces]] &amp; "\"", "</f>
        <v xml:space="preserve">\"isPayoutInPieces\" : \"\", </v>
      </c>
      <c r="BU33" s="238" t="str">
        <f t="shared" si="11"/>
        <v xml:space="preserve">\"skillNeeded\" : \"\", </v>
      </c>
      <c r="BV33" s="238" t="str">
        <f>"\""posterId\"" : \""" &amp; demoPosts[[#This Row],[posterId]] &amp; "\"", "</f>
        <v xml:space="preserve">\"posterId\" : \"\", </v>
      </c>
      <c r="BW33" s="238" t="str">
        <f>"\""versionNumber\"" : \""" &amp; demoPosts[[#This Row],[versionNumber]] &amp; "\"", "</f>
        <v xml:space="preserve">\"versionNumber\" : \"\", </v>
      </c>
      <c r="BX33" s="239" t="str">
        <f>"\""allowFormatting\"" : " &amp; demoPosts[[#This Row],[allowFormatting]] &amp; ", "</f>
        <v xml:space="preserve">\"allowFormatting\" : , </v>
      </c>
      <c r="BY33" s="238" t="str">
        <f>"\""canForward\"" : " &amp; demoPosts[[#This Row],[canForward]] &amp; ", "</f>
        <v xml:space="preserve">\"canForward\" : true, </v>
      </c>
      <c r="BZ33" s="238" t="str">
        <f t="shared" si="12"/>
        <v xml:space="preserve">\"referents\" : \"\", </v>
      </c>
      <c r="CA33" s="238" t="str">
        <f>"\""contractType\"" : \""" &amp; demoPosts[[#This Row],[contractType]] &amp; "\"", "</f>
        <v xml:space="preserve">\"contractType\" : \"\", </v>
      </c>
      <c r="CB33" s="238" t="str">
        <f>"\""budget\"" : \""" &amp; demoPosts[[#This Row],[budget]] &amp; "\"""</f>
        <v>\"budget\" : \"\"</v>
      </c>
      <c r="CC3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3" s="238"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3" s="238" t="str">
        <f>"\""subject\"" : \""" &amp; demoPosts[[#This Row],[messageSubject]] &amp; "\"","</f>
        <v>\"subject\" : \"subject to discussion\",</v>
      </c>
      <c r="CF3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3" s="232" t="str">
        <f ca="1">"{\""$type\"":\"""&amp;demoPosts[[#This Row],[$type]]&amp;"\"","&amp;demoPosts[[#This Row],[uidInnerJson]]&amp;demoPosts[[#This Row],[createdInnerJson]]&amp;demoPosts[[#This Row],[modifiedInnerJson]]&amp;"\""connections\"":[{}],"&amp;demoPosts[[#This Row],[typeDependentContentJson]]&amp;"}"</f>
        <v>{\"$type\":\"shared.models.MessagePost\",\"uid\" : \"9c35a3d1589c4ca0bdc125fb5c2ed8b7\", \"created\" : \"2016-09-02T23:11:46Z\", \"modified\" : \"2002-05-30T09:30:10Z\", \"connections\":[{}],\"postContent\": {\"$type\":\"shared.models.MessagePostContent\",\"versionedPostId\" : \"\", \"versionedPostPredecessorId\" : \"\", \"versionNumber\" : \"\", \"canForward\"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3" s="212" t="str">
        <f>"""uid"" : """&amp;demoPosts[[#This Row],[uid]]&amp;""", "</f>
        <v xml:space="preserve">"uid" : "9c35a3d1589c4ca0bdc125fb5c2ed8b7", </v>
      </c>
      <c r="CK33" s="231" t="str">
        <f>"""src"" : """&amp;demoPosts[[#This Row],[Source]]&amp;""", "</f>
        <v xml:space="preserve">"src" : "a1068bc52b2f45b39e9642e45124edec", </v>
      </c>
      <c r="CL33" s="231" t="str">
        <f>"""trgts"" : ["""&amp;demoPosts[[#This Row],[trgt1]]&amp;"""], "</f>
        <v xml:space="preserve">"trgts" : ["eeeeeeeeeeeeeeeeeeeeeeeeeeeeeeee"], </v>
      </c>
      <c r="CM33" s="209" t="str">
        <f>"""label"" : ""each([Bitcoin],[Ethereum],[" &amp; demoPosts[[#This Row],[postTypeGuidLabel]]&amp;"])"", "</f>
        <v xml:space="preserve">"label" : "each([Bitcoin],[Ethereum],[MESSAGEPOSTLABEL])", </v>
      </c>
      <c r="CN33" s="240"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\"2016-09-02T23:11:46Z\", \"modified\" : \"2002-05-30T09:30:10Z\", \"connections\":[{}],\"postContent\": {\"$type\":\"shared.models.MessagePostContent\",\"versionedPostId\" : \"\", \"versionedPostPredecessorId\" : \"\", \"versionNumber\" : \"\", \"canForward\"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4" spans="2:92" s="209" customFormat="1" x14ac:dyDescent="0.25">
      <c r="B34" s="209" t="s">
        <v>1243</v>
      </c>
      <c r="C34" s="209" t="s">
        <v>1147</v>
      </c>
      <c r="D34" s="209" t="str">
        <f>VLOOKUP(demoPosts[[#This Row],[Source]],Table1[[UUID]:[email]],2,FALSE)</f>
        <v>32@localhost</v>
      </c>
      <c r="E34" s="213" t="s">
        <v>2507</v>
      </c>
      <c r="F34" s="209" t="s">
        <v>806</v>
      </c>
      <c r="G3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4" s="232"/>
      <c r="I34" s="232" t="str">
        <f t="shared" ca="1" si="4"/>
        <v>2016-09-02T23:11:46Z</v>
      </c>
      <c r="J34" s="232" t="s">
        <v>805</v>
      </c>
      <c r="K34" s="233"/>
      <c r="L34" s="232"/>
      <c r="M34" s="232" t="s">
        <v>2620</v>
      </c>
      <c r="N34" s="164" t="str">
        <f>ROW(demoPosts[[#This Row],[postTypeGuidLabel]])-3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64">
        <v>12</v>
      </c>
      <c r="P3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64"/>
      <c r="R34" s="234"/>
      <c r="S34" s="234"/>
      <c r="T34" s="234"/>
      <c r="U34" s="234"/>
      <c r="V34" s="234"/>
      <c r="W34" s="234"/>
      <c r="X34" s="234"/>
      <c r="Y34" s="234"/>
      <c r="Z34" s="234"/>
      <c r="AA34" s="234"/>
      <c r="AB34" s="234"/>
      <c r="AC34" s="235"/>
      <c r="AD34" s="234"/>
      <c r="AE34" s="234"/>
      <c r="AF34" s="236"/>
      <c r="AG34" s="165" t="s">
        <v>869</v>
      </c>
      <c r="AH34" s="234"/>
      <c r="AI34" s="234"/>
      <c r="AJ34" s="234"/>
      <c r="AK34" s="237"/>
      <c r="AL34" s="237"/>
      <c r="AM34" s="237"/>
      <c r="AN34" s="237"/>
      <c r="AO34" s="237"/>
      <c r="AP34" s="237"/>
      <c r="AQ34" s="237"/>
      <c r="AR34" s="237"/>
      <c r="AS34" s="237" t="str">
        <f>"\""name\"" : \"""&amp;demoPosts[[#This Row],[talentProfile.name]]&amp;"\"", "</f>
        <v xml:space="preserve">\"name\" : \"\", </v>
      </c>
      <c r="AT34" s="237" t="str">
        <f>"\""title\"" : \"""&amp;demoPosts[[#This Row],[talentProfile.title]]&amp;"\"", "</f>
        <v xml:space="preserve">\"title\" : \"\", </v>
      </c>
      <c r="AU34" s="237" t="str">
        <f>"\""capabilities\"" : \"""&amp;demoPosts[[#This Row],[talentProfile.capabilities]]&amp;"\"", "</f>
        <v xml:space="preserve">\"capabilities\" : \"\", </v>
      </c>
      <c r="AV34" s="237" t="str">
        <f>"\""video\"" : \"""&amp;demoPosts[[#This Row],[talentProfile.video]]&amp;"\"" "</f>
        <v xml:space="preserve">\"video\" : \"\" </v>
      </c>
      <c r="AW3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4" s="212" t="str">
        <f>"\""uid\"" : \"""&amp;demoPosts[[#This Row],[uid]]&amp;"\"", "</f>
        <v xml:space="preserve">\"uid\" : \"a0bf0cb2598e463dbb10fb0296fa12fe\", </v>
      </c>
      <c r="AY34" s="232" t="e">
        <f>"\""text\"" : \""" &amp;#REF! &amp; "\"", "</f>
        <v>#REF!</v>
      </c>
      <c r="AZ34" s="232" t="str">
        <f t="shared" si="9"/>
        <v xml:space="preserve">\"type\" : \"TEXT\", </v>
      </c>
      <c r="BA34" s="232" t="str">
        <f ca="1">"\""created\"" : \""" &amp; demoPosts[[#This Row],[created]] &amp; "\"", "</f>
        <v xml:space="preserve">\"created\" : \"2016-09-02T23:11:46Z\", </v>
      </c>
      <c r="BB34" s="232" t="str">
        <f>"\""modified\"" : \""" &amp; demoPosts[[#This Row],[modified]] &amp; "\"", "</f>
        <v xml:space="preserve">\"modified\" : \"2002-05-30T09:30:10Z\", </v>
      </c>
      <c r="BC34" s="232" t="str">
        <f ca="1">"\""created\"" : \""" &amp; demoPosts[[#This Row],[created]] &amp; "\"", "</f>
        <v xml:space="preserve">\"created\" : \"2016-09-02T23:11:46Z\", </v>
      </c>
      <c r="BD34" s="232" t="str">
        <f>"\""modified\"" : \""" &amp; demoPosts[[#This Row],[modified]] &amp; "\"", "</f>
        <v xml:space="preserve">\"modified\" : \"2002-05-30T09:30:10Z\", </v>
      </c>
      <c r="BE34" s="232" t="str">
        <f>"\""labels\"" : \""each([Bitcoin],[Ethereum],[" &amp; demoPosts[[#This Row],[postTypeGuidLabel]]&amp;"])\"", "</f>
        <v xml:space="preserve">\"labels\" : \"each([Bitcoin],[Ethereum],[MESSAGEPOSTLABEL])\", </v>
      </c>
      <c r="BF34" s="232" t="str">
        <f t="shared" si="10"/>
        <v>\"connections\":[{\"source\":\"alias://ff5136ad023a66644c4f4a8e2a495bb34689/alias\",\"target\":\"alias://0e65bd3a974ed1d7c195f94055c93537827f/alias\",\"label\":\"f0186f0d-c862-4ee3-9c09-b850a9d745a7\"}],</v>
      </c>
      <c r="BG34" s="232" t="str">
        <f>"\""versionedPostId\"" : \""" &amp; demoPosts[[#This Row],[versionedPost.id]] &amp; "\"", "</f>
        <v xml:space="preserve">\"versionedPostId\" : \"\", </v>
      </c>
      <c r="BH34" s="232" t="str">
        <f>"\""versionedPostPredecessorId\"" : \""" &amp; demoPosts[[#This Row],[versionedPost.predecessorID]] &amp; "\"", "</f>
        <v xml:space="preserve">\"versionedPostPredecessorId\" : \"\", </v>
      </c>
      <c r="BI34" s="238" t="str">
        <f>"\""jobPostType\"" : \""" &amp; demoPosts[[#This Row],[jobPostType]] &amp; "\"", "</f>
        <v xml:space="preserve">\"jobPostType\" : \"\", </v>
      </c>
      <c r="BJ34" s="238" t="str">
        <f>"\""name\"" : \""" &amp; demoPosts[[#This Row],[summary]] &amp; "\"", "</f>
        <v xml:space="preserve">\"name\" : \"\", </v>
      </c>
      <c r="BK34" s="238" t="str">
        <f>"\""description\"" : \""" &amp; demoPosts[[#This Row],[description]] &amp; "\"", "</f>
        <v xml:space="preserve">\"description\" : \"\", </v>
      </c>
      <c r="BL34" s="238" t="str">
        <f>"\""message\"" : \""" &amp; demoPosts[[#This Row],[message]] &amp; "\"", "</f>
        <v xml:space="preserve">\"message\" : \"\", </v>
      </c>
      <c r="BM3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4" s="238" t="str">
        <f>"\""postedDate\"" : \""" &amp; demoPosts[[#This Row],[message]] &amp; "\"", "</f>
        <v xml:space="preserve">\"postedDate\" : \"\", </v>
      </c>
      <c r="BO34" s="238" t="str">
        <f>"\""broadcastDate\"" : \""" &amp; demoPosts[[#This Row],[broadcastDate]] &amp; "\"", "</f>
        <v xml:space="preserve">\"broadcastDate\" : \"\", </v>
      </c>
      <c r="BP34" s="238" t="str">
        <f>"\""startDate\"" : \""" &amp; demoPosts[[#This Row],[startDate]] &amp; "\"", "</f>
        <v xml:space="preserve">\"startDate\" : \"\", </v>
      </c>
      <c r="BQ34" s="238" t="str">
        <f>"\""endDate\"" : \""" &amp; demoPosts[[#This Row],[endDate]] &amp; "\"", "</f>
        <v xml:space="preserve">\"endDate\" : \"\", </v>
      </c>
      <c r="BR34" s="238" t="str">
        <f>"\""currency\"" : \""" &amp; demoPosts[[#This Row],[currency]] &amp; "\"", "</f>
        <v xml:space="preserve">\"currency\" : \"\", </v>
      </c>
      <c r="BS34" s="238" t="str">
        <f>"\""workLocation\"" : \""" &amp; demoPosts[[#This Row],[workLocation]] &amp; "\"", "</f>
        <v xml:space="preserve">\"workLocation\" : \"\", </v>
      </c>
      <c r="BT34" s="238" t="str">
        <f>"\""isPayoutInPieces\"" : \""" &amp; demoPosts[[#This Row],[isPayoutInPieces]] &amp; "\"", "</f>
        <v xml:space="preserve">\"isPayoutInPieces\" : \"\", </v>
      </c>
      <c r="BU34" s="238" t="str">
        <f t="shared" si="11"/>
        <v xml:space="preserve">\"skillNeeded\" : \"\", </v>
      </c>
      <c r="BV34" s="238" t="str">
        <f>"\""posterId\"" : \""" &amp; demoPosts[[#This Row],[posterId]] &amp; "\"", "</f>
        <v xml:space="preserve">\"posterId\" : \"\", </v>
      </c>
      <c r="BW34" s="238" t="str">
        <f>"\""versionNumber\"" : \""" &amp; demoPosts[[#This Row],[versionNumber]] &amp; "\"", "</f>
        <v xml:space="preserve">\"versionNumber\" : \"\", </v>
      </c>
      <c r="BX34" s="239" t="str">
        <f>"\""allowFormatting\"" : " &amp; demoPosts[[#This Row],[allowFormatting]] &amp; ", "</f>
        <v xml:space="preserve">\"allowFormatting\" : , </v>
      </c>
      <c r="BY34" s="238" t="str">
        <f>"\""canForward\"" : " &amp; demoPosts[[#This Row],[canForward]] &amp; ", "</f>
        <v xml:space="preserve">\"canForward\" : true, </v>
      </c>
      <c r="BZ34" s="238" t="str">
        <f t="shared" si="12"/>
        <v xml:space="preserve">\"referents\" : \"\", </v>
      </c>
      <c r="CA34" s="238" t="str">
        <f>"\""contractType\"" : \""" &amp; demoPosts[[#This Row],[contractType]] &amp; "\"", "</f>
        <v xml:space="preserve">\"contractType\" : \"\", </v>
      </c>
      <c r="CB34" s="238" t="str">
        <f>"\""budget\"" : \""" &amp; demoPosts[[#This Row],[budget]] &amp; "\"""</f>
        <v>\"budget\" : \"\"</v>
      </c>
      <c r="CC3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4" s="238"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4" s="238" t="str">
        <f>"\""subject\"" : \""" &amp; demoPosts[[#This Row],[messageSubject]] &amp; "\"","</f>
        <v>\"subject\" : \"subject to discussion\",</v>
      </c>
      <c r="CF3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4" s="232" t="str">
        <f ca="1">"{\""$type\"":\"""&amp;demoPosts[[#This Row],[$type]]&amp;"\"","&amp;demoPosts[[#This Row],[uidInnerJson]]&amp;demoPosts[[#This Row],[createdInnerJson]]&amp;demoPosts[[#This Row],[modifiedInnerJson]]&amp;"\""connections\"":[{}],"&amp;demoPosts[[#This Row],[typeDependentContentJson]]&amp;"}"</f>
        <v>{\"$type\":\"shared.models.MessagePost\",\"uid\" : \"a0bf0cb2598e463dbb10fb0296fa12fe\", \"created\" : \"2016-09-02T23:11:46Z\", \"modified\" : \"2002-05-30T09:30:10Z\", \"connections\":[{}],\"postContent\": {\"$type\":\"shared.models.MessagePostContent\",\"versionedPostId\" : \"\", \"versionedPostPredecessorId\" : \"\", \"versionNumber\" : \"\", \"canForward\"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4" s="212" t="str">
        <f>"""uid"" : """&amp;demoPosts[[#This Row],[uid]]&amp;""", "</f>
        <v xml:space="preserve">"uid" : "a0bf0cb2598e463dbb10fb0296fa12fe", </v>
      </c>
      <c r="CK34" s="231" t="str">
        <f>"""src"" : """&amp;demoPosts[[#This Row],[Source]]&amp;""", "</f>
        <v xml:space="preserve">"src" : "d5746f9cd7a3462ba65eef9ba9aa89ae", </v>
      </c>
      <c r="CL34" s="231" t="str">
        <f>"""trgts"" : ["""&amp;demoPosts[[#This Row],[trgt1]]&amp;"""], "</f>
        <v xml:space="preserve">"trgts" : ["eeeeeeeeeeeeeeeeeeeeeeeeeeeeeeee"], </v>
      </c>
      <c r="CM34" s="209" t="str">
        <f>"""label"" : ""each([Bitcoin],[Ethereum],[" &amp; demoPosts[[#This Row],[postTypeGuidLabel]]&amp;"])"", "</f>
        <v xml:space="preserve">"label" : "each([Bitcoin],[Ethereum],[MESSAGEPOSTLABEL])", </v>
      </c>
      <c r="CN34" s="240"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\"2016-09-02T23:11:46Z\", \"modified\" : \"2002-05-30T09:30:10Z\", \"connections\":[{}],\"postContent\": {\"$type\":\"shared.models.MessagePostContent\",\"versionedPostId\" : \"\", \"versionedPostPredecessorId\" : \"\", \"versionNumber\" : \"\", \"canForward\"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5" spans="2:92" s="209" customFormat="1" x14ac:dyDescent="0.25">
      <c r="B35" s="209" t="s">
        <v>1244</v>
      </c>
      <c r="C35" s="209" t="s">
        <v>1148</v>
      </c>
      <c r="D35" s="209" t="str">
        <f>VLOOKUP(demoPosts[[#This Row],[Source]],Table1[[UUID]:[email]],2,FALSE)</f>
        <v>33@localhost</v>
      </c>
      <c r="E35" s="213" t="s">
        <v>2507</v>
      </c>
      <c r="F35" s="209" t="s">
        <v>806</v>
      </c>
      <c r="G3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5" s="232"/>
      <c r="I35" s="232" t="str">
        <f t="shared" ca="1" si="4"/>
        <v>2016-09-02T23:11:46Z</v>
      </c>
      <c r="J35" s="232" t="s">
        <v>805</v>
      </c>
      <c r="K35" s="233"/>
      <c r="L35" s="232"/>
      <c r="M35" s="232" t="s">
        <v>2620</v>
      </c>
      <c r="N35" s="164" t="str">
        <f>ROW(demoPosts[[#This Row],[postTypeGuidLabel]])-3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64">
        <v>12</v>
      </c>
      <c r="P3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64"/>
      <c r="R35" s="234"/>
      <c r="S35" s="234"/>
      <c r="T35" s="234"/>
      <c r="U35" s="234"/>
      <c r="V35" s="234"/>
      <c r="W35" s="234"/>
      <c r="X35" s="234"/>
      <c r="Y35" s="234"/>
      <c r="Z35" s="234"/>
      <c r="AA35" s="234"/>
      <c r="AB35" s="234"/>
      <c r="AC35" s="235"/>
      <c r="AD35" s="234"/>
      <c r="AE35" s="234"/>
      <c r="AF35" s="236"/>
      <c r="AG35" s="165" t="s">
        <v>869</v>
      </c>
      <c r="AH35" s="234"/>
      <c r="AI35" s="234"/>
      <c r="AJ35" s="234"/>
      <c r="AK35" s="237"/>
      <c r="AL35" s="237"/>
      <c r="AM35" s="237"/>
      <c r="AN35" s="237"/>
      <c r="AO35" s="237"/>
      <c r="AP35" s="237"/>
      <c r="AQ35" s="237"/>
      <c r="AR35" s="237"/>
      <c r="AS35" s="237" t="str">
        <f>"\""name\"" : \"""&amp;demoPosts[[#This Row],[talentProfile.name]]&amp;"\"", "</f>
        <v xml:space="preserve">\"name\" : \"\", </v>
      </c>
      <c r="AT35" s="237" t="str">
        <f>"\""title\"" : \"""&amp;demoPosts[[#This Row],[talentProfile.title]]&amp;"\"", "</f>
        <v xml:space="preserve">\"title\" : \"\", </v>
      </c>
      <c r="AU35" s="237" t="str">
        <f>"\""capabilities\"" : \"""&amp;demoPosts[[#This Row],[talentProfile.capabilities]]&amp;"\"", "</f>
        <v xml:space="preserve">\"capabilities\" : \"\", </v>
      </c>
      <c r="AV35" s="237" t="str">
        <f>"\""video\"" : \"""&amp;demoPosts[[#This Row],[talentProfile.video]]&amp;"\"" "</f>
        <v xml:space="preserve">\"video\" : \"\" </v>
      </c>
      <c r="AW3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5" s="212" t="str">
        <f>"\""uid\"" : \"""&amp;demoPosts[[#This Row],[uid]]&amp;"\"", "</f>
        <v xml:space="preserve">\"uid\" : \"20070cecd14a411e8f5b168c6f3a857a\", </v>
      </c>
      <c r="AY35" s="232" t="e">
        <f>"\""text\"" : \""" &amp;#REF! &amp; "\"", "</f>
        <v>#REF!</v>
      </c>
      <c r="AZ35" s="232" t="str">
        <f t="shared" si="9"/>
        <v xml:space="preserve">\"type\" : \"TEXT\", </v>
      </c>
      <c r="BA35" s="232" t="str">
        <f ca="1">"\""created\"" : \""" &amp; demoPosts[[#This Row],[created]] &amp; "\"", "</f>
        <v xml:space="preserve">\"created\" : \"2016-09-02T23:11:46Z\", </v>
      </c>
      <c r="BB35" s="232" t="str">
        <f>"\""modified\"" : \""" &amp; demoPosts[[#This Row],[modified]] &amp; "\"", "</f>
        <v xml:space="preserve">\"modified\" : \"2002-05-30T09:30:10Z\", </v>
      </c>
      <c r="BC35" s="232" t="str">
        <f ca="1">"\""created\"" : \""" &amp; demoPosts[[#This Row],[created]] &amp; "\"", "</f>
        <v xml:space="preserve">\"created\" : \"2016-09-02T23:11:46Z\", </v>
      </c>
      <c r="BD35" s="232" t="str">
        <f>"\""modified\"" : \""" &amp; demoPosts[[#This Row],[modified]] &amp; "\"", "</f>
        <v xml:space="preserve">\"modified\" : \"2002-05-30T09:30:10Z\", </v>
      </c>
      <c r="BE35" s="232" t="str">
        <f>"\""labels\"" : \""each([Bitcoin],[Ethereum],[" &amp; demoPosts[[#This Row],[postTypeGuidLabel]]&amp;"])\"", "</f>
        <v xml:space="preserve">\"labels\" : \"each([Bitcoin],[Ethereum],[MESSAGEPOSTLABEL])\", </v>
      </c>
      <c r="BF35" s="232" t="str">
        <f t="shared" si="10"/>
        <v>\"connections\":[{\"source\":\"alias://ff5136ad023a66644c4f4a8e2a495bb34689/alias\",\"target\":\"alias://0e65bd3a974ed1d7c195f94055c93537827f/alias\",\"label\":\"f0186f0d-c862-4ee3-9c09-b850a9d745a7\"}],</v>
      </c>
      <c r="BG35" s="232" t="str">
        <f>"\""versionedPostId\"" : \""" &amp; demoPosts[[#This Row],[versionedPost.id]] &amp; "\"", "</f>
        <v xml:space="preserve">\"versionedPostId\" : \"\", </v>
      </c>
      <c r="BH35" s="232" t="str">
        <f>"\""versionedPostPredecessorId\"" : \""" &amp; demoPosts[[#This Row],[versionedPost.predecessorID]] &amp; "\"", "</f>
        <v xml:space="preserve">\"versionedPostPredecessorId\" : \"\", </v>
      </c>
      <c r="BI35" s="238" t="str">
        <f>"\""jobPostType\"" : \""" &amp; demoPosts[[#This Row],[jobPostType]] &amp; "\"", "</f>
        <v xml:space="preserve">\"jobPostType\" : \"\", </v>
      </c>
      <c r="BJ35" s="238" t="str">
        <f>"\""name\"" : \""" &amp; demoPosts[[#This Row],[summary]] &amp; "\"", "</f>
        <v xml:space="preserve">\"name\" : \"\", </v>
      </c>
      <c r="BK35" s="238" t="str">
        <f>"\""description\"" : \""" &amp; demoPosts[[#This Row],[description]] &amp; "\"", "</f>
        <v xml:space="preserve">\"description\" : \"\", </v>
      </c>
      <c r="BL35" s="238" t="str">
        <f>"\""message\"" : \""" &amp; demoPosts[[#This Row],[message]] &amp; "\"", "</f>
        <v xml:space="preserve">\"message\" : \"\", </v>
      </c>
      <c r="BM3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5" s="238" t="str">
        <f>"\""postedDate\"" : \""" &amp; demoPosts[[#This Row],[message]] &amp; "\"", "</f>
        <v xml:space="preserve">\"postedDate\" : \"\", </v>
      </c>
      <c r="BO35" s="238" t="str">
        <f>"\""broadcastDate\"" : \""" &amp; demoPosts[[#This Row],[broadcastDate]] &amp; "\"", "</f>
        <v xml:space="preserve">\"broadcastDate\" : \"\", </v>
      </c>
      <c r="BP35" s="238" t="str">
        <f>"\""startDate\"" : \""" &amp; demoPosts[[#This Row],[startDate]] &amp; "\"", "</f>
        <v xml:space="preserve">\"startDate\" : \"\", </v>
      </c>
      <c r="BQ35" s="238" t="str">
        <f>"\""endDate\"" : \""" &amp; demoPosts[[#This Row],[endDate]] &amp; "\"", "</f>
        <v xml:space="preserve">\"endDate\" : \"\", </v>
      </c>
      <c r="BR35" s="238" t="str">
        <f>"\""currency\"" : \""" &amp; demoPosts[[#This Row],[currency]] &amp; "\"", "</f>
        <v xml:space="preserve">\"currency\" : \"\", </v>
      </c>
      <c r="BS35" s="238" t="str">
        <f>"\""workLocation\"" : \""" &amp; demoPosts[[#This Row],[workLocation]] &amp; "\"", "</f>
        <v xml:space="preserve">\"workLocation\" : \"\", </v>
      </c>
      <c r="BT35" s="238" t="str">
        <f>"\""isPayoutInPieces\"" : \""" &amp; demoPosts[[#This Row],[isPayoutInPieces]] &amp; "\"", "</f>
        <v xml:space="preserve">\"isPayoutInPieces\" : \"\", </v>
      </c>
      <c r="BU35" s="238" t="str">
        <f t="shared" si="11"/>
        <v xml:space="preserve">\"skillNeeded\" : \"\", </v>
      </c>
      <c r="BV35" s="238" t="str">
        <f>"\""posterId\"" : \""" &amp; demoPosts[[#This Row],[posterId]] &amp; "\"", "</f>
        <v xml:space="preserve">\"posterId\" : \"\", </v>
      </c>
      <c r="BW35" s="238" t="str">
        <f>"\""versionNumber\"" : \""" &amp; demoPosts[[#This Row],[versionNumber]] &amp; "\"", "</f>
        <v xml:space="preserve">\"versionNumber\" : \"\", </v>
      </c>
      <c r="BX35" s="239" t="str">
        <f>"\""allowFormatting\"" : " &amp; demoPosts[[#This Row],[allowFormatting]] &amp; ", "</f>
        <v xml:space="preserve">\"allowFormatting\" : , </v>
      </c>
      <c r="BY35" s="238" t="str">
        <f>"\""canForward\"" : " &amp; demoPosts[[#This Row],[canForward]] &amp; ", "</f>
        <v xml:space="preserve">\"canForward\" : true, </v>
      </c>
      <c r="BZ35" s="238" t="str">
        <f t="shared" si="12"/>
        <v xml:space="preserve">\"referents\" : \"\", </v>
      </c>
      <c r="CA35" s="238" t="str">
        <f>"\""contractType\"" : \""" &amp; demoPosts[[#This Row],[contractType]] &amp; "\"", "</f>
        <v xml:space="preserve">\"contractType\" : \"\", </v>
      </c>
      <c r="CB35" s="238" t="str">
        <f>"\""budget\"" : \""" &amp; demoPosts[[#This Row],[budget]] &amp; "\"""</f>
        <v>\"budget\" : \"\"</v>
      </c>
      <c r="CC3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5" s="238"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5" s="238" t="str">
        <f>"\""subject\"" : \""" &amp; demoPosts[[#This Row],[messageSubject]] &amp; "\"","</f>
        <v>\"subject\" : \"subject to discussion\",</v>
      </c>
      <c r="CF3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5" s="232" t="str">
        <f ca="1">"{\""$type\"":\"""&amp;demoPosts[[#This Row],[$type]]&amp;"\"","&amp;demoPosts[[#This Row],[uidInnerJson]]&amp;demoPosts[[#This Row],[createdInnerJson]]&amp;demoPosts[[#This Row],[modifiedInnerJson]]&amp;"\""connections\"":[{}],"&amp;demoPosts[[#This Row],[typeDependentContentJson]]&amp;"}"</f>
        <v>{\"$type\":\"shared.models.MessagePost\",\"uid\" : \"20070cecd14a411e8f5b168c6f3a857a\", \"created\" : \"2016-09-02T23:11:46Z\", \"modified\" : \"2002-05-30T09:30:10Z\", \"connections\":[{}],\"postContent\": {\"$type\":\"shared.models.MessagePostContent\",\"versionedPostId\" : \"\", \"versionedPostPredecessorId\" : \"\", \"versionNumber\" : \"\", \"canForward\"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5" s="212" t="str">
        <f>"""uid"" : """&amp;demoPosts[[#This Row],[uid]]&amp;""", "</f>
        <v xml:space="preserve">"uid" : "20070cecd14a411e8f5b168c6f3a857a", </v>
      </c>
      <c r="CK35" s="231" t="str">
        <f>"""src"" : """&amp;demoPosts[[#This Row],[Source]]&amp;""", "</f>
        <v xml:space="preserve">"src" : "956a148aa94f47b78aa88b07ebb0819b", </v>
      </c>
      <c r="CL35" s="231" t="str">
        <f>"""trgts"" : ["""&amp;demoPosts[[#This Row],[trgt1]]&amp;"""], "</f>
        <v xml:space="preserve">"trgts" : ["eeeeeeeeeeeeeeeeeeeeeeeeeeeeeeee"], </v>
      </c>
      <c r="CM35" s="209" t="str">
        <f>"""label"" : ""each([Bitcoin],[Ethereum],[" &amp; demoPosts[[#This Row],[postTypeGuidLabel]]&amp;"])"", "</f>
        <v xml:space="preserve">"label" : "each([Bitcoin],[Ethereum],[MESSAGEPOSTLABEL])", </v>
      </c>
      <c r="CN35" s="240"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\"2016-09-02T23:11:46Z\", \"modified\" : \"2002-05-30T09:30:10Z\", \"connections\":[{}],\"postContent\": {\"$type\":\"shared.models.MessagePostContent\",\"versionedPostId\" : \"\", \"versionedPostPredecessorId\" : \"\", \"versionNumber\" : \"\", \"canForward\"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6" spans="2:92" s="209" customFormat="1" x14ac:dyDescent="0.25">
      <c r="B36" s="209" t="s">
        <v>1245</v>
      </c>
      <c r="C36" s="209" t="s">
        <v>1149</v>
      </c>
      <c r="D36" s="209" t="str">
        <f>VLOOKUP(demoPosts[[#This Row],[Source]],Table1[[UUID]:[email]],2,FALSE)</f>
        <v>34@localhost</v>
      </c>
      <c r="E36" s="213" t="s">
        <v>2507</v>
      </c>
      <c r="F36" s="209" t="s">
        <v>806</v>
      </c>
      <c r="G3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6" s="232"/>
      <c r="I36" s="232" t="str">
        <f t="shared" ca="1" si="4"/>
        <v>2016-09-02T23:11:46Z</v>
      </c>
      <c r="J36" s="232" t="s">
        <v>805</v>
      </c>
      <c r="K36" s="233"/>
      <c r="L36" s="232"/>
      <c r="M36" s="232" t="s">
        <v>2620</v>
      </c>
      <c r="N36" s="164" t="str">
        <f>ROW(demoPosts[[#This Row],[postTypeGuidLabel]])-3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64">
        <v>12</v>
      </c>
      <c r="P3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64"/>
      <c r="R36" s="234"/>
      <c r="S36" s="234"/>
      <c r="T36" s="234"/>
      <c r="U36" s="234"/>
      <c r="V36" s="234"/>
      <c r="W36" s="234"/>
      <c r="X36" s="234"/>
      <c r="Y36" s="234"/>
      <c r="Z36" s="234"/>
      <c r="AA36" s="234"/>
      <c r="AB36" s="234"/>
      <c r="AC36" s="235"/>
      <c r="AD36" s="234"/>
      <c r="AE36" s="234"/>
      <c r="AF36" s="236"/>
      <c r="AG36" s="165" t="s">
        <v>869</v>
      </c>
      <c r="AH36" s="234"/>
      <c r="AI36" s="234"/>
      <c r="AJ36" s="234"/>
      <c r="AK36" s="237"/>
      <c r="AL36" s="237"/>
      <c r="AM36" s="237"/>
      <c r="AN36" s="237"/>
      <c r="AO36" s="237"/>
      <c r="AP36" s="237"/>
      <c r="AQ36" s="237"/>
      <c r="AR36" s="237"/>
      <c r="AS36" s="237" t="str">
        <f>"\""name\"" : \"""&amp;demoPosts[[#This Row],[talentProfile.name]]&amp;"\"", "</f>
        <v xml:space="preserve">\"name\" : \"\", </v>
      </c>
      <c r="AT36" s="237" t="str">
        <f>"\""title\"" : \"""&amp;demoPosts[[#This Row],[talentProfile.title]]&amp;"\"", "</f>
        <v xml:space="preserve">\"title\" : \"\", </v>
      </c>
      <c r="AU36" s="237" t="str">
        <f>"\""capabilities\"" : \"""&amp;demoPosts[[#This Row],[talentProfile.capabilities]]&amp;"\"", "</f>
        <v xml:space="preserve">\"capabilities\" : \"\", </v>
      </c>
      <c r="AV36" s="237" t="str">
        <f>"\""video\"" : \"""&amp;demoPosts[[#This Row],[talentProfile.video]]&amp;"\"" "</f>
        <v xml:space="preserve">\"video\" : \"\" </v>
      </c>
      <c r="AW3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6" s="212" t="str">
        <f>"\""uid\"" : \"""&amp;demoPosts[[#This Row],[uid]]&amp;"\"", "</f>
        <v xml:space="preserve">\"uid\" : \"392d742063a04ad0a2839a7a7a7a2e0a\", </v>
      </c>
      <c r="AY36" s="232" t="e">
        <f>"\""text\"" : \""" &amp;#REF! &amp; "\"", "</f>
        <v>#REF!</v>
      </c>
      <c r="AZ36" s="232" t="str">
        <f t="shared" si="9"/>
        <v xml:space="preserve">\"type\" : \"TEXT\", </v>
      </c>
      <c r="BA36" s="232" t="str">
        <f ca="1">"\""created\"" : \""" &amp; demoPosts[[#This Row],[created]] &amp; "\"", "</f>
        <v xml:space="preserve">\"created\" : \"2016-09-02T23:11:46Z\", </v>
      </c>
      <c r="BB36" s="232" t="str">
        <f>"\""modified\"" : \""" &amp; demoPosts[[#This Row],[modified]] &amp; "\"", "</f>
        <v xml:space="preserve">\"modified\" : \"2002-05-30T09:30:10Z\", </v>
      </c>
      <c r="BC36" s="232" t="str">
        <f ca="1">"\""created\"" : \""" &amp; demoPosts[[#This Row],[created]] &amp; "\"", "</f>
        <v xml:space="preserve">\"created\" : \"2016-09-02T23:11:46Z\", </v>
      </c>
      <c r="BD36" s="232" t="str">
        <f>"\""modified\"" : \""" &amp; demoPosts[[#This Row],[modified]] &amp; "\"", "</f>
        <v xml:space="preserve">\"modified\" : \"2002-05-30T09:30:10Z\", </v>
      </c>
      <c r="BE36" s="232" t="str">
        <f>"\""labels\"" : \""each([Bitcoin],[Ethereum],[" &amp; demoPosts[[#This Row],[postTypeGuidLabel]]&amp;"])\"", "</f>
        <v xml:space="preserve">\"labels\" : \"each([Bitcoin],[Ethereum],[MESSAGEPOSTLABEL])\", </v>
      </c>
      <c r="BF36" s="232" t="str">
        <f t="shared" si="10"/>
        <v>\"connections\":[{\"source\":\"alias://ff5136ad023a66644c4f4a8e2a495bb34689/alias\",\"target\":\"alias://0e65bd3a974ed1d7c195f94055c93537827f/alias\",\"label\":\"f0186f0d-c862-4ee3-9c09-b850a9d745a7\"}],</v>
      </c>
      <c r="BG36" s="232" t="str">
        <f>"\""versionedPostId\"" : \""" &amp; demoPosts[[#This Row],[versionedPost.id]] &amp; "\"", "</f>
        <v xml:space="preserve">\"versionedPostId\" : \"\", </v>
      </c>
      <c r="BH36" s="232" t="str">
        <f>"\""versionedPostPredecessorId\"" : \""" &amp; demoPosts[[#This Row],[versionedPost.predecessorID]] &amp; "\"", "</f>
        <v xml:space="preserve">\"versionedPostPredecessorId\" : \"\", </v>
      </c>
      <c r="BI36" s="238" t="str">
        <f>"\""jobPostType\"" : \""" &amp; demoPosts[[#This Row],[jobPostType]] &amp; "\"", "</f>
        <v xml:space="preserve">\"jobPostType\" : \"\", </v>
      </c>
      <c r="BJ36" s="238" t="str">
        <f>"\""name\"" : \""" &amp; demoPosts[[#This Row],[summary]] &amp; "\"", "</f>
        <v xml:space="preserve">\"name\" : \"\", </v>
      </c>
      <c r="BK36" s="238" t="str">
        <f>"\""description\"" : \""" &amp; demoPosts[[#This Row],[description]] &amp; "\"", "</f>
        <v xml:space="preserve">\"description\" : \"\", </v>
      </c>
      <c r="BL36" s="238" t="str">
        <f>"\""message\"" : \""" &amp; demoPosts[[#This Row],[message]] &amp; "\"", "</f>
        <v xml:space="preserve">\"message\" : \"\", </v>
      </c>
      <c r="BM3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6" s="238" t="str">
        <f>"\""postedDate\"" : \""" &amp; demoPosts[[#This Row],[message]] &amp; "\"", "</f>
        <v xml:space="preserve">\"postedDate\" : \"\", </v>
      </c>
      <c r="BO36" s="238" t="str">
        <f>"\""broadcastDate\"" : \""" &amp; demoPosts[[#This Row],[broadcastDate]] &amp; "\"", "</f>
        <v xml:space="preserve">\"broadcastDate\" : \"\", </v>
      </c>
      <c r="BP36" s="238" t="str">
        <f>"\""startDate\"" : \""" &amp; demoPosts[[#This Row],[startDate]] &amp; "\"", "</f>
        <v xml:space="preserve">\"startDate\" : \"\", </v>
      </c>
      <c r="BQ36" s="238" t="str">
        <f>"\""endDate\"" : \""" &amp; demoPosts[[#This Row],[endDate]] &amp; "\"", "</f>
        <v xml:space="preserve">\"endDate\" : \"\", </v>
      </c>
      <c r="BR36" s="238" t="str">
        <f>"\""currency\"" : \""" &amp; demoPosts[[#This Row],[currency]] &amp; "\"", "</f>
        <v xml:space="preserve">\"currency\" : \"\", </v>
      </c>
      <c r="BS36" s="238" t="str">
        <f>"\""workLocation\"" : \""" &amp; demoPosts[[#This Row],[workLocation]] &amp; "\"", "</f>
        <v xml:space="preserve">\"workLocation\" : \"\", </v>
      </c>
      <c r="BT36" s="238" t="str">
        <f>"\""isPayoutInPieces\"" : \""" &amp; demoPosts[[#This Row],[isPayoutInPieces]] &amp; "\"", "</f>
        <v xml:space="preserve">\"isPayoutInPieces\" : \"\", </v>
      </c>
      <c r="BU36" s="238" t="str">
        <f t="shared" si="11"/>
        <v xml:space="preserve">\"skillNeeded\" : \"\", </v>
      </c>
      <c r="BV36" s="238" t="str">
        <f>"\""posterId\"" : \""" &amp; demoPosts[[#This Row],[posterId]] &amp; "\"", "</f>
        <v xml:space="preserve">\"posterId\" : \"\", </v>
      </c>
      <c r="BW36" s="238" t="str">
        <f>"\""versionNumber\"" : \""" &amp; demoPosts[[#This Row],[versionNumber]] &amp; "\"", "</f>
        <v xml:space="preserve">\"versionNumber\" : \"\", </v>
      </c>
      <c r="BX36" s="239" t="str">
        <f>"\""allowFormatting\"" : " &amp; demoPosts[[#This Row],[allowFormatting]] &amp; ", "</f>
        <v xml:space="preserve">\"allowFormatting\" : , </v>
      </c>
      <c r="BY36" s="238" t="str">
        <f>"\""canForward\"" : " &amp; demoPosts[[#This Row],[canForward]] &amp; ", "</f>
        <v xml:space="preserve">\"canForward\" : true, </v>
      </c>
      <c r="BZ36" s="238" t="str">
        <f t="shared" si="12"/>
        <v xml:space="preserve">\"referents\" : \"\", </v>
      </c>
      <c r="CA36" s="238" t="str">
        <f>"\""contractType\"" : \""" &amp; demoPosts[[#This Row],[contractType]] &amp; "\"", "</f>
        <v xml:space="preserve">\"contractType\" : \"\", </v>
      </c>
      <c r="CB36" s="238" t="str">
        <f>"\""budget\"" : \""" &amp; demoPosts[[#This Row],[budget]] &amp; "\"""</f>
        <v>\"budget\" : \"\"</v>
      </c>
      <c r="CC3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6" s="238"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6" s="238" t="str">
        <f>"\""subject\"" : \""" &amp; demoPosts[[#This Row],[messageSubject]] &amp; "\"","</f>
        <v>\"subject\" : \"subject to discussion\",</v>
      </c>
      <c r="CF3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6" s="232" t="str">
        <f ca="1">"{\""$type\"":\"""&amp;demoPosts[[#This Row],[$type]]&amp;"\"","&amp;demoPosts[[#This Row],[uidInnerJson]]&amp;demoPosts[[#This Row],[createdInnerJson]]&amp;demoPosts[[#This Row],[modifiedInnerJson]]&amp;"\""connections\"":[{}],"&amp;demoPosts[[#This Row],[typeDependentContentJson]]&amp;"}"</f>
        <v>{\"$type\":\"shared.models.MessagePost\",\"uid\" : \"392d742063a04ad0a2839a7a7a7a2e0a\", \"created\" : \"2016-09-02T23:11:46Z\", \"modified\" : \"2002-05-30T09:30:10Z\", \"connections\":[{}],\"postContent\": {\"$type\":\"shared.models.MessagePostContent\",\"versionedPostId\" : \"\", \"versionedPostPredecessorId\" : \"\", \"versionNumber\" : \"\", \"canForward\"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6" s="212" t="str">
        <f>"""uid"" : """&amp;demoPosts[[#This Row],[uid]]&amp;""", "</f>
        <v xml:space="preserve">"uid" : "392d742063a04ad0a2839a7a7a7a2e0a", </v>
      </c>
      <c r="CK36" s="231" t="str">
        <f>"""src"" : """&amp;demoPosts[[#This Row],[Source]]&amp;""", "</f>
        <v xml:space="preserve">"src" : "1d9266f44d094333b7c380099180bf7c", </v>
      </c>
      <c r="CL36" s="231" t="str">
        <f>"""trgts"" : ["""&amp;demoPosts[[#This Row],[trgt1]]&amp;"""], "</f>
        <v xml:space="preserve">"trgts" : ["eeeeeeeeeeeeeeeeeeeeeeeeeeeeeeee"], </v>
      </c>
      <c r="CM36" s="209" t="str">
        <f>"""label"" : ""each([Bitcoin],[Ethereum],[" &amp; demoPosts[[#This Row],[postTypeGuidLabel]]&amp;"])"", "</f>
        <v xml:space="preserve">"label" : "each([Bitcoin],[Ethereum],[MESSAGEPOSTLABEL])", </v>
      </c>
      <c r="CN36" s="240"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\"2016-09-02T23:11:46Z\", \"modified\" : \"2002-05-30T09:30:10Z\", \"connections\":[{}],\"postContent\": {\"$type\":\"shared.models.MessagePostContent\",\"versionedPostId\" : \"\", \"versionedPostPredecessorId\" : \"\", \"versionNumber\" : \"\", \"canForward\"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7" spans="2:92" s="209" customFormat="1" x14ac:dyDescent="0.25">
      <c r="B37" s="209" t="s">
        <v>1246</v>
      </c>
      <c r="C37" s="209" t="s">
        <v>1150</v>
      </c>
      <c r="D37" s="209" t="str">
        <f>VLOOKUP(demoPosts[[#This Row],[Source]],Table1[[UUID]:[email]],2,FALSE)</f>
        <v>35@localhost</v>
      </c>
      <c r="E37" s="213" t="s">
        <v>2507</v>
      </c>
      <c r="F37" s="209" t="s">
        <v>806</v>
      </c>
      <c r="G3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7" s="232"/>
      <c r="I37" s="232" t="str">
        <f t="shared" ca="1" si="4"/>
        <v>2016-09-02T23:11:46Z</v>
      </c>
      <c r="J37" s="232" t="s">
        <v>805</v>
      </c>
      <c r="K37" s="233"/>
      <c r="L37" s="232"/>
      <c r="M37" s="232" t="s">
        <v>2620</v>
      </c>
      <c r="N37" s="164" t="str">
        <f>ROW(demoPosts[[#This Row],[postTypeGuidLabel]])-3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64">
        <v>12</v>
      </c>
      <c r="P3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64"/>
      <c r="R37" s="234"/>
      <c r="S37" s="234"/>
      <c r="T37" s="234"/>
      <c r="U37" s="234"/>
      <c r="V37" s="234"/>
      <c r="W37" s="234"/>
      <c r="X37" s="234"/>
      <c r="Y37" s="234"/>
      <c r="Z37" s="234"/>
      <c r="AA37" s="234"/>
      <c r="AB37" s="234"/>
      <c r="AC37" s="235"/>
      <c r="AD37" s="234"/>
      <c r="AE37" s="234"/>
      <c r="AF37" s="236"/>
      <c r="AG37" s="165" t="s">
        <v>869</v>
      </c>
      <c r="AH37" s="234"/>
      <c r="AI37" s="234"/>
      <c r="AJ37" s="234"/>
      <c r="AK37" s="237"/>
      <c r="AL37" s="237"/>
      <c r="AM37" s="237"/>
      <c r="AN37" s="237"/>
      <c r="AO37" s="237"/>
      <c r="AP37" s="237"/>
      <c r="AQ37" s="237"/>
      <c r="AR37" s="237"/>
      <c r="AS37" s="237" t="str">
        <f>"\""name\"" : \"""&amp;demoPosts[[#This Row],[talentProfile.name]]&amp;"\"", "</f>
        <v xml:space="preserve">\"name\" : \"\", </v>
      </c>
      <c r="AT37" s="237" t="str">
        <f>"\""title\"" : \"""&amp;demoPosts[[#This Row],[talentProfile.title]]&amp;"\"", "</f>
        <v xml:space="preserve">\"title\" : \"\", </v>
      </c>
      <c r="AU37" s="237" t="str">
        <f>"\""capabilities\"" : \"""&amp;demoPosts[[#This Row],[talentProfile.capabilities]]&amp;"\"", "</f>
        <v xml:space="preserve">\"capabilities\" : \"\", </v>
      </c>
      <c r="AV37" s="237" t="str">
        <f>"\""video\"" : \"""&amp;demoPosts[[#This Row],[talentProfile.video]]&amp;"\"" "</f>
        <v xml:space="preserve">\"video\" : \"\" </v>
      </c>
      <c r="AW3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7" s="212" t="str">
        <f>"\""uid\"" : \"""&amp;demoPosts[[#This Row],[uid]]&amp;"\"", "</f>
        <v xml:space="preserve">\"uid\" : \"b80317843d7747e5a73fbc0bec61c579\", </v>
      </c>
      <c r="AY37" s="232" t="e">
        <f>"\""text\"" : \""" &amp;#REF! &amp; "\"", "</f>
        <v>#REF!</v>
      </c>
      <c r="AZ37" s="232" t="str">
        <f t="shared" si="5"/>
        <v xml:space="preserve">\"type\" : \"TEXT\", </v>
      </c>
      <c r="BA37" s="232" t="str">
        <f ca="1">"\""created\"" : \""" &amp; demoPosts[[#This Row],[created]] &amp; "\"", "</f>
        <v xml:space="preserve">\"created\" : \"2016-09-02T23:11:46Z\", </v>
      </c>
      <c r="BB37" s="232" t="str">
        <f>"\""modified\"" : \""" &amp; demoPosts[[#This Row],[modified]] &amp; "\"", "</f>
        <v xml:space="preserve">\"modified\" : \"2002-05-30T09:30:10Z\", </v>
      </c>
      <c r="BC37" s="232" t="str">
        <f ca="1">"\""created\"" : \""" &amp; demoPosts[[#This Row],[created]] &amp; "\"", "</f>
        <v xml:space="preserve">\"created\" : \"2016-09-02T23:11:46Z\", </v>
      </c>
      <c r="BD37" s="232" t="str">
        <f>"\""modified\"" : \""" &amp; demoPosts[[#This Row],[modified]] &amp; "\"", "</f>
        <v xml:space="preserve">\"modified\" : \"2002-05-30T09:30:10Z\", </v>
      </c>
      <c r="BE37" s="232" t="str">
        <f>"\""labels\"" : \""each([Bitcoin],[Ethereum],[" &amp; demoPosts[[#This Row],[postTypeGuidLabel]]&amp;"])\"", "</f>
        <v xml:space="preserve">\"labels\" : \"each([Bitcoin],[Ethereum],[MESSAGEPOSTLABEL])\", </v>
      </c>
      <c r="BF37" s="232" t="str">
        <f t="shared" si="6"/>
        <v>\"connections\":[{\"source\":\"alias://ff5136ad023a66644c4f4a8e2a495bb34689/alias\",\"target\":\"alias://0e65bd3a974ed1d7c195f94055c93537827f/alias\",\"label\":\"f0186f0d-c862-4ee3-9c09-b850a9d745a7\"}],</v>
      </c>
      <c r="BG37" s="232" t="str">
        <f>"\""versionedPostId\"" : \""" &amp; demoPosts[[#This Row],[versionedPost.id]] &amp; "\"", "</f>
        <v xml:space="preserve">\"versionedPostId\" : \"\", </v>
      </c>
      <c r="BH37" s="232" t="str">
        <f>"\""versionedPostPredecessorId\"" : \""" &amp; demoPosts[[#This Row],[versionedPost.predecessorID]] &amp; "\"", "</f>
        <v xml:space="preserve">\"versionedPostPredecessorId\" : \"\", </v>
      </c>
      <c r="BI37" s="238" t="str">
        <f>"\""jobPostType\"" : \""" &amp; demoPosts[[#This Row],[jobPostType]] &amp; "\"", "</f>
        <v xml:space="preserve">\"jobPostType\" : \"\", </v>
      </c>
      <c r="BJ37" s="238" t="str">
        <f>"\""name\"" : \""" &amp; demoPosts[[#This Row],[summary]] &amp; "\"", "</f>
        <v xml:space="preserve">\"name\" : \"\", </v>
      </c>
      <c r="BK37" s="238" t="str">
        <f>"\""description\"" : \""" &amp; demoPosts[[#This Row],[description]] &amp; "\"", "</f>
        <v xml:space="preserve">\"description\" : \"\", </v>
      </c>
      <c r="BL37" s="238" t="str">
        <f>"\""message\"" : \""" &amp; demoPosts[[#This Row],[message]] &amp; "\"", "</f>
        <v xml:space="preserve">\"message\" : \"\", </v>
      </c>
      <c r="BM3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7" s="238" t="str">
        <f>"\""postedDate\"" : \""" &amp; demoPosts[[#This Row],[message]] &amp; "\"", "</f>
        <v xml:space="preserve">\"postedDate\" : \"\", </v>
      </c>
      <c r="BO37" s="238" t="str">
        <f>"\""broadcastDate\"" : \""" &amp; demoPosts[[#This Row],[broadcastDate]] &amp; "\"", "</f>
        <v xml:space="preserve">\"broadcastDate\" : \"\", </v>
      </c>
      <c r="BP37" s="238" t="str">
        <f>"\""startDate\"" : \""" &amp; demoPosts[[#This Row],[startDate]] &amp; "\"", "</f>
        <v xml:space="preserve">\"startDate\" : \"\", </v>
      </c>
      <c r="BQ37" s="238" t="str">
        <f>"\""endDate\"" : \""" &amp; demoPosts[[#This Row],[endDate]] &amp; "\"", "</f>
        <v xml:space="preserve">\"endDate\" : \"\", </v>
      </c>
      <c r="BR37" s="238" t="str">
        <f>"\""currency\"" : \""" &amp; demoPosts[[#This Row],[currency]] &amp; "\"", "</f>
        <v xml:space="preserve">\"currency\" : \"\", </v>
      </c>
      <c r="BS37" s="238" t="str">
        <f>"\""workLocation\"" : \""" &amp; demoPosts[[#This Row],[workLocation]] &amp; "\"", "</f>
        <v xml:space="preserve">\"workLocation\" : \"\", </v>
      </c>
      <c r="BT37" s="238" t="str">
        <f>"\""isPayoutInPieces\"" : \""" &amp; demoPosts[[#This Row],[isPayoutInPieces]] &amp; "\"", "</f>
        <v xml:space="preserve">\"isPayoutInPieces\" : \"\", </v>
      </c>
      <c r="BU37" s="238" t="str">
        <f t="shared" si="7"/>
        <v xml:space="preserve">\"skillNeeded\" : \"\", </v>
      </c>
      <c r="BV37" s="238" t="str">
        <f>"\""posterId\"" : \""" &amp; demoPosts[[#This Row],[posterId]] &amp; "\"", "</f>
        <v xml:space="preserve">\"posterId\" : \"\", </v>
      </c>
      <c r="BW37" s="238" t="str">
        <f>"\""versionNumber\"" : \""" &amp; demoPosts[[#This Row],[versionNumber]] &amp; "\"", "</f>
        <v xml:space="preserve">\"versionNumber\" : \"\", </v>
      </c>
      <c r="BX37" s="239" t="str">
        <f>"\""allowFormatting\"" : " &amp; demoPosts[[#This Row],[allowFormatting]] &amp; ", "</f>
        <v xml:space="preserve">\"allowFormatting\" : , </v>
      </c>
      <c r="BY37" s="238" t="str">
        <f>"\""canForward\"" : " &amp; demoPosts[[#This Row],[canForward]] &amp; ", "</f>
        <v xml:space="preserve">\"canForward\" : true, </v>
      </c>
      <c r="BZ37" s="238" t="str">
        <f t="shared" si="8"/>
        <v xml:space="preserve">\"referents\" : \"\", </v>
      </c>
      <c r="CA37" s="238" t="str">
        <f>"\""contractType\"" : \""" &amp; demoPosts[[#This Row],[contractType]] &amp; "\"", "</f>
        <v xml:space="preserve">\"contractType\" : \"\", </v>
      </c>
      <c r="CB37" s="238" t="str">
        <f>"\""budget\"" : \""" &amp; demoPosts[[#This Row],[budget]] &amp; "\"""</f>
        <v>\"budget\" : \"\"</v>
      </c>
      <c r="CC3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7" s="238"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7" s="238" t="str">
        <f>"\""subject\"" : \""" &amp; demoPosts[[#This Row],[messageSubject]] &amp; "\"","</f>
        <v>\"subject\" : \"subject to discussion\",</v>
      </c>
      <c r="CF3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7" s="232" t="str">
        <f ca="1">"{\""$type\"":\"""&amp;demoPosts[[#This Row],[$type]]&amp;"\"","&amp;demoPosts[[#This Row],[uidInnerJson]]&amp;demoPosts[[#This Row],[createdInnerJson]]&amp;demoPosts[[#This Row],[modifiedInnerJson]]&amp;"\""connections\"":[{}],"&amp;demoPosts[[#This Row],[typeDependentContentJson]]&amp;"}"</f>
        <v>{\"$type\":\"shared.models.MessagePost\",\"uid\" : \"b80317843d7747e5a73fbc0bec61c579\", \"created\" : \"2016-09-02T23:11:46Z\", \"modified\" : \"2002-05-30T09:30:10Z\", \"connections\":[{}],\"postContent\": {\"$type\":\"shared.models.MessagePostContent\",\"versionedPostId\" : \"\", \"versionedPostPredecessorId\" : \"\", \"versionNumber\" : \"\", \"canForward\"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7" s="212" t="str">
        <f>"""uid"" : """&amp;demoPosts[[#This Row],[uid]]&amp;""", "</f>
        <v xml:space="preserve">"uid" : "b80317843d7747e5a73fbc0bec61c579", </v>
      </c>
      <c r="CK37" s="231" t="str">
        <f>"""src"" : """&amp;demoPosts[[#This Row],[Source]]&amp;""", "</f>
        <v xml:space="preserve">"src" : "ff235fc133f54453907939c5b2f1f1c8", </v>
      </c>
      <c r="CL37" s="231" t="str">
        <f>"""trgts"" : ["""&amp;demoPosts[[#This Row],[trgt1]]&amp;"""], "</f>
        <v xml:space="preserve">"trgts" : ["eeeeeeeeeeeeeeeeeeeeeeeeeeeeeeee"], </v>
      </c>
      <c r="CM37" s="209" t="str">
        <f>"""label"" : ""each([Bitcoin],[Ethereum],[" &amp; demoPosts[[#This Row],[postTypeGuidLabel]]&amp;"])"", "</f>
        <v xml:space="preserve">"label" : "each([Bitcoin],[Ethereum],[MESSAGEPOSTLABEL])", </v>
      </c>
      <c r="CN37" s="240"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\"2016-09-02T23:11:46Z\", \"modified\" : \"2002-05-30T09:30:10Z\", \"connections\":[{}],\"postContent\": {\"$type\":\"shared.models.MessagePostContent\",\"versionedPostId\" : \"\", \"versionedPostPredecessorId\" : \"\", \"versionNumber\" : \"\", \"canForward\"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8" spans="2:92" s="209" customFormat="1" x14ac:dyDescent="0.25">
      <c r="B38" s="209" t="s">
        <v>1247</v>
      </c>
      <c r="C38" s="209" t="s">
        <v>1151</v>
      </c>
      <c r="D38" s="209" t="str">
        <f>VLOOKUP(demoPosts[[#This Row],[Source]],Table1[[UUID]:[email]],2,FALSE)</f>
        <v>36@localhost</v>
      </c>
      <c r="E38" s="213" t="s">
        <v>2507</v>
      </c>
      <c r="F38" s="209" t="s">
        <v>806</v>
      </c>
      <c r="G3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8" s="232"/>
      <c r="I38" s="232" t="str">
        <f t="shared" ca="1" si="4"/>
        <v>2016-09-02T23:11:46Z</v>
      </c>
      <c r="J38" s="232" t="s">
        <v>805</v>
      </c>
      <c r="K38" s="233"/>
      <c r="L38" s="232"/>
      <c r="M38" s="232" t="s">
        <v>2620</v>
      </c>
      <c r="N38" s="164" t="str">
        <f>ROW(demoPosts[[#This Row],[postTypeGuidLabel]])-3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64">
        <v>12</v>
      </c>
      <c r="P3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64"/>
      <c r="R38" s="234"/>
      <c r="S38" s="234"/>
      <c r="T38" s="234"/>
      <c r="U38" s="234"/>
      <c r="V38" s="234"/>
      <c r="W38" s="234"/>
      <c r="X38" s="234"/>
      <c r="Y38" s="234"/>
      <c r="Z38" s="234"/>
      <c r="AA38" s="234"/>
      <c r="AB38" s="234"/>
      <c r="AC38" s="235"/>
      <c r="AD38" s="234"/>
      <c r="AE38" s="234"/>
      <c r="AF38" s="236"/>
      <c r="AG38" s="165" t="s">
        <v>869</v>
      </c>
      <c r="AH38" s="234"/>
      <c r="AI38" s="234"/>
      <c r="AJ38" s="234"/>
      <c r="AK38" s="237"/>
      <c r="AL38" s="237"/>
      <c r="AM38" s="237"/>
      <c r="AN38" s="237"/>
      <c r="AO38" s="237"/>
      <c r="AP38" s="237"/>
      <c r="AQ38" s="237"/>
      <c r="AR38" s="237"/>
      <c r="AS38" s="237" t="str">
        <f>"\""name\"" : \"""&amp;demoPosts[[#This Row],[talentProfile.name]]&amp;"\"", "</f>
        <v xml:space="preserve">\"name\" : \"\", </v>
      </c>
      <c r="AT38" s="237" t="str">
        <f>"\""title\"" : \"""&amp;demoPosts[[#This Row],[talentProfile.title]]&amp;"\"", "</f>
        <v xml:space="preserve">\"title\" : \"\", </v>
      </c>
      <c r="AU38" s="237" t="str">
        <f>"\""capabilities\"" : \"""&amp;demoPosts[[#This Row],[talentProfile.capabilities]]&amp;"\"", "</f>
        <v xml:space="preserve">\"capabilities\" : \"\", </v>
      </c>
      <c r="AV38" s="237" t="str">
        <f>"\""video\"" : \"""&amp;demoPosts[[#This Row],[talentProfile.video]]&amp;"\"" "</f>
        <v xml:space="preserve">\"video\" : \"\" </v>
      </c>
      <c r="AW3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8" s="212" t="str">
        <f>"\""uid\"" : \"""&amp;demoPosts[[#This Row],[uid]]&amp;"\"", "</f>
        <v xml:space="preserve">\"uid\" : \"58a34de006fd46bd8b2ba6a720dc99cd\", </v>
      </c>
      <c r="AY38" s="232" t="e">
        <f>"\""text\"" : \""" &amp;#REF! &amp; "\"", "</f>
        <v>#REF!</v>
      </c>
      <c r="AZ38" s="232" t="str">
        <f t="shared" si="5"/>
        <v xml:space="preserve">\"type\" : \"TEXT\", </v>
      </c>
      <c r="BA38" s="232" t="str">
        <f ca="1">"\""created\"" : \""" &amp; demoPosts[[#This Row],[created]] &amp; "\"", "</f>
        <v xml:space="preserve">\"created\" : \"2016-09-02T23:11:46Z\", </v>
      </c>
      <c r="BB38" s="232" t="str">
        <f>"\""modified\"" : \""" &amp; demoPosts[[#This Row],[modified]] &amp; "\"", "</f>
        <v xml:space="preserve">\"modified\" : \"2002-05-30T09:30:10Z\", </v>
      </c>
      <c r="BC38" s="232" t="str">
        <f ca="1">"\""created\"" : \""" &amp; demoPosts[[#This Row],[created]] &amp; "\"", "</f>
        <v xml:space="preserve">\"created\" : \"2016-09-02T23:11:46Z\", </v>
      </c>
      <c r="BD38" s="232" t="str">
        <f>"\""modified\"" : \""" &amp; demoPosts[[#This Row],[modified]] &amp; "\"", "</f>
        <v xml:space="preserve">\"modified\" : \"2002-05-30T09:30:10Z\", </v>
      </c>
      <c r="BE38" s="232" t="str">
        <f>"\""labels\"" : \""each([Bitcoin],[Ethereum],[" &amp; demoPosts[[#This Row],[postTypeGuidLabel]]&amp;"])\"", "</f>
        <v xml:space="preserve">\"labels\" : \"each([Bitcoin],[Ethereum],[MESSAGEPOSTLABEL])\", </v>
      </c>
      <c r="BF38" s="232" t="str">
        <f t="shared" si="6"/>
        <v>\"connections\":[{\"source\":\"alias://ff5136ad023a66644c4f4a8e2a495bb34689/alias\",\"target\":\"alias://0e65bd3a974ed1d7c195f94055c93537827f/alias\",\"label\":\"f0186f0d-c862-4ee3-9c09-b850a9d745a7\"}],</v>
      </c>
      <c r="BG38" s="232" t="str">
        <f>"\""versionedPostId\"" : \""" &amp; demoPosts[[#This Row],[versionedPost.id]] &amp; "\"", "</f>
        <v xml:space="preserve">\"versionedPostId\" : \"\", </v>
      </c>
      <c r="BH38" s="232" t="str">
        <f>"\""versionedPostPredecessorId\"" : \""" &amp; demoPosts[[#This Row],[versionedPost.predecessorID]] &amp; "\"", "</f>
        <v xml:space="preserve">\"versionedPostPredecessorId\" : \"\", </v>
      </c>
      <c r="BI38" s="238" t="str">
        <f>"\""jobPostType\"" : \""" &amp; demoPosts[[#This Row],[jobPostType]] &amp; "\"", "</f>
        <v xml:space="preserve">\"jobPostType\" : \"\", </v>
      </c>
      <c r="BJ38" s="238" t="str">
        <f>"\""name\"" : \""" &amp; demoPosts[[#This Row],[summary]] &amp; "\"", "</f>
        <v xml:space="preserve">\"name\" : \"\", </v>
      </c>
      <c r="BK38" s="238" t="str">
        <f>"\""description\"" : \""" &amp; demoPosts[[#This Row],[description]] &amp; "\"", "</f>
        <v xml:space="preserve">\"description\" : \"\", </v>
      </c>
      <c r="BL38" s="238" t="str">
        <f>"\""message\"" : \""" &amp; demoPosts[[#This Row],[message]] &amp; "\"", "</f>
        <v xml:space="preserve">\"message\" : \"\", </v>
      </c>
      <c r="BM3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8" s="238" t="str">
        <f>"\""postedDate\"" : \""" &amp; demoPosts[[#This Row],[message]] &amp; "\"", "</f>
        <v xml:space="preserve">\"postedDate\" : \"\", </v>
      </c>
      <c r="BO38" s="238" t="str">
        <f>"\""broadcastDate\"" : \""" &amp; demoPosts[[#This Row],[broadcastDate]] &amp; "\"", "</f>
        <v xml:space="preserve">\"broadcastDate\" : \"\", </v>
      </c>
      <c r="BP38" s="238" t="str">
        <f>"\""startDate\"" : \""" &amp; demoPosts[[#This Row],[startDate]] &amp; "\"", "</f>
        <v xml:space="preserve">\"startDate\" : \"\", </v>
      </c>
      <c r="BQ38" s="238" t="str">
        <f>"\""endDate\"" : \""" &amp; demoPosts[[#This Row],[endDate]] &amp; "\"", "</f>
        <v xml:space="preserve">\"endDate\" : \"\", </v>
      </c>
      <c r="BR38" s="238" t="str">
        <f>"\""currency\"" : \""" &amp; demoPosts[[#This Row],[currency]] &amp; "\"", "</f>
        <v xml:space="preserve">\"currency\" : \"\", </v>
      </c>
      <c r="BS38" s="238" t="str">
        <f>"\""workLocation\"" : \""" &amp; demoPosts[[#This Row],[workLocation]] &amp; "\"", "</f>
        <v xml:space="preserve">\"workLocation\" : \"\", </v>
      </c>
      <c r="BT38" s="238" t="str">
        <f>"\""isPayoutInPieces\"" : \""" &amp; demoPosts[[#This Row],[isPayoutInPieces]] &amp; "\"", "</f>
        <v xml:space="preserve">\"isPayoutInPieces\" : \"\", </v>
      </c>
      <c r="BU38" s="238" t="str">
        <f t="shared" si="7"/>
        <v xml:space="preserve">\"skillNeeded\" : \"\", </v>
      </c>
      <c r="BV38" s="238" t="str">
        <f>"\""posterId\"" : \""" &amp; demoPosts[[#This Row],[posterId]] &amp; "\"", "</f>
        <v xml:space="preserve">\"posterId\" : \"\", </v>
      </c>
      <c r="BW38" s="238" t="str">
        <f>"\""versionNumber\"" : \""" &amp; demoPosts[[#This Row],[versionNumber]] &amp; "\"", "</f>
        <v xml:space="preserve">\"versionNumber\" : \"\", </v>
      </c>
      <c r="BX38" s="239" t="str">
        <f>"\""allowFormatting\"" : " &amp; demoPosts[[#This Row],[allowFormatting]] &amp; ", "</f>
        <v xml:space="preserve">\"allowFormatting\" : , </v>
      </c>
      <c r="BY38" s="238" t="str">
        <f>"\""canForward\"" : " &amp; demoPosts[[#This Row],[canForward]] &amp; ", "</f>
        <v xml:space="preserve">\"canForward\" : true, </v>
      </c>
      <c r="BZ38" s="238" t="str">
        <f t="shared" si="8"/>
        <v xml:space="preserve">\"referents\" : \"\", </v>
      </c>
      <c r="CA38" s="238" t="str">
        <f>"\""contractType\"" : \""" &amp; demoPosts[[#This Row],[contractType]] &amp; "\"", "</f>
        <v xml:space="preserve">\"contractType\" : \"\", </v>
      </c>
      <c r="CB38" s="238" t="str">
        <f>"\""budget\"" : \""" &amp; demoPosts[[#This Row],[budget]] &amp; "\"""</f>
        <v>\"budget\" : \"\"</v>
      </c>
      <c r="CC3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8" s="238"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8" s="238" t="str">
        <f>"\""subject\"" : \""" &amp; demoPosts[[#This Row],[messageSubject]] &amp; "\"","</f>
        <v>\"subject\" : \"subject to discussion\",</v>
      </c>
      <c r="CF3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8" s="232" t="str">
        <f ca="1">"{\""$type\"":\"""&amp;demoPosts[[#This Row],[$type]]&amp;"\"","&amp;demoPosts[[#This Row],[uidInnerJson]]&amp;demoPosts[[#This Row],[createdInnerJson]]&amp;demoPosts[[#This Row],[modifiedInnerJson]]&amp;"\""connections\"":[{}],"&amp;demoPosts[[#This Row],[typeDependentContentJson]]&amp;"}"</f>
        <v>{\"$type\":\"shared.models.MessagePost\",\"uid\" : \"58a34de006fd46bd8b2ba6a720dc99cd\", \"created\" : \"2016-09-02T23:11:46Z\", \"modified\" : \"2002-05-30T09:30:10Z\", \"connections\":[{}],\"postContent\": {\"$type\":\"shared.models.MessagePostContent\",\"versionedPostId\" : \"\", \"versionedPostPredecessorId\" : \"\", \"versionNumber\" : \"\", \"canForward\"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8" s="212" t="str">
        <f>"""uid"" : """&amp;demoPosts[[#This Row],[uid]]&amp;""", "</f>
        <v xml:space="preserve">"uid" : "58a34de006fd46bd8b2ba6a720dc99cd", </v>
      </c>
      <c r="CK38" s="231" t="str">
        <f>"""src"" : """&amp;demoPosts[[#This Row],[Source]]&amp;""", "</f>
        <v xml:space="preserve">"src" : "9f837567c50d4f00877b1170a8105711", </v>
      </c>
      <c r="CL38" s="231" t="str">
        <f>"""trgts"" : ["""&amp;demoPosts[[#This Row],[trgt1]]&amp;"""], "</f>
        <v xml:space="preserve">"trgts" : ["eeeeeeeeeeeeeeeeeeeeeeeeeeeeeeee"], </v>
      </c>
      <c r="CM38" s="209" t="str">
        <f>"""label"" : ""each([Bitcoin],[Ethereum],[" &amp; demoPosts[[#This Row],[postTypeGuidLabel]]&amp;"])"", "</f>
        <v xml:space="preserve">"label" : "each([Bitcoin],[Ethereum],[MESSAGEPOSTLABEL])", </v>
      </c>
      <c r="CN38" s="240"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\"2016-09-02T23:11:46Z\", \"modified\" : \"2002-05-30T09:30:10Z\", \"connections\":[{}],\"postContent\": {\"$type\":\"shared.models.MessagePostContent\",\"versionedPostId\" : \"\", \"versionedPostPredecessorId\" : \"\", \"versionNumber\" : \"\", \"canForward\"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39" spans="2:92" s="209" customFormat="1" x14ac:dyDescent="0.25">
      <c r="B39" s="209" t="s">
        <v>1248</v>
      </c>
      <c r="C39" s="209" t="s">
        <v>1152</v>
      </c>
      <c r="D39" s="209" t="str">
        <f>VLOOKUP(demoPosts[[#This Row],[Source]],Table1[[UUID]:[email]],2,FALSE)</f>
        <v>37@localhost</v>
      </c>
      <c r="E39" s="213" t="s">
        <v>2507</v>
      </c>
      <c r="F39" s="209" t="s">
        <v>806</v>
      </c>
      <c r="G3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39" s="232"/>
      <c r="I39" s="232" t="str">
        <f t="shared" ca="1" si="4"/>
        <v>2016-09-02T23:11:46Z</v>
      </c>
      <c r="J39" s="232" t="s">
        <v>805</v>
      </c>
      <c r="K39" s="233"/>
      <c r="L39" s="232"/>
      <c r="M39" s="232" t="s">
        <v>2620</v>
      </c>
      <c r="N39" s="164" t="str">
        <f>ROW(demoPosts[[#This Row],[postTypeGuidLabel]])-3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64">
        <v>12</v>
      </c>
      <c r="P3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64"/>
      <c r="R39" s="234"/>
      <c r="S39" s="234"/>
      <c r="T39" s="234"/>
      <c r="U39" s="234"/>
      <c r="V39" s="234"/>
      <c r="W39" s="234"/>
      <c r="X39" s="234"/>
      <c r="Y39" s="234"/>
      <c r="Z39" s="234"/>
      <c r="AA39" s="234"/>
      <c r="AB39" s="234"/>
      <c r="AC39" s="235"/>
      <c r="AD39" s="234"/>
      <c r="AE39" s="234"/>
      <c r="AF39" s="236"/>
      <c r="AG39" s="165" t="s">
        <v>869</v>
      </c>
      <c r="AH39" s="234"/>
      <c r="AI39" s="234"/>
      <c r="AJ39" s="234"/>
      <c r="AK39" s="237"/>
      <c r="AL39" s="237"/>
      <c r="AM39" s="237"/>
      <c r="AN39" s="237"/>
      <c r="AO39" s="237"/>
      <c r="AP39" s="237"/>
      <c r="AQ39" s="237"/>
      <c r="AR39" s="237"/>
      <c r="AS39" s="237" t="str">
        <f>"\""name\"" : \"""&amp;demoPosts[[#This Row],[talentProfile.name]]&amp;"\"", "</f>
        <v xml:space="preserve">\"name\" : \"\", </v>
      </c>
      <c r="AT39" s="237" t="str">
        <f>"\""title\"" : \"""&amp;demoPosts[[#This Row],[talentProfile.title]]&amp;"\"", "</f>
        <v xml:space="preserve">\"title\" : \"\", </v>
      </c>
      <c r="AU39" s="237" t="str">
        <f>"\""capabilities\"" : \"""&amp;demoPosts[[#This Row],[talentProfile.capabilities]]&amp;"\"", "</f>
        <v xml:space="preserve">\"capabilities\" : \"\", </v>
      </c>
      <c r="AV39" s="237" t="str">
        <f>"\""video\"" : \"""&amp;demoPosts[[#This Row],[talentProfile.video]]&amp;"\"" "</f>
        <v xml:space="preserve">\"video\" : \"\" </v>
      </c>
      <c r="AW3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39" s="212" t="str">
        <f>"\""uid\"" : \"""&amp;demoPosts[[#This Row],[uid]]&amp;"\"", "</f>
        <v xml:space="preserve">\"uid\" : \"40a539e11f154315a0ca747dffe61ba4\", </v>
      </c>
      <c r="AY39" s="232" t="e">
        <f>"\""text\"" : \""" &amp;#REF! &amp; "\"", "</f>
        <v>#REF!</v>
      </c>
      <c r="AZ39" s="232" t="str">
        <f t="shared" si="5"/>
        <v xml:space="preserve">\"type\" : \"TEXT\", </v>
      </c>
      <c r="BA39" s="232" t="str">
        <f ca="1">"\""created\"" : \""" &amp; demoPosts[[#This Row],[created]] &amp; "\"", "</f>
        <v xml:space="preserve">\"created\" : \"2016-09-02T23:11:46Z\", </v>
      </c>
      <c r="BB39" s="232" t="str">
        <f>"\""modified\"" : \""" &amp; demoPosts[[#This Row],[modified]] &amp; "\"", "</f>
        <v xml:space="preserve">\"modified\" : \"2002-05-30T09:30:10Z\", </v>
      </c>
      <c r="BC39" s="232" t="str">
        <f ca="1">"\""created\"" : \""" &amp; demoPosts[[#This Row],[created]] &amp; "\"", "</f>
        <v xml:space="preserve">\"created\" : \"2016-09-02T23:11:46Z\", </v>
      </c>
      <c r="BD39" s="232" t="str">
        <f>"\""modified\"" : \""" &amp; demoPosts[[#This Row],[modified]] &amp; "\"", "</f>
        <v xml:space="preserve">\"modified\" : \"2002-05-30T09:30:10Z\", </v>
      </c>
      <c r="BE39" s="232" t="str">
        <f>"\""labels\"" : \""each([Bitcoin],[Ethereum],[" &amp; demoPosts[[#This Row],[postTypeGuidLabel]]&amp;"])\"", "</f>
        <v xml:space="preserve">\"labels\" : \"each([Bitcoin],[Ethereum],[MESSAGEPOSTLABEL])\", </v>
      </c>
      <c r="BF39" s="232" t="str">
        <f t="shared" si="6"/>
        <v>\"connections\":[{\"source\":\"alias://ff5136ad023a66644c4f4a8e2a495bb34689/alias\",\"target\":\"alias://0e65bd3a974ed1d7c195f94055c93537827f/alias\",\"label\":\"f0186f0d-c862-4ee3-9c09-b850a9d745a7\"}],</v>
      </c>
      <c r="BG39" s="232" t="str">
        <f>"\""versionedPostId\"" : \""" &amp; demoPosts[[#This Row],[versionedPost.id]] &amp; "\"", "</f>
        <v xml:space="preserve">\"versionedPostId\" : \"\", </v>
      </c>
      <c r="BH39" s="232" t="str">
        <f>"\""versionedPostPredecessorId\"" : \""" &amp; demoPosts[[#This Row],[versionedPost.predecessorID]] &amp; "\"", "</f>
        <v xml:space="preserve">\"versionedPostPredecessorId\" : \"\", </v>
      </c>
      <c r="BI39" s="238" t="str">
        <f>"\""jobPostType\"" : \""" &amp; demoPosts[[#This Row],[jobPostType]] &amp; "\"", "</f>
        <v xml:space="preserve">\"jobPostType\" : \"\", </v>
      </c>
      <c r="BJ39" s="238" t="str">
        <f>"\""name\"" : \""" &amp; demoPosts[[#This Row],[summary]] &amp; "\"", "</f>
        <v xml:space="preserve">\"name\" : \"\", </v>
      </c>
      <c r="BK39" s="238" t="str">
        <f>"\""description\"" : \""" &amp; demoPosts[[#This Row],[description]] &amp; "\"", "</f>
        <v xml:space="preserve">\"description\" : \"\", </v>
      </c>
      <c r="BL39" s="238" t="str">
        <f>"\""message\"" : \""" &amp; demoPosts[[#This Row],[message]] &amp; "\"", "</f>
        <v xml:space="preserve">\"message\" : \"\", </v>
      </c>
      <c r="BM3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39" s="238" t="str">
        <f>"\""postedDate\"" : \""" &amp; demoPosts[[#This Row],[message]] &amp; "\"", "</f>
        <v xml:space="preserve">\"postedDate\" : \"\", </v>
      </c>
      <c r="BO39" s="238" t="str">
        <f>"\""broadcastDate\"" : \""" &amp; demoPosts[[#This Row],[broadcastDate]] &amp; "\"", "</f>
        <v xml:space="preserve">\"broadcastDate\" : \"\", </v>
      </c>
      <c r="BP39" s="238" t="str">
        <f>"\""startDate\"" : \""" &amp; demoPosts[[#This Row],[startDate]] &amp; "\"", "</f>
        <v xml:space="preserve">\"startDate\" : \"\", </v>
      </c>
      <c r="BQ39" s="238" t="str">
        <f>"\""endDate\"" : \""" &amp; demoPosts[[#This Row],[endDate]] &amp; "\"", "</f>
        <v xml:space="preserve">\"endDate\" : \"\", </v>
      </c>
      <c r="BR39" s="238" t="str">
        <f>"\""currency\"" : \""" &amp; demoPosts[[#This Row],[currency]] &amp; "\"", "</f>
        <v xml:space="preserve">\"currency\" : \"\", </v>
      </c>
      <c r="BS39" s="238" t="str">
        <f>"\""workLocation\"" : \""" &amp; demoPosts[[#This Row],[workLocation]] &amp; "\"", "</f>
        <v xml:space="preserve">\"workLocation\" : \"\", </v>
      </c>
      <c r="BT39" s="238" t="str">
        <f>"\""isPayoutInPieces\"" : \""" &amp; demoPosts[[#This Row],[isPayoutInPieces]] &amp; "\"", "</f>
        <v xml:space="preserve">\"isPayoutInPieces\" : \"\", </v>
      </c>
      <c r="BU39" s="238" t="str">
        <f t="shared" si="7"/>
        <v xml:space="preserve">\"skillNeeded\" : \"\", </v>
      </c>
      <c r="BV39" s="238" t="str">
        <f>"\""posterId\"" : \""" &amp; demoPosts[[#This Row],[posterId]] &amp; "\"", "</f>
        <v xml:space="preserve">\"posterId\" : \"\", </v>
      </c>
      <c r="BW39" s="238" t="str">
        <f>"\""versionNumber\"" : \""" &amp; demoPosts[[#This Row],[versionNumber]] &amp; "\"", "</f>
        <v xml:space="preserve">\"versionNumber\" : \"\", </v>
      </c>
      <c r="BX39" s="239" t="str">
        <f>"\""allowFormatting\"" : " &amp; demoPosts[[#This Row],[allowFormatting]] &amp; ", "</f>
        <v xml:space="preserve">\"allowFormatting\" : , </v>
      </c>
      <c r="BY39" s="238" t="str">
        <f>"\""canForward\"" : " &amp; demoPosts[[#This Row],[canForward]] &amp; ", "</f>
        <v xml:space="preserve">\"canForward\" : true, </v>
      </c>
      <c r="BZ39" s="238" t="str">
        <f t="shared" si="8"/>
        <v xml:space="preserve">\"referents\" : \"\", </v>
      </c>
      <c r="CA39" s="238" t="str">
        <f>"\""contractType\"" : \""" &amp; demoPosts[[#This Row],[contractType]] &amp; "\"", "</f>
        <v xml:space="preserve">\"contractType\" : \"\", </v>
      </c>
      <c r="CB39" s="238" t="str">
        <f>"\""budget\"" : \""" &amp; demoPosts[[#This Row],[budget]] &amp; "\"""</f>
        <v>\"budget\" : \"\"</v>
      </c>
      <c r="CC3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39" s="238"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39" s="238" t="str">
        <f>"\""subject\"" : \""" &amp; demoPosts[[#This Row],[messageSubject]] &amp; "\"","</f>
        <v>\"subject\" : \"subject to discussion\",</v>
      </c>
      <c r="CF3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3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3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39" s="232" t="str">
        <f ca="1">"{\""$type\"":\"""&amp;demoPosts[[#This Row],[$type]]&amp;"\"","&amp;demoPosts[[#This Row],[uidInnerJson]]&amp;demoPosts[[#This Row],[createdInnerJson]]&amp;demoPosts[[#This Row],[modifiedInnerJson]]&amp;"\""connections\"":[{}],"&amp;demoPosts[[#This Row],[typeDependentContentJson]]&amp;"}"</f>
        <v>{\"$type\":\"shared.models.MessagePost\",\"uid\" : \"40a539e11f154315a0ca747dffe61ba4\", \"created\" : \"2016-09-02T23:11:46Z\", \"modified\" : \"2002-05-30T09:30:10Z\", \"connections\":[{}],\"postContent\": {\"$type\":\"shared.models.MessagePostContent\",\"versionedPostId\" : \"\", \"versionedPostPredecessorId\" : \"\", \"versionNumber\" : \"\", \"canForward\"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39" s="212" t="str">
        <f>"""uid"" : """&amp;demoPosts[[#This Row],[uid]]&amp;""", "</f>
        <v xml:space="preserve">"uid" : "40a539e11f154315a0ca747dffe61ba4", </v>
      </c>
      <c r="CK39" s="231" t="str">
        <f>"""src"" : """&amp;demoPosts[[#This Row],[Source]]&amp;""", "</f>
        <v xml:space="preserve">"src" : "d6ac3e2f2e464ecf81d12d696bb8f6ae", </v>
      </c>
      <c r="CL39" s="231" t="str">
        <f>"""trgts"" : ["""&amp;demoPosts[[#This Row],[trgt1]]&amp;"""], "</f>
        <v xml:space="preserve">"trgts" : ["eeeeeeeeeeeeeeeeeeeeeeeeeeeeeeee"], </v>
      </c>
      <c r="CM39" s="209" t="str">
        <f>"""label"" : ""each([Bitcoin],[Ethereum],[" &amp; demoPosts[[#This Row],[postTypeGuidLabel]]&amp;"])"", "</f>
        <v xml:space="preserve">"label" : "each([Bitcoin],[Ethereum],[MESSAGEPOSTLABEL])", </v>
      </c>
      <c r="CN39" s="240"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\"2016-09-02T23:11:46Z\", \"modified\" : \"2002-05-30T09:30:10Z\", \"connections\":[{}],\"postContent\": {\"$type\":\"shared.models.MessagePostContent\",\"versionedPostId\" : \"\", \"versionedPostPredecessorId\" : \"\", \"versionNumber\" : \"\", \"canForward\"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0" spans="2:92" s="209" customFormat="1" x14ac:dyDescent="0.25">
      <c r="B40" s="209" t="s">
        <v>1249</v>
      </c>
      <c r="C40" s="209" t="s">
        <v>1153</v>
      </c>
      <c r="D40" s="209" t="str">
        <f>VLOOKUP(demoPosts[[#This Row],[Source]],Table1[[UUID]:[email]],2,FALSE)</f>
        <v>38@localhost</v>
      </c>
      <c r="E40" s="213" t="s">
        <v>2507</v>
      </c>
      <c r="F40" s="209" t="s">
        <v>806</v>
      </c>
      <c r="G4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0" s="232"/>
      <c r="I40" s="232" t="str">
        <f t="shared" ca="1" si="4"/>
        <v>2016-09-02T23:11:46Z</v>
      </c>
      <c r="J40" s="232" t="s">
        <v>805</v>
      </c>
      <c r="K40" s="233"/>
      <c r="L40" s="232"/>
      <c r="M40" s="232" t="s">
        <v>2620</v>
      </c>
      <c r="N40" s="164" t="str">
        <f>ROW(demoPosts[[#This Row],[postTypeGuidLabel]])-3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64">
        <v>12</v>
      </c>
      <c r="P4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64"/>
      <c r="R40" s="234"/>
      <c r="S40" s="234"/>
      <c r="T40" s="234"/>
      <c r="U40" s="234"/>
      <c r="V40" s="234"/>
      <c r="W40" s="234"/>
      <c r="X40" s="234"/>
      <c r="Y40" s="234"/>
      <c r="Z40" s="234"/>
      <c r="AA40" s="234"/>
      <c r="AB40" s="234"/>
      <c r="AC40" s="235"/>
      <c r="AD40" s="234"/>
      <c r="AE40" s="234"/>
      <c r="AF40" s="236"/>
      <c r="AG40" s="165" t="s">
        <v>869</v>
      </c>
      <c r="AH40" s="234"/>
      <c r="AI40" s="234"/>
      <c r="AJ40" s="234"/>
      <c r="AK40" s="237"/>
      <c r="AL40" s="237"/>
      <c r="AM40" s="237"/>
      <c r="AN40" s="237"/>
      <c r="AO40" s="237"/>
      <c r="AP40" s="237"/>
      <c r="AQ40" s="237"/>
      <c r="AR40" s="237"/>
      <c r="AS40" s="237" t="str">
        <f>"\""name\"" : \"""&amp;demoPosts[[#This Row],[talentProfile.name]]&amp;"\"", "</f>
        <v xml:space="preserve">\"name\" : \"\", </v>
      </c>
      <c r="AT40" s="237" t="str">
        <f>"\""title\"" : \"""&amp;demoPosts[[#This Row],[talentProfile.title]]&amp;"\"", "</f>
        <v xml:space="preserve">\"title\" : \"\", </v>
      </c>
      <c r="AU40" s="237" t="str">
        <f>"\""capabilities\"" : \"""&amp;demoPosts[[#This Row],[talentProfile.capabilities]]&amp;"\"", "</f>
        <v xml:space="preserve">\"capabilities\" : \"\", </v>
      </c>
      <c r="AV40" s="237" t="str">
        <f>"\""video\"" : \"""&amp;demoPosts[[#This Row],[talentProfile.video]]&amp;"\"" "</f>
        <v xml:space="preserve">\"video\" : \"\" </v>
      </c>
      <c r="AW4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0" s="212" t="str">
        <f>"\""uid\"" : \"""&amp;demoPosts[[#This Row],[uid]]&amp;"\"", "</f>
        <v xml:space="preserve">\"uid\" : \"f1819254a3124875aaabcd31be64e48e\", </v>
      </c>
      <c r="AY40" s="232" t="e">
        <f>"\""text\"" : \""" &amp;#REF! &amp; "\"", "</f>
        <v>#REF!</v>
      </c>
      <c r="AZ40" s="232" t="str">
        <f t="shared" si="5"/>
        <v xml:space="preserve">\"type\" : \"TEXT\", </v>
      </c>
      <c r="BA40" s="232" t="str">
        <f ca="1">"\""created\"" : \""" &amp; demoPosts[[#This Row],[created]] &amp; "\"", "</f>
        <v xml:space="preserve">\"created\" : \"2016-09-02T23:11:46Z\", </v>
      </c>
      <c r="BB40" s="232" t="str">
        <f>"\""modified\"" : \""" &amp; demoPosts[[#This Row],[modified]] &amp; "\"", "</f>
        <v xml:space="preserve">\"modified\" : \"2002-05-30T09:30:10Z\", </v>
      </c>
      <c r="BC40" s="232" t="str">
        <f ca="1">"\""created\"" : \""" &amp; demoPosts[[#This Row],[created]] &amp; "\"", "</f>
        <v xml:space="preserve">\"created\" : \"2016-09-02T23:11:46Z\", </v>
      </c>
      <c r="BD40" s="232" t="str">
        <f>"\""modified\"" : \""" &amp; demoPosts[[#This Row],[modified]] &amp; "\"", "</f>
        <v xml:space="preserve">\"modified\" : \"2002-05-30T09:30:10Z\", </v>
      </c>
      <c r="BE40" s="232" t="str">
        <f>"\""labels\"" : \""each([Bitcoin],[Ethereum],[" &amp; demoPosts[[#This Row],[postTypeGuidLabel]]&amp;"])\"", "</f>
        <v xml:space="preserve">\"labels\" : \"each([Bitcoin],[Ethereum],[MESSAGEPOSTLABEL])\", </v>
      </c>
      <c r="BF40" s="232" t="str">
        <f t="shared" si="6"/>
        <v>\"connections\":[{\"source\":\"alias://ff5136ad023a66644c4f4a8e2a495bb34689/alias\",\"target\":\"alias://0e65bd3a974ed1d7c195f94055c93537827f/alias\",\"label\":\"f0186f0d-c862-4ee3-9c09-b850a9d745a7\"}],</v>
      </c>
      <c r="BG40" s="232" t="str">
        <f>"\""versionedPostId\"" : \""" &amp; demoPosts[[#This Row],[versionedPost.id]] &amp; "\"", "</f>
        <v xml:space="preserve">\"versionedPostId\" : \"\", </v>
      </c>
      <c r="BH40" s="232" t="str">
        <f>"\""versionedPostPredecessorId\"" : \""" &amp; demoPosts[[#This Row],[versionedPost.predecessorID]] &amp; "\"", "</f>
        <v xml:space="preserve">\"versionedPostPredecessorId\" : \"\", </v>
      </c>
      <c r="BI40" s="238" t="str">
        <f>"\""jobPostType\"" : \""" &amp; demoPosts[[#This Row],[jobPostType]] &amp; "\"", "</f>
        <v xml:space="preserve">\"jobPostType\" : \"\", </v>
      </c>
      <c r="BJ40" s="238" t="str">
        <f>"\""name\"" : \""" &amp; demoPosts[[#This Row],[summary]] &amp; "\"", "</f>
        <v xml:space="preserve">\"name\" : \"\", </v>
      </c>
      <c r="BK40" s="238" t="str">
        <f>"\""description\"" : \""" &amp; demoPosts[[#This Row],[description]] &amp; "\"", "</f>
        <v xml:space="preserve">\"description\" : \"\", </v>
      </c>
      <c r="BL40" s="238" t="str">
        <f>"\""message\"" : \""" &amp; demoPosts[[#This Row],[message]] &amp; "\"", "</f>
        <v xml:space="preserve">\"message\" : \"\", </v>
      </c>
      <c r="BM4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0" s="238" t="str">
        <f>"\""postedDate\"" : \""" &amp; demoPosts[[#This Row],[message]] &amp; "\"", "</f>
        <v xml:space="preserve">\"postedDate\" : \"\", </v>
      </c>
      <c r="BO40" s="238" t="str">
        <f>"\""broadcastDate\"" : \""" &amp; demoPosts[[#This Row],[broadcastDate]] &amp; "\"", "</f>
        <v xml:space="preserve">\"broadcastDate\" : \"\", </v>
      </c>
      <c r="BP40" s="238" t="str">
        <f>"\""startDate\"" : \""" &amp; demoPosts[[#This Row],[startDate]] &amp; "\"", "</f>
        <v xml:space="preserve">\"startDate\" : \"\", </v>
      </c>
      <c r="BQ40" s="238" t="str">
        <f>"\""endDate\"" : \""" &amp; demoPosts[[#This Row],[endDate]] &amp; "\"", "</f>
        <v xml:space="preserve">\"endDate\" : \"\", </v>
      </c>
      <c r="BR40" s="238" t="str">
        <f>"\""currency\"" : \""" &amp; demoPosts[[#This Row],[currency]] &amp; "\"", "</f>
        <v xml:space="preserve">\"currency\" : \"\", </v>
      </c>
      <c r="BS40" s="238" t="str">
        <f>"\""workLocation\"" : \""" &amp; demoPosts[[#This Row],[workLocation]] &amp; "\"", "</f>
        <v xml:space="preserve">\"workLocation\" : \"\", </v>
      </c>
      <c r="BT40" s="238" t="str">
        <f>"\""isPayoutInPieces\"" : \""" &amp; demoPosts[[#This Row],[isPayoutInPieces]] &amp; "\"", "</f>
        <v xml:space="preserve">\"isPayoutInPieces\" : \"\", </v>
      </c>
      <c r="BU40" s="238" t="str">
        <f t="shared" si="7"/>
        <v xml:space="preserve">\"skillNeeded\" : \"\", </v>
      </c>
      <c r="BV40" s="238" t="str">
        <f>"\""posterId\"" : \""" &amp; demoPosts[[#This Row],[posterId]] &amp; "\"", "</f>
        <v xml:space="preserve">\"posterId\" : \"\", </v>
      </c>
      <c r="BW40" s="238" t="str">
        <f>"\""versionNumber\"" : \""" &amp; demoPosts[[#This Row],[versionNumber]] &amp; "\"", "</f>
        <v xml:space="preserve">\"versionNumber\" : \"\", </v>
      </c>
      <c r="BX40" s="239" t="str">
        <f>"\""allowFormatting\"" : " &amp; demoPosts[[#This Row],[allowFormatting]] &amp; ", "</f>
        <v xml:space="preserve">\"allowFormatting\" : , </v>
      </c>
      <c r="BY40" s="238" t="str">
        <f>"\""canForward\"" : " &amp; demoPosts[[#This Row],[canForward]] &amp; ", "</f>
        <v xml:space="preserve">\"canForward\" : true, </v>
      </c>
      <c r="BZ40" s="238" t="str">
        <f t="shared" si="8"/>
        <v xml:space="preserve">\"referents\" : \"\", </v>
      </c>
      <c r="CA40" s="238" t="str">
        <f>"\""contractType\"" : \""" &amp; demoPosts[[#This Row],[contractType]] &amp; "\"", "</f>
        <v xml:space="preserve">\"contractType\" : \"\", </v>
      </c>
      <c r="CB40" s="238" t="str">
        <f>"\""budget\"" : \""" &amp; demoPosts[[#This Row],[budget]] &amp; "\"""</f>
        <v>\"budget\" : \"\"</v>
      </c>
      <c r="CC4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0" s="238"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0" s="238" t="str">
        <f>"\""subject\"" : \""" &amp; demoPosts[[#This Row],[messageSubject]] &amp; "\"","</f>
        <v>\"subject\" : \"subject to discussion\",</v>
      </c>
      <c r="CF4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0" s="232" t="str">
        <f ca="1">"{\""$type\"":\"""&amp;demoPosts[[#This Row],[$type]]&amp;"\"","&amp;demoPosts[[#This Row],[uidInnerJson]]&amp;demoPosts[[#This Row],[createdInnerJson]]&amp;demoPosts[[#This Row],[modifiedInnerJson]]&amp;"\""connections\"":[{}],"&amp;demoPosts[[#This Row],[typeDependentContentJson]]&amp;"}"</f>
        <v>{\"$type\":\"shared.models.MessagePost\",\"uid\" : \"f1819254a3124875aaabcd31be64e48e\", \"created\" : \"2016-09-02T23:11:46Z\", \"modified\" : \"2002-05-30T09:30:10Z\", \"connections\":[{}],\"postContent\": {\"$type\":\"shared.models.MessagePostContent\",\"versionedPostId\" : \"\", \"versionedPostPredecessorId\" : \"\", \"versionNumber\" : \"\", \"canForward\"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0" s="212" t="str">
        <f>"""uid"" : """&amp;demoPosts[[#This Row],[uid]]&amp;""", "</f>
        <v xml:space="preserve">"uid" : "f1819254a3124875aaabcd31be64e48e", </v>
      </c>
      <c r="CK40" s="231" t="str">
        <f>"""src"" : """&amp;demoPosts[[#This Row],[Source]]&amp;""", "</f>
        <v xml:space="preserve">"src" : "7705c9f6e67243f8a65cef45872ba455", </v>
      </c>
      <c r="CL40" s="231" t="str">
        <f>"""trgts"" : ["""&amp;demoPosts[[#This Row],[trgt1]]&amp;"""], "</f>
        <v xml:space="preserve">"trgts" : ["eeeeeeeeeeeeeeeeeeeeeeeeeeeeeeee"], </v>
      </c>
      <c r="CM40" s="209" t="str">
        <f>"""label"" : ""each([Bitcoin],[Ethereum],[" &amp; demoPosts[[#This Row],[postTypeGuidLabel]]&amp;"])"", "</f>
        <v xml:space="preserve">"label" : "each([Bitcoin],[Ethereum],[MESSAGEPOSTLABEL])", </v>
      </c>
      <c r="CN40" s="240"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\"2016-09-02T23:11:46Z\", \"modified\" : \"2002-05-30T09:30:10Z\", \"connections\":[{}],\"postContent\": {\"$type\":\"shared.models.MessagePostContent\",\"versionedPostId\" : \"\", \"versionedPostPredecessorId\" : \"\", \"versionNumber\" : \"\", \"canForward\"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1" spans="2:92" s="209" customFormat="1" x14ac:dyDescent="0.25">
      <c r="B41" s="209" t="s">
        <v>1250</v>
      </c>
      <c r="C41" s="209" t="s">
        <v>1154</v>
      </c>
      <c r="D41" s="209" t="str">
        <f>VLOOKUP(demoPosts[[#This Row],[Source]],Table1[[UUID]:[email]],2,FALSE)</f>
        <v>39@localhost</v>
      </c>
      <c r="E41" s="213" t="s">
        <v>2507</v>
      </c>
      <c r="F41" s="209" t="s">
        <v>806</v>
      </c>
      <c r="G4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1" s="232"/>
      <c r="I41" s="232" t="str">
        <f t="shared" ca="1" si="4"/>
        <v>2016-09-02T23:11:46Z</v>
      </c>
      <c r="J41" s="232" t="s">
        <v>805</v>
      </c>
      <c r="K41" s="233"/>
      <c r="L41" s="232"/>
      <c r="M41" s="232" t="s">
        <v>2620</v>
      </c>
      <c r="N41" s="164" t="str">
        <f>ROW(demoPosts[[#This Row],[postTypeGuidLabel]])-3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64">
        <v>12</v>
      </c>
      <c r="P4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64"/>
      <c r="R41" s="234"/>
      <c r="S41" s="234"/>
      <c r="T41" s="234"/>
      <c r="U41" s="234"/>
      <c r="V41" s="234"/>
      <c r="W41" s="234"/>
      <c r="X41" s="234"/>
      <c r="Y41" s="234"/>
      <c r="Z41" s="234"/>
      <c r="AA41" s="234"/>
      <c r="AB41" s="234"/>
      <c r="AC41" s="235"/>
      <c r="AD41" s="234"/>
      <c r="AE41" s="234"/>
      <c r="AF41" s="236"/>
      <c r="AG41" s="165" t="s">
        <v>869</v>
      </c>
      <c r="AH41" s="234"/>
      <c r="AI41" s="234"/>
      <c r="AJ41" s="234"/>
      <c r="AK41" s="237"/>
      <c r="AL41" s="237"/>
      <c r="AM41" s="237"/>
      <c r="AN41" s="237"/>
      <c r="AO41" s="237"/>
      <c r="AP41" s="237"/>
      <c r="AQ41" s="237"/>
      <c r="AR41" s="237"/>
      <c r="AS41" s="237" t="str">
        <f>"\""name\"" : \"""&amp;demoPosts[[#This Row],[talentProfile.name]]&amp;"\"", "</f>
        <v xml:space="preserve">\"name\" : \"\", </v>
      </c>
      <c r="AT41" s="237" t="str">
        <f>"\""title\"" : \"""&amp;demoPosts[[#This Row],[talentProfile.title]]&amp;"\"", "</f>
        <v xml:space="preserve">\"title\" : \"\", </v>
      </c>
      <c r="AU41" s="237" t="str">
        <f>"\""capabilities\"" : \"""&amp;demoPosts[[#This Row],[talentProfile.capabilities]]&amp;"\"", "</f>
        <v xml:space="preserve">\"capabilities\" : \"\", </v>
      </c>
      <c r="AV41" s="237" t="str">
        <f>"\""video\"" : \"""&amp;demoPosts[[#This Row],[talentProfile.video]]&amp;"\"" "</f>
        <v xml:space="preserve">\"video\" : \"\" </v>
      </c>
      <c r="AW4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1" s="212" t="str">
        <f>"\""uid\"" : \"""&amp;demoPosts[[#This Row],[uid]]&amp;"\"", "</f>
        <v xml:space="preserve">\"uid\" : \"17751d58d23043b883de5f9a9252f906\", </v>
      </c>
      <c r="AY41" s="232" t="e">
        <f>"\""text\"" : \""" &amp;#REF! &amp; "\"", "</f>
        <v>#REF!</v>
      </c>
      <c r="AZ41" s="232" t="str">
        <f t="shared" si="5"/>
        <v xml:space="preserve">\"type\" : \"TEXT\", </v>
      </c>
      <c r="BA41" s="232" t="str">
        <f ca="1">"\""created\"" : \""" &amp; demoPosts[[#This Row],[created]] &amp; "\"", "</f>
        <v xml:space="preserve">\"created\" : \"2016-09-02T23:11:46Z\", </v>
      </c>
      <c r="BB41" s="232" t="str">
        <f>"\""modified\"" : \""" &amp; demoPosts[[#This Row],[modified]] &amp; "\"", "</f>
        <v xml:space="preserve">\"modified\" : \"2002-05-30T09:30:10Z\", </v>
      </c>
      <c r="BC41" s="232" t="str">
        <f ca="1">"\""created\"" : \""" &amp; demoPosts[[#This Row],[created]] &amp; "\"", "</f>
        <v xml:space="preserve">\"created\" : \"2016-09-02T23:11:46Z\", </v>
      </c>
      <c r="BD41" s="232" t="str">
        <f>"\""modified\"" : \""" &amp; demoPosts[[#This Row],[modified]] &amp; "\"", "</f>
        <v xml:space="preserve">\"modified\" : \"2002-05-30T09:30:10Z\", </v>
      </c>
      <c r="BE41" s="232" t="str">
        <f>"\""labels\"" : \""each([Bitcoin],[Ethereum],[" &amp; demoPosts[[#This Row],[postTypeGuidLabel]]&amp;"])\"", "</f>
        <v xml:space="preserve">\"labels\" : \"each([Bitcoin],[Ethereum],[MESSAGEPOSTLABEL])\", </v>
      </c>
      <c r="BF41" s="232" t="str">
        <f t="shared" si="6"/>
        <v>\"connections\":[{\"source\":\"alias://ff5136ad023a66644c4f4a8e2a495bb34689/alias\",\"target\":\"alias://0e65bd3a974ed1d7c195f94055c93537827f/alias\",\"label\":\"f0186f0d-c862-4ee3-9c09-b850a9d745a7\"}],</v>
      </c>
      <c r="BG41" s="232" t="str">
        <f>"\""versionedPostId\"" : \""" &amp; demoPosts[[#This Row],[versionedPost.id]] &amp; "\"", "</f>
        <v xml:space="preserve">\"versionedPostId\" : \"\", </v>
      </c>
      <c r="BH41" s="232" t="str">
        <f>"\""versionedPostPredecessorId\"" : \""" &amp; demoPosts[[#This Row],[versionedPost.predecessorID]] &amp; "\"", "</f>
        <v xml:space="preserve">\"versionedPostPredecessorId\" : \"\", </v>
      </c>
      <c r="BI41" s="238" t="str">
        <f>"\""jobPostType\"" : \""" &amp; demoPosts[[#This Row],[jobPostType]] &amp; "\"", "</f>
        <v xml:space="preserve">\"jobPostType\" : \"\", </v>
      </c>
      <c r="BJ41" s="238" t="str">
        <f>"\""name\"" : \""" &amp; demoPosts[[#This Row],[summary]] &amp; "\"", "</f>
        <v xml:space="preserve">\"name\" : \"\", </v>
      </c>
      <c r="BK41" s="238" t="str">
        <f>"\""description\"" : \""" &amp; demoPosts[[#This Row],[description]] &amp; "\"", "</f>
        <v xml:space="preserve">\"description\" : \"\", </v>
      </c>
      <c r="BL41" s="238" t="str">
        <f>"\""message\"" : \""" &amp; demoPosts[[#This Row],[message]] &amp; "\"", "</f>
        <v xml:space="preserve">\"message\" : \"\", </v>
      </c>
      <c r="BM4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1" s="238" t="str">
        <f>"\""postedDate\"" : \""" &amp; demoPosts[[#This Row],[message]] &amp; "\"", "</f>
        <v xml:space="preserve">\"postedDate\" : \"\", </v>
      </c>
      <c r="BO41" s="238" t="str">
        <f>"\""broadcastDate\"" : \""" &amp; demoPosts[[#This Row],[broadcastDate]] &amp; "\"", "</f>
        <v xml:space="preserve">\"broadcastDate\" : \"\", </v>
      </c>
      <c r="BP41" s="238" t="str">
        <f>"\""startDate\"" : \""" &amp; demoPosts[[#This Row],[startDate]] &amp; "\"", "</f>
        <v xml:space="preserve">\"startDate\" : \"\", </v>
      </c>
      <c r="BQ41" s="238" t="str">
        <f>"\""endDate\"" : \""" &amp; demoPosts[[#This Row],[endDate]] &amp; "\"", "</f>
        <v xml:space="preserve">\"endDate\" : \"\", </v>
      </c>
      <c r="BR41" s="238" t="str">
        <f>"\""currency\"" : \""" &amp; demoPosts[[#This Row],[currency]] &amp; "\"", "</f>
        <v xml:space="preserve">\"currency\" : \"\", </v>
      </c>
      <c r="BS41" s="238" t="str">
        <f>"\""workLocation\"" : \""" &amp; demoPosts[[#This Row],[workLocation]] &amp; "\"", "</f>
        <v xml:space="preserve">\"workLocation\" : \"\", </v>
      </c>
      <c r="BT41" s="238" t="str">
        <f>"\""isPayoutInPieces\"" : \""" &amp; demoPosts[[#This Row],[isPayoutInPieces]] &amp; "\"", "</f>
        <v xml:space="preserve">\"isPayoutInPieces\" : \"\", </v>
      </c>
      <c r="BU41" s="238" t="str">
        <f t="shared" si="7"/>
        <v xml:space="preserve">\"skillNeeded\" : \"\", </v>
      </c>
      <c r="BV41" s="238" t="str">
        <f>"\""posterId\"" : \""" &amp; demoPosts[[#This Row],[posterId]] &amp; "\"", "</f>
        <v xml:space="preserve">\"posterId\" : \"\", </v>
      </c>
      <c r="BW41" s="238" t="str">
        <f>"\""versionNumber\"" : \""" &amp; demoPosts[[#This Row],[versionNumber]] &amp; "\"", "</f>
        <v xml:space="preserve">\"versionNumber\" : \"\", </v>
      </c>
      <c r="BX41" s="239" t="str">
        <f>"\""allowFormatting\"" : " &amp; demoPosts[[#This Row],[allowFormatting]] &amp; ", "</f>
        <v xml:space="preserve">\"allowFormatting\" : , </v>
      </c>
      <c r="BY41" s="238" t="str">
        <f>"\""canForward\"" : " &amp; demoPosts[[#This Row],[canForward]] &amp; ", "</f>
        <v xml:space="preserve">\"canForward\" : true, </v>
      </c>
      <c r="BZ41" s="238" t="str">
        <f t="shared" si="8"/>
        <v xml:space="preserve">\"referents\" : \"\", </v>
      </c>
      <c r="CA41" s="238" t="str">
        <f>"\""contractType\"" : \""" &amp; demoPosts[[#This Row],[contractType]] &amp; "\"", "</f>
        <v xml:space="preserve">\"contractType\" : \"\", </v>
      </c>
      <c r="CB41" s="238" t="str">
        <f>"\""budget\"" : \""" &amp; demoPosts[[#This Row],[budget]] &amp; "\"""</f>
        <v>\"budget\" : \"\"</v>
      </c>
      <c r="CC4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1" s="238"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1" s="238" t="str">
        <f>"\""subject\"" : \""" &amp; demoPosts[[#This Row],[messageSubject]] &amp; "\"","</f>
        <v>\"subject\" : \"subject to discussion\",</v>
      </c>
      <c r="CF4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1" s="232" t="str">
        <f ca="1">"{\""$type\"":\"""&amp;demoPosts[[#This Row],[$type]]&amp;"\"","&amp;demoPosts[[#This Row],[uidInnerJson]]&amp;demoPosts[[#This Row],[createdInnerJson]]&amp;demoPosts[[#This Row],[modifiedInnerJson]]&amp;"\""connections\"":[{}],"&amp;demoPosts[[#This Row],[typeDependentContentJson]]&amp;"}"</f>
        <v>{\"$type\":\"shared.models.MessagePost\",\"uid\" : \"17751d58d23043b883de5f9a9252f906\", \"created\" : \"2016-09-02T23:11:46Z\", \"modified\" : \"2002-05-30T09:30:10Z\", \"connections\":[{}],\"postContent\": {\"$type\":\"shared.models.MessagePostContent\",\"versionedPostId\" : \"\", \"versionedPostPredecessorId\" : \"\", \"versionNumber\" : \"\", \"canForward\"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1" s="212" t="str">
        <f>"""uid"" : """&amp;demoPosts[[#This Row],[uid]]&amp;""", "</f>
        <v xml:space="preserve">"uid" : "17751d58d23043b883de5f9a9252f906", </v>
      </c>
      <c r="CK41" s="231" t="str">
        <f>"""src"" : """&amp;demoPosts[[#This Row],[Source]]&amp;""", "</f>
        <v xml:space="preserve">"src" : "1639a21e75c04247b6be92fbefc62bbb", </v>
      </c>
      <c r="CL41" s="231" t="str">
        <f>"""trgts"" : ["""&amp;demoPosts[[#This Row],[trgt1]]&amp;"""], "</f>
        <v xml:space="preserve">"trgts" : ["eeeeeeeeeeeeeeeeeeeeeeeeeeeeeeee"], </v>
      </c>
      <c r="CM41" s="209" t="str">
        <f>"""label"" : ""each([Bitcoin],[Ethereum],[" &amp; demoPosts[[#This Row],[postTypeGuidLabel]]&amp;"])"", "</f>
        <v xml:space="preserve">"label" : "each([Bitcoin],[Ethereum],[MESSAGEPOSTLABEL])", </v>
      </c>
      <c r="CN41" s="240"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\"2016-09-02T23:11:46Z\", \"modified\" : \"2002-05-30T09:30:10Z\", \"connections\":[{}],\"postContent\": {\"$type\":\"shared.models.MessagePostContent\",\"versionedPostId\" : \"\", \"versionedPostPredecessorId\" : \"\", \"versionNumber\" : \"\", \"canForward\"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2" spans="2:92" s="209" customFormat="1" x14ac:dyDescent="0.25">
      <c r="B42" s="209" t="s">
        <v>1251</v>
      </c>
      <c r="C42" s="209" t="s">
        <v>1155</v>
      </c>
      <c r="D42" s="209" t="str">
        <f>VLOOKUP(demoPosts[[#This Row],[Source]],Table1[[UUID]:[email]],2,FALSE)</f>
        <v>40@localhost</v>
      </c>
      <c r="E42" s="213" t="s">
        <v>2507</v>
      </c>
      <c r="F42" s="209" t="s">
        <v>806</v>
      </c>
      <c r="G4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2" s="232"/>
      <c r="I42" s="232" t="str">
        <f t="shared" ca="1" si="4"/>
        <v>2016-09-02T23:11:46Z</v>
      </c>
      <c r="J42" s="232" t="s">
        <v>805</v>
      </c>
      <c r="K42" s="233"/>
      <c r="L42" s="232"/>
      <c r="M42" s="232" t="s">
        <v>2620</v>
      </c>
      <c r="N42" s="164" t="str">
        <f>ROW(demoPosts[[#This Row],[postTypeGuidLabel]])-3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64">
        <v>12</v>
      </c>
      <c r="P4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64"/>
      <c r="R42" s="234"/>
      <c r="S42" s="234"/>
      <c r="T42" s="234"/>
      <c r="U42" s="234"/>
      <c r="V42" s="234"/>
      <c r="W42" s="234"/>
      <c r="X42" s="234"/>
      <c r="Y42" s="234"/>
      <c r="Z42" s="234"/>
      <c r="AA42" s="234"/>
      <c r="AB42" s="234"/>
      <c r="AC42" s="235"/>
      <c r="AD42" s="234"/>
      <c r="AE42" s="234"/>
      <c r="AF42" s="236"/>
      <c r="AG42" s="165" t="s">
        <v>869</v>
      </c>
      <c r="AH42" s="234"/>
      <c r="AI42" s="234"/>
      <c r="AJ42" s="234"/>
      <c r="AK42" s="237"/>
      <c r="AL42" s="237"/>
      <c r="AM42" s="237"/>
      <c r="AN42" s="237"/>
      <c r="AO42" s="237"/>
      <c r="AP42" s="237"/>
      <c r="AQ42" s="237"/>
      <c r="AR42" s="237"/>
      <c r="AS42" s="237" t="str">
        <f>"\""name\"" : \"""&amp;demoPosts[[#This Row],[talentProfile.name]]&amp;"\"", "</f>
        <v xml:space="preserve">\"name\" : \"\", </v>
      </c>
      <c r="AT42" s="237" t="str">
        <f>"\""title\"" : \"""&amp;demoPosts[[#This Row],[talentProfile.title]]&amp;"\"", "</f>
        <v xml:space="preserve">\"title\" : \"\", </v>
      </c>
      <c r="AU42" s="237" t="str">
        <f>"\""capabilities\"" : \"""&amp;demoPosts[[#This Row],[talentProfile.capabilities]]&amp;"\"", "</f>
        <v xml:space="preserve">\"capabilities\" : \"\", </v>
      </c>
      <c r="AV42" s="237" t="str">
        <f>"\""video\"" : \"""&amp;demoPosts[[#This Row],[talentProfile.video]]&amp;"\"" "</f>
        <v xml:space="preserve">\"video\" : \"\" </v>
      </c>
      <c r="AW4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2" s="212" t="str">
        <f>"\""uid\"" : \"""&amp;demoPosts[[#This Row],[uid]]&amp;"\"", "</f>
        <v xml:space="preserve">\"uid\" : \"4bf9003158d64ddabdd01cab50155643\", </v>
      </c>
      <c r="AY42" s="232" t="e">
        <f>"\""text\"" : \""" &amp;#REF! &amp; "\"", "</f>
        <v>#REF!</v>
      </c>
      <c r="AZ42" s="232" t="str">
        <f t="shared" si="5"/>
        <v xml:space="preserve">\"type\" : \"TEXT\", </v>
      </c>
      <c r="BA42" s="232" t="str">
        <f ca="1">"\""created\"" : \""" &amp; demoPosts[[#This Row],[created]] &amp; "\"", "</f>
        <v xml:space="preserve">\"created\" : \"2016-09-02T23:11:46Z\", </v>
      </c>
      <c r="BB42" s="232" t="str">
        <f>"\""modified\"" : \""" &amp; demoPosts[[#This Row],[modified]] &amp; "\"", "</f>
        <v xml:space="preserve">\"modified\" : \"2002-05-30T09:30:10Z\", </v>
      </c>
      <c r="BC42" s="232" t="str">
        <f ca="1">"\""created\"" : \""" &amp; demoPosts[[#This Row],[created]] &amp; "\"", "</f>
        <v xml:space="preserve">\"created\" : \"2016-09-02T23:11:46Z\", </v>
      </c>
      <c r="BD42" s="232" t="str">
        <f>"\""modified\"" : \""" &amp; demoPosts[[#This Row],[modified]] &amp; "\"", "</f>
        <v xml:space="preserve">\"modified\" : \"2002-05-30T09:30:10Z\", </v>
      </c>
      <c r="BE42" s="232" t="str">
        <f>"\""labels\"" : \""each([Bitcoin],[Ethereum],[" &amp; demoPosts[[#This Row],[postTypeGuidLabel]]&amp;"])\"", "</f>
        <v xml:space="preserve">\"labels\" : \"each([Bitcoin],[Ethereum],[MESSAGEPOSTLABEL])\", </v>
      </c>
      <c r="BF42" s="232" t="str">
        <f t="shared" si="6"/>
        <v>\"connections\":[{\"source\":\"alias://ff5136ad023a66644c4f4a8e2a495bb34689/alias\",\"target\":\"alias://0e65bd3a974ed1d7c195f94055c93537827f/alias\",\"label\":\"f0186f0d-c862-4ee3-9c09-b850a9d745a7\"}],</v>
      </c>
      <c r="BG42" s="232" t="str">
        <f>"\""versionedPostId\"" : \""" &amp; demoPosts[[#This Row],[versionedPost.id]] &amp; "\"", "</f>
        <v xml:space="preserve">\"versionedPostId\" : \"\", </v>
      </c>
      <c r="BH42" s="232" t="str">
        <f>"\""versionedPostPredecessorId\"" : \""" &amp; demoPosts[[#This Row],[versionedPost.predecessorID]] &amp; "\"", "</f>
        <v xml:space="preserve">\"versionedPostPredecessorId\" : \"\", </v>
      </c>
      <c r="BI42" s="238" t="str">
        <f>"\""jobPostType\"" : \""" &amp; demoPosts[[#This Row],[jobPostType]] &amp; "\"", "</f>
        <v xml:space="preserve">\"jobPostType\" : \"\", </v>
      </c>
      <c r="BJ42" s="238" t="str">
        <f>"\""name\"" : \""" &amp; demoPosts[[#This Row],[summary]] &amp; "\"", "</f>
        <v xml:space="preserve">\"name\" : \"\", </v>
      </c>
      <c r="BK42" s="238" t="str">
        <f>"\""description\"" : \""" &amp; demoPosts[[#This Row],[description]] &amp; "\"", "</f>
        <v xml:space="preserve">\"description\" : \"\", </v>
      </c>
      <c r="BL42" s="238" t="str">
        <f>"\""message\"" : \""" &amp; demoPosts[[#This Row],[message]] &amp; "\"", "</f>
        <v xml:space="preserve">\"message\" : \"\", </v>
      </c>
      <c r="BM4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2" s="238" t="str">
        <f>"\""postedDate\"" : \""" &amp; demoPosts[[#This Row],[message]] &amp; "\"", "</f>
        <v xml:space="preserve">\"postedDate\" : \"\", </v>
      </c>
      <c r="BO42" s="238" t="str">
        <f>"\""broadcastDate\"" : \""" &amp; demoPosts[[#This Row],[broadcastDate]] &amp; "\"", "</f>
        <v xml:space="preserve">\"broadcastDate\" : \"\", </v>
      </c>
      <c r="BP42" s="238" t="str">
        <f>"\""startDate\"" : \""" &amp; demoPosts[[#This Row],[startDate]] &amp; "\"", "</f>
        <v xml:space="preserve">\"startDate\" : \"\", </v>
      </c>
      <c r="BQ42" s="238" t="str">
        <f>"\""endDate\"" : \""" &amp; demoPosts[[#This Row],[endDate]] &amp; "\"", "</f>
        <v xml:space="preserve">\"endDate\" : \"\", </v>
      </c>
      <c r="BR42" s="238" t="str">
        <f>"\""currency\"" : \""" &amp; demoPosts[[#This Row],[currency]] &amp; "\"", "</f>
        <v xml:space="preserve">\"currency\" : \"\", </v>
      </c>
      <c r="BS42" s="238" t="str">
        <f>"\""workLocation\"" : \""" &amp; demoPosts[[#This Row],[workLocation]] &amp; "\"", "</f>
        <v xml:space="preserve">\"workLocation\" : \"\", </v>
      </c>
      <c r="BT42" s="238" t="str">
        <f>"\""isPayoutInPieces\"" : \""" &amp; demoPosts[[#This Row],[isPayoutInPieces]] &amp; "\"", "</f>
        <v xml:space="preserve">\"isPayoutInPieces\" : \"\", </v>
      </c>
      <c r="BU42" s="238" t="str">
        <f t="shared" si="7"/>
        <v xml:space="preserve">\"skillNeeded\" : \"\", </v>
      </c>
      <c r="BV42" s="238" t="str">
        <f>"\""posterId\"" : \""" &amp; demoPosts[[#This Row],[posterId]] &amp; "\"", "</f>
        <v xml:space="preserve">\"posterId\" : \"\", </v>
      </c>
      <c r="BW42" s="238" t="str">
        <f>"\""versionNumber\"" : \""" &amp; demoPosts[[#This Row],[versionNumber]] &amp; "\"", "</f>
        <v xml:space="preserve">\"versionNumber\" : \"\", </v>
      </c>
      <c r="BX42" s="239" t="str">
        <f>"\""allowFormatting\"" : " &amp; demoPosts[[#This Row],[allowFormatting]] &amp; ", "</f>
        <v xml:space="preserve">\"allowFormatting\" : , </v>
      </c>
      <c r="BY42" s="238" t="str">
        <f>"\""canForward\"" : " &amp; demoPosts[[#This Row],[canForward]] &amp; ", "</f>
        <v xml:space="preserve">\"canForward\" : true, </v>
      </c>
      <c r="BZ42" s="238" t="str">
        <f t="shared" si="8"/>
        <v xml:space="preserve">\"referents\" : \"\", </v>
      </c>
      <c r="CA42" s="238" t="str">
        <f>"\""contractType\"" : \""" &amp; demoPosts[[#This Row],[contractType]] &amp; "\"", "</f>
        <v xml:space="preserve">\"contractType\" : \"\", </v>
      </c>
      <c r="CB42" s="238" t="str">
        <f>"\""budget\"" : \""" &amp; demoPosts[[#This Row],[budget]] &amp; "\"""</f>
        <v>\"budget\" : \"\"</v>
      </c>
      <c r="CC4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2" s="238"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2" s="238" t="str">
        <f>"\""subject\"" : \""" &amp; demoPosts[[#This Row],[messageSubject]] &amp; "\"","</f>
        <v>\"subject\" : \"subject to discussion\",</v>
      </c>
      <c r="CF4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2" s="232" t="str">
        <f ca="1">"{\""$type\"":\"""&amp;demoPosts[[#This Row],[$type]]&amp;"\"","&amp;demoPosts[[#This Row],[uidInnerJson]]&amp;demoPosts[[#This Row],[createdInnerJson]]&amp;demoPosts[[#This Row],[modifiedInnerJson]]&amp;"\""connections\"":[{}],"&amp;demoPosts[[#This Row],[typeDependentContentJson]]&amp;"}"</f>
        <v>{\"$type\":\"shared.models.MessagePost\",\"uid\" : \"4bf9003158d64ddabdd01cab50155643\", \"created\" : \"2016-09-02T23:11:46Z\", \"modified\" : \"2002-05-30T09:30:10Z\", \"connections\":[{}],\"postContent\": {\"$type\":\"shared.models.MessagePostContent\",\"versionedPostId\" : \"\", \"versionedPostPredecessorId\" : \"\", \"versionNumber\" : \"\", \"canForward\"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2" s="212" t="str">
        <f>"""uid"" : """&amp;demoPosts[[#This Row],[uid]]&amp;""", "</f>
        <v xml:space="preserve">"uid" : "4bf9003158d64ddabdd01cab50155643", </v>
      </c>
      <c r="CK42" s="231" t="str">
        <f>"""src"" : """&amp;demoPosts[[#This Row],[Source]]&amp;""", "</f>
        <v xml:space="preserve">"src" : "f6ae1ae5d0454be583b2160f8f7b593c", </v>
      </c>
      <c r="CL42" s="231" t="str">
        <f>"""trgts"" : ["""&amp;demoPosts[[#This Row],[trgt1]]&amp;"""], "</f>
        <v xml:space="preserve">"trgts" : ["eeeeeeeeeeeeeeeeeeeeeeeeeeeeeeee"], </v>
      </c>
      <c r="CM42" s="209" t="str">
        <f>"""label"" : ""each([Bitcoin],[Ethereum],[" &amp; demoPosts[[#This Row],[postTypeGuidLabel]]&amp;"])"", "</f>
        <v xml:space="preserve">"label" : "each([Bitcoin],[Ethereum],[MESSAGEPOSTLABEL])", </v>
      </c>
      <c r="CN42" s="240"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\"2016-09-02T23:11:46Z\", \"modified\" : \"2002-05-30T09:30:10Z\", \"connections\":[{}],\"postContent\": {\"$type\":\"shared.models.MessagePostContent\",\"versionedPostId\" : \"\", \"versionedPostPredecessorId\" : \"\", \"versionNumber\" : \"\", \"canForward\"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3" spans="2:92" s="209" customFormat="1" x14ac:dyDescent="0.25">
      <c r="B43" s="209" t="s">
        <v>1252</v>
      </c>
      <c r="C43" s="209" t="s">
        <v>1156</v>
      </c>
      <c r="D43" s="209" t="str">
        <f>VLOOKUP(demoPosts[[#This Row],[Source]],Table1[[UUID]:[email]],2,FALSE)</f>
        <v>41@localhost</v>
      </c>
      <c r="E43" s="213" t="s">
        <v>2507</v>
      </c>
      <c r="F43" s="209" t="s">
        <v>806</v>
      </c>
      <c r="G4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3" s="232"/>
      <c r="I43" s="232" t="str">
        <f t="shared" ca="1" si="4"/>
        <v>2016-09-02T23:11:46Z</v>
      </c>
      <c r="J43" s="232" t="s">
        <v>805</v>
      </c>
      <c r="K43" s="233"/>
      <c r="L43" s="232"/>
      <c r="M43" s="232" t="s">
        <v>2620</v>
      </c>
      <c r="N43" s="164" t="str">
        <f>ROW(demoPosts[[#This Row],[postTypeGuidLabel]])-3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64">
        <v>12</v>
      </c>
      <c r="P4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64"/>
      <c r="R43" s="234"/>
      <c r="S43" s="234"/>
      <c r="T43" s="234"/>
      <c r="U43" s="234"/>
      <c r="V43" s="234"/>
      <c r="W43" s="234"/>
      <c r="X43" s="234"/>
      <c r="Y43" s="234"/>
      <c r="Z43" s="234"/>
      <c r="AA43" s="234"/>
      <c r="AB43" s="234"/>
      <c r="AC43" s="235"/>
      <c r="AD43" s="234"/>
      <c r="AE43" s="234"/>
      <c r="AF43" s="236"/>
      <c r="AG43" s="165" t="s">
        <v>869</v>
      </c>
      <c r="AH43" s="234"/>
      <c r="AI43" s="234"/>
      <c r="AJ43" s="234"/>
      <c r="AK43" s="237"/>
      <c r="AL43" s="237"/>
      <c r="AM43" s="237"/>
      <c r="AN43" s="237"/>
      <c r="AO43" s="237"/>
      <c r="AP43" s="237"/>
      <c r="AQ43" s="237"/>
      <c r="AR43" s="237"/>
      <c r="AS43" s="237" t="str">
        <f>"\""name\"" : \"""&amp;demoPosts[[#This Row],[talentProfile.name]]&amp;"\"", "</f>
        <v xml:space="preserve">\"name\" : \"\", </v>
      </c>
      <c r="AT43" s="237" t="str">
        <f>"\""title\"" : \"""&amp;demoPosts[[#This Row],[talentProfile.title]]&amp;"\"", "</f>
        <v xml:space="preserve">\"title\" : \"\", </v>
      </c>
      <c r="AU43" s="237" t="str">
        <f>"\""capabilities\"" : \"""&amp;demoPosts[[#This Row],[talentProfile.capabilities]]&amp;"\"", "</f>
        <v xml:space="preserve">\"capabilities\" : \"\", </v>
      </c>
      <c r="AV43" s="237" t="str">
        <f>"\""video\"" : \"""&amp;demoPosts[[#This Row],[talentProfile.video]]&amp;"\"" "</f>
        <v xml:space="preserve">\"video\" : \"\" </v>
      </c>
      <c r="AW4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3" s="212" t="str">
        <f>"\""uid\"" : \"""&amp;demoPosts[[#This Row],[uid]]&amp;"\"", "</f>
        <v xml:space="preserve">\"uid\" : \"e54ae70c102243299bb295cc9a4dbf9f\", </v>
      </c>
      <c r="AY43" s="232" t="e">
        <f>"\""text\"" : \""" &amp;#REF! &amp; "\"", "</f>
        <v>#REF!</v>
      </c>
      <c r="AZ43" s="232" t="str">
        <f t="shared" si="5"/>
        <v xml:space="preserve">\"type\" : \"TEXT\", </v>
      </c>
      <c r="BA43" s="232" t="str">
        <f ca="1">"\""created\"" : \""" &amp; demoPosts[[#This Row],[created]] &amp; "\"", "</f>
        <v xml:space="preserve">\"created\" : \"2016-09-02T23:11:46Z\", </v>
      </c>
      <c r="BB43" s="232" t="str">
        <f>"\""modified\"" : \""" &amp; demoPosts[[#This Row],[modified]] &amp; "\"", "</f>
        <v xml:space="preserve">\"modified\" : \"2002-05-30T09:30:10Z\", </v>
      </c>
      <c r="BC43" s="232" t="str">
        <f ca="1">"\""created\"" : \""" &amp; demoPosts[[#This Row],[created]] &amp; "\"", "</f>
        <v xml:space="preserve">\"created\" : \"2016-09-02T23:11:46Z\", </v>
      </c>
      <c r="BD43" s="232" t="str">
        <f>"\""modified\"" : \""" &amp; demoPosts[[#This Row],[modified]] &amp; "\"", "</f>
        <v xml:space="preserve">\"modified\" : \"2002-05-30T09:30:10Z\", </v>
      </c>
      <c r="BE43" s="232" t="str">
        <f>"\""labels\"" : \""each([Bitcoin],[Ethereum],[" &amp; demoPosts[[#This Row],[postTypeGuidLabel]]&amp;"])\"", "</f>
        <v xml:space="preserve">\"labels\" : \"each([Bitcoin],[Ethereum],[MESSAGEPOSTLABEL])\", </v>
      </c>
      <c r="BF43" s="232" t="str">
        <f t="shared" si="6"/>
        <v>\"connections\":[{\"source\":\"alias://ff5136ad023a66644c4f4a8e2a495bb34689/alias\",\"target\":\"alias://0e65bd3a974ed1d7c195f94055c93537827f/alias\",\"label\":\"f0186f0d-c862-4ee3-9c09-b850a9d745a7\"}],</v>
      </c>
      <c r="BG43" s="232" t="str">
        <f>"\""versionedPostId\"" : \""" &amp; demoPosts[[#This Row],[versionedPost.id]] &amp; "\"", "</f>
        <v xml:space="preserve">\"versionedPostId\" : \"\", </v>
      </c>
      <c r="BH43" s="232" t="str">
        <f>"\""versionedPostPredecessorId\"" : \""" &amp; demoPosts[[#This Row],[versionedPost.predecessorID]] &amp; "\"", "</f>
        <v xml:space="preserve">\"versionedPostPredecessorId\" : \"\", </v>
      </c>
      <c r="BI43" s="238" t="str">
        <f>"\""jobPostType\"" : \""" &amp; demoPosts[[#This Row],[jobPostType]] &amp; "\"", "</f>
        <v xml:space="preserve">\"jobPostType\" : \"\", </v>
      </c>
      <c r="BJ43" s="238" t="str">
        <f>"\""name\"" : \""" &amp; demoPosts[[#This Row],[summary]] &amp; "\"", "</f>
        <v xml:space="preserve">\"name\" : \"\", </v>
      </c>
      <c r="BK43" s="238" t="str">
        <f>"\""description\"" : \""" &amp; demoPosts[[#This Row],[description]] &amp; "\"", "</f>
        <v xml:space="preserve">\"description\" : \"\", </v>
      </c>
      <c r="BL43" s="238" t="str">
        <f>"\""message\"" : \""" &amp; demoPosts[[#This Row],[message]] &amp; "\"", "</f>
        <v xml:space="preserve">\"message\" : \"\", </v>
      </c>
      <c r="BM4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3" s="238" t="str">
        <f>"\""postedDate\"" : \""" &amp; demoPosts[[#This Row],[message]] &amp; "\"", "</f>
        <v xml:space="preserve">\"postedDate\" : \"\", </v>
      </c>
      <c r="BO43" s="238" t="str">
        <f>"\""broadcastDate\"" : \""" &amp; demoPosts[[#This Row],[broadcastDate]] &amp; "\"", "</f>
        <v xml:space="preserve">\"broadcastDate\" : \"\", </v>
      </c>
      <c r="BP43" s="238" t="str">
        <f>"\""startDate\"" : \""" &amp; demoPosts[[#This Row],[startDate]] &amp; "\"", "</f>
        <v xml:space="preserve">\"startDate\" : \"\", </v>
      </c>
      <c r="BQ43" s="238" t="str">
        <f>"\""endDate\"" : \""" &amp; demoPosts[[#This Row],[endDate]] &amp; "\"", "</f>
        <v xml:space="preserve">\"endDate\" : \"\", </v>
      </c>
      <c r="BR43" s="238" t="str">
        <f>"\""currency\"" : \""" &amp; demoPosts[[#This Row],[currency]] &amp; "\"", "</f>
        <v xml:space="preserve">\"currency\" : \"\", </v>
      </c>
      <c r="BS43" s="238" t="str">
        <f>"\""workLocation\"" : \""" &amp; demoPosts[[#This Row],[workLocation]] &amp; "\"", "</f>
        <v xml:space="preserve">\"workLocation\" : \"\", </v>
      </c>
      <c r="BT43" s="238" t="str">
        <f>"\""isPayoutInPieces\"" : \""" &amp; demoPosts[[#This Row],[isPayoutInPieces]] &amp; "\"", "</f>
        <v xml:space="preserve">\"isPayoutInPieces\" : \"\", </v>
      </c>
      <c r="BU43" s="238" t="str">
        <f t="shared" si="7"/>
        <v xml:space="preserve">\"skillNeeded\" : \"\", </v>
      </c>
      <c r="BV43" s="238" t="str">
        <f>"\""posterId\"" : \""" &amp; demoPosts[[#This Row],[posterId]] &amp; "\"", "</f>
        <v xml:space="preserve">\"posterId\" : \"\", </v>
      </c>
      <c r="BW43" s="238" t="str">
        <f>"\""versionNumber\"" : \""" &amp; demoPosts[[#This Row],[versionNumber]] &amp; "\"", "</f>
        <v xml:space="preserve">\"versionNumber\" : \"\", </v>
      </c>
      <c r="BX43" s="239" t="str">
        <f>"\""allowFormatting\"" : " &amp; demoPosts[[#This Row],[allowFormatting]] &amp; ", "</f>
        <v xml:space="preserve">\"allowFormatting\" : , </v>
      </c>
      <c r="BY43" s="238" t="str">
        <f>"\""canForward\"" : " &amp; demoPosts[[#This Row],[canForward]] &amp; ", "</f>
        <v xml:space="preserve">\"canForward\" : true, </v>
      </c>
      <c r="BZ43" s="238" t="str">
        <f t="shared" si="8"/>
        <v xml:space="preserve">\"referents\" : \"\", </v>
      </c>
      <c r="CA43" s="238" t="str">
        <f>"\""contractType\"" : \""" &amp; demoPosts[[#This Row],[contractType]] &amp; "\"", "</f>
        <v xml:space="preserve">\"contractType\" : \"\", </v>
      </c>
      <c r="CB43" s="238" t="str">
        <f>"\""budget\"" : \""" &amp; demoPosts[[#This Row],[budget]] &amp; "\"""</f>
        <v>\"budget\" : \"\"</v>
      </c>
      <c r="CC4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3" s="238"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3" s="238" t="str">
        <f>"\""subject\"" : \""" &amp; demoPosts[[#This Row],[messageSubject]] &amp; "\"","</f>
        <v>\"subject\" : \"subject to discussion\",</v>
      </c>
      <c r="CF4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3" s="232" t="str">
        <f ca="1">"{\""$type\"":\"""&amp;demoPosts[[#This Row],[$type]]&amp;"\"","&amp;demoPosts[[#This Row],[uidInnerJson]]&amp;demoPosts[[#This Row],[createdInnerJson]]&amp;demoPosts[[#This Row],[modifiedInnerJson]]&amp;"\""connections\"":[{}],"&amp;demoPosts[[#This Row],[typeDependentContentJson]]&amp;"}"</f>
        <v>{\"$type\":\"shared.models.MessagePost\",\"uid\" : \"e54ae70c102243299bb295cc9a4dbf9f\", \"created\" : \"2016-09-02T23:11:46Z\", \"modified\" : \"2002-05-30T09:30:10Z\", \"connections\":[{}],\"postContent\": {\"$type\":\"shared.models.MessagePostContent\",\"versionedPostId\" : \"\", \"versionedPostPredecessorId\" : \"\", \"versionNumber\" : \"\", \"canForward\"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3" s="212" t="str">
        <f>"""uid"" : """&amp;demoPosts[[#This Row],[uid]]&amp;""", "</f>
        <v xml:space="preserve">"uid" : "e54ae70c102243299bb295cc9a4dbf9f", </v>
      </c>
      <c r="CK43" s="231" t="str">
        <f>"""src"" : """&amp;demoPosts[[#This Row],[Source]]&amp;""", "</f>
        <v xml:space="preserve">"src" : "b48ec06462bf41c8a2361635f349506c", </v>
      </c>
      <c r="CL43" s="231" t="str">
        <f>"""trgts"" : ["""&amp;demoPosts[[#This Row],[trgt1]]&amp;"""], "</f>
        <v xml:space="preserve">"trgts" : ["eeeeeeeeeeeeeeeeeeeeeeeeeeeeeeee"], </v>
      </c>
      <c r="CM43" s="209" t="str">
        <f>"""label"" : ""each([Bitcoin],[Ethereum],[" &amp; demoPosts[[#This Row],[postTypeGuidLabel]]&amp;"])"", "</f>
        <v xml:space="preserve">"label" : "each([Bitcoin],[Ethereum],[MESSAGEPOSTLABEL])", </v>
      </c>
      <c r="CN43" s="240"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\"2016-09-02T23:11:46Z\", \"modified\" : \"2002-05-30T09:30:10Z\", \"connections\":[{}],\"postContent\": {\"$type\":\"shared.models.MessagePostContent\",\"versionedPostId\" : \"\", \"versionedPostPredecessorId\" : \"\", \"versionNumber\" : \"\", \"canForward\"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4" spans="2:92" s="209" customFormat="1" x14ac:dyDescent="0.25">
      <c r="B44" s="209" t="s">
        <v>1253</v>
      </c>
      <c r="C44" s="209" t="s">
        <v>1157</v>
      </c>
      <c r="D44" s="209" t="str">
        <f>VLOOKUP(demoPosts[[#This Row],[Source]],Table1[[UUID]:[email]],2,FALSE)</f>
        <v>42@localhost</v>
      </c>
      <c r="E44" s="213" t="s">
        <v>2507</v>
      </c>
      <c r="F44" s="209" t="s">
        <v>806</v>
      </c>
      <c r="G4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4" s="232"/>
      <c r="I44" s="232" t="str">
        <f t="shared" ca="1" si="4"/>
        <v>2016-09-02T23:11:46Z</v>
      </c>
      <c r="J44" s="232" t="s">
        <v>805</v>
      </c>
      <c r="K44" s="233"/>
      <c r="L44" s="232"/>
      <c r="M44" s="232" t="s">
        <v>2620</v>
      </c>
      <c r="N44" s="164" t="str">
        <f>ROW(demoPosts[[#This Row],[postTypeGuidLabel]])-3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64">
        <v>12</v>
      </c>
      <c r="P4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64"/>
      <c r="R44" s="234"/>
      <c r="S44" s="234"/>
      <c r="T44" s="234"/>
      <c r="U44" s="234"/>
      <c r="V44" s="234"/>
      <c r="W44" s="234"/>
      <c r="X44" s="234"/>
      <c r="Y44" s="234"/>
      <c r="Z44" s="234"/>
      <c r="AA44" s="234"/>
      <c r="AB44" s="234"/>
      <c r="AC44" s="235"/>
      <c r="AD44" s="234"/>
      <c r="AE44" s="234"/>
      <c r="AF44" s="236"/>
      <c r="AG44" s="165" t="s">
        <v>869</v>
      </c>
      <c r="AH44" s="234"/>
      <c r="AI44" s="234"/>
      <c r="AJ44" s="234"/>
      <c r="AK44" s="237"/>
      <c r="AL44" s="237"/>
      <c r="AM44" s="237"/>
      <c r="AN44" s="237"/>
      <c r="AO44" s="237"/>
      <c r="AP44" s="237"/>
      <c r="AQ44" s="237"/>
      <c r="AR44" s="237"/>
      <c r="AS44" s="237" t="str">
        <f>"\""name\"" : \"""&amp;demoPosts[[#This Row],[talentProfile.name]]&amp;"\"", "</f>
        <v xml:space="preserve">\"name\" : \"\", </v>
      </c>
      <c r="AT44" s="237" t="str">
        <f>"\""title\"" : \"""&amp;demoPosts[[#This Row],[talentProfile.title]]&amp;"\"", "</f>
        <v xml:space="preserve">\"title\" : \"\", </v>
      </c>
      <c r="AU44" s="237" t="str">
        <f>"\""capabilities\"" : \"""&amp;demoPosts[[#This Row],[talentProfile.capabilities]]&amp;"\"", "</f>
        <v xml:space="preserve">\"capabilities\" : \"\", </v>
      </c>
      <c r="AV44" s="237" t="str">
        <f>"\""video\"" : \"""&amp;demoPosts[[#This Row],[talentProfile.video]]&amp;"\"" "</f>
        <v xml:space="preserve">\"video\" : \"\" </v>
      </c>
      <c r="AW4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4" s="212" t="str">
        <f>"\""uid\"" : \"""&amp;demoPosts[[#This Row],[uid]]&amp;"\"", "</f>
        <v xml:space="preserve">\"uid\" : \"174486fa9bda405dad7a06765fb69712\", </v>
      </c>
      <c r="AY44" s="232" t="e">
        <f>"\""text\"" : \""" &amp;#REF! &amp; "\"", "</f>
        <v>#REF!</v>
      </c>
      <c r="AZ44" s="232" t="str">
        <f t="shared" si="5"/>
        <v xml:space="preserve">\"type\" : \"TEXT\", </v>
      </c>
      <c r="BA44" s="232" t="str">
        <f ca="1">"\""created\"" : \""" &amp; demoPosts[[#This Row],[created]] &amp; "\"", "</f>
        <v xml:space="preserve">\"created\" : \"2016-09-02T23:11:46Z\", </v>
      </c>
      <c r="BB44" s="232" t="str">
        <f>"\""modified\"" : \""" &amp; demoPosts[[#This Row],[modified]] &amp; "\"", "</f>
        <v xml:space="preserve">\"modified\" : \"2002-05-30T09:30:10Z\", </v>
      </c>
      <c r="BC44" s="232" t="str">
        <f ca="1">"\""created\"" : \""" &amp; demoPosts[[#This Row],[created]] &amp; "\"", "</f>
        <v xml:space="preserve">\"created\" : \"2016-09-02T23:11:46Z\", </v>
      </c>
      <c r="BD44" s="232" t="str">
        <f>"\""modified\"" : \""" &amp; demoPosts[[#This Row],[modified]] &amp; "\"", "</f>
        <v xml:space="preserve">\"modified\" : \"2002-05-30T09:30:10Z\", </v>
      </c>
      <c r="BE44" s="232" t="str">
        <f>"\""labels\"" : \""each([Bitcoin],[Ethereum],[" &amp; demoPosts[[#This Row],[postTypeGuidLabel]]&amp;"])\"", "</f>
        <v xml:space="preserve">\"labels\" : \"each([Bitcoin],[Ethereum],[MESSAGEPOSTLABEL])\", </v>
      </c>
      <c r="BF44" s="232" t="str">
        <f t="shared" si="6"/>
        <v>\"connections\":[{\"source\":\"alias://ff5136ad023a66644c4f4a8e2a495bb34689/alias\",\"target\":\"alias://0e65bd3a974ed1d7c195f94055c93537827f/alias\",\"label\":\"f0186f0d-c862-4ee3-9c09-b850a9d745a7\"}],</v>
      </c>
      <c r="BG44" s="232" t="str">
        <f>"\""versionedPostId\"" : \""" &amp; demoPosts[[#This Row],[versionedPost.id]] &amp; "\"", "</f>
        <v xml:space="preserve">\"versionedPostId\" : \"\", </v>
      </c>
      <c r="BH44" s="232" t="str">
        <f>"\""versionedPostPredecessorId\"" : \""" &amp; demoPosts[[#This Row],[versionedPost.predecessorID]] &amp; "\"", "</f>
        <v xml:space="preserve">\"versionedPostPredecessorId\" : \"\", </v>
      </c>
      <c r="BI44" s="238" t="str">
        <f>"\""jobPostType\"" : \""" &amp; demoPosts[[#This Row],[jobPostType]] &amp; "\"", "</f>
        <v xml:space="preserve">\"jobPostType\" : \"\", </v>
      </c>
      <c r="BJ44" s="238" t="str">
        <f>"\""name\"" : \""" &amp; demoPosts[[#This Row],[summary]] &amp; "\"", "</f>
        <v xml:space="preserve">\"name\" : \"\", </v>
      </c>
      <c r="BK44" s="238" t="str">
        <f>"\""description\"" : \""" &amp; demoPosts[[#This Row],[description]] &amp; "\"", "</f>
        <v xml:space="preserve">\"description\" : \"\", </v>
      </c>
      <c r="BL44" s="238" t="str">
        <f>"\""message\"" : \""" &amp; demoPosts[[#This Row],[message]] &amp; "\"", "</f>
        <v xml:space="preserve">\"message\" : \"\", </v>
      </c>
      <c r="BM4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4" s="238" t="str">
        <f>"\""postedDate\"" : \""" &amp; demoPosts[[#This Row],[message]] &amp; "\"", "</f>
        <v xml:space="preserve">\"postedDate\" : \"\", </v>
      </c>
      <c r="BO44" s="238" t="str">
        <f>"\""broadcastDate\"" : \""" &amp; demoPosts[[#This Row],[broadcastDate]] &amp; "\"", "</f>
        <v xml:space="preserve">\"broadcastDate\" : \"\", </v>
      </c>
      <c r="BP44" s="238" t="str">
        <f>"\""startDate\"" : \""" &amp; demoPosts[[#This Row],[startDate]] &amp; "\"", "</f>
        <v xml:space="preserve">\"startDate\" : \"\", </v>
      </c>
      <c r="BQ44" s="238" t="str">
        <f>"\""endDate\"" : \""" &amp; demoPosts[[#This Row],[endDate]] &amp; "\"", "</f>
        <v xml:space="preserve">\"endDate\" : \"\", </v>
      </c>
      <c r="BR44" s="238" t="str">
        <f>"\""currency\"" : \""" &amp; demoPosts[[#This Row],[currency]] &amp; "\"", "</f>
        <v xml:space="preserve">\"currency\" : \"\", </v>
      </c>
      <c r="BS44" s="238" t="str">
        <f>"\""workLocation\"" : \""" &amp; demoPosts[[#This Row],[workLocation]] &amp; "\"", "</f>
        <v xml:space="preserve">\"workLocation\" : \"\", </v>
      </c>
      <c r="BT44" s="238" t="str">
        <f>"\""isPayoutInPieces\"" : \""" &amp; demoPosts[[#This Row],[isPayoutInPieces]] &amp; "\"", "</f>
        <v xml:space="preserve">\"isPayoutInPieces\" : \"\", </v>
      </c>
      <c r="BU44" s="238" t="str">
        <f t="shared" si="7"/>
        <v xml:space="preserve">\"skillNeeded\" : \"\", </v>
      </c>
      <c r="BV44" s="238" t="str">
        <f>"\""posterId\"" : \""" &amp; demoPosts[[#This Row],[posterId]] &amp; "\"", "</f>
        <v xml:space="preserve">\"posterId\" : \"\", </v>
      </c>
      <c r="BW44" s="238" t="str">
        <f>"\""versionNumber\"" : \""" &amp; demoPosts[[#This Row],[versionNumber]] &amp; "\"", "</f>
        <v xml:space="preserve">\"versionNumber\" : \"\", </v>
      </c>
      <c r="BX44" s="239" t="str">
        <f>"\""allowFormatting\"" : " &amp; demoPosts[[#This Row],[allowFormatting]] &amp; ", "</f>
        <v xml:space="preserve">\"allowFormatting\" : , </v>
      </c>
      <c r="BY44" s="238" t="str">
        <f>"\""canForward\"" : " &amp; demoPosts[[#This Row],[canForward]] &amp; ", "</f>
        <v xml:space="preserve">\"canForward\" : true, </v>
      </c>
      <c r="BZ44" s="238" t="str">
        <f t="shared" si="8"/>
        <v xml:space="preserve">\"referents\" : \"\", </v>
      </c>
      <c r="CA44" s="238" t="str">
        <f>"\""contractType\"" : \""" &amp; demoPosts[[#This Row],[contractType]] &amp; "\"", "</f>
        <v xml:space="preserve">\"contractType\" : \"\", </v>
      </c>
      <c r="CB44" s="238" t="str">
        <f>"\""budget\"" : \""" &amp; demoPosts[[#This Row],[budget]] &amp; "\"""</f>
        <v>\"budget\" : \"\"</v>
      </c>
      <c r="CC4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4" s="238"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4" s="238" t="str">
        <f>"\""subject\"" : \""" &amp; demoPosts[[#This Row],[messageSubject]] &amp; "\"","</f>
        <v>\"subject\" : \"subject to discussion\",</v>
      </c>
      <c r="CF4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4" s="232" t="str">
        <f ca="1">"{\""$type\"":\"""&amp;demoPosts[[#This Row],[$type]]&amp;"\"","&amp;demoPosts[[#This Row],[uidInnerJson]]&amp;demoPosts[[#This Row],[createdInnerJson]]&amp;demoPosts[[#This Row],[modifiedInnerJson]]&amp;"\""connections\"":[{}],"&amp;demoPosts[[#This Row],[typeDependentContentJson]]&amp;"}"</f>
        <v>{\"$type\":\"shared.models.MessagePost\",\"uid\" : \"174486fa9bda405dad7a06765fb69712\", \"created\" : \"2016-09-02T23:11:46Z\", \"modified\" : \"2002-05-30T09:30:10Z\", \"connections\":[{}],\"postContent\": {\"$type\":\"shared.models.MessagePostContent\",\"versionedPostId\" : \"\", \"versionedPostPredecessorId\" : \"\", \"versionNumber\" : \"\", \"canForward\"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4" s="212" t="str">
        <f>"""uid"" : """&amp;demoPosts[[#This Row],[uid]]&amp;""", "</f>
        <v xml:space="preserve">"uid" : "174486fa9bda405dad7a06765fb69712", </v>
      </c>
      <c r="CK44" s="231" t="str">
        <f>"""src"" : """&amp;demoPosts[[#This Row],[Source]]&amp;""", "</f>
        <v xml:space="preserve">"src" : "478408215108400485522963e1bde719", </v>
      </c>
      <c r="CL44" s="231" t="str">
        <f>"""trgts"" : ["""&amp;demoPosts[[#This Row],[trgt1]]&amp;"""], "</f>
        <v xml:space="preserve">"trgts" : ["eeeeeeeeeeeeeeeeeeeeeeeeeeeeeeee"], </v>
      </c>
      <c r="CM44" s="209" t="str">
        <f>"""label"" : ""each([Bitcoin],[Ethereum],[" &amp; demoPosts[[#This Row],[postTypeGuidLabel]]&amp;"])"", "</f>
        <v xml:space="preserve">"label" : "each([Bitcoin],[Ethereum],[MESSAGEPOSTLABEL])", </v>
      </c>
      <c r="CN44" s="240"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\"2016-09-02T23:11:46Z\", \"modified\" : \"2002-05-30T09:30:10Z\", \"connections\":[{}],\"postContent\": {\"$type\":\"shared.models.MessagePostContent\",\"versionedPostId\" : \"\", \"versionedPostPredecessorId\" : \"\", \"versionNumber\" : \"\", \"canForward\"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5" spans="2:92" s="209" customFormat="1" x14ac:dyDescent="0.25">
      <c r="B45" s="209" t="s">
        <v>1254</v>
      </c>
      <c r="C45" s="209" t="s">
        <v>1158</v>
      </c>
      <c r="D45" s="209" t="str">
        <f>VLOOKUP(demoPosts[[#This Row],[Source]],Table1[[UUID]:[email]],2,FALSE)</f>
        <v>43@localhost</v>
      </c>
      <c r="E45" s="213" t="s">
        <v>2507</v>
      </c>
      <c r="F45" s="209" t="s">
        <v>806</v>
      </c>
      <c r="G4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5" s="232"/>
      <c r="I45" s="232" t="str">
        <f t="shared" ca="1" si="4"/>
        <v>2016-09-02T23:11:46Z</v>
      </c>
      <c r="J45" s="232" t="s">
        <v>805</v>
      </c>
      <c r="K45" s="233"/>
      <c r="L45" s="232"/>
      <c r="M45" s="232" t="s">
        <v>2620</v>
      </c>
      <c r="N45" s="164" t="str">
        <f>ROW(demoPosts[[#This Row],[postTypeGuidLabel]])-3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64">
        <v>12</v>
      </c>
      <c r="P4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64"/>
      <c r="R45" s="234"/>
      <c r="S45" s="234"/>
      <c r="T45" s="234"/>
      <c r="U45" s="234"/>
      <c r="V45" s="234"/>
      <c r="W45" s="234"/>
      <c r="X45" s="234"/>
      <c r="Y45" s="234"/>
      <c r="Z45" s="234"/>
      <c r="AA45" s="234"/>
      <c r="AB45" s="234"/>
      <c r="AC45" s="235"/>
      <c r="AD45" s="234"/>
      <c r="AE45" s="234"/>
      <c r="AF45" s="236"/>
      <c r="AG45" s="165" t="s">
        <v>869</v>
      </c>
      <c r="AH45" s="234"/>
      <c r="AI45" s="234"/>
      <c r="AJ45" s="234"/>
      <c r="AK45" s="237"/>
      <c r="AL45" s="237"/>
      <c r="AM45" s="237"/>
      <c r="AN45" s="237"/>
      <c r="AO45" s="237"/>
      <c r="AP45" s="237"/>
      <c r="AQ45" s="237"/>
      <c r="AR45" s="237"/>
      <c r="AS45" s="237" t="str">
        <f>"\""name\"" : \"""&amp;demoPosts[[#This Row],[talentProfile.name]]&amp;"\"", "</f>
        <v xml:space="preserve">\"name\" : \"\", </v>
      </c>
      <c r="AT45" s="237" t="str">
        <f>"\""title\"" : \"""&amp;demoPosts[[#This Row],[talentProfile.title]]&amp;"\"", "</f>
        <v xml:space="preserve">\"title\" : \"\", </v>
      </c>
      <c r="AU45" s="237" t="str">
        <f>"\""capabilities\"" : \"""&amp;demoPosts[[#This Row],[talentProfile.capabilities]]&amp;"\"", "</f>
        <v xml:space="preserve">\"capabilities\" : \"\", </v>
      </c>
      <c r="AV45" s="237" t="str">
        <f>"\""video\"" : \"""&amp;demoPosts[[#This Row],[talentProfile.video]]&amp;"\"" "</f>
        <v xml:space="preserve">\"video\" : \"\" </v>
      </c>
      <c r="AW4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5" s="212" t="str">
        <f>"\""uid\"" : \"""&amp;demoPosts[[#This Row],[uid]]&amp;"\"", "</f>
        <v xml:space="preserve">\"uid\" : \"56c417968c424f26b9af52610ddde92e\", </v>
      </c>
      <c r="AY45" s="232" t="e">
        <f>"\""text\"" : \""" &amp;#REF! &amp; "\"", "</f>
        <v>#REF!</v>
      </c>
      <c r="AZ45" s="232" t="str">
        <f t="shared" si="5"/>
        <v xml:space="preserve">\"type\" : \"TEXT\", </v>
      </c>
      <c r="BA45" s="232" t="str">
        <f ca="1">"\""created\"" : \""" &amp; demoPosts[[#This Row],[created]] &amp; "\"", "</f>
        <v xml:space="preserve">\"created\" : \"2016-09-02T23:11:46Z\", </v>
      </c>
      <c r="BB45" s="232" t="str">
        <f>"\""modified\"" : \""" &amp; demoPosts[[#This Row],[modified]] &amp; "\"", "</f>
        <v xml:space="preserve">\"modified\" : \"2002-05-30T09:30:10Z\", </v>
      </c>
      <c r="BC45" s="232" t="str">
        <f ca="1">"\""created\"" : \""" &amp; demoPosts[[#This Row],[created]] &amp; "\"", "</f>
        <v xml:space="preserve">\"created\" : \"2016-09-02T23:11:46Z\", </v>
      </c>
      <c r="BD45" s="232" t="str">
        <f>"\""modified\"" : \""" &amp; demoPosts[[#This Row],[modified]] &amp; "\"", "</f>
        <v xml:space="preserve">\"modified\" : \"2002-05-30T09:30:10Z\", </v>
      </c>
      <c r="BE45" s="232" t="str">
        <f>"\""labels\"" : \""each([Bitcoin],[Ethereum],[" &amp; demoPosts[[#This Row],[postTypeGuidLabel]]&amp;"])\"", "</f>
        <v xml:space="preserve">\"labels\" : \"each([Bitcoin],[Ethereum],[MESSAGEPOSTLABEL])\", </v>
      </c>
      <c r="BF45" s="232" t="str">
        <f t="shared" si="6"/>
        <v>\"connections\":[{\"source\":\"alias://ff5136ad023a66644c4f4a8e2a495bb34689/alias\",\"target\":\"alias://0e65bd3a974ed1d7c195f94055c93537827f/alias\",\"label\":\"f0186f0d-c862-4ee3-9c09-b850a9d745a7\"}],</v>
      </c>
      <c r="BG45" s="232" t="str">
        <f>"\""versionedPostId\"" : \""" &amp; demoPosts[[#This Row],[versionedPost.id]] &amp; "\"", "</f>
        <v xml:space="preserve">\"versionedPostId\" : \"\", </v>
      </c>
      <c r="BH45" s="232" t="str">
        <f>"\""versionedPostPredecessorId\"" : \""" &amp; demoPosts[[#This Row],[versionedPost.predecessorID]] &amp; "\"", "</f>
        <v xml:space="preserve">\"versionedPostPredecessorId\" : \"\", </v>
      </c>
      <c r="BI45" s="238" t="str">
        <f>"\""jobPostType\"" : \""" &amp; demoPosts[[#This Row],[jobPostType]] &amp; "\"", "</f>
        <v xml:space="preserve">\"jobPostType\" : \"\", </v>
      </c>
      <c r="BJ45" s="238" t="str">
        <f>"\""name\"" : \""" &amp; demoPosts[[#This Row],[summary]] &amp; "\"", "</f>
        <v xml:space="preserve">\"name\" : \"\", </v>
      </c>
      <c r="BK45" s="238" t="str">
        <f>"\""description\"" : \""" &amp; demoPosts[[#This Row],[description]] &amp; "\"", "</f>
        <v xml:space="preserve">\"description\" : \"\", </v>
      </c>
      <c r="BL45" s="238" t="str">
        <f>"\""message\"" : \""" &amp; demoPosts[[#This Row],[message]] &amp; "\"", "</f>
        <v xml:space="preserve">\"message\" : \"\", </v>
      </c>
      <c r="BM4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5" s="238" t="str">
        <f>"\""postedDate\"" : \""" &amp; demoPosts[[#This Row],[message]] &amp; "\"", "</f>
        <v xml:space="preserve">\"postedDate\" : \"\", </v>
      </c>
      <c r="BO45" s="238" t="str">
        <f>"\""broadcastDate\"" : \""" &amp; demoPosts[[#This Row],[broadcastDate]] &amp; "\"", "</f>
        <v xml:space="preserve">\"broadcastDate\" : \"\", </v>
      </c>
      <c r="BP45" s="238" t="str">
        <f>"\""startDate\"" : \""" &amp; demoPosts[[#This Row],[startDate]] &amp; "\"", "</f>
        <v xml:space="preserve">\"startDate\" : \"\", </v>
      </c>
      <c r="BQ45" s="238" t="str">
        <f>"\""endDate\"" : \""" &amp; demoPosts[[#This Row],[endDate]] &amp; "\"", "</f>
        <v xml:space="preserve">\"endDate\" : \"\", </v>
      </c>
      <c r="BR45" s="238" t="str">
        <f>"\""currency\"" : \""" &amp; demoPosts[[#This Row],[currency]] &amp; "\"", "</f>
        <v xml:space="preserve">\"currency\" : \"\", </v>
      </c>
      <c r="BS45" s="238" t="str">
        <f>"\""workLocation\"" : \""" &amp; demoPosts[[#This Row],[workLocation]] &amp; "\"", "</f>
        <v xml:space="preserve">\"workLocation\" : \"\", </v>
      </c>
      <c r="BT45" s="238" t="str">
        <f>"\""isPayoutInPieces\"" : \""" &amp; demoPosts[[#This Row],[isPayoutInPieces]] &amp; "\"", "</f>
        <v xml:space="preserve">\"isPayoutInPieces\" : \"\", </v>
      </c>
      <c r="BU45" s="238" t="str">
        <f t="shared" si="7"/>
        <v xml:space="preserve">\"skillNeeded\" : \"\", </v>
      </c>
      <c r="BV45" s="238" t="str">
        <f>"\""posterId\"" : \""" &amp; demoPosts[[#This Row],[posterId]] &amp; "\"", "</f>
        <v xml:space="preserve">\"posterId\" : \"\", </v>
      </c>
      <c r="BW45" s="238" t="str">
        <f>"\""versionNumber\"" : \""" &amp; demoPosts[[#This Row],[versionNumber]] &amp; "\"", "</f>
        <v xml:space="preserve">\"versionNumber\" : \"\", </v>
      </c>
      <c r="BX45" s="239" t="str">
        <f>"\""allowFormatting\"" : " &amp; demoPosts[[#This Row],[allowFormatting]] &amp; ", "</f>
        <v xml:space="preserve">\"allowFormatting\" : , </v>
      </c>
      <c r="BY45" s="238" t="str">
        <f>"\""canForward\"" : " &amp; demoPosts[[#This Row],[canForward]] &amp; ", "</f>
        <v xml:space="preserve">\"canForward\" : true, </v>
      </c>
      <c r="BZ45" s="238" t="str">
        <f t="shared" si="8"/>
        <v xml:space="preserve">\"referents\" : \"\", </v>
      </c>
      <c r="CA45" s="238" t="str">
        <f>"\""contractType\"" : \""" &amp; demoPosts[[#This Row],[contractType]] &amp; "\"", "</f>
        <v xml:space="preserve">\"contractType\" : \"\", </v>
      </c>
      <c r="CB45" s="238" t="str">
        <f>"\""budget\"" : \""" &amp; demoPosts[[#This Row],[budget]] &amp; "\"""</f>
        <v>\"budget\" : \"\"</v>
      </c>
      <c r="CC4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5" s="238"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5" s="238" t="str">
        <f>"\""subject\"" : \""" &amp; demoPosts[[#This Row],[messageSubject]] &amp; "\"","</f>
        <v>\"subject\" : \"subject to discussion\",</v>
      </c>
      <c r="CF4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5" s="232" t="str">
        <f ca="1">"{\""$type\"":\"""&amp;demoPosts[[#This Row],[$type]]&amp;"\"","&amp;demoPosts[[#This Row],[uidInnerJson]]&amp;demoPosts[[#This Row],[createdInnerJson]]&amp;demoPosts[[#This Row],[modifiedInnerJson]]&amp;"\""connections\"":[{}],"&amp;demoPosts[[#This Row],[typeDependentContentJson]]&amp;"}"</f>
        <v>{\"$type\":\"shared.models.MessagePost\",\"uid\" : \"56c417968c424f26b9af52610ddde92e\", \"created\" : \"2016-09-02T23:11:46Z\", \"modified\" : \"2002-05-30T09:30:10Z\", \"connections\":[{}],\"postContent\": {\"$type\":\"shared.models.MessagePostContent\",\"versionedPostId\" : \"\", \"versionedPostPredecessorId\" : \"\", \"versionNumber\" : \"\", \"canForward\"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5" s="212" t="str">
        <f>"""uid"" : """&amp;demoPosts[[#This Row],[uid]]&amp;""", "</f>
        <v xml:space="preserve">"uid" : "56c417968c424f26b9af52610ddde92e", </v>
      </c>
      <c r="CK45" s="231" t="str">
        <f>"""src"" : """&amp;demoPosts[[#This Row],[Source]]&amp;""", "</f>
        <v xml:space="preserve">"src" : "9e91ea59e73f424cbe99cf8bfca4203d", </v>
      </c>
      <c r="CL45" s="231" t="str">
        <f>"""trgts"" : ["""&amp;demoPosts[[#This Row],[trgt1]]&amp;"""], "</f>
        <v xml:space="preserve">"trgts" : ["eeeeeeeeeeeeeeeeeeeeeeeeeeeeeeee"], </v>
      </c>
      <c r="CM45" s="209" t="str">
        <f>"""label"" : ""each([Bitcoin],[Ethereum],[" &amp; demoPosts[[#This Row],[postTypeGuidLabel]]&amp;"])"", "</f>
        <v xml:space="preserve">"label" : "each([Bitcoin],[Ethereum],[MESSAGEPOSTLABEL])", </v>
      </c>
      <c r="CN45" s="240"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\"2016-09-02T23:11:46Z\", \"modified\" : \"2002-05-30T09:30:10Z\", \"connections\":[{}],\"postContent\": {\"$type\":\"shared.models.MessagePostContent\",\"versionedPostId\" : \"\", \"versionedPostPredecessorId\" : \"\", \"versionNumber\" : \"\", \"canForward\"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6" spans="2:92" s="209" customFormat="1" x14ac:dyDescent="0.25">
      <c r="B46" s="209" t="s">
        <v>1255</v>
      </c>
      <c r="C46" s="209" t="s">
        <v>1159</v>
      </c>
      <c r="D46" s="209" t="str">
        <f>VLOOKUP(demoPosts[[#This Row],[Source]],Table1[[UUID]:[email]],2,FALSE)</f>
        <v>44@localhost</v>
      </c>
      <c r="E46" s="213" t="s">
        <v>2507</v>
      </c>
      <c r="F46" s="209" t="s">
        <v>806</v>
      </c>
      <c r="G4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6" s="232"/>
      <c r="I46" s="232" t="str">
        <f t="shared" ca="1" si="4"/>
        <v>2016-09-02T23:11:46Z</v>
      </c>
      <c r="J46" s="232" t="s">
        <v>805</v>
      </c>
      <c r="K46" s="233"/>
      <c r="L46" s="232"/>
      <c r="M46" s="232" t="s">
        <v>2620</v>
      </c>
      <c r="N46" s="164" t="str">
        <f>ROW(demoPosts[[#This Row],[postTypeGuidLabel]])-3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64">
        <v>12</v>
      </c>
      <c r="P4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64"/>
      <c r="R46" s="234"/>
      <c r="S46" s="234"/>
      <c r="T46" s="234"/>
      <c r="U46" s="234"/>
      <c r="V46" s="234"/>
      <c r="W46" s="234"/>
      <c r="X46" s="234"/>
      <c r="Y46" s="234"/>
      <c r="Z46" s="234"/>
      <c r="AA46" s="234"/>
      <c r="AB46" s="234"/>
      <c r="AC46" s="235"/>
      <c r="AD46" s="234"/>
      <c r="AE46" s="234"/>
      <c r="AF46" s="236"/>
      <c r="AG46" s="165" t="s">
        <v>869</v>
      </c>
      <c r="AH46" s="234"/>
      <c r="AI46" s="234"/>
      <c r="AJ46" s="234"/>
      <c r="AK46" s="237"/>
      <c r="AL46" s="237"/>
      <c r="AM46" s="237"/>
      <c r="AN46" s="237"/>
      <c r="AO46" s="237"/>
      <c r="AP46" s="237"/>
      <c r="AQ46" s="237"/>
      <c r="AR46" s="237"/>
      <c r="AS46" s="237" t="str">
        <f>"\""name\"" : \"""&amp;demoPosts[[#This Row],[talentProfile.name]]&amp;"\"", "</f>
        <v xml:space="preserve">\"name\" : \"\", </v>
      </c>
      <c r="AT46" s="237" t="str">
        <f>"\""title\"" : \"""&amp;demoPosts[[#This Row],[talentProfile.title]]&amp;"\"", "</f>
        <v xml:space="preserve">\"title\" : \"\", </v>
      </c>
      <c r="AU46" s="237" t="str">
        <f>"\""capabilities\"" : \"""&amp;demoPosts[[#This Row],[talentProfile.capabilities]]&amp;"\"", "</f>
        <v xml:space="preserve">\"capabilities\" : \"\", </v>
      </c>
      <c r="AV46" s="237" t="str">
        <f>"\""video\"" : \"""&amp;demoPosts[[#This Row],[talentProfile.video]]&amp;"\"" "</f>
        <v xml:space="preserve">\"video\" : \"\" </v>
      </c>
      <c r="AW4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6" s="212" t="str">
        <f>"\""uid\"" : \"""&amp;demoPosts[[#This Row],[uid]]&amp;"\"", "</f>
        <v xml:space="preserve">\"uid\" : \"f5edc70bff5d491abe30155282714644\", </v>
      </c>
      <c r="AY46" s="232" t="e">
        <f>"\""text\"" : \""" &amp;#REF! &amp; "\"", "</f>
        <v>#REF!</v>
      </c>
      <c r="AZ46" s="232" t="str">
        <f t="shared" si="5"/>
        <v xml:space="preserve">\"type\" : \"TEXT\", </v>
      </c>
      <c r="BA46" s="232" t="str">
        <f ca="1">"\""created\"" : \""" &amp; demoPosts[[#This Row],[created]] &amp; "\"", "</f>
        <v xml:space="preserve">\"created\" : \"2016-09-02T23:11:46Z\", </v>
      </c>
      <c r="BB46" s="232" t="str">
        <f>"\""modified\"" : \""" &amp; demoPosts[[#This Row],[modified]] &amp; "\"", "</f>
        <v xml:space="preserve">\"modified\" : \"2002-05-30T09:30:10Z\", </v>
      </c>
      <c r="BC46" s="232" t="str">
        <f ca="1">"\""created\"" : \""" &amp; demoPosts[[#This Row],[created]] &amp; "\"", "</f>
        <v xml:space="preserve">\"created\" : \"2016-09-02T23:11:46Z\", </v>
      </c>
      <c r="BD46" s="232" t="str">
        <f>"\""modified\"" : \""" &amp; demoPosts[[#This Row],[modified]] &amp; "\"", "</f>
        <v xml:space="preserve">\"modified\" : \"2002-05-30T09:30:10Z\", </v>
      </c>
      <c r="BE46" s="232" t="str">
        <f>"\""labels\"" : \""each([Bitcoin],[Ethereum],[" &amp; demoPosts[[#This Row],[postTypeGuidLabel]]&amp;"])\"", "</f>
        <v xml:space="preserve">\"labels\" : \"each([Bitcoin],[Ethereum],[MESSAGEPOSTLABEL])\", </v>
      </c>
      <c r="BF46" s="232" t="str">
        <f t="shared" si="6"/>
        <v>\"connections\":[{\"source\":\"alias://ff5136ad023a66644c4f4a8e2a495bb34689/alias\",\"target\":\"alias://0e65bd3a974ed1d7c195f94055c93537827f/alias\",\"label\":\"f0186f0d-c862-4ee3-9c09-b850a9d745a7\"}],</v>
      </c>
      <c r="BG46" s="232" t="str">
        <f>"\""versionedPostId\"" : \""" &amp; demoPosts[[#This Row],[versionedPost.id]] &amp; "\"", "</f>
        <v xml:space="preserve">\"versionedPostId\" : \"\", </v>
      </c>
      <c r="BH46" s="232" t="str">
        <f>"\""versionedPostPredecessorId\"" : \""" &amp; demoPosts[[#This Row],[versionedPost.predecessorID]] &amp; "\"", "</f>
        <v xml:space="preserve">\"versionedPostPredecessorId\" : \"\", </v>
      </c>
      <c r="BI46" s="238" t="str">
        <f>"\""jobPostType\"" : \""" &amp; demoPosts[[#This Row],[jobPostType]] &amp; "\"", "</f>
        <v xml:space="preserve">\"jobPostType\" : \"\", </v>
      </c>
      <c r="BJ46" s="238" t="str">
        <f>"\""name\"" : \""" &amp; demoPosts[[#This Row],[summary]] &amp; "\"", "</f>
        <v xml:space="preserve">\"name\" : \"\", </v>
      </c>
      <c r="BK46" s="238" t="str">
        <f>"\""description\"" : \""" &amp; demoPosts[[#This Row],[description]] &amp; "\"", "</f>
        <v xml:space="preserve">\"description\" : \"\", </v>
      </c>
      <c r="BL46" s="238" t="str">
        <f>"\""message\"" : \""" &amp; demoPosts[[#This Row],[message]] &amp; "\"", "</f>
        <v xml:space="preserve">\"message\" : \"\", </v>
      </c>
      <c r="BM4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6" s="238" t="str">
        <f>"\""postedDate\"" : \""" &amp; demoPosts[[#This Row],[message]] &amp; "\"", "</f>
        <v xml:space="preserve">\"postedDate\" : \"\", </v>
      </c>
      <c r="BO46" s="238" t="str">
        <f>"\""broadcastDate\"" : \""" &amp; demoPosts[[#This Row],[broadcastDate]] &amp; "\"", "</f>
        <v xml:space="preserve">\"broadcastDate\" : \"\", </v>
      </c>
      <c r="BP46" s="238" t="str">
        <f>"\""startDate\"" : \""" &amp; demoPosts[[#This Row],[startDate]] &amp; "\"", "</f>
        <v xml:space="preserve">\"startDate\" : \"\", </v>
      </c>
      <c r="BQ46" s="238" t="str">
        <f>"\""endDate\"" : \""" &amp; demoPosts[[#This Row],[endDate]] &amp; "\"", "</f>
        <v xml:space="preserve">\"endDate\" : \"\", </v>
      </c>
      <c r="BR46" s="238" t="str">
        <f>"\""currency\"" : \""" &amp; demoPosts[[#This Row],[currency]] &amp; "\"", "</f>
        <v xml:space="preserve">\"currency\" : \"\", </v>
      </c>
      <c r="BS46" s="238" t="str">
        <f>"\""workLocation\"" : \""" &amp; demoPosts[[#This Row],[workLocation]] &amp; "\"", "</f>
        <v xml:space="preserve">\"workLocation\" : \"\", </v>
      </c>
      <c r="BT46" s="238" t="str">
        <f>"\""isPayoutInPieces\"" : \""" &amp; demoPosts[[#This Row],[isPayoutInPieces]] &amp; "\"", "</f>
        <v xml:space="preserve">\"isPayoutInPieces\" : \"\", </v>
      </c>
      <c r="BU46" s="238" t="str">
        <f t="shared" si="7"/>
        <v xml:space="preserve">\"skillNeeded\" : \"\", </v>
      </c>
      <c r="BV46" s="238" t="str">
        <f>"\""posterId\"" : \""" &amp; demoPosts[[#This Row],[posterId]] &amp; "\"", "</f>
        <v xml:space="preserve">\"posterId\" : \"\", </v>
      </c>
      <c r="BW46" s="238" t="str">
        <f>"\""versionNumber\"" : \""" &amp; demoPosts[[#This Row],[versionNumber]] &amp; "\"", "</f>
        <v xml:space="preserve">\"versionNumber\" : \"\", </v>
      </c>
      <c r="BX46" s="239" t="str">
        <f>"\""allowFormatting\"" : " &amp; demoPosts[[#This Row],[allowFormatting]] &amp; ", "</f>
        <v xml:space="preserve">\"allowFormatting\" : , </v>
      </c>
      <c r="BY46" s="238" t="str">
        <f>"\""canForward\"" : " &amp; demoPosts[[#This Row],[canForward]] &amp; ", "</f>
        <v xml:space="preserve">\"canForward\" : true, </v>
      </c>
      <c r="BZ46" s="238" t="str">
        <f t="shared" si="8"/>
        <v xml:space="preserve">\"referents\" : \"\", </v>
      </c>
      <c r="CA46" s="238" t="str">
        <f>"\""contractType\"" : \""" &amp; demoPosts[[#This Row],[contractType]] &amp; "\"", "</f>
        <v xml:space="preserve">\"contractType\" : \"\", </v>
      </c>
      <c r="CB46" s="238" t="str">
        <f>"\""budget\"" : \""" &amp; demoPosts[[#This Row],[budget]] &amp; "\"""</f>
        <v>\"budget\" : \"\"</v>
      </c>
      <c r="CC4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6" s="238"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6" s="238" t="str">
        <f>"\""subject\"" : \""" &amp; demoPosts[[#This Row],[messageSubject]] &amp; "\"","</f>
        <v>\"subject\" : \"subject to discussion\",</v>
      </c>
      <c r="CF4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6" s="232" t="str">
        <f ca="1">"{\""$type\"":\"""&amp;demoPosts[[#This Row],[$type]]&amp;"\"","&amp;demoPosts[[#This Row],[uidInnerJson]]&amp;demoPosts[[#This Row],[createdInnerJson]]&amp;demoPosts[[#This Row],[modifiedInnerJson]]&amp;"\""connections\"":[{}],"&amp;demoPosts[[#This Row],[typeDependentContentJson]]&amp;"}"</f>
        <v>{\"$type\":\"shared.models.MessagePost\",\"uid\" : \"f5edc70bff5d491abe30155282714644\", \"created\" : \"2016-09-02T23:11:46Z\", \"modified\" : \"2002-05-30T09:30:10Z\", \"connections\":[{}],\"postContent\": {\"$type\":\"shared.models.MessagePostContent\",\"versionedPostId\" : \"\", \"versionedPostPredecessorId\" : \"\", \"versionNumber\" : \"\", \"canForward\"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6" s="212" t="str">
        <f>"""uid"" : """&amp;demoPosts[[#This Row],[uid]]&amp;""", "</f>
        <v xml:space="preserve">"uid" : "f5edc70bff5d491abe30155282714644", </v>
      </c>
      <c r="CK46" s="231" t="str">
        <f>"""src"" : """&amp;demoPosts[[#This Row],[Source]]&amp;""", "</f>
        <v xml:space="preserve">"src" : "dc2d5be1c29b4041ac40b1478e08b6aa", </v>
      </c>
      <c r="CL46" s="231" t="str">
        <f>"""trgts"" : ["""&amp;demoPosts[[#This Row],[trgt1]]&amp;"""], "</f>
        <v xml:space="preserve">"trgts" : ["eeeeeeeeeeeeeeeeeeeeeeeeeeeeeeee"], </v>
      </c>
      <c r="CM46" s="209" t="str">
        <f>"""label"" : ""each([Bitcoin],[Ethereum],[" &amp; demoPosts[[#This Row],[postTypeGuidLabel]]&amp;"])"", "</f>
        <v xml:space="preserve">"label" : "each([Bitcoin],[Ethereum],[MESSAGEPOSTLABEL])", </v>
      </c>
      <c r="CN46" s="240"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\"2016-09-02T23:11:46Z\", \"modified\" : \"2002-05-30T09:30:10Z\", \"connections\":[{}],\"postContent\": {\"$type\":\"shared.models.MessagePostContent\",\"versionedPostId\" : \"\", \"versionedPostPredecessorId\" : \"\", \"versionNumber\" : \"\", \"canForward\"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7" spans="2:92" s="209" customFormat="1" x14ac:dyDescent="0.25">
      <c r="B47" s="209" t="s">
        <v>1256</v>
      </c>
      <c r="C47" s="209" t="s">
        <v>1160</v>
      </c>
      <c r="D47" s="209" t="str">
        <f>VLOOKUP(demoPosts[[#This Row],[Source]],Table1[[UUID]:[email]],2,FALSE)</f>
        <v>45@localhost</v>
      </c>
      <c r="E47" s="213" t="s">
        <v>2507</v>
      </c>
      <c r="F47" s="209" t="s">
        <v>806</v>
      </c>
      <c r="G4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7" s="232"/>
      <c r="I47" s="232" t="str">
        <f t="shared" ca="1" si="4"/>
        <v>2016-09-02T23:11:46Z</v>
      </c>
      <c r="J47" s="232" t="s">
        <v>805</v>
      </c>
      <c r="K47" s="233"/>
      <c r="L47" s="232"/>
      <c r="M47" s="232" t="s">
        <v>2620</v>
      </c>
      <c r="N47" s="164" t="str">
        <f>ROW(demoPosts[[#This Row],[postTypeGuidLabel]])-3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64">
        <v>12</v>
      </c>
      <c r="P4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64"/>
      <c r="R47" s="234"/>
      <c r="S47" s="234"/>
      <c r="T47" s="234"/>
      <c r="U47" s="234"/>
      <c r="V47" s="234"/>
      <c r="W47" s="234"/>
      <c r="X47" s="234"/>
      <c r="Y47" s="234"/>
      <c r="Z47" s="234"/>
      <c r="AA47" s="234"/>
      <c r="AB47" s="234"/>
      <c r="AC47" s="235"/>
      <c r="AD47" s="234"/>
      <c r="AE47" s="234"/>
      <c r="AF47" s="236"/>
      <c r="AG47" s="165" t="s">
        <v>869</v>
      </c>
      <c r="AH47" s="234"/>
      <c r="AI47" s="234"/>
      <c r="AJ47" s="234"/>
      <c r="AK47" s="237"/>
      <c r="AL47" s="237"/>
      <c r="AM47" s="237"/>
      <c r="AN47" s="237"/>
      <c r="AO47" s="237"/>
      <c r="AP47" s="237"/>
      <c r="AQ47" s="237"/>
      <c r="AR47" s="237"/>
      <c r="AS47" s="237" t="str">
        <f>"\""name\"" : \"""&amp;demoPosts[[#This Row],[talentProfile.name]]&amp;"\"", "</f>
        <v xml:space="preserve">\"name\" : \"\", </v>
      </c>
      <c r="AT47" s="237" t="str">
        <f>"\""title\"" : \"""&amp;demoPosts[[#This Row],[talentProfile.title]]&amp;"\"", "</f>
        <v xml:space="preserve">\"title\" : \"\", </v>
      </c>
      <c r="AU47" s="237" t="str">
        <f>"\""capabilities\"" : \"""&amp;demoPosts[[#This Row],[talentProfile.capabilities]]&amp;"\"", "</f>
        <v xml:space="preserve">\"capabilities\" : \"\", </v>
      </c>
      <c r="AV47" s="237" t="str">
        <f>"\""video\"" : \"""&amp;demoPosts[[#This Row],[talentProfile.video]]&amp;"\"" "</f>
        <v xml:space="preserve">\"video\" : \"\" </v>
      </c>
      <c r="AW4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7" s="212" t="str">
        <f>"\""uid\"" : \"""&amp;demoPosts[[#This Row],[uid]]&amp;"\"", "</f>
        <v xml:space="preserve">\"uid\" : \"86b22d4b32404c7291ddc51cb5f3edc0\", </v>
      </c>
      <c r="AY47" s="232" t="e">
        <f>"\""text\"" : \""" &amp;#REF! &amp; "\"", "</f>
        <v>#REF!</v>
      </c>
      <c r="AZ47" s="232" t="str">
        <f t="shared" si="5"/>
        <v xml:space="preserve">\"type\" : \"TEXT\", </v>
      </c>
      <c r="BA47" s="232" t="str">
        <f ca="1">"\""created\"" : \""" &amp; demoPosts[[#This Row],[created]] &amp; "\"", "</f>
        <v xml:space="preserve">\"created\" : \"2016-09-02T23:11:46Z\", </v>
      </c>
      <c r="BB47" s="232" t="str">
        <f>"\""modified\"" : \""" &amp; demoPosts[[#This Row],[modified]] &amp; "\"", "</f>
        <v xml:space="preserve">\"modified\" : \"2002-05-30T09:30:10Z\", </v>
      </c>
      <c r="BC47" s="232" t="str">
        <f ca="1">"\""created\"" : \""" &amp; demoPosts[[#This Row],[created]] &amp; "\"", "</f>
        <v xml:space="preserve">\"created\" : \"2016-09-02T23:11:46Z\", </v>
      </c>
      <c r="BD47" s="232" t="str">
        <f>"\""modified\"" : \""" &amp; demoPosts[[#This Row],[modified]] &amp; "\"", "</f>
        <v xml:space="preserve">\"modified\" : \"2002-05-30T09:30:10Z\", </v>
      </c>
      <c r="BE47" s="232" t="str">
        <f>"\""labels\"" : \""each([Bitcoin],[Ethereum],[" &amp; demoPosts[[#This Row],[postTypeGuidLabel]]&amp;"])\"", "</f>
        <v xml:space="preserve">\"labels\" : \"each([Bitcoin],[Ethereum],[MESSAGEPOSTLABEL])\", </v>
      </c>
      <c r="BF47" s="232" t="str">
        <f t="shared" si="6"/>
        <v>\"connections\":[{\"source\":\"alias://ff5136ad023a66644c4f4a8e2a495bb34689/alias\",\"target\":\"alias://0e65bd3a974ed1d7c195f94055c93537827f/alias\",\"label\":\"f0186f0d-c862-4ee3-9c09-b850a9d745a7\"}],</v>
      </c>
      <c r="BG47" s="232" t="str">
        <f>"\""versionedPostId\"" : \""" &amp; demoPosts[[#This Row],[versionedPost.id]] &amp; "\"", "</f>
        <v xml:space="preserve">\"versionedPostId\" : \"\", </v>
      </c>
      <c r="BH47" s="232" t="str">
        <f>"\""versionedPostPredecessorId\"" : \""" &amp; demoPosts[[#This Row],[versionedPost.predecessorID]] &amp; "\"", "</f>
        <v xml:space="preserve">\"versionedPostPredecessorId\" : \"\", </v>
      </c>
      <c r="BI47" s="238" t="str">
        <f>"\""jobPostType\"" : \""" &amp; demoPosts[[#This Row],[jobPostType]] &amp; "\"", "</f>
        <v xml:space="preserve">\"jobPostType\" : \"\", </v>
      </c>
      <c r="BJ47" s="238" t="str">
        <f>"\""name\"" : \""" &amp; demoPosts[[#This Row],[summary]] &amp; "\"", "</f>
        <v xml:space="preserve">\"name\" : \"\", </v>
      </c>
      <c r="BK47" s="238" t="str">
        <f>"\""description\"" : \""" &amp; demoPosts[[#This Row],[description]] &amp; "\"", "</f>
        <v xml:space="preserve">\"description\" : \"\", </v>
      </c>
      <c r="BL47" s="238" t="str">
        <f>"\""message\"" : \""" &amp; demoPosts[[#This Row],[message]] &amp; "\"", "</f>
        <v xml:space="preserve">\"message\" : \"\", </v>
      </c>
      <c r="BM4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7" s="238" t="str">
        <f>"\""postedDate\"" : \""" &amp; demoPosts[[#This Row],[message]] &amp; "\"", "</f>
        <v xml:space="preserve">\"postedDate\" : \"\", </v>
      </c>
      <c r="BO47" s="238" t="str">
        <f>"\""broadcastDate\"" : \""" &amp; demoPosts[[#This Row],[broadcastDate]] &amp; "\"", "</f>
        <v xml:space="preserve">\"broadcastDate\" : \"\", </v>
      </c>
      <c r="BP47" s="238" t="str">
        <f>"\""startDate\"" : \""" &amp; demoPosts[[#This Row],[startDate]] &amp; "\"", "</f>
        <v xml:space="preserve">\"startDate\" : \"\", </v>
      </c>
      <c r="BQ47" s="238" t="str">
        <f>"\""endDate\"" : \""" &amp; demoPosts[[#This Row],[endDate]] &amp; "\"", "</f>
        <v xml:space="preserve">\"endDate\" : \"\", </v>
      </c>
      <c r="BR47" s="238" t="str">
        <f>"\""currency\"" : \""" &amp; demoPosts[[#This Row],[currency]] &amp; "\"", "</f>
        <v xml:space="preserve">\"currency\" : \"\", </v>
      </c>
      <c r="BS47" s="238" t="str">
        <f>"\""workLocation\"" : \""" &amp; demoPosts[[#This Row],[workLocation]] &amp; "\"", "</f>
        <v xml:space="preserve">\"workLocation\" : \"\", </v>
      </c>
      <c r="BT47" s="238" t="str">
        <f>"\""isPayoutInPieces\"" : \""" &amp; demoPosts[[#This Row],[isPayoutInPieces]] &amp; "\"", "</f>
        <v xml:space="preserve">\"isPayoutInPieces\" : \"\", </v>
      </c>
      <c r="BU47" s="238" t="str">
        <f t="shared" si="7"/>
        <v xml:space="preserve">\"skillNeeded\" : \"\", </v>
      </c>
      <c r="BV47" s="238" t="str">
        <f>"\""posterId\"" : \""" &amp; demoPosts[[#This Row],[posterId]] &amp; "\"", "</f>
        <v xml:space="preserve">\"posterId\" : \"\", </v>
      </c>
      <c r="BW47" s="238" t="str">
        <f>"\""versionNumber\"" : \""" &amp; demoPosts[[#This Row],[versionNumber]] &amp; "\"", "</f>
        <v xml:space="preserve">\"versionNumber\" : \"\", </v>
      </c>
      <c r="BX47" s="239" t="str">
        <f>"\""allowFormatting\"" : " &amp; demoPosts[[#This Row],[allowFormatting]] &amp; ", "</f>
        <v xml:space="preserve">\"allowFormatting\" : , </v>
      </c>
      <c r="BY47" s="238" t="str">
        <f>"\""canForward\"" : " &amp; demoPosts[[#This Row],[canForward]] &amp; ", "</f>
        <v xml:space="preserve">\"canForward\" : true, </v>
      </c>
      <c r="BZ47" s="238" t="str">
        <f t="shared" si="8"/>
        <v xml:space="preserve">\"referents\" : \"\", </v>
      </c>
      <c r="CA47" s="238" t="str">
        <f>"\""contractType\"" : \""" &amp; demoPosts[[#This Row],[contractType]] &amp; "\"", "</f>
        <v xml:space="preserve">\"contractType\" : \"\", </v>
      </c>
      <c r="CB47" s="238" t="str">
        <f>"\""budget\"" : \""" &amp; demoPosts[[#This Row],[budget]] &amp; "\"""</f>
        <v>\"budget\" : \"\"</v>
      </c>
      <c r="CC4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7" s="238"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7" s="238" t="str">
        <f>"\""subject\"" : \""" &amp; demoPosts[[#This Row],[messageSubject]] &amp; "\"","</f>
        <v>\"subject\" : \"subject to discussion\",</v>
      </c>
      <c r="CF4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7" s="232" t="str">
        <f ca="1">"{\""$type\"":\"""&amp;demoPosts[[#This Row],[$type]]&amp;"\"","&amp;demoPosts[[#This Row],[uidInnerJson]]&amp;demoPosts[[#This Row],[createdInnerJson]]&amp;demoPosts[[#This Row],[modifiedInnerJson]]&amp;"\""connections\"":[{}],"&amp;demoPosts[[#This Row],[typeDependentContentJson]]&amp;"}"</f>
        <v>{\"$type\":\"shared.models.MessagePost\",\"uid\" : \"86b22d4b32404c7291ddc51cb5f3edc0\", \"created\" : \"2016-09-02T23:11:46Z\", \"modified\" : \"2002-05-30T09:30:10Z\", \"connections\":[{}],\"postContent\": {\"$type\":\"shared.models.MessagePostContent\",\"versionedPostId\" : \"\", \"versionedPostPredecessorId\" : \"\", \"versionNumber\" : \"\", \"canForward\"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7" s="212" t="str">
        <f>"""uid"" : """&amp;demoPosts[[#This Row],[uid]]&amp;""", "</f>
        <v xml:space="preserve">"uid" : "86b22d4b32404c7291ddc51cb5f3edc0", </v>
      </c>
      <c r="CK47" s="231" t="str">
        <f>"""src"" : """&amp;demoPosts[[#This Row],[Source]]&amp;""", "</f>
        <v xml:space="preserve">"src" : "bd73e89b58714f999dba7f8f6274d613", </v>
      </c>
      <c r="CL47" s="231" t="str">
        <f>"""trgts"" : ["""&amp;demoPosts[[#This Row],[trgt1]]&amp;"""], "</f>
        <v xml:space="preserve">"trgts" : ["eeeeeeeeeeeeeeeeeeeeeeeeeeeeeeee"], </v>
      </c>
      <c r="CM47" s="209" t="str">
        <f>"""label"" : ""each([Bitcoin],[Ethereum],[" &amp; demoPosts[[#This Row],[postTypeGuidLabel]]&amp;"])"", "</f>
        <v xml:space="preserve">"label" : "each([Bitcoin],[Ethereum],[MESSAGEPOSTLABEL])", </v>
      </c>
      <c r="CN47" s="240"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\"2016-09-02T23:11:46Z\", \"modified\" : \"2002-05-30T09:30:10Z\", \"connections\":[{}],\"postContent\": {\"$type\":\"shared.models.MessagePostContent\",\"versionedPostId\" : \"\", \"versionedPostPredecessorId\" : \"\", \"versionNumber\" : \"\", \"canForward\"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8" spans="2:92" s="209" customFormat="1" x14ac:dyDescent="0.25">
      <c r="B48" s="209" t="s">
        <v>1257</v>
      </c>
      <c r="C48" s="209" t="s">
        <v>1161</v>
      </c>
      <c r="D48" s="209" t="str">
        <f>VLOOKUP(demoPosts[[#This Row],[Source]],Table1[[UUID]:[email]],2,FALSE)</f>
        <v>46@localhost</v>
      </c>
      <c r="E48" s="213" t="s">
        <v>2507</v>
      </c>
      <c r="F48" s="209" t="s">
        <v>806</v>
      </c>
      <c r="G4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8" s="232"/>
      <c r="I48" s="232" t="str">
        <f t="shared" ca="1" si="4"/>
        <v>2016-09-02T23:11:46Z</v>
      </c>
      <c r="J48" s="232" t="s">
        <v>805</v>
      </c>
      <c r="K48" s="233"/>
      <c r="L48" s="232"/>
      <c r="M48" s="232" t="s">
        <v>2620</v>
      </c>
      <c r="N48" s="164" t="str">
        <f>ROW(demoPosts[[#This Row],[postTypeGuidLabel]])-3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64">
        <v>12</v>
      </c>
      <c r="P4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64"/>
      <c r="R48" s="234"/>
      <c r="S48" s="234"/>
      <c r="T48" s="234"/>
      <c r="U48" s="234"/>
      <c r="V48" s="234"/>
      <c r="W48" s="234"/>
      <c r="X48" s="234"/>
      <c r="Y48" s="234"/>
      <c r="Z48" s="234"/>
      <c r="AA48" s="234"/>
      <c r="AB48" s="234"/>
      <c r="AC48" s="235"/>
      <c r="AD48" s="234"/>
      <c r="AE48" s="234"/>
      <c r="AF48" s="236"/>
      <c r="AG48" s="165" t="s">
        <v>869</v>
      </c>
      <c r="AH48" s="234"/>
      <c r="AI48" s="234"/>
      <c r="AJ48" s="234"/>
      <c r="AK48" s="237"/>
      <c r="AL48" s="237"/>
      <c r="AM48" s="237"/>
      <c r="AN48" s="237"/>
      <c r="AO48" s="237"/>
      <c r="AP48" s="237"/>
      <c r="AQ48" s="237"/>
      <c r="AR48" s="237"/>
      <c r="AS48" s="237" t="str">
        <f>"\""name\"" : \"""&amp;demoPosts[[#This Row],[talentProfile.name]]&amp;"\"", "</f>
        <v xml:space="preserve">\"name\" : \"\", </v>
      </c>
      <c r="AT48" s="237" t="str">
        <f>"\""title\"" : \"""&amp;demoPosts[[#This Row],[talentProfile.title]]&amp;"\"", "</f>
        <v xml:space="preserve">\"title\" : \"\", </v>
      </c>
      <c r="AU48" s="237" t="str">
        <f>"\""capabilities\"" : \"""&amp;demoPosts[[#This Row],[talentProfile.capabilities]]&amp;"\"", "</f>
        <v xml:space="preserve">\"capabilities\" : \"\", </v>
      </c>
      <c r="AV48" s="237" t="str">
        <f>"\""video\"" : \"""&amp;demoPosts[[#This Row],[talentProfile.video]]&amp;"\"" "</f>
        <v xml:space="preserve">\"video\" : \"\" </v>
      </c>
      <c r="AW4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8" s="212" t="str">
        <f>"\""uid\"" : \"""&amp;demoPosts[[#This Row],[uid]]&amp;"\"", "</f>
        <v xml:space="preserve">\"uid\" : \"a07ab2baf76b435295d8e1505bb1dd98\", </v>
      </c>
      <c r="AY48" s="232" t="e">
        <f>"\""text\"" : \""" &amp;#REF! &amp; "\"", "</f>
        <v>#REF!</v>
      </c>
      <c r="AZ48" s="232" t="str">
        <f t="shared" si="5"/>
        <v xml:space="preserve">\"type\" : \"TEXT\", </v>
      </c>
      <c r="BA48" s="232" t="str">
        <f ca="1">"\""created\"" : \""" &amp; demoPosts[[#This Row],[created]] &amp; "\"", "</f>
        <v xml:space="preserve">\"created\" : \"2016-09-02T23:11:46Z\", </v>
      </c>
      <c r="BB48" s="232" t="str">
        <f>"\""modified\"" : \""" &amp; demoPosts[[#This Row],[modified]] &amp; "\"", "</f>
        <v xml:space="preserve">\"modified\" : \"2002-05-30T09:30:10Z\", </v>
      </c>
      <c r="BC48" s="232" t="str">
        <f ca="1">"\""created\"" : \""" &amp; demoPosts[[#This Row],[created]] &amp; "\"", "</f>
        <v xml:space="preserve">\"created\" : \"2016-09-02T23:11:46Z\", </v>
      </c>
      <c r="BD48" s="232" t="str">
        <f>"\""modified\"" : \""" &amp; demoPosts[[#This Row],[modified]] &amp; "\"", "</f>
        <v xml:space="preserve">\"modified\" : \"2002-05-30T09:30:10Z\", </v>
      </c>
      <c r="BE48" s="232" t="str">
        <f>"\""labels\"" : \""each([Bitcoin],[Ethereum],[" &amp; demoPosts[[#This Row],[postTypeGuidLabel]]&amp;"])\"", "</f>
        <v xml:space="preserve">\"labels\" : \"each([Bitcoin],[Ethereum],[MESSAGEPOSTLABEL])\", </v>
      </c>
      <c r="BF48" s="232" t="str">
        <f t="shared" si="6"/>
        <v>\"connections\":[{\"source\":\"alias://ff5136ad023a66644c4f4a8e2a495bb34689/alias\",\"target\":\"alias://0e65bd3a974ed1d7c195f94055c93537827f/alias\",\"label\":\"f0186f0d-c862-4ee3-9c09-b850a9d745a7\"}],</v>
      </c>
      <c r="BG48" s="232" t="str">
        <f>"\""versionedPostId\"" : \""" &amp; demoPosts[[#This Row],[versionedPost.id]] &amp; "\"", "</f>
        <v xml:space="preserve">\"versionedPostId\" : \"\", </v>
      </c>
      <c r="BH48" s="232" t="str">
        <f>"\""versionedPostPredecessorId\"" : \""" &amp; demoPosts[[#This Row],[versionedPost.predecessorID]] &amp; "\"", "</f>
        <v xml:space="preserve">\"versionedPostPredecessorId\" : \"\", </v>
      </c>
      <c r="BI48" s="238" t="str">
        <f>"\""jobPostType\"" : \""" &amp; demoPosts[[#This Row],[jobPostType]] &amp; "\"", "</f>
        <v xml:space="preserve">\"jobPostType\" : \"\", </v>
      </c>
      <c r="BJ48" s="238" t="str">
        <f>"\""name\"" : \""" &amp; demoPosts[[#This Row],[summary]] &amp; "\"", "</f>
        <v xml:space="preserve">\"name\" : \"\", </v>
      </c>
      <c r="BK48" s="238" t="str">
        <f>"\""description\"" : \""" &amp; demoPosts[[#This Row],[description]] &amp; "\"", "</f>
        <v xml:space="preserve">\"description\" : \"\", </v>
      </c>
      <c r="BL48" s="238" t="str">
        <f>"\""message\"" : \""" &amp; demoPosts[[#This Row],[message]] &amp; "\"", "</f>
        <v xml:space="preserve">\"message\" : \"\", </v>
      </c>
      <c r="BM4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8" s="238" t="str">
        <f>"\""postedDate\"" : \""" &amp; demoPosts[[#This Row],[message]] &amp; "\"", "</f>
        <v xml:space="preserve">\"postedDate\" : \"\", </v>
      </c>
      <c r="BO48" s="238" t="str">
        <f>"\""broadcastDate\"" : \""" &amp; demoPosts[[#This Row],[broadcastDate]] &amp; "\"", "</f>
        <v xml:space="preserve">\"broadcastDate\" : \"\", </v>
      </c>
      <c r="BP48" s="238" t="str">
        <f>"\""startDate\"" : \""" &amp; demoPosts[[#This Row],[startDate]] &amp; "\"", "</f>
        <v xml:space="preserve">\"startDate\" : \"\", </v>
      </c>
      <c r="BQ48" s="238" t="str">
        <f>"\""endDate\"" : \""" &amp; demoPosts[[#This Row],[endDate]] &amp; "\"", "</f>
        <v xml:space="preserve">\"endDate\" : \"\", </v>
      </c>
      <c r="BR48" s="238" t="str">
        <f>"\""currency\"" : \""" &amp; demoPosts[[#This Row],[currency]] &amp; "\"", "</f>
        <v xml:space="preserve">\"currency\" : \"\", </v>
      </c>
      <c r="BS48" s="238" t="str">
        <f>"\""workLocation\"" : \""" &amp; demoPosts[[#This Row],[workLocation]] &amp; "\"", "</f>
        <v xml:space="preserve">\"workLocation\" : \"\", </v>
      </c>
      <c r="BT48" s="238" t="str">
        <f>"\""isPayoutInPieces\"" : \""" &amp; demoPosts[[#This Row],[isPayoutInPieces]] &amp; "\"", "</f>
        <v xml:space="preserve">\"isPayoutInPieces\" : \"\", </v>
      </c>
      <c r="BU48" s="238" t="str">
        <f t="shared" si="7"/>
        <v xml:space="preserve">\"skillNeeded\" : \"\", </v>
      </c>
      <c r="BV48" s="238" t="str">
        <f>"\""posterId\"" : \""" &amp; demoPosts[[#This Row],[posterId]] &amp; "\"", "</f>
        <v xml:space="preserve">\"posterId\" : \"\", </v>
      </c>
      <c r="BW48" s="238" t="str">
        <f>"\""versionNumber\"" : \""" &amp; demoPosts[[#This Row],[versionNumber]] &amp; "\"", "</f>
        <v xml:space="preserve">\"versionNumber\" : \"\", </v>
      </c>
      <c r="BX48" s="239" t="str">
        <f>"\""allowFormatting\"" : " &amp; demoPosts[[#This Row],[allowFormatting]] &amp; ", "</f>
        <v xml:space="preserve">\"allowFormatting\" : , </v>
      </c>
      <c r="BY48" s="238" t="str">
        <f>"\""canForward\"" : " &amp; demoPosts[[#This Row],[canForward]] &amp; ", "</f>
        <v xml:space="preserve">\"canForward\" : true, </v>
      </c>
      <c r="BZ48" s="238" t="str">
        <f t="shared" si="8"/>
        <v xml:space="preserve">\"referents\" : \"\", </v>
      </c>
      <c r="CA48" s="238" t="str">
        <f>"\""contractType\"" : \""" &amp; demoPosts[[#This Row],[contractType]] &amp; "\"", "</f>
        <v xml:space="preserve">\"contractType\" : \"\", </v>
      </c>
      <c r="CB48" s="238" t="str">
        <f>"\""budget\"" : \""" &amp; demoPosts[[#This Row],[budget]] &amp; "\"""</f>
        <v>\"budget\" : \"\"</v>
      </c>
      <c r="CC4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8" s="238"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8" s="238" t="str">
        <f>"\""subject\"" : \""" &amp; demoPosts[[#This Row],[messageSubject]] &amp; "\"","</f>
        <v>\"subject\" : \"subject to discussion\",</v>
      </c>
      <c r="CF4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8" s="232" t="str">
        <f ca="1">"{\""$type\"":\"""&amp;demoPosts[[#This Row],[$type]]&amp;"\"","&amp;demoPosts[[#This Row],[uidInnerJson]]&amp;demoPosts[[#This Row],[createdInnerJson]]&amp;demoPosts[[#This Row],[modifiedInnerJson]]&amp;"\""connections\"":[{}],"&amp;demoPosts[[#This Row],[typeDependentContentJson]]&amp;"}"</f>
        <v>{\"$type\":\"shared.models.MessagePost\",\"uid\" : \"a07ab2baf76b435295d8e1505bb1dd98\", \"created\" : \"2016-09-02T23:11:46Z\", \"modified\" : \"2002-05-30T09:30:10Z\", \"connections\":[{}],\"postContent\": {\"$type\":\"shared.models.MessagePostContent\",\"versionedPostId\" : \"\", \"versionedPostPredecessorId\" : \"\", \"versionNumber\" : \"\", \"canForward\"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8" s="212" t="str">
        <f>"""uid"" : """&amp;demoPosts[[#This Row],[uid]]&amp;""", "</f>
        <v xml:space="preserve">"uid" : "a07ab2baf76b435295d8e1505bb1dd98", </v>
      </c>
      <c r="CK48" s="231" t="str">
        <f>"""src"" : """&amp;demoPosts[[#This Row],[Source]]&amp;""", "</f>
        <v xml:space="preserve">"src" : "d31f5bf7838d4643bad66f0236fef1de", </v>
      </c>
      <c r="CL48" s="231" t="str">
        <f>"""trgts"" : ["""&amp;demoPosts[[#This Row],[trgt1]]&amp;"""], "</f>
        <v xml:space="preserve">"trgts" : ["eeeeeeeeeeeeeeeeeeeeeeeeeeeeeeee"], </v>
      </c>
      <c r="CM48" s="209" t="str">
        <f>"""label"" : ""each([Bitcoin],[Ethereum],[" &amp; demoPosts[[#This Row],[postTypeGuidLabel]]&amp;"])"", "</f>
        <v xml:space="preserve">"label" : "each([Bitcoin],[Ethereum],[MESSAGEPOSTLABEL])", </v>
      </c>
      <c r="CN48" s="240"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\"2016-09-02T23:11:46Z\", \"modified\" : \"2002-05-30T09:30:10Z\", \"connections\":[{}],\"postContent\": {\"$type\":\"shared.models.MessagePostContent\",\"versionedPostId\" : \"\", \"versionedPostPredecessorId\" : \"\", \"versionNumber\" : \"\", \"canForward\"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49" spans="2:92" s="209" customFormat="1" x14ac:dyDescent="0.25">
      <c r="B49" s="209" t="s">
        <v>1258</v>
      </c>
      <c r="C49" s="209" t="s">
        <v>1162</v>
      </c>
      <c r="D49" s="209" t="str">
        <f>VLOOKUP(demoPosts[[#This Row],[Source]],Table1[[UUID]:[email]],2,FALSE)</f>
        <v>47@localhost</v>
      </c>
      <c r="E49" s="213" t="s">
        <v>2507</v>
      </c>
      <c r="F49" s="209" t="s">
        <v>806</v>
      </c>
      <c r="G4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9" s="232"/>
      <c r="I49" s="232" t="str">
        <f t="shared" ca="1" si="4"/>
        <v>2016-09-02T23:11:46Z</v>
      </c>
      <c r="J49" s="232" t="s">
        <v>805</v>
      </c>
      <c r="K49" s="233"/>
      <c r="L49" s="232"/>
      <c r="M49" s="232" t="s">
        <v>2620</v>
      </c>
      <c r="N49" s="164" t="str">
        <f>ROW(demoPosts[[#This Row],[postTypeGuidLabel]])-3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64">
        <v>12</v>
      </c>
      <c r="P4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64"/>
      <c r="R49" s="234"/>
      <c r="S49" s="234"/>
      <c r="T49" s="234"/>
      <c r="U49" s="234"/>
      <c r="V49" s="234"/>
      <c r="W49" s="234"/>
      <c r="X49" s="234"/>
      <c r="Y49" s="234"/>
      <c r="Z49" s="234"/>
      <c r="AA49" s="234"/>
      <c r="AB49" s="234"/>
      <c r="AC49" s="235"/>
      <c r="AD49" s="234"/>
      <c r="AE49" s="234"/>
      <c r="AF49" s="236"/>
      <c r="AG49" s="165" t="s">
        <v>869</v>
      </c>
      <c r="AH49" s="234"/>
      <c r="AI49" s="234"/>
      <c r="AJ49" s="234"/>
      <c r="AK49" s="237"/>
      <c r="AL49" s="237"/>
      <c r="AM49" s="237"/>
      <c r="AN49" s="237"/>
      <c r="AO49" s="237"/>
      <c r="AP49" s="237"/>
      <c r="AQ49" s="237"/>
      <c r="AR49" s="237"/>
      <c r="AS49" s="237" t="str">
        <f>"\""name\"" : \"""&amp;demoPosts[[#This Row],[talentProfile.name]]&amp;"\"", "</f>
        <v xml:space="preserve">\"name\" : \"\", </v>
      </c>
      <c r="AT49" s="237" t="str">
        <f>"\""title\"" : \"""&amp;demoPosts[[#This Row],[talentProfile.title]]&amp;"\"", "</f>
        <v xml:space="preserve">\"title\" : \"\", </v>
      </c>
      <c r="AU49" s="237" t="str">
        <f>"\""capabilities\"" : \"""&amp;demoPosts[[#This Row],[talentProfile.capabilities]]&amp;"\"", "</f>
        <v xml:space="preserve">\"capabilities\" : \"\", </v>
      </c>
      <c r="AV49" s="237" t="str">
        <f>"\""video\"" : \"""&amp;demoPosts[[#This Row],[talentProfile.video]]&amp;"\"" "</f>
        <v xml:space="preserve">\"video\" : \"\" </v>
      </c>
      <c r="AW4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49" s="212" t="str">
        <f>"\""uid\"" : \"""&amp;demoPosts[[#This Row],[uid]]&amp;"\"", "</f>
        <v xml:space="preserve">\"uid\" : \"1d2013276d8a4be18967c703fe8af26e\", </v>
      </c>
      <c r="AY49" s="232" t="e">
        <f>"\""text\"" : \""" &amp;#REF! &amp; "\"", "</f>
        <v>#REF!</v>
      </c>
      <c r="AZ49" s="232" t="str">
        <f t="shared" si="5"/>
        <v xml:space="preserve">\"type\" : \"TEXT\", </v>
      </c>
      <c r="BA49" s="232" t="str">
        <f ca="1">"\""created\"" : \""" &amp; demoPosts[[#This Row],[created]] &amp; "\"", "</f>
        <v xml:space="preserve">\"created\" : \"2016-09-02T23:11:46Z\", </v>
      </c>
      <c r="BB49" s="232" t="str">
        <f>"\""modified\"" : \""" &amp; demoPosts[[#This Row],[modified]] &amp; "\"", "</f>
        <v xml:space="preserve">\"modified\" : \"2002-05-30T09:30:10Z\", </v>
      </c>
      <c r="BC49" s="232" t="str">
        <f ca="1">"\""created\"" : \""" &amp; demoPosts[[#This Row],[created]] &amp; "\"", "</f>
        <v xml:space="preserve">\"created\" : \"2016-09-02T23:11:46Z\", </v>
      </c>
      <c r="BD49" s="232" t="str">
        <f>"\""modified\"" : \""" &amp; demoPosts[[#This Row],[modified]] &amp; "\"", "</f>
        <v xml:space="preserve">\"modified\" : \"2002-05-30T09:30:10Z\", </v>
      </c>
      <c r="BE49" s="232" t="str">
        <f>"\""labels\"" : \""each([Bitcoin],[Ethereum],[" &amp; demoPosts[[#This Row],[postTypeGuidLabel]]&amp;"])\"", "</f>
        <v xml:space="preserve">\"labels\" : \"each([Bitcoin],[Ethereum],[MESSAGEPOSTLABEL])\", </v>
      </c>
      <c r="BF49" s="232" t="str">
        <f t="shared" si="6"/>
        <v>\"connections\":[{\"source\":\"alias://ff5136ad023a66644c4f4a8e2a495bb34689/alias\",\"target\":\"alias://0e65bd3a974ed1d7c195f94055c93537827f/alias\",\"label\":\"f0186f0d-c862-4ee3-9c09-b850a9d745a7\"}],</v>
      </c>
      <c r="BG49" s="232" t="str">
        <f>"\""versionedPostId\"" : \""" &amp; demoPosts[[#This Row],[versionedPost.id]] &amp; "\"", "</f>
        <v xml:space="preserve">\"versionedPostId\" : \"\", </v>
      </c>
      <c r="BH49" s="232" t="str">
        <f>"\""versionedPostPredecessorId\"" : \""" &amp; demoPosts[[#This Row],[versionedPost.predecessorID]] &amp; "\"", "</f>
        <v xml:space="preserve">\"versionedPostPredecessorId\" : \"\", </v>
      </c>
      <c r="BI49" s="238" t="str">
        <f>"\""jobPostType\"" : \""" &amp; demoPosts[[#This Row],[jobPostType]] &amp; "\"", "</f>
        <v xml:space="preserve">\"jobPostType\" : \"\", </v>
      </c>
      <c r="BJ49" s="238" t="str">
        <f>"\""name\"" : \""" &amp; demoPosts[[#This Row],[summary]] &amp; "\"", "</f>
        <v xml:space="preserve">\"name\" : \"\", </v>
      </c>
      <c r="BK49" s="238" t="str">
        <f>"\""description\"" : \""" &amp; demoPosts[[#This Row],[description]] &amp; "\"", "</f>
        <v xml:space="preserve">\"description\" : \"\", </v>
      </c>
      <c r="BL49" s="238" t="str">
        <f>"\""message\"" : \""" &amp; demoPosts[[#This Row],[message]] &amp; "\"", "</f>
        <v xml:space="preserve">\"message\" : \"\", </v>
      </c>
      <c r="BM4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49" s="238" t="str">
        <f>"\""postedDate\"" : \""" &amp; demoPosts[[#This Row],[message]] &amp; "\"", "</f>
        <v xml:space="preserve">\"postedDate\" : \"\", </v>
      </c>
      <c r="BO49" s="238" t="str">
        <f>"\""broadcastDate\"" : \""" &amp; demoPosts[[#This Row],[broadcastDate]] &amp; "\"", "</f>
        <v xml:space="preserve">\"broadcastDate\" : \"\", </v>
      </c>
      <c r="BP49" s="238" t="str">
        <f>"\""startDate\"" : \""" &amp; demoPosts[[#This Row],[startDate]] &amp; "\"", "</f>
        <v xml:space="preserve">\"startDate\" : \"\", </v>
      </c>
      <c r="BQ49" s="238" t="str">
        <f>"\""endDate\"" : \""" &amp; demoPosts[[#This Row],[endDate]] &amp; "\"", "</f>
        <v xml:space="preserve">\"endDate\" : \"\", </v>
      </c>
      <c r="BR49" s="238" t="str">
        <f>"\""currency\"" : \""" &amp; demoPosts[[#This Row],[currency]] &amp; "\"", "</f>
        <v xml:space="preserve">\"currency\" : \"\", </v>
      </c>
      <c r="BS49" s="238" t="str">
        <f>"\""workLocation\"" : \""" &amp; demoPosts[[#This Row],[workLocation]] &amp; "\"", "</f>
        <v xml:space="preserve">\"workLocation\" : \"\", </v>
      </c>
      <c r="BT49" s="238" t="str">
        <f>"\""isPayoutInPieces\"" : \""" &amp; demoPosts[[#This Row],[isPayoutInPieces]] &amp; "\"", "</f>
        <v xml:space="preserve">\"isPayoutInPieces\" : \"\", </v>
      </c>
      <c r="BU49" s="238" t="str">
        <f t="shared" si="7"/>
        <v xml:space="preserve">\"skillNeeded\" : \"\", </v>
      </c>
      <c r="BV49" s="238" t="str">
        <f>"\""posterId\"" : \""" &amp; demoPosts[[#This Row],[posterId]] &amp; "\"", "</f>
        <v xml:space="preserve">\"posterId\" : \"\", </v>
      </c>
      <c r="BW49" s="238" t="str">
        <f>"\""versionNumber\"" : \""" &amp; demoPosts[[#This Row],[versionNumber]] &amp; "\"", "</f>
        <v xml:space="preserve">\"versionNumber\" : \"\", </v>
      </c>
      <c r="BX49" s="239" t="str">
        <f>"\""allowFormatting\"" : " &amp; demoPosts[[#This Row],[allowFormatting]] &amp; ", "</f>
        <v xml:space="preserve">\"allowFormatting\" : , </v>
      </c>
      <c r="BY49" s="238" t="str">
        <f>"\""canForward\"" : " &amp; demoPosts[[#This Row],[canForward]] &amp; ", "</f>
        <v xml:space="preserve">\"canForward\" : true, </v>
      </c>
      <c r="BZ49" s="238" t="str">
        <f t="shared" si="8"/>
        <v xml:space="preserve">\"referents\" : \"\", </v>
      </c>
      <c r="CA49" s="238" t="str">
        <f>"\""contractType\"" : \""" &amp; demoPosts[[#This Row],[contractType]] &amp; "\"", "</f>
        <v xml:space="preserve">\"contractType\" : \"\", </v>
      </c>
      <c r="CB49" s="238" t="str">
        <f>"\""budget\"" : \""" &amp; demoPosts[[#This Row],[budget]] &amp; "\"""</f>
        <v>\"budget\" : \"\"</v>
      </c>
      <c r="CC4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49" s="238"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49" s="238" t="str">
        <f>"\""subject\"" : \""" &amp; demoPosts[[#This Row],[messageSubject]] &amp; "\"","</f>
        <v>\"subject\" : \"subject to discussion\",</v>
      </c>
      <c r="CF4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4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4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49" s="232" t="str">
        <f ca="1">"{\""$type\"":\"""&amp;demoPosts[[#This Row],[$type]]&amp;"\"","&amp;demoPosts[[#This Row],[uidInnerJson]]&amp;demoPosts[[#This Row],[createdInnerJson]]&amp;demoPosts[[#This Row],[modifiedInnerJson]]&amp;"\""connections\"":[{}],"&amp;demoPosts[[#This Row],[typeDependentContentJson]]&amp;"}"</f>
        <v>{\"$type\":\"shared.models.MessagePost\",\"uid\" : \"1d2013276d8a4be18967c703fe8af26e\", \"created\" : \"2016-09-02T23:11:46Z\", \"modified\" : \"2002-05-30T09:30:10Z\", \"connections\":[{}],\"postContent\": {\"$type\":\"shared.models.MessagePostContent\",\"versionedPostId\" : \"\", \"versionedPostPredecessorId\" : \"\", \"versionNumber\" : \"\", \"canForward\"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49" s="212" t="str">
        <f>"""uid"" : """&amp;demoPosts[[#This Row],[uid]]&amp;""", "</f>
        <v xml:space="preserve">"uid" : "1d2013276d8a4be18967c703fe8af26e", </v>
      </c>
      <c r="CK49" s="231" t="str">
        <f>"""src"" : """&amp;demoPosts[[#This Row],[Source]]&amp;""", "</f>
        <v xml:space="preserve">"src" : "153c99fe6d67469b87319e49a260a9f5", </v>
      </c>
      <c r="CL49" s="231" t="str">
        <f>"""trgts"" : ["""&amp;demoPosts[[#This Row],[trgt1]]&amp;"""], "</f>
        <v xml:space="preserve">"trgts" : ["eeeeeeeeeeeeeeeeeeeeeeeeeeeeeeee"], </v>
      </c>
      <c r="CM49" s="209" t="str">
        <f>"""label"" : ""each([Bitcoin],[Ethereum],[" &amp; demoPosts[[#This Row],[postTypeGuidLabel]]&amp;"])"", "</f>
        <v xml:space="preserve">"label" : "each([Bitcoin],[Ethereum],[MESSAGEPOSTLABEL])", </v>
      </c>
      <c r="CN49" s="240"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\"2016-09-02T23:11:46Z\", \"modified\" : \"2002-05-30T09:30:10Z\", \"connections\":[{}],\"postContent\": {\"$type\":\"shared.models.MessagePostContent\",\"versionedPostId\" : \"\", \"versionedPostPredecessorId\" : \"\", \"versionNumber\" : \"\", \"canForward\"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0" spans="2:92" s="209" customFormat="1" x14ac:dyDescent="0.25">
      <c r="B50" s="209" t="s">
        <v>1259</v>
      </c>
      <c r="C50" s="209" t="s">
        <v>1163</v>
      </c>
      <c r="D50" s="209" t="str">
        <f>VLOOKUP(demoPosts[[#This Row],[Source]],Table1[[UUID]:[email]],2,FALSE)</f>
        <v>48@localhost</v>
      </c>
      <c r="E50" s="213" t="s">
        <v>2507</v>
      </c>
      <c r="F50" s="209" t="s">
        <v>806</v>
      </c>
      <c r="G5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0" s="232"/>
      <c r="I50" s="232" t="str">
        <f t="shared" ca="1" si="4"/>
        <v>2016-09-02T23:11:46Z</v>
      </c>
      <c r="J50" s="232" t="s">
        <v>805</v>
      </c>
      <c r="K50" s="233"/>
      <c r="L50" s="232"/>
      <c r="M50" s="232" t="s">
        <v>2620</v>
      </c>
      <c r="N50" s="164" t="str">
        <f>ROW(demoPosts[[#This Row],[postTypeGuidLabel]])-3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64">
        <v>12</v>
      </c>
      <c r="P5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64"/>
      <c r="R50" s="234"/>
      <c r="S50" s="234"/>
      <c r="T50" s="234"/>
      <c r="U50" s="234"/>
      <c r="V50" s="234"/>
      <c r="W50" s="234"/>
      <c r="X50" s="234"/>
      <c r="Y50" s="234"/>
      <c r="Z50" s="234"/>
      <c r="AA50" s="234"/>
      <c r="AB50" s="234"/>
      <c r="AC50" s="235"/>
      <c r="AD50" s="234"/>
      <c r="AE50" s="234"/>
      <c r="AF50" s="236"/>
      <c r="AG50" s="165" t="s">
        <v>869</v>
      </c>
      <c r="AH50" s="234"/>
      <c r="AI50" s="234"/>
      <c r="AJ50" s="234"/>
      <c r="AK50" s="237"/>
      <c r="AL50" s="237"/>
      <c r="AM50" s="237"/>
      <c r="AN50" s="237"/>
      <c r="AO50" s="237"/>
      <c r="AP50" s="237"/>
      <c r="AQ50" s="237"/>
      <c r="AR50" s="237"/>
      <c r="AS50" s="237" t="str">
        <f>"\""name\"" : \"""&amp;demoPosts[[#This Row],[talentProfile.name]]&amp;"\"", "</f>
        <v xml:space="preserve">\"name\" : \"\", </v>
      </c>
      <c r="AT50" s="237" t="str">
        <f>"\""title\"" : \"""&amp;demoPosts[[#This Row],[talentProfile.title]]&amp;"\"", "</f>
        <v xml:space="preserve">\"title\" : \"\", </v>
      </c>
      <c r="AU50" s="237" t="str">
        <f>"\""capabilities\"" : \"""&amp;demoPosts[[#This Row],[talentProfile.capabilities]]&amp;"\"", "</f>
        <v xml:space="preserve">\"capabilities\" : \"\", </v>
      </c>
      <c r="AV50" s="237" t="str">
        <f>"\""video\"" : \"""&amp;demoPosts[[#This Row],[talentProfile.video]]&amp;"\"" "</f>
        <v xml:space="preserve">\"video\" : \"\" </v>
      </c>
      <c r="AW5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0" s="212" t="str">
        <f>"\""uid\"" : \"""&amp;demoPosts[[#This Row],[uid]]&amp;"\"", "</f>
        <v xml:space="preserve">\"uid\" : \"426f4f549c4b44c280d140bb46360a10\", </v>
      </c>
      <c r="AY50" s="232" t="e">
        <f>"\""text\"" : \""" &amp;#REF! &amp; "\"", "</f>
        <v>#REF!</v>
      </c>
      <c r="AZ50" s="232" t="str">
        <f t="shared" si="5"/>
        <v xml:space="preserve">\"type\" : \"TEXT\", </v>
      </c>
      <c r="BA50" s="232" t="str">
        <f ca="1">"\""created\"" : \""" &amp; demoPosts[[#This Row],[created]] &amp; "\"", "</f>
        <v xml:space="preserve">\"created\" : \"2016-09-02T23:11:46Z\", </v>
      </c>
      <c r="BB50" s="232" t="str">
        <f>"\""modified\"" : \""" &amp; demoPosts[[#This Row],[modified]] &amp; "\"", "</f>
        <v xml:space="preserve">\"modified\" : \"2002-05-30T09:30:10Z\", </v>
      </c>
      <c r="BC50" s="232" t="str">
        <f ca="1">"\""created\"" : \""" &amp; demoPosts[[#This Row],[created]] &amp; "\"", "</f>
        <v xml:space="preserve">\"created\" : \"2016-09-02T23:11:46Z\", </v>
      </c>
      <c r="BD50" s="232" t="str">
        <f>"\""modified\"" : \""" &amp; demoPosts[[#This Row],[modified]] &amp; "\"", "</f>
        <v xml:space="preserve">\"modified\" : \"2002-05-30T09:30:10Z\", </v>
      </c>
      <c r="BE50" s="232" t="str">
        <f>"\""labels\"" : \""each([Bitcoin],[Ethereum],[" &amp; demoPosts[[#This Row],[postTypeGuidLabel]]&amp;"])\"", "</f>
        <v xml:space="preserve">\"labels\" : \"each([Bitcoin],[Ethereum],[MESSAGEPOSTLABEL])\", </v>
      </c>
      <c r="BF50" s="232" t="str">
        <f t="shared" si="6"/>
        <v>\"connections\":[{\"source\":\"alias://ff5136ad023a66644c4f4a8e2a495bb34689/alias\",\"target\":\"alias://0e65bd3a974ed1d7c195f94055c93537827f/alias\",\"label\":\"f0186f0d-c862-4ee3-9c09-b850a9d745a7\"}],</v>
      </c>
      <c r="BG50" s="232" t="str">
        <f>"\""versionedPostId\"" : \""" &amp; demoPosts[[#This Row],[versionedPost.id]] &amp; "\"", "</f>
        <v xml:space="preserve">\"versionedPostId\" : \"\", </v>
      </c>
      <c r="BH50" s="232" t="str">
        <f>"\""versionedPostPredecessorId\"" : \""" &amp; demoPosts[[#This Row],[versionedPost.predecessorID]] &amp; "\"", "</f>
        <v xml:space="preserve">\"versionedPostPredecessorId\" : \"\", </v>
      </c>
      <c r="BI50" s="238" t="str">
        <f>"\""jobPostType\"" : \""" &amp; demoPosts[[#This Row],[jobPostType]] &amp; "\"", "</f>
        <v xml:space="preserve">\"jobPostType\" : \"\", </v>
      </c>
      <c r="BJ50" s="238" t="str">
        <f>"\""name\"" : \""" &amp; demoPosts[[#This Row],[summary]] &amp; "\"", "</f>
        <v xml:space="preserve">\"name\" : \"\", </v>
      </c>
      <c r="BK50" s="238" t="str">
        <f>"\""description\"" : \""" &amp; demoPosts[[#This Row],[description]] &amp; "\"", "</f>
        <v xml:space="preserve">\"description\" : \"\", </v>
      </c>
      <c r="BL50" s="238" t="str">
        <f>"\""message\"" : \""" &amp; demoPosts[[#This Row],[message]] &amp; "\"", "</f>
        <v xml:space="preserve">\"message\" : \"\", </v>
      </c>
      <c r="BM5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0" s="238" t="str">
        <f>"\""postedDate\"" : \""" &amp; demoPosts[[#This Row],[message]] &amp; "\"", "</f>
        <v xml:space="preserve">\"postedDate\" : \"\", </v>
      </c>
      <c r="BO50" s="238" t="str">
        <f>"\""broadcastDate\"" : \""" &amp; demoPosts[[#This Row],[broadcastDate]] &amp; "\"", "</f>
        <v xml:space="preserve">\"broadcastDate\" : \"\", </v>
      </c>
      <c r="BP50" s="238" t="str">
        <f>"\""startDate\"" : \""" &amp; demoPosts[[#This Row],[startDate]] &amp; "\"", "</f>
        <v xml:space="preserve">\"startDate\" : \"\", </v>
      </c>
      <c r="BQ50" s="238" t="str">
        <f>"\""endDate\"" : \""" &amp; demoPosts[[#This Row],[endDate]] &amp; "\"", "</f>
        <v xml:space="preserve">\"endDate\" : \"\", </v>
      </c>
      <c r="BR50" s="238" t="str">
        <f>"\""currency\"" : \""" &amp; demoPosts[[#This Row],[currency]] &amp; "\"", "</f>
        <v xml:space="preserve">\"currency\" : \"\", </v>
      </c>
      <c r="BS50" s="238" t="str">
        <f>"\""workLocation\"" : \""" &amp; demoPosts[[#This Row],[workLocation]] &amp; "\"", "</f>
        <v xml:space="preserve">\"workLocation\" : \"\", </v>
      </c>
      <c r="BT50" s="238" t="str">
        <f>"\""isPayoutInPieces\"" : \""" &amp; demoPosts[[#This Row],[isPayoutInPieces]] &amp; "\"", "</f>
        <v xml:space="preserve">\"isPayoutInPieces\" : \"\", </v>
      </c>
      <c r="BU50" s="238" t="str">
        <f t="shared" si="7"/>
        <v xml:space="preserve">\"skillNeeded\" : \"\", </v>
      </c>
      <c r="BV50" s="238" t="str">
        <f>"\""posterId\"" : \""" &amp; demoPosts[[#This Row],[posterId]] &amp; "\"", "</f>
        <v xml:space="preserve">\"posterId\" : \"\", </v>
      </c>
      <c r="BW50" s="238" t="str">
        <f>"\""versionNumber\"" : \""" &amp; demoPosts[[#This Row],[versionNumber]] &amp; "\"", "</f>
        <v xml:space="preserve">\"versionNumber\" : \"\", </v>
      </c>
      <c r="BX50" s="239" t="str">
        <f>"\""allowFormatting\"" : " &amp; demoPosts[[#This Row],[allowFormatting]] &amp; ", "</f>
        <v xml:space="preserve">\"allowFormatting\" : , </v>
      </c>
      <c r="BY50" s="238" t="str">
        <f>"\""canForward\"" : " &amp; demoPosts[[#This Row],[canForward]] &amp; ", "</f>
        <v xml:space="preserve">\"canForward\" : true, </v>
      </c>
      <c r="BZ50" s="238" t="str">
        <f t="shared" si="8"/>
        <v xml:space="preserve">\"referents\" : \"\", </v>
      </c>
      <c r="CA50" s="238" t="str">
        <f>"\""contractType\"" : \""" &amp; demoPosts[[#This Row],[contractType]] &amp; "\"", "</f>
        <v xml:space="preserve">\"contractType\" : \"\", </v>
      </c>
      <c r="CB50" s="238" t="str">
        <f>"\""budget\"" : \""" &amp; demoPosts[[#This Row],[budget]] &amp; "\"""</f>
        <v>\"budget\" : \"\"</v>
      </c>
      <c r="CC5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0" s="238"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0" s="238" t="str">
        <f>"\""subject\"" : \""" &amp; demoPosts[[#This Row],[messageSubject]] &amp; "\"","</f>
        <v>\"subject\" : \"subject to discussion\",</v>
      </c>
      <c r="CF5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0" s="232" t="str">
        <f ca="1">"{\""$type\"":\"""&amp;demoPosts[[#This Row],[$type]]&amp;"\"","&amp;demoPosts[[#This Row],[uidInnerJson]]&amp;demoPosts[[#This Row],[createdInnerJson]]&amp;demoPosts[[#This Row],[modifiedInnerJson]]&amp;"\""connections\"":[{}],"&amp;demoPosts[[#This Row],[typeDependentContentJson]]&amp;"}"</f>
        <v>{\"$type\":\"shared.models.MessagePost\",\"uid\" : \"426f4f549c4b44c280d140bb46360a10\", \"created\" : \"2016-09-02T23:11:46Z\", \"modified\" : \"2002-05-30T09:30:10Z\", \"connections\":[{}],\"postContent\": {\"$type\":\"shared.models.MessagePostContent\",\"versionedPostId\" : \"\", \"versionedPostPredecessorId\" : \"\", \"versionNumber\" : \"\", \"canForward\"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0" s="212" t="str">
        <f>"""uid"" : """&amp;demoPosts[[#This Row],[uid]]&amp;""", "</f>
        <v xml:space="preserve">"uid" : "426f4f549c4b44c280d140bb46360a10", </v>
      </c>
      <c r="CK50" s="231" t="str">
        <f>"""src"" : """&amp;demoPosts[[#This Row],[Source]]&amp;""", "</f>
        <v xml:space="preserve">"src" : "20965448c304409991f4c3e2a1d770b0", </v>
      </c>
      <c r="CL50" s="231" t="str">
        <f>"""trgts"" : ["""&amp;demoPosts[[#This Row],[trgt1]]&amp;"""], "</f>
        <v xml:space="preserve">"trgts" : ["eeeeeeeeeeeeeeeeeeeeeeeeeeeeeeee"], </v>
      </c>
      <c r="CM50" s="209" t="str">
        <f>"""label"" : ""each([Bitcoin],[Ethereum],[" &amp; demoPosts[[#This Row],[postTypeGuidLabel]]&amp;"])"", "</f>
        <v xml:space="preserve">"label" : "each([Bitcoin],[Ethereum],[MESSAGEPOSTLABEL])", </v>
      </c>
      <c r="CN50" s="240"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\"2016-09-02T23:11:46Z\", \"modified\" : \"2002-05-30T09:30:10Z\", \"connections\":[{}],\"postContent\": {\"$type\":\"shared.models.MessagePostContent\",\"versionedPostId\" : \"\", \"versionedPostPredecessorId\" : \"\", \"versionNumber\" : \"\", \"canForward\"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1" spans="2:92" s="209" customFormat="1" x14ac:dyDescent="0.25">
      <c r="B51" s="209" t="s">
        <v>1260</v>
      </c>
      <c r="C51" s="209" t="s">
        <v>1164</v>
      </c>
      <c r="D51" s="209" t="str">
        <f>VLOOKUP(demoPosts[[#This Row],[Source]],Table1[[UUID]:[email]],2,FALSE)</f>
        <v>49@localhost</v>
      </c>
      <c r="E51" s="213" t="s">
        <v>2507</v>
      </c>
      <c r="F51" s="209" t="s">
        <v>806</v>
      </c>
      <c r="G5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1" s="232"/>
      <c r="I51" s="232" t="str">
        <f t="shared" ca="1" si="4"/>
        <v>2016-09-02T23:11:46Z</v>
      </c>
      <c r="J51" s="232" t="s">
        <v>805</v>
      </c>
      <c r="K51" s="233"/>
      <c r="L51" s="232"/>
      <c r="M51" s="232" t="s">
        <v>2620</v>
      </c>
      <c r="N51" s="164" t="str">
        <f>ROW(demoPosts[[#This Row],[postTypeGuidLabel]])-3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64">
        <v>12</v>
      </c>
      <c r="P5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64"/>
      <c r="R51" s="234"/>
      <c r="S51" s="234"/>
      <c r="T51" s="234"/>
      <c r="U51" s="234"/>
      <c r="V51" s="234"/>
      <c r="W51" s="234"/>
      <c r="X51" s="234"/>
      <c r="Y51" s="234"/>
      <c r="Z51" s="234"/>
      <c r="AA51" s="234"/>
      <c r="AB51" s="234"/>
      <c r="AC51" s="235"/>
      <c r="AD51" s="234"/>
      <c r="AE51" s="234"/>
      <c r="AF51" s="236"/>
      <c r="AG51" s="165" t="s">
        <v>869</v>
      </c>
      <c r="AH51" s="234"/>
      <c r="AI51" s="234"/>
      <c r="AJ51" s="234"/>
      <c r="AK51" s="237"/>
      <c r="AL51" s="237"/>
      <c r="AM51" s="237"/>
      <c r="AN51" s="237"/>
      <c r="AO51" s="237"/>
      <c r="AP51" s="237"/>
      <c r="AQ51" s="237"/>
      <c r="AR51" s="237"/>
      <c r="AS51" s="237" t="str">
        <f>"\""name\"" : \"""&amp;demoPosts[[#This Row],[talentProfile.name]]&amp;"\"", "</f>
        <v xml:space="preserve">\"name\" : \"\", </v>
      </c>
      <c r="AT51" s="237" t="str">
        <f>"\""title\"" : \"""&amp;demoPosts[[#This Row],[talentProfile.title]]&amp;"\"", "</f>
        <v xml:space="preserve">\"title\" : \"\", </v>
      </c>
      <c r="AU51" s="237" t="str">
        <f>"\""capabilities\"" : \"""&amp;demoPosts[[#This Row],[talentProfile.capabilities]]&amp;"\"", "</f>
        <v xml:space="preserve">\"capabilities\" : \"\", </v>
      </c>
      <c r="AV51" s="237" t="str">
        <f>"\""video\"" : \"""&amp;demoPosts[[#This Row],[talentProfile.video]]&amp;"\"" "</f>
        <v xml:space="preserve">\"video\" : \"\" </v>
      </c>
      <c r="AW5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1" s="212" t="str">
        <f>"\""uid\"" : \"""&amp;demoPosts[[#This Row],[uid]]&amp;"\"", "</f>
        <v xml:space="preserve">\"uid\" : \"3393b2c35dbd42be845ce917734fa4bb\", </v>
      </c>
      <c r="AY51" s="232" t="e">
        <f>"\""text\"" : \""" &amp;#REF! &amp; "\"", "</f>
        <v>#REF!</v>
      </c>
      <c r="AZ51" s="232" t="str">
        <f t="shared" si="5"/>
        <v xml:space="preserve">\"type\" : \"TEXT\", </v>
      </c>
      <c r="BA51" s="232" t="str">
        <f ca="1">"\""created\"" : \""" &amp; demoPosts[[#This Row],[created]] &amp; "\"", "</f>
        <v xml:space="preserve">\"created\" : \"2016-09-02T23:11:46Z\", </v>
      </c>
      <c r="BB51" s="232" t="str">
        <f>"\""modified\"" : \""" &amp; demoPosts[[#This Row],[modified]] &amp; "\"", "</f>
        <v xml:space="preserve">\"modified\" : \"2002-05-30T09:30:10Z\", </v>
      </c>
      <c r="BC51" s="232" t="str">
        <f ca="1">"\""created\"" : \""" &amp; demoPosts[[#This Row],[created]] &amp; "\"", "</f>
        <v xml:space="preserve">\"created\" : \"2016-09-02T23:11:46Z\", </v>
      </c>
      <c r="BD51" s="232" t="str">
        <f>"\""modified\"" : \""" &amp; demoPosts[[#This Row],[modified]] &amp; "\"", "</f>
        <v xml:space="preserve">\"modified\" : \"2002-05-30T09:30:10Z\", </v>
      </c>
      <c r="BE51" s="232" t="str">
        <f>"\""labels\"" : \""each([Bitcoin],[Ethereum],[" &amp; demoPosts[[#This Row],[postTypeGuidLabel]]&amp;"])\"", "</f>
        <v xml:space="preserve">\"labels\" : \"each([Bitcoin],[Ethereum],[MESSAGEPOSTLABEL])\", </v>
      </c>
      <c r="BF51" s="232" t="str">
        <f t="shared" si="6"/>
        <v>\"connections\":[{\"source\":\"alias://ff5136ad023a66644c4f4a8e2a495bb34689/alias\",\"target\":\"alias://0e65bd3a974ed1d7c195f94055c93537827f/alias\",\"label\":\"f0186f0d-c862-4ee3-9c09-b850a9d745a7\"}],</v>
      </c>
      <c r="BG51" s="232" t="str">
        <f>"\""versionedPostId\"" : \""" &amp; demoPosts[[#This Row],[versionedPost.id]] &amp; "\"", "</f>
        <v xml:space="preserve">\"versionedPostId\" : \"\", </v>
      </c>
      <c r="BH51" s="232" t="str">
        <f>"\""versionedPostPredecessorId\"" : \""" &amp; demoPosts[[#This Row],[versionedPost.predecessorID]] &amp; "\"", "</f>
        <v xml:space="preserve">\"versionedPostPredecessorId\" : \"\", </v>
      </c>
      <c r="BI51" s="238" t="str">
        <f>"\""jobPostType\"" : \""" &amp; demoPosts[[#This Row],[jobPostType]] &amp; "\"", "</f>
        <v xml:space="preserve">\"jobPostType\" : \"\", </v>
      </c>
      <c r="BJ51" s="238" t="str">
        <f>"\""name\"" : \""" &amp; demoPosts[[#This Row],[summary]] &amp; "\"", "</f>
        <v xml:space="preserve">\"name\" : \"\", </v>
      </c>
      <c r="BK51" s="238" t="str">
        <f>"\""description\"" : \""" &amp; demoPosts[[#This Row],[description]] &amp; "\"", "</f>
        <v xml:space="preserve">\"description\" : \"\", </v>
      </c>
      <c r="BL51" s="238" t="str">
        <f>"\""message\"" : \""" &amp; demoPosts[[#This Row],[message]] &amp; "\"", "</f>
        <v xml:space="preserve">\"message\" : \"\", </v>
      </c>
      <c r="BM5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1" s="238" t="str">
        <f>"\""postedDate\"" : \""" &amp; demoPosts[[#This Row],[message]] &amp; "\"", "</f>
        <v xml:space="preserve">\"postedDate\" : \"\", </v>
      </c>
      <c r="BO51" s="238" t="str">
        <f>"\""broadcastDate\"" : \""" &amp; demoPosts[[#This Row],[broadcastDate]] &amp; "\"", "</f>
        <v xml:space="preserve">\"broadcastDate\" : \"\", </v>
      </c>
      <c r="BP51" s="238" t="str">
        <f>"\""startDate\"" : \""" &amp; demoPosts[[#This Row],[startDate]] &amp; "\"", "</f>
        <v xml:space="preserve">\"startDate\" : \"\", </v>
      </c>
      <c r="BQ51" s="238" t="str">
        <f>"\""endDate\"" : \""" &amp; demoPosts[[#This Row],[endDate]] &amp; "\"", "</f>
        <v xml:space="preserve">\"endDate\" : \"\", </v>
      </c>
      <c r="BR51" s="238" t="str">
        <f>"\""currency\"" : \""" &amp; demoPosts[[#This Row],[currency]] &amp; "\"", "</f>
        <v xml:space="preserve">\"currency\" : \"\", </v>
      </c>
      <c r="BS51" s="238" t="str">
        <f>"\""workLocation\"" : \""" &amp; demoPosts[[#This Row],[workLocation]] &amp; "\"", "</f>
        <v xml:space="preserve">\"workLocation\" : \"\", </v>
      </c>
      <c r="BT51" s="238" t="str">
        <f>"\""isPayoutInPieces\"" : \""" &amp; demoPosts[[#This Row],[isPayoutInPieces]] &amp; "\"", "</f>
        <v xml:space="preserve">\"isPayoutInPieces\" : \"\", </v>
      </c>
      <c r="BU51" s="238" t="str">
        <f t="shared" si="7"/>
        <v xml:space="preserve">\"skillNeeded\" : \"\", </v>
      </c>
      <c r="BV51" s="238" t="str">
        <f>"\""posterId\"" : \""" &amp; demoPosts[[#This Row],[posterId]] &amp; "\"", "</f>
        <v xml:space="preserve">\"posterId\" : \"\", </v>
      </c>
      <c r="BW51" s="238" t="str">
        <f>"\""versionNumber\"" : \""" &amp; demoPosts[[#This Row],[versionNumber]] &amp; "\"", "</f>
        <v xml:space="preserve">\"versionNumber\" : \"\", </v>
      </c>
      <c r="BX51" s="239" t="str">
        <f>"\""allowFormatting\"" : " &amp; demoPosts[[#This Row],[allowFormatting]] &amp; ", "</f>
        <v xml:space="preserve">\"allowFormatting\" : , </v>
      </c>
      <c r="BY51" s="238" t="str">
        <f>"\""canForward\"" : " &amp; demoPosts[[#This Row],[canForward]] &amp; ", "</f>
        <v xml:space="preserve">\"canForward\" : true, </v>
      </c>
      <c r="BZ51" s="238" t="str">
        <f t="shared" si="8"/>
        <v xml:space="preserve">\"referents\" : \"\", </v>
      </c>
      <c r="CA51" s="238" t="str">
        <f>"\""contractType\"" : \""" &amp; demoPosts[[#This Row],[contractType]] &amp; "\"", "</f>
        <v xml:space="preserve">\"contractType\" : \"\", </v>
      </c>
      <c r="CB51" s="238" t="str">
        <f>"\""budget\"" : \""" &amp; demoPosts[[#This Row],[budget]] &amp; "\"""</f>
        <v>\"budget\" : \"\"</v>
      </c>
      <c r="CC5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1" s="238"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1" s="238" t="str">
        <f>"\""subject\"" : \""" &amp; demoPosts[[#This Row],[messageSubject]] &amp; "\"","</f>
        <v>\"subject\" : \"subject to discussion\",</v>
      </c>
      <c r="CF5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1" s="232" t="str">
        <f ca="1">"{\""$type\"":\"""&amp;demoPosts[[#This Row],[$type]]&amp;"\"","&amp;demoPosts[[#This Row],[uidInnerJson]]&amp;demoPosts[[#This Row],[createdInnerJson]]&amp;demoPosts[[#This Row],[modifiedInnerJson]]&amp;"\""connections\"":[{}],"&amp;demoPosts[[#This Row],[typeDependentContentJson]]&amp;"}"</f>
        <v>{\"$type\":\"shared.models.MessagePost\",\"uid\" : \"3393b2c35dbd42be845ce917734fa4bb\", \"created\" : \"2016-09-02T23:11:46Z\", \"modified\" : \"2002-05-30T09:30:10Z\", \"connections\":[{}],\"postContent\": {\"$type\":\"shared.models.MessagePostContent\",\"versionedPostId\" : \"\", \"versionedPostPredecessorId\" : \"\", \"versionNumber\" : \"\", \"canForward\"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1" s="212" t="str">
        <f>"""uid"" : """&amp;demoPosts[[#This Row],[uid]]&amp;""", "</f>
        <v xml:space="preserve">"uid" : "3393b2c35dbd42be845ce917734fa4bb", </v>
      </c>
      <c r="CK51" s="231" t="str">
        <f>"""src"" : """&amp;demoPosts[[#This Row],[Source]]&amp;""", "</f>
        <v xml:space="preserve">"src" : "c96b75de3c6c45f797a89e89f9784070", </v>
      </c>
      <c r="CL51" s="231" t="str">
        <f>"""trgts"" : ["""&amp;demoPosts[[#This Row],[trgt1]]&amp;"""], "</f>
        <v xml:space="preserve">"trgts" : ["eeeeeeeeeeeeeeeeeeeeeeeeeeeeeeee"], </v>
      </c>
      <c r="CM51" s="209" t="str">
        <f>"""label"" : ""each([Bitcoin],[Ethereum],[" &amp; demoPosts[[#This Row],[postTypeGuidLabel]]&amp;"])"", "</f>
        <v xml:space="preserve">"label" : "each([Bitcoin],[Ethereum],[MESSAGEPOSTLABEL])", </v>
      </c>
      <c r="CN51" s="240"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\"2016-09-02T23:11:46Z\", \"modified\" : \"2002-05-30T09:30:10Z\", \"connections\":[{}],\"postContent\": {\"$type\":\"shared.models.MessagePostContent\",\"versionedPostId\" : \"\", \"versionedPostPredecessorId\" : \"\", \"versionNumber\" : \"\", \"canForward\"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2" spans="2:92" s="209" customFormat="1" x14ac:dyDescent="0.25">
      <c r="B52" s="216" t="s">
        <v>1261</v>
      </c>
      <c r="C52" s="209" t="s">
        <v>1165</v>
      </c>
      <c r="D52" s="209" t="str">
        <f>VLOOKUP(demoPosts[[#This Row],[Source]],Table1[[UUID]:[email]],2,FALSE)</f>
        <v>50@localhost</v>
      </c>
      <c r="E52" s="213" t="s">
        <v>2507</v>
      </c>
      <c r="F52" s="209" t="s">
        <v>806</v>
      </c>
      <c r="G5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2" s="232"/>
      <c r="I52" s="232" t="str">
        <f t="shared" ca="1" si="4"/>
        <v>2016-09-02T23:11:46Z</v>
      </c>
      <c r="J52" s="232" t="s">
        <v>805</v>
      </c>
      <c r="K52" s="233"/>
      <c r="L52" s="232"/>
      <c r="M52" s="232" t="s">
        <v>2620</v>
      </c>
      <c r="N52" s="164" t="str">
        <f>ROW(demoPosts[[#This Row],[postTypeGuidLabel]])-3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64">
        <v>12</v>
      </c>
      <c r="P5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64"/>
      <c r="R52" s="234"/>
      <c r="S52" s="234"/>
      <c r="T52" s="234"/>
      <c r="U52" s="234"/>
      <c r="V52" s="234"/>
      <c r="W52" s="234"/>
      <c r="X52" s="234"/>
      <c r="Y52" s="234"/>
      <c r="Z52" s="234"/>
      <c r="AA52" s="234"/>
      <c r="AB52" s="234"/>
      <c r="AC52" s="235"/>
      <c r="AD52" s="234"/>
      <c r="AE52" s="234"/>
      <c r="AF52" s="236"/>
      <c r="AG52" s="165" t="s">
        <v>869</v>
      </c>
      <c r="AH52" s="234"/>
      <c r="AI52" s="234"/>
      <c r="AJ52" s="234"/>
      <c r="AK52" s="237"/>
      <c r="AL52" s="237"/>
      <c r="AM52" s="237"/>
      <c r="AN52" s="237"/>
      <c r="AO52" s="237"/>
      <c r="AP52" s="237"/>
      <c r="AQ52" s="237"/>
      <c r="AR52" s="237"/>
      <c r="AS52" s="237" t="str">
        <f>"\""name\"" : \"""&amp;demoPosts[[#This Row],[talentProfile.name]]&amp;"\"", "</f>
        <v xml:space="preserve">\"name\" : \"\", </v>
      </c>
      <c r="AT52" s="237" t="str">
        <f>"\""title\"" : \"""&amp;demoPosts[[#This Row],[talentProfile.title]]&amp;"\"", "</f>
        <v xml:space="preserve">\"title\" : \"\", </v>
      </c>
      <c r="AU52" s="237" t="str">
        <f>"\""capabilities\"" : \"""&amp;demoPosts[[#This Row],[talentProfile.capabilities]]&amp;"\"", "</f>
        <v xml:space="preserve">\"capabilities\" : \"\", </v>
      </c>
      <c r="AV52" s="237" t="str">
        <f>"\""video\"" : \"""&amp;demoPosts[[#This Row],[talentProfile.video]]&amp;"\"" "</f>
        <v xml:space="preserve">\"video\" : \"\" </v>
      </c>
      <c r="AW5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2" s="212" t="str">
        <f>"\""uid\"" : \"""&amp;demoPosts[[#This Row],[uid]]&amp;"\"", "</f>
        <v xml:space="preserve">\"uid\" : \"4e34499f60744d9bbea237ddf64eb966\", </v>
      </c>
      <c r="AY52" s="232" t="e">
        <f>"\""text\"" : \""" &amp;#REF! &amp; "\"", "</f>
        <v>#REF!</v>
      </c>
      <c r="AZ52" s="232" t="str">
        <f t="shared" si="5"/>
        <v xml:space="preserve">\"type\" : \"TEXT\", </v>
      </c>
      <c r="BA52" s="232" t="str">
        <f ca="1">"\""created\"" : \""" &amp; demoPosts[[#This Row],[created]] &amp; "\"", "</f>
        <v xml:space="preserve">\"created\" : \"2016-09-02T23:11:46Z\", </v>
      </c>
      <c r="BB52" s="232" t="str">
        <f>"\""modified\"" : \""" &amp; demoPosts[[#This Row],[modified]] &amp; "\"", "</f>
        <v xml:space="preserve">\"modified\" : \"2002-05-30T09:30:10Z\", </v>
      </c>
      <c r="BC52" s="232" t="str">
        <f ca="1">"\""created\"" : \""" &amp; demoPosts[[#This Row],[created]] &amp; "\"", "</f>
        <v xml:space="preserve">\"created\" : \"2016-09-02T23:11:46Z\", </v>
      </c>
      <c r="BD52" s="232" t="str">
        <f>"\""modified\"" : \""" &amp; demoPosts[[#This Row],[modified]] &amp; "\"", "</f>
        <v xml:space="preserve">\"modified\" : \"2002-05-30T09:30:10Z\", </v>
      </c>
      <c r="BE52" s="232" t="str">
        <f>"\""labels\"" : \""each([Bitcoin],[Ethereum],[" &amp; demoPosts[[#This Row],[postTypeGuidLabel]]&amp;"])\"", "</f>
        <v xml:space="preserve">\"labels\" : \"each([Bitcoin],[Ethereum],[MESSAGEPOSTLABEL])\", </v>
      </c>
      <c r="BF52" s="232" t="str">
        <f t="shared" si="6"/>
        <v>\"connections\":[{\"source\":\"alias://ff5136ad023a66644c4f4a8e2a495bb34689/alias\",\"target\":\"alias://0e65bd3a974ed1d7c195f94055c93537827f/alias\",\"label\":\"f0186f0d-c862-4ee3-9c09-b850a9d745a7\"}],</v>
      </c>
      <c r="BG52" s="232" t="str">
        <f>"\""versionedPostId\"" : \""" &amp; demoPosts[[#This Row],[versionedPost.id]] &amp; "\"", "</f>
        <v xml:space="preserve">\"versionedPostId\" : \"\", </v>
      </c>
      <c r="BH52" s="232" t="str">
        <f>"\""versionedPostPredecessorId\"" : \""" &amp; demoPosts[[#This Row],[versionedPost.predecessorID]] &amp; "\"", "</f>
        <v xml:space="preserve">\"versionedPostPredecessorId\" : \"\", </v>
      </c>
      <c r="BI52" s="238" t="str">
        <f>"\""jobPostType\"" : \""" &amp; demoPosts[[#This Row],[jobPostType]] &amp; "\"", "</f>
        <v xml:space="preserve">\"jobPostType\" : \"\", </v>
      </c>
      <c r="BJ52" s="238" t="str">
        <f>"\""name\"" : \""" &amp; demoPosts[[#This Row],[summary]] &amp; "\"", "</f>
        <v xml:space="preserve">\"name\" : \"\", </v>
      </c>
      <c r="BK52" s="238" t="str">
        <f>"\""description\"" : \""" &amp; demoPosts[[#This Row],[description]] &amp; "\"", "</f>
        <v xml:space="preserve">\"description\" : \"\", </v>
      </c>
      <c r="BL52" s="238" t="str">
        <f>"\""message\"" : \""" &amp; demoPosts[[#This Row],[message]] &amp; "\"", "</f>
        <v xml:space="preserve">\"message\" : \"\", </v>
      </c>
      <c r="BM5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2" s="238" t="str">
        <f>"\""postedDate\"" : \""" &amp; demoPosts[[#This Row],[message]] &amp; "\"", "</f>
        <v xml:space="preserve">\"postedDate\" : \"\", </v>
      </c>
      <c r="BO52" s="238" t="str">
        <f>"\""broadcastDate\"" : \""" &amp; demoPosts[[#This Row],[broadcastDate]] &amp; "\"", "</f>
        <v xml:space="preserve">\"broadcastDate\" : \"\", </v>
      </c>
      <c r="BP52" s="238" t="str">
        <f>"\""startDate\"" : \""" &amp; demoPosts[[#This Row],[startDate]] &amp; "\"", "</f>
        <v xml:space="preserve">\"startDate\" : \"\", </v>
      </c>
      <c r="BQ52" s="238" t="str">
        <f>"\""endDate\"" : \""" &amp; demoPosts[[#This Row],[endDate]] &amp; "\"", "</f>
        <v xml:space="preserve">\"endDate\" : \"\", </v>
      </c>
      <c r="BR52" s="238" t="str">
        <f>"\""currency\"" : \""" &amp; demoPosts[[#This Row],[currency]] &amp; "\"", "</f>
        <v xml:space="preserve">\"currency\" : \"\", </v>
      </c>
      <c r="BS52" s="238" t="str">
        <f>"\""workLocation\"" : \""" &amp; demoPosts[[#This Row],[workLocation]] &amp; "\"", "</f>
        <v xml:space="preserve">\"workLocation\" : \"\", </v>
      </c>
      <c r="BT52" s="238" t="str">
        <f>"\""isPayoutInPieces\"" : \""" &amp; demoPosts[[#This Row],[isPayoutInPieces]] &amp; "\"", "</f>
        <v xml:space="preserve">\"isPayoutInPieces\" : \"\", </v>
      </c>
      <c r="BU52" s="238" t="str">
        <f t="shared" si="7"/>
        <v xml:space="preserve">\"skillNeeded\" : \"\", </v>
      </c>
      <c r="BV52" s="238" t="str">
        <f>"\""posterId\"" : \""" &amp; demoPosts[[#This Row],[posterId]] &amp; "\"", "</f>
        <v xml:space="preserve">\"posterId\" : \"\", </v>
      </c>
      <c r="BW52" s="238" t="str">
        <f>"\""versionNumber\"" : \""" &amp; demoPosts[[#This Row],[versionNumber]] &amp; "\"", "</f>
        <v xml:space="preserve">\"versionNumber\" : \"\", </v>
      </c>
      <c r="BX52" s="239" t="str">
        <f>"\""allowFormatting\"" : " &amp; demoPosts[[#This Row],[allowFormatting]] &amp; ", "</f>
        <v xml:space="preserve">\"allowFormatting\" : , </v>
      </c>
      <c r="BY52" s="238" t="str">
        <f>"\""canForward\"" : " &amp; demoPosts[[#This Row],[canForward]] &amp; ", "</f>
        <v xml:space="preserve">\"canForward\" : true, </v>
      </c>
      <c r="BZ52" s="238" t="str">
        <f t="shared" si="8"/>
        <v xml:space="preserve">\"referents\" : \"\", </v>
      </c>
      <c r="CA52" s="238" t="str">
        <f>"\""contractType\"" : \""" &amp; demoPosts[[#This Row],[contractType]] &amp; "\"", "</f>
        <v xml:space="preserve">\"contractType\" : \"\", </v>
      </c>
      <c r="CB52" s="238" t="str">
        <f>"\""budget\"" : \""" &amp; demoPosts[[#This Row],[budget]] &amp; "\"""</f>
        <v>\"budget\" : \"\"</v>
      </c>
      <c r="CC5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2" s="238"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2" s="238" t="str">
        <f>"\""subject\"" : \""" &amp; demoPosts[[#This Row],[messageSubject]] &amp; "\"","</f>
        <v>\"subject\" : \"subject to discussion\",</v>
      </c>
      <c r="CF5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2" s="232" t="str">
        <f ca="1">"{\""$type\"":\"""&amp;demoPosts[[#This Row],[$type]]&amp;"\"","&amp;demoPosts[[#This Row],[uidInnerJson]]&amp;demoPosts[[#This Row],[createdInnerJson]]&amp;demoPosts[[#This Row],[modifiedInnerJson]]&amp;"\""connections\"":[{}],"&amp;demoPosts[[#This Row],[typeDependentContentJson]]&amp;"}"</f>
        <v>{\"$type\":\"shared.models.MessagePost\",\"uid\" : \"4e34499f60744d9bbea237ddf64eb966\", \"created\" : \"2016-09-02T23:11:46Z\", \"modified\" : \"2002-05-30T09:30:10Z\", \"connections\":[{}],\"postContent\": {\"$type\":\"shared.models.MessagePostContent\",\"versionedPostId\" : \"\", \"versionedPostPredecessorId\" : \"\", \"versionNumber\" : \"\", \"canForward\"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2" s="212" t="str">
        <f>"""uid"" : """&amp;demoPosts[[#This Row],[uid]]&amp;""", "</f>
        <v xml:space="preserve">"uid" : "4e34499f60744d9bbea237ddf64eb966", </v>
      </c>
      <c r="CK52" s="231" t="str">
        <f>"""src"" : """&amp;demoPosts[[#This Row],[Source]]&amp;""", "</f>
        <v xml:space="preserve">"src" : "e5316114aefd4a20944ba23be399d574", </v>
      </c>
      <c r="CL52" s="231" t="str">
        <f>"""trgts"" : ["""&amp;demoPosts[[#This Row],[trgt1]]&amp;"""], "</f>
        <v xml:space="preserve">"trgts" : ["eeeeeeeeeeeeeeeeeeeeeeeeeeeeeeee"], </v>
      </c>
      <c r="CM52" s="209" t="str">
        <f>"""label"" : ""each([Bitcoin],[Ethereum],[" &amp; demoPosts[[#This Row],[postTypeGuidLabel]]&amp;"])"", "</f>
        <v xml:space="preserve">"label" : "each([Bitcoin],[Ethereum],[MESSAGEPOSTLABEL])", </v>
      </c>
      <c r="CN52" s="240"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\"2016-09-02T23:11:46Z\", \"modified\" : \"2002-05-30T09:30:10Z\", \"connections\":[{}],\"postContent\": {\"$type\":\"shared.models.MessagePostContent\",\"versionedPostId\" : \"\", \"versionedPostPredecessorId\" : \"\", \"versionNumber\" : \"\", \"canForward\"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3" spans="2:92" s="209" customFormat="1" x14ac:dyDescent="0.25">
      <c r="B53" s="209" t="s">
        <v>1262</v>
      </c>
      <c r="C53" s="209" t="s">
        <v>1166</v>
      </c>
      <c r="D53" s="209" t="str">
        <f>VLOOKUP(demoPosts[[#This Row],[Source]],Table1[[UUID]:[email]],2,FALSE)</f>
        <v>51@localhost</v>
      </c>
      <c r="E53" s="213" t="s">
        <v>2507</v>
      </c>
      <c r="F53" s="209" t="s">
        <v>806</v>
      </c>
      <c r="G5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3" s="232"/>
      <c r="I53" s="232" t="str">
        <f t="shared" ca="1" si="4"/>
        <v>2016-09-02T23:11:46Z</v>
      </c>
      <c r="J53" s="232" t="s">
        <v>805</v>
      </c>
      <c r="K53" s="233"/>
      <c r="L53" s="232"/>
      <c r="M53" s="232" t="s">
        <v>2620</v>
      </c>
      <c r="N53" s="164" t="str">
        <f>ROW(demoPosts[[#This Row],[postTypeGuidLabel]])-3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64">
        <v>12</v>
      </c>
      <c r="P5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64"/>
      <c r="R53" s="234"/>
      <c r="S53" s="234"/>
      <c r="T53" s="234"/>
      <c r="U53" s="234"/>
      <c r="V53" s="234"/>
      <c r="W53" s="234"/>
      <c r="X53" s="234"/>
      <c r="Y53" s="234"/>
      <c r="Z53" s="234"/>
      <c r="AA53" s="234"/>
      <c r="AB53" s="234"/>
      <c r="AC53" s="235"/>
      <c r="AD53" s="234"/>
      <c r="AE53" s="234"/>
      <c r="AF53" s="236"/>
      <c r="AG53" s="165" t="s">
        <v>869</v>
      </c>
      <c r="AH53" s="234"/>
      <c r="AI53" s="234"/>
      <c r="AJ53" s="234"/>
      <c r="AK53" s="237"/>
      <c r="AL53" s="237"/>
      <c r="AM53" s="237"/>
      <c r="AN53" s="237"/>
      <c r="AO53" s="237"/>
      <c r="AP53" s="237"/>
      <c r="AQ53" s="237"/>
      <c r="AR53" s="237"/>
      <c r="AS53" s="237" t="str">
        <f>"\""name\"" : \"""&amp;demoPosts[[#This Row],[talentProfile.name]]&amp;"\"", "</f>
        <v xml:space="preserve">\"name\" : \"\", </v>
      </c>
      <c r="AT53" s="237" t="str">
        <f>"\""title\"" : \"""&amp;demoPosts[[#This Row],[talentProfile.title]]&amp;"\"", "</f>
        <v xml:space="preserve">\"title\" : \"\", </v>
      </c>
      <c r="AU53" s="237" t="str">
        <f>"\""capabilities\"" : \"""&amp;demoPosts[[#This Row],[talentProfile.capabilities]]&amp;"\"", "</f>
        <v xml:space="preserve">\"capabilities\" : \"\", </v>
      </c>
      <c r="AV53" s="237" t="str">
        <f>"\""video\"" : \"""&amp;demoPosts[[#This Row],[talentProfile.video]]&amp;"\"" "</f>
        <v xml:space="preserve">\"video\" : \"\" </v>
      </c>
      <c r="AW5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3" s="212" t="str">
        <f>"\""uid\"" : \"""&amp;demoPosts[[#This Row],[uid]]&amp;"\"", "</f>
        <v xml:space="preserve">\"uid\" : \"2298e80cf51d4d06a19c9e292bd390e6\", </v>
      </c>
      <c r="AY53" s="232" t="e">
        <f>"\""text\"" : \""" &amp;#REF! &amp; "\"", "</f>
        <v>#REF!</v>
      </c>
      <c r="AZ53" s="232" t="str">
        <f t="shared" si="5"/>
        <v xml:space="preserve">\"type\" : \"TEXT\", </v>
      </c>
      <c r="BA53" s="232" t="str">
        <f ca="1">"\""created\"" : \""" &amp; demoPosts[[#This Row],[created]] &amp; "\"", "</f>
        <v xml:space="preserve">\"created\" : \"2016-09-02T23:11:46Z\", </v>
      </c>
      <c r="BB53" s="232" t="str">
        <f>"\""modified\"" : \""" &amp; demoPosts[[#This Row],[modified]] &amp; "\"", "</f>
        <v xml:space="preserve">\"modified\" : \"2002-05-30T09:30:10Z\", </v>
      </c>
      <c r="BC53" s="232" t="str">
        <f ca="1">"\""created\"" : \""" &amp; demoPosts[[#This Row],[created]] &amp; "\"", "</f>
        <v xml:space="preserve">\"created\" : \"2016-09-02T23:11:46Z\", </v>
      </c>
      <c r="BD53" s="232" t="str">
        <f>"\""modified\"" : \""" &amp; demoPosts[[#This Row],[modified]] &amp; "\"", "</f>
        <v xml:space="preserve">\"modified\" : \"2002-05-30T09:30:10Z\", </v>
      </c>
      <c r="BE53" s="232" t="str">
        <f>"\""labels\"" : \""each([Bitcoin],[Ethereum],[" &amp; demoPosts[[#This Row],[postTypeGuidLabel]]&amp;"])\"", "</f>
        <v xml:space="preserve">\"labels\" : \"each([Bitcoin],[Ethereum],[MESSAGEPOSTLABEL])\", </v>
      </c>
      <c r="BF53" s="232" t="str">
        <f t="shared" si="6"/>
        <v>\"connections\":[{\"source\":\"alias://ff5136ad023a66644c4f4a8e2a495bb34689/alias\",\"target\":\"alias://0e65bd3a974ed1d7c195f94055c93537827f/alias\",\"label\":\"f0186f0d-c862-4ee3-9c09-b850a9d745a7\"}],</v>
      </c>
      <c r="BG53" s="232" t="str">
        <f>"\""versionedPostId\"" : \""" &amp; demoPosts[[#This Row],[versionedPost.id]] &amp; "\"", "</f>
        <v xml:space="preserve">\"versionedPostId\" : \"\", </v>
      </c>
      <c r="BH53" s="232" t="str">
        <f>"\""versionedPostPredecessorId\"" : \""" &amp; demoPosts[[#This Row],[versionedPost.predecessorID]] &amp; "\"", "</f>
        <v xml:space="preserve">\"versionedPostPredecessorId\" : \"\", </v>
      </c>
      <c r="BI53" s="238" t="str">
        <f>"\""jobPostType\"" : \""" &amp; demoPosts[[#This Row],[jobPostType]] &amp; "\"", "</f>
        <v xml:space="preserve">\"jobPostType\" : \"\", </v>
      </c>
      <c r="BJ53" s="238" t="str">
        <f>"\""name\"" : \""" &amp; demoPosts[[#This Row],[summary]] &amp; "\"", "</f>
        <v xml:space="preserve">\"name\" : \"\", </v>
      </c>
      <c r="BK53" s="238" t="str">
        <f>"\""description\"" : \""" &amp; demoPosts[[#This Row],[description]] &amp; "\"", "</f>
        <v xml:space="preserve">\"description\" : \"\", </v>
      </c>
      <c r="BL53" s="238" t="str">
        <f>"\""message\"" : \""" &amp; demoPosts[[#This Row],[message]] &amp; "\"", "</f>
        <v xml:space="preserve">\"message\" : \"\", </v>
      </c>
      <c r="BM5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3" s="238" t="str">
        <f>"\""postedDate\"" : \""" &amp; demoPosts[[#This Row],[message]] &amp; "\"", "</f>
        <v xml:space="preserve">\"postedDate\" : \"\", </v>
      </c>
      <c r="BO53" s="238" t="str">
        <f>"\""broadcastDate\"" : \""" &amp; demoPosts[[#This Row],[broadcastDate]] &amp; "\"", "</f>
        <v xml:space="preserve">\"broadcastDate\" : \"\", </v>
      </c>
      <c r="BP53" s="238" t="str">
        <f>"\""startDate\"" : \""" &amp; demoPosts[[#This Row],[startDate]] &amp; "\"", "</f>
        <v xml:space="preserve">\"startDate\" : \"\", </v>
      </c>
      <c r="BQ53" s="238" t="str">
        <f>"\""endDate\"" : \""" &amp; demoPosts[[#This Row],[endDate]] &amp; "\"", "</f>
        <v xml:space="preserve">\"endDate\" : \"\", </v>
      </c>
      <c r="BR53" s="238" t="str">
        <f>"\""currency\"" : \""" &amp; demoPosts[[#This Row],[currency]] &amp; "\"", "</f>
        <v xml:space="preserve">\"currency\" : \"\", </v>
      </c>
      <c r="BS53" s="238" t="str">
        <f>"\""workLocation\"" : \""" &amp; demoPosts[[#This Row],[workLocation]] &amp; "\"", "</f>
        <v xml:space="preserve">\"workLocation\" : \"\", </v>
      </c>
      <c r="BT53" s="238" t="str">
        <f>"\""isPayoutInPieces\"" : \""" &amp; demoPosts[[#This Row],[isPayoutInPieces]] &amp; "\"", "</f>
        <v xml:space="preserve">\"isPayoutInPieces\" : \"\", </v>
      </c>
      <c r="BU53" s="238" t="str">
        <f t="shared" si="7"/>
        <v xml:space="preserve">\"skillNeeded\" : \"\", </v>
      </c>
      <c r="BV53" s="238" t="str">
        <f>"\""posterId\"" : \""" &amp; demoPosts[[#This Row],[posterId]] &amp; "\"", "</f>
        <v xml:space="preserve">\"posterId\" : \"\", </v>
      </c>
      <c r="BW53" s="238" t="str">
        <f>"\""versionNumber\"" : \""" &amp; demoPosts[[#This Row],[versionNumber]] &amp; "\"", "</f>
        <v xml:space="preserve">\"versionNumber\" : \"\", </v>
      </c>
      <c r="BX53" s="239" t="str">
        <f>"\""allowFormatting\"" : " &amp; demoPosts[[#This Row],[allowFormatting]] &amp; ", "</f>
        <v xml:space="preserve">\"allowFormatting\" : , </v>
      </c>
      <c r="BY53" s="238" t="str">
        <f>"\""canForward\"" : " &amp; demoPosts[[#This Row],[canForward]] &amp; ", "</f>
        <v xml:space="preserve">\"canForward\" : true, </v>
      </c>
      <c r="BZ53" s="238" t="str">
        <f t="shared" si="8"/>
        <v xml:space="preserve">\"referents\" : \"\", </v>
      </c>
      <c r="CA53" s="238" t="str">
        <f>"\""contractType\"" : \""" &amp; demoPosts[[#This Row],[contractType]] &amp; "\"", "</f>
        <v xml:space="preserve">\"contractType\" : \"\", </v>
      </c>
      <c r="CB53" s="238" t="str">
        <f>"\""budget\"" : \""" &amp; demoPosts[[#This Row],[budget]] &amp; "\"""</f>
        <v>\"budget\" : \"\"</v>
      </c>
      <c r="CC5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3" s="238"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3" s="238" t="str">
        <f>"\""subject\"" : \""" &amp; demoPosts[[#This Row],[messageSubject]] &amp; "\"","</f>
        <v>\"subject\" : \"subject to discussion\",</v>
      </c>
      <c r="CF5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3" s="232" t="str">
        <f ca="1">"{\""$type\"":\"""&amp;demoPosts[[#This Row],[$type]]&amp;"\"","&amp;demoPosts[[#This Row],[uidInnerJson]]&amp;demoPosts[[#This Row],[createdInnerJson]]&amp;demoPosts[[#This Row],[modifiedInnerJson]]&amp;"\""connections\"":[{}],"&amp;demoPosts[[#This Row],[typeDependentContentJson]]&amp;"}"</f>
        <v>{\"$type\":\"shared.models.MessagePost\",\"uid\" : \"2298e80cf51d4d06a19c9e292bd390e6\", \"created\" : \"2016-09-02T23:11:46Z\", \"modified\" : \"2002-05-30T09:30:10Z\", \"connections\":[{}],\"postContent\": {\"$type\":\"shared.models.MessagePostContent\",\"versionedPostId\" : \"\", \"versionedPostPredecessorId\" : \"\", \"versionNumber\" : \"\", \"canForward\"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3" s="212" t="str">
        <f>"""uid"" : """&amp;demoPosts[[#This Row],[uid]]&amp;""", "</f>
        <v xml:space="preserve">"uid" : "2298e80cf51d4d06a19c9e292bd390e6", </v>
      </c>
      <c r="CK53" s="231" t="str">
        <f>"""src"" : """&amp;demoPosts[[#This Row],[Source]]&amp;""", "</f>
        <v xml:space="preserve">"src" : "c706d79539194091961331e600b2e321", </v>
      </c>
      <c r="CL53" s="231" t="str">
        <f>"""trgts"" : ["""&amp;demoPosts[[#This Row],[trgt1]]&amp;"""], "</f>
        <v xml:space="preserve">"trgts" : ["eeeeeeeeeeeeeeeeeeeeeeeeeeeeeeee"], </v>
      </c>
      <c r="CM53" s="209" t="str">
        <f>"""label"" : ""each([Bitcoin],[Ethereum],[" &amp; demoPosts[[#This Row],[postTypeGuidLabel]]&amp;"])"", "</f>
        <v xml:space="preserve">"label" : "each([Bitcoin],[Ethereum],[MESSAGEPOSTLABEL])", </v>
      </c>
      <c r="CN53" s="240"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\"2016-09-02T23:11:46Z\", \"modified\" : \"2002-05-30T09:30:10Z\", \"connections\":[{}],\"postContent\": {\"$type\":\"shared.models.MessagePostContent\",\"versionedPostId\" : \"\", \"versionedPostPredecessorId\" : \"\", \"versionNumber\" : \"\", \"canForward\"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4" spans="2:92" s="209" customFormat="1" x14ac:dyDescent="0.25">
      <c r="B54" s="209" t="s">
        <v>1263</v>
      </c>
      <c r="C54" s="209" t="s">
        <v>1167</v>
      </c>
      <c r="D54" s="209" t="str">
        <f>VLOOKUP(demoPosts[[#This Row],[Source]],Table1[[UUID]:[email]],2,FALSE)</f>
        <v>52@localhost</v>
      </c>
      <c r="E54" s="213" t="s">
        <v>2507</v>
      </c>
      <c r="F54" s="209" t="s">
        <v>806</v>
      </c>
      <c r="G5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4" s="232"/>
      <c r="I54" s="232" t="str">
        <f t="shared" ca="1" si="4"/>
        <v>2016-09-02T23:11:46Z</v>
      </c>
      <c r="J54" s="232" t="s">
        <v>805</v>
      </c>
      <c r="K54" s="233"/>
      <c r="L54" s="232"/>
      <c r="M54" s="232" t="s">
        <v>2620</v>
      </c>
      <c r="N54" s="164" t="str">
        <f>ROW(demoPosts[[#This Row],[postTypeGuidLabel]])-3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64">
        <v>12</v>
      </c>
      <c r="P5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64"/>
      <c r="R54" s="234"/>
      <c r="S54" s="234"/>
      <c r="T54" s="234"/>
      <c r="U54" s="234"/>
      <c r="V54" s="234"/>
      <c r="W54" s="234"/>
      <c r="X54" s="234"/>
      <c r="Y54" s="234"/>
      <c r="Z54" s="234"/>
      <c r="AA54" s="234"/>
      <c r="AB54" s="234"/>
      <c r="AC54" s="235"/>
      <c r="AD54" s="234"/>
      <c r="AE54" s="234"/>
      <c r="AF54" s="236"/>
      <c r="AG54" s="165" t="s">
        <v>869</v>
      </c>
      <c r="AH54" s="234"/>
      <c r="AI54" s="234"/>
      <c r="AJ54" s="234"/>
      <c r="AK54" s="237"/>
      <c r="AL54" s="237"/>
      <c r="AM54" s="237"/>
      <c r="AN54" s="237"/>
      <c r="AO54" s="237"/>
      <c r="AP54" s="237"/>
      <c r="AQ54" s="237"/>
      <c r="AR54" s="237"/>
      <c r="AS54" s="237" t="str">
        <f>"\""name\"" : \"""&amp;demoPosts[[#This Row],[talentProfile.name]]&amp;"\"", "</f>
        <v xml:space="preserve">\"name\" : \"\", </v>
      </c>
      <c r="AT54" s="237" t="str">
        <f>"\""title\"" : \"""&amp;demoPosts[[#This Row],[talentProfile.title]]&amp;"\"", "</f>
        <v xml:space="preserve">\"title\" : \"\", </v>
      </c>
      <c r="AU54" s="237" t="str">
        <f>"\""capabilities\"" : \"""&amp;demoPosts[[#This Row],[talentProfile.capabilities]]&amp;"\"", "</f>
        <v xml:space="preserve">\"capabilities\" : \"\", </v>
      </c>
      <c r="AV54" s="237" t="str">
        <f>"\""video\"" : \"""&amp;demoPosts[[#This Row],[talentProfile.video]]&amp;"\"" "</f>
        <v xml:space="preserve">\"video\" : \"\" </v>
      </c>
      <c r="AW5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4" s="212" t="str">
        <f>"\""uid\"" : \"""&amp;demoPosts[[#This Row],[uid]]&amp;"\"", "</f>
        <v xml:space="preserve">\"uid\" : \"880933c74081419b8987aad28fdf9e3b\", </v>
      </c>
      <c r="AY54" s="232" t="e">
        <f>"\""text\"" : \""" &amp;#REF! &amp; "\"", "</f>
        <v>#REF!</v>
      </c>
      <c r="AZ54" s="232" t="str">
        <f t="shared" si="5"/>
        <v xml:space="preserve">\"type\" : \"TEXT\", </v>
      </c>
      <c r="BA54" s="232" t="str">
        <f ca="1">"\""created\"" : \""" &amp; demoPosts[[#This Row],[created]] &amp; "\"", "</f>
        <v xml:space="preserve">\"created\" : \"2016-09-02T23:11:46Z\", </v>
      </c>
      <c r="BB54" s="232" t="str">
        <f>"\""modified\"" : \""" &amp; demoPosts[[#This Row],[modified]] &amp; "\"", "</f>
        <v xml:space="preserve">\"modified\" : \"2002-05-30T09:30:10Z\", </v>
      </c>
      <c r="BC54" s="232" t="str">
        <f ca="1">"\""created\"" : \""" &amp; demoPosts[[#This Row],[created]] &amp; "\"", "</f>
        <v xml:space="preserve">\"created\" : \"2016-09-02T23:11:46Z\", </v>
      </c>
      <c r="BD54" s="232" t="str">
        <f>"\""modified\"" : \""" &amp; demoPosts[[#This Row],[modified]] &amp; "\"", "</f>
        <v xml:space="preserve">\"modified\" : \"2002-05-30T09:30:10Z\", </v>
      </c>
      <c r="BE54" s="232" t="str">
        <f>"\""labels\"" : \""each([Bitcoin],[Ethereum],[" &amp; demoPosts[[#This Row],[postTypeGuidLabel]]&amp;"])\"", "</f>
        <v xml:space="preserve">\"labels\" : \"each([Bitcoin],[Ethereum],[MESSAGEPOSTLABEL])\", </v>
      </c>
      <c r="BF54" s="232" t="str">
        <f t="shared" si="6"/>
        <v>\"connections\":[{\"source\":\"alias://ff5136ad023a66644c4f4a8e2a495bb34689/alias\",\"target\":\"alias://0e65bd3a974ed1d7c195f94055c93537827f/alias\",\"label\":\"f0186f0d-c862-4ee3-9c09-b850a9d745a7\"}],</v>
      </c>
      <c r="BG54" s="232" t="str">
        <f>"\""versionedPostId\"" : \""" &amp; demoPosts[[#This Row],[versionedPost.id]] &amp; "\"", "</f>
        <v xml:space="preserve">\"versionedPostId\" : \"\", </v>
      </c>
      <c r="BH54" s="232" t="str">
        <f>"\""versionedPostPredecessorId\"" : \""" &amp; demoPosts[[#This Row],[versionedPost.predecessorID]] &amp; "\"", "</f>
        <v xml:space="preserve">\"versionedPostPredecessorId\" : \"\", </v>
      </c>
      <c r="BI54" s="238" t="str">
        <f>"\""jobPostType\"" : \""" &amp; demoPosts[[#This Row],[jobPostType]] &amp; "\"", "</f>
        <v xml:space="preserve">\"jobPostType\" : \"\", </v>
      </c>
      <c r="BJ54" s="238" t="str">
        <f>"\""name\"" : \""" &amp; demoPosts[[#This Row],[summary]] &amp; "\"", "</f>
        <v xml:space="preserve">\"name\" : \"\", </v>
      </c>
      <c r="BK54" s="238" t="str">
        <f>"\""description\"" : \""" &amp; demoPosts[[#This Row],[description]] &amp; "\"", "</f>
        <v xml:space="preserve">\"description\" : \"\", </v>
      </c>
      <c r="BL54" s="238" t="str">
        <f>"\""message\"" : \""" &amp; demoPosts[[#This Row],[message]] &amp; "\"", "</f>
        <v xml:space="preserve">\"message\" : \"\", </v>
      </c>
      <c r="BM5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4" s="238" t="str">
        <f>"\""postedDate\"" : \""" &amp; demoPosts[[#This Row],[message]] &amp; "\"", "</f>
        <v xml:space="preserve">\"postedDate\" : \"\", </v>
      </c>
      <c r="BO54" s="238" t="str">
        <f>"\""broadcastDate\"" : \""" &amp; demoPosts[[#This Row],[broadcastDate]] &amp; "\"", "</f>
        <v xml:space="preserve">\"broadcastDate\" : \"\", </v>
      </c>
      <c r="BP54" s="238" t="str">
        <f>"\""startDate\"" : \""" &amp; demoPosts[[#This Row],[startDate]] &amp; "\"", "</f>
        <v xml:space="preserve">\"startDate\" : \"\", </v>
      </c>
      <c r="BQ54" s="238" t="str">
        <f>"\""endDate\"" : \""" &amp; demoPosts[[#This Row],[endDate]] &amp; "\"", "</f>
        <v xml:space="preserve">\"endDate\" : \"\", </v>
      </c>
      <c r="BR54" s="238" t="str">
        <f>"\""currency\"" : \""" &amp; demoPosts[[#This Row],[currency]] &amp; "\"", "</f>
        <v xml:space="preserve">\"currency\" : \"\", </v>
      </c>
      <c r="BS54" s="238" t="str">
        <f>"\""workLocation\"" : \""" &amp; demoPosts[[#This Row],[workLocation]] &amp; "\"", "</f>
        <v xml:space="preserve">\"workLocation\" : \"\", </v>
      </c>
      <c r="BT54" s="238" t="str">
        <f>"\""isPayoutInPieces\"" : \""" &amp; demoPosts[[#This Row],[isPayoutInPieces]] &amp; "\"", "</f>
        <v xml:space="preserve">\"isPayoutInPieces\" : \"\", </v>
      </c>
      <c r="BU54" s="238" t="str">
        <f t="shared" si="7"/>
        <v xml:space="preserve">\"skillNeeded\" : \"\", </v>
      </c>
      <c r="BV54" s="238" t="str">
        <f>"\""posterId\"" : \""" &amp; demoPosts[[#This Row],[posterId]] &amp; "\"", "</f>
        <v xml:space="preserve">\"posterId\" : \"\", </v>
      </c>
      <c r="BW54" s="238" t="str">
        <f>"\""versionNumber\"" : \""" &amp; demoPosts[[#This Row],[versionNumber]] &amp; "\"", "</f>
        <v xml:space="preserve">\"versionNumber\" : \"\", </v>
      </c>
      <c r="BX54" s="239" t="str">
        <f>"\""allowFormatting\"" : " &amp; demoPosts[[#This Row],[allowFormatting]] &amp; ", "</f>
        <v xml:space="preserve">\"allowFormatting\" : , </v>
      </c>
      <c r="BY54" s="238" t="str">
        <f>"\""canForward\"" : " &amp; demoPosts[[#This Row],[canForward]] &amp; ", "</f>
        <v xml:space="preserve">\"canForward\" : true, </v>
      </c>
      <c r="BZ54" s="238" t="str">
        <f t="shared" si="8"/>
        <v xml:space="preserve">\"referents\" : \"\", </v>
      </c>
      <c r="CA54" s="238" t="str">
        <f>"\""contractType\"" : \""" &amp; demoPosts[[#This Row],[contractType]] &amp; "\"", "</f>
        <v xml:space="preserve">\"contractType\" : \"\", </v>
      </c>
      <c r="CB54" s="238" t="str">
        <f>"\""budget\"" : \""" &amp; demoPosts[[#This Row],[budget]] &amp; "\"""</f>
        <v>\"budget\" : \"\"</v>
      </c>
      <c r="CC5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4" s="238"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4" s="238" t="str">
        <f>"\""subject\"" : \""" &amp; demoPosts[[#This Row],[messageSubject]] &amp; "\"","</f>
        <v>\"subject\" : \"subject to discussion\",</v>
      </c>
      <c r="CF5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4" s="232" t="str">
        <f ca="1">"{\""$type\"":\"""&amp;demoPosts[[#This Row],[$type]]&amp;"\"","&amp;demoPosts[[#This Row],[uidInnerJson]]&amp;demoPosts[[#This Row],[createdInnerJson]]&amp;demoPosts[[#This Row],[modifiedInnerJson]]&amp;"\""connections\"":[{}],"&amp;demoPosts[[#This Row],[typeDependentContentJson]]&amp;"}"</f>
        <v>{\"$type\":\"shared.models.MessagePost\",\"uid\" : \"880933c74081419b8987aad28fdf9e3b\", \"created\" : \"2016-09-02T23:11:46Z\", \"modified\" : \"2002-05-30T09:30:10Z\", \"connections\":[{}],\"postContent\": {\"$type\":\"shared.models.MessagePostContent\",\"versionedPostId\" : \"\", \"versionedPostPredecessorId\" : \"\", \"versionNumber\" : \"\", \"canForward\"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4" s="212" t="str">
        <f>"""uid"" : """&amp;demoPosts[[#This Row],[uid]]&amp;""", "</f>
        <v xml:space="preserve">"uid" : "880933c74081419b8987aad28fdf9e3b", </v>
      </c>
      <c r="CK54" s="231" t="str">
        <f>"""src"" : """&amp;demoPosts[[#This Row],[Source]]&amp;""", "</f>
        <v xml:space="preserve">"src" : "d594d33734b744579da227feb95e392b", </v>
      </c>
      <c r="CL54" s="231" t="str">
        <f>"""trgts"" : ["""&amp;demoPosts[[#This Row],[trgt1]]&amp;"""], "</f>
        <v xml:space="preserve">"trgts" : ["eeeeeeeeeeeeeeeeeeeeeeeeeeeeeeee"], </v>
      </c>
      <c r="CM54" s="209" t="str">
        <f>"""label"" : ""each([Bitcoin],[Ethereum],[" &amp; demoPosts[[#This Row],[postTypeGuidLabel]]&amp;"])"", "</f>
        <v xml:space="preserve">"label" : "each([Bitcoin],[Ethereum],[MESSAGEPOSTLABEL])", </v>
      </c>
      <c r="CN54" s="240"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\"2016-09-02T23:11:46Z\", \"modified\" : \"2002-05-30T09:30:10Z\", \"connections\":[{}],\"postContent\": {\"$type\":\"shared.models.MessagePostContent\",\"versionedPostId\" : \"\", \"versionedPostPredecessorId\" : \"\", \"versionNumber\" : \"\", \"canForward\"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5" spans="2:92" s="209" customFormat="1" x14ac:dyDescent="0.25">
      <c r="B55" s="209" t="s">
        <v>1264</v>
      </c>
      <c r="C55" s="216" t="s">
        <v>1168</v>
      </c>
      <c r="D55" s="231" t="str">
        <f>VLOOKUP(demoPosts[[#This Row],[Source]],Table1[[UUID]:[email]],2,FALSE)</f>
        <v>53@localhost</v>
      </c>
      <c r="E55" s="213" t="s">
        <v>2507</v>
      </c>
      <c r="F55" s="209" t="s">
        <v>806</v>
      </c>
      <c r="G5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5" s="232"/>
      <c r="I55" s="232" t="str">
        <f t="shared" ca="1" si="4"/>
        <v>2016-09-02T23:11:46Z</v>
      </c>
      <c r="J55" s="232" t="s">
        <v>805</v>
      </c>
      <c r="K55" s="233"/>
      <c r="L55" s="232"/>
      <c r="M55" s="232" t="s">
        <v>2620</v>
      </c>
      <c r="N55" s="164" t="str">
        <f>ROW(demoPosts[[#This Row],[postTypeGuidLabel]])-3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64">
        <v>12</v>
      </c>
      <c r="P5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64"/>
      <c r="R55" s="234"/>
      <c r="S55" s="234"/>
      <c r="T55" s="234"/>
      <c r="U55" s="234"/>
      <c r="V55" s="234"/>
      <c r="W55" s="234"/>
      <c r="X55" s="234"/>
      <c r="Y55" s="234"/>
      <c r="Z55" s="234"/>
      <c r="AA55" s="234"/>
      <c r="AB55" s="234"/>
      <c r="AC55" s="235"/>
      <c r="AD55" s="234"/>
      <c r="AE55" s="234"/>
      <c r="AF55" s="236"/>
      <c r="AG55" s="165" t="s">
        <v>869</v>
      </c>
      <c r="AH55" s="234"/>
      <c r="AI55" s="234"/>
      <c r="AJ55" s="234"/>
      <c r="AK55" s="237"/>
      <c r="AL55" s="237"/>
      <c r="AM55" s="237"/>
      <c r="AN55" s="237"/>
      <c r="AO55" s="237"/>
      <c r="AP55" s="237"/>
      <c r="AQ55" s="237"/>
      <c r="AR55" s="237"/>
      <c r="AS55" s="237" t="str">
        <f>"\""name\"" : \"""&amp;demoPosts[[#This Row],[talentProfile.name]]&amp;"\"", "</f>
        <v xml:space="preserve">\"name\" : \"\", </v>
      </c>
      <c r="AT55" s="237" t="str">
        <f>"\""title\"" : \"""&amp;demoPosts[[#This Row],[talentProfile.title]]&amp;"\"", "</f>
        <v xml:space="preserve">\"title\" : \"\", </v>
      </c>
      <c r="AU55" s="237" t="str">
        <f>"\""capabilities\"" : \"""&amp;demoPosts[[#This Row],[talentProfile.capabilities]]&amp;"\"", "</f>
        <v xml:space="preserve">\"capabilities\" : \"\", </v>
      </c>
      <c r="AV55" s="237" t="str">
        <f>"\""video\"" : \"""&amp;demoPosts[[#This Row],[talentProfile.video]]&amp;"\"" "</f>
        <v xml:space="preserve">\"video\" : \"\" </v>
      </c>
      <c r="AW5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5" s="212" t="str">
        <f>"\""uid\"" : \"""&amp;demoPosts[[#This Row],[uid]]&amp;"\"", "</f>
        <v xml:space="preserve">\"uid\" : \"e57175f6d4fd4c1da3cc3581208e600f\", </v>
      </c>
      <c r="AY55" s="232" t="e">
        <f>"\""text\"" : \""" &amp;#REF! &amp; "\"", "</f>
        <v>#REF!</v>
      </c>
      <c r="AZ55" s="232" t="str">
        <f t="shared" si="5"/>
        <v xml:space="preserve">\"type\" : \"TEXT\", </v>
      </c>
      <c r="BA55" s="232" t="str">
        <f ca="1">"\""created\"" : \""" &amp; demoPosts[[#This Row],[created]] &amp; "\"", "</f>
        <v xml:space="preserve">\"created\" : \"2016-09-02T23:11:46Z\", </v>
      </c>
      <c r="BB55" s="232" t="str">
        <f>"\""modified\"" : \""" &amp; demoPosts[[#This Row],[modified]] &amp; "\"", "</f>
        <v xml:space="preserve">\"modified\" : \"2002-05-30T09:30:10Z\", </v>
      </c>
      <c r="BC55" s="232" t="str">
        <f ca="1">"\""created\"" : \""" &amp; demoPosts[[#This Row],[created]] &amp; "\"", "</f>
        <v xml:space="preserve">\"created\" : \"2016-09-02T23:11:46Z\", </v>
      </c>
      <c r="BD55" s="232" t="str">
        <f>"\""modified\"" : \""" &amp; demoPosts[[#This Row],[modified]] &amp; "\"", "</f>
        <v xml:space="preserve">\"modified\" : \"2002-05-30T09:30:10Z\", </v>
      </c>
      <c r="BE55" s="232" t="str">
        <f>"\""labels\"" : \""each([Bitcoin],[Ethereum],[" &amp; demoPosts[[#This Row],[postTypeGuidLabel]]&amp;"])\"", "</f>
        <v xml:space="preserve">\"labels\" : \"each([Bitcoin],[Ethereum],[MESSAGEPOSTLABEL])\", </v>
      </c>
      <c r="BF55" s="232" t="str">
        <f t="shared" si="6"/>
        <v>\"connections\":[{\"source\":\"alias://ff5136ad023a66644c4f4a8e2a495bb34689/alias\",\"target\":\"alias://0e65bd3a974ed1d7c195f94055c93537827f/alias\",\"label\":\"f0186f0d-c862-4ee3-9c09-b850a9d745a7\"}],</v>
      </c>
      <c r="BG55" s="232" t="str">
        <f>"\""versionedPostId\"" : \""" &amp; demoPosts[[#This Row],[versionedPost.id]] &amp; "\"", "</f>
        <v xml:space="preserve">\"versionedPostId\" : \"\", </v>
      </c>
      <c r="BH55" s="232" t="str">
        <f>"\""versionedPostPredecessorId\"" : \""" &amp; demoPosts[[#This Row],[versionedPost.predecessorID]] &amp; "\"", "</f>
        <v xml:space="preserve">\"versionedPostPredecessorId\" : \"\", </v>
      </c>
      <c r="BI55" s="238" t="str">
        <f>"\""jobPostType\"" : \""" &amp; demoPosts[[#This Row],[jobPostType]] &amp; "\"", "</f>
        <v xml:space="preserve">\"jobPostType\" : \"\", </v>
      </c>
      <c r="BJ55" s="238" t="str">
        <f>"\""name\"" : \""" &amp; demoPosts[[#This Row],[summary]] &amp; "\"", "</f>
        <v xml:space="preserve">\"name\" : \"\", </v>
      </c>
      <c r="BK55" s="238" t="str">
        <f>"\""description\"" : \""" &amp; demoPosts[[#This Row],[description]] &amp; "\"", "</f>
        <v xml:space="preserve">\"description\" : \"\", </v>
      </c>
      <c r="BL55" s="238" t="str">
        <f>"\""message\"" : \""" &amp; demoPosts[[#This Row],[message]] &amp; "\"", "</f>
        <v xml:space="preserve">\"message\" : \"\", </v>
      </c>
      <c r="BM5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5" s="238" t="str">
        <f>"\""postedDate\"" : \""" &amp; demoPosts[[#This Row],[message]] &amp; "\"", "</f>
        <v xml:space="preserve">\"postedDate\" : \"\", </v>
      </c>
      <c r="BO55" s="238" t="str">
        <f>"\""broadcastDate\"" : \""" &amp; demoPosts[[#This Row],[broadcastDate]] &amp; "\"", "</f>
        <v xml:space="preserve">\"broadcastDate\" : \"\", </v>
      </c>
      <c r="BP55" s="238" t="str">
        <f>"\""startDate\"" : \""" &amp; demoPosts[[#This Row],[startDate]] &amp; "\"", "</f>
        <v xml:space="preserve">\"startDate\" : \"\", </v>
      </c>
      <c r="BQ55" s="238" t="str">
        <f>"\""endDate\"" : \""" &amp; demoPosts[[#This Row],[endDate]] &amp; "\"", "</f>
        <v xml:space="preserve">\"endDate\" : \"\", </v>
      </c>
      <c r="BR55" s="238" t="str">
        <f>"\""currency\"" : \""" &amp; demoPosts[[#This Row],[currency]] &amp; "\"", "</f>
        <v xml:space="preserve">\"currency\" : \"\", </v>
      </c>
      <c r="BS55" s="238" t="str">
        <f>"\""workLocation\"" : \""" &amp; demoPosts[[#This Row],[workLocation]] &amp; "\"", "</f>
        <v xml:space="preserve">\"workLocation\" : \"\", </v>
      </c>
      <c r="BT55" s="238" t="str">
        <f>"\""isPayoutInPieces\"" : \""" &amp; demoPosts[[#This Row],[isPayoutInPieces]] &amp; "\"", "</f>
        <v xml:space="preserve">\"isPayoutInPieces\" : \"\", </v>
      </c>
      <c r="BU55" s="238" t="str">
        <f t="shared" si="7"/>
        <v xml:space="preserve">\"skillNeeded\" : \"\", </v>
      </c>
      <c r="BV55" s="238" t="str">
        <f>"\""posterId\"" : \""" &amp; demoPosts[[#This Row],[posterId]] &amp; "\"", "</f>
        <v xml:space="preserve">\"posterId\" : \"\", </v>
      </c>
      <c r="BW55" s="238" t="str">
        <f>"\""versionNumber\"" : \""" &amp; demoPosts[[#This Row],[versionNumber]] &amp; "\"", "</f>
        <v xml:space="preserve">\"versionNumber\" : \"\", </v>
      </c>
      <c r="BX55" s="239" t="str">
        <f>"\""allowFormatting\"" : " &amp; demoPosts[[#This Row],[allowFormatting]] &amp; ", "</f>
        <v xml:space="preserve">\"allowFormatting\" : , </v>
      </c>
      <c r="BY55" s="238" t="str">
        <f>"\""canForward\"" : " &amp; demoPosts[[#This Row],[canForward]] &amp; ", "</f>
        <v xml:space="preserve">\"canForward\" : true, </v>
      </c>
      <c r="BZ55" s="238" t="str">
        <f t="shared" si="8"/>
        <v xml:space="preserve">\"referents\" : \"\", </v>
      </c>
      <c r="CA55" s="238" t="str">
        <f>"\""contractType\"" : \""" &amp; demoPosts[[#This Row],[contractType]] &amp; "\"", "</f>
        <v xml:space="preserve">\"contractType\" : \"\", </v>
      </c>
      <c r="CB55" s="238" t="str">
        <f>"\""budget\"" : \""" &amp; demoPosts[[#This Row],[budget]] &amp; "\"""</f>
        <v>\"budget\" : \"\"</v>
      </c>
      <c r="CC5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5" s="238"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5" s="238" t="str">
        <f>"\""subject\"" : \""" &amp; demoPosts[[#This Row],[messageSubject]] &amp; "\"","</f>
        <v>\"subject\" : \"subject to discussion\",</v>
      </c>
      <c r="CF5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5" s="232" t="str">
        <f ca="1">"{\""$type\"":\"""&amp;demoPosts[[#This Row],[$type]]&amp;"\"","&amp;demoPosts[[#This Row],[uidInnerJson]]&amp;demoPosts[[#This Row],[createdInnerJson]]&amp;demoPosts[[#This Row],[modifiedInnerJson]]&amp;"\""connections\"":[{}],"&amp;demoPosts[[#This Row],[typeDependentContentJson]]&amp;"}"</f>
        <v>{\"$type\":\"shared.models.MessagePost\",\"uid\" : \"e57175f6d4fd4c1da3cc3581208e600f\", \"created\" : \"2016-09-02T23:11:46Z\", \"modified\" : \"2002-05-30T09:30:10Z\", \"connections\":[{}],\"postContent\": {\"$type\":\"shared.models.MessagePostContent\",\"versionedPostId\" : \"\", \"versionedPostPredecessorId\" : \"\", \"versionNumber\" : \"\", \"canForward\"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5" s="212" t="str">
        <f>"""uid"" : """&amp;demoPosts[[#This Row],[uid]]&amp;""", "</f>
        <v xml:space="preserve">"uid" : "e57175f6d4fd4c1da3cc3581208e600f", </v>
      </c>
      <c r="CK55" s="231" t="str">
        <f>"""src"" : """&amp;demoPosts[[#This Row],[Source]]&amp;""", "</f>
        <v xml:space="preserve">"src" : "23e381f8f99544e3917640007ffaccc3", </v>
      </c>
      <c r="CL55" s="231" t="str">
        <f>"""trgts"" : ["""&amp;demoPosts[[#This Row],[trgt1]]&amp;"""], "</f>
        <v xml:space="preserve">"trgts" : ["eeeeeeeeeeeeeeeeeeeeeeeeeeeeeeee"], </v>
      </c>
      <c r="CM55" s="209" t="str">
        <f>"""label"" : ""each([Bitcoin],[Ethereum],[" &amp; demoPosts[[#This Row],[postTypeGuidLabel]]&amp;"])"", "</f>
        <v xml:space="preserve">"label" : "each([Bitcoin],[Ethereum],[MESSAGEPOSTLABEL])", </v>
      </c>
      <c r="CN55" s="240"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\"2016-09-02T23:11:46Z\", \"modified\" : \"2002-05-30T09:30:10Z\", \"connections\":[{}],\"postContent\": {\"$type\":\"shared.models.MessagePostContent\",\"versionedPostId\" : \"\", \"versionedPostPredecessorId\" : \"\", \"versionNumber\" : \"\", \"canForward\"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6" spans="2:92" s="209" customFormat="1" x14ac:dyDescent="0.25">
      <c r="B56" s="209" t="s">
        <v>1265</v>
      </c>
      <c r="C56" s="209" t="s">
        <v>1169</v>
      </c>
      <c r="D56" s="209" t="str">
        <f>VLOOKUP(demoPosts[[#This Row],[Source]],Table1[[UUID]:[email]],2,FALSE)</f>
        <v>54@localhost</v>
      </c>
      <c r="E56" s="213" t="s">
        <v>2507</v>
      </c>
      <c r="F56" s="209" t="s">
        <v>806</v>
      </c>
      <c r="G5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6" s="232"/>
      <c r="I56" s="232" t="str">
        <f t="shared" ca="1" si="4"/>
        <v>2016-09-02T23:11:46Z</v>
      </c>
      <c r="J56" s="232" t="s">
        <v>805</v>
      </c>
      <c r="K56" s="233"/>
      <c r="L56" s="232"/>
      <c r="M56" s="232" t="s">
        <v>2620</v>
      </c>
      <c r="N56" s="164" t="str">
        <f>ROW(demoPosts[[#This Row],[postTypeGuidLabel]])-3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64">
        <v>12</v>
      </c>
      <c r="P5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64"/>
      <c r="R56" s="234"/>
      <c r="S56" s="234"/>
      <c r="T56" s="234"/>
      <c r="U56" s="234"/>
      <c r="V56" s="234"/>
      <c r="W56" s="234"/>
      <c r="X56" s="234"/>
      <c r="Y56" s="234"/>
      <c r="Z56" s="234"/>
      <c r="AA56" s="234"/>
      <c r="AB56" s="234"/>
      <c r="AC56" s="235"/>
      <c r="AD56" s="234"/>
      <c r="AE56" s="234"/>
      <c r="AF56" s="236"/>
      <c r="AG56" s="165" t="s">
        <v>869</v>
      </c>
      <c r="AH56" s="234"/>
      <c r="AI56" s="234"/>
      <c r="AJ56" s="234"/>
      <c r="AK56" s="237"/>
      <c r="AL56" s="237"/>
      <c r="AM56" s="237"/>
      <c r="AN56" s="237"/>
      <c r="AO56" s="237"/>
      <c r="AP56" s="237"/>
      <c r="AQ56" s="237"/>
      <c r="AR56" s="237"/>
      <c r="AS56" s="237" t="str">
        <f>"\""name\"" : \"""&amp;demoPosts[[#This Row],[talentProfile.name]]&amp;"\"", "</f>
        <v xml:space="preserve">\"name\" : \"\", </v>
      </c>
      <c r="AT56" s="237" t="str">
        <f>"\""title\"" : \"""&amp;demoPosts[[#This Row],[talentProfile.title]]&amp;"\"", "</f>
        <v xml:space="preserve">\"title\" : \"\", </v>
      </c>
      <c r="AU56" s="237" t="str">
        <f>"\""capabilities\"" : \"""&amp;demoPosts[[#This Row],[talentProfile.capabilities]]&amp;"\"", "</f>
        <v xml:space="preserve">\"capabilities\" : \"\", </v>
      </c>
      <c r="AV56" s="237" t="str">
        <f>"\""video\"" : \"""&amp;demoPosts[[#This Row],[talentProfile.video]]&amp;"\"" "</f>
        <v xml:space="preserve">\"video\" : \"\" </v>
      </c>
      <c r="AW5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6" s="212" t="str">
        <f>"\""uid\"" : \"""&amp;demoPosts[[#This Row],[uid]]&amp;"\"", "</f>
        <v xml:space="preserve">\"uid\" : \"646668fc7993424b87765bdcb5188fab\", </v>
      </c>
      <c r="AY56" s="232" t="e">
        <f>"\""text\"" : \""" &amp;#REF! &amp; "\"", "</f>
        <v>#REF!</v>
      </c>
      <c r="AZ56" s="232" t="str">
        <f t="shared" si="5"/>
        <v xml:space="preserve">\"type\" : \"TEXT\", </v>
      </c>
      <c r="BA56" s="232" t="str">
        <f ca="1">"\""created\"" : \""" &amp; demoPosts[[#This Row],[created]] &amp; "\"", "</f>
        <v xml:space="preserve">\"created\" : \"2016-09-02T23:11:46Z\", </v>
      </c>
      <c r="BB56" s="232" t="str">
        <f>"\""modified\"" : \""" &amp; demoPosts[[#This Row],[modified]] &amp; "\"", "</f>
        <v xml:space="preserve">\"modified\" : \"2002-05-30T09:30:10Z\", </v>
      </c>
      <c r="BC56" s="232" t="str">
        <f ca="1">"\""created\"" : \""" &amp; demoPosts[[#This Row],[created]] &amp; "\"", "</f>
        <v xml:space="preserve">\"created\" : \"2016-09-02T23:11:46Z\", </v>
      </c>
      <c r="BD56" s="232" t="str">
        <f>"\""modified\"" : \""" &amp; demoPosts[[#This Row],[modified]] &amp; "\"", "</f>
        <v xml:space="preserve">\"modified\" : \"2002-05-30T09:30:10Z\", </v>
      </c>
      <c r="BE56" s="232" t="str">
        <f>"\""labels\"" : \""each([Bitcoin],[Ethereum],[" &amp; demoPosts[[#This Row],[postTypeGuidLabel]]&amp;"])\"", "</f>
        <v xml:space="preserve">\"labels\" : \"each([Bitcoin],[Ethereum],[MESSAGEPOSTLABEL])\", </v>
      </c>
      <c r="BF56" s="232" t="str">
        <f t="shared" si="6"/>
        <v>\"connections\":[{\"source\":\"alias://ff5136ad023a66644c4f4a8e2a495bb34689/alias\",\"target\":\"alias://0e65bd3a974ed1d7c195f94055c93537827f/alias\",\"label\":\"f0186f0d-c862-4ee3-9c09-b850a9d745a7\"}],</v>
      </c>
      <c r="BG56" s="232" t="str">
        <f>"\""versionedPostId\"" : \""" &amp; demoPosts[[#This Row],[versionedPost.id]] &amp; "\"", "</f>
        <v xml:space="preserve">\"versionedPostId\" : \"\", </v>
      </c>
      <c r="BH56" s="232" t="str">
        <f>"\""versionedPostPredecessorId\"" : \""" &amp; demoPosts[[#This Row],[versionedPost.predecessorID]] &amp; "\"", "</f>
        <v xml:space="preserve">\"versionedPostPredecessorId\" : \"\", </v>
      </c>
      <c r="BI56" s="238" t="str">
        <f>"\""jobPostType\"" : \""" &amp; demoPosts[[#This Row],[jobPostType]] &amp; "\"", "</f>
        <v xml:space="preserve">\"jobPostType\" : \"\", </v>
      </c>
      <c r="BJ56" s="238" t="str">
        <f>"\""name\"" : \""" &amp; demoPosts[[#This Row],[summary]] &amp; "\"", "</f>
        <v xml:space="preserve">\"name\" : \"\", </v>
      </c>
      <c r="BK56" s="238" t="str">
        <f>"\""description\"" : \""" &amp; demoPosts[[#This Row],[description]] &amp; "\"", "</f>
        <v xml:space="preserve">\"description\" : \"\", </v>
      </c>
      <c r="BL56" s="238" t="str">
        <f>"\""message\"" : \""" &amp; demoPosts[[#This Row],[message]] &amp; "\"", "</f>
        <v xml:space="preserve">\"message\" : \"\", </v>
      </c>
      <c r="BM5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6" s="238" t="str">
        <f>"\""postedDate\"" : \""" &amp; demoPosts[[#This Row],[message]] &amp; "\"", "</f>
        <v xml:space="preserve">\"postedDate\" : \"\", </v>
      </c>
      <c r="BO56" s="238" t="str">
        <f>"\""broadcastDate\"" : \""" &amp; demoPosts[[#This Row],[broadcastDate]] &amp; "\"", "</f>
        <v xml:space="preserve">\"broadcastDate\" : \"\", </v>
      </c>
      <c r="BP56" s="238" t="str">
        <f>"\""startDate\"" : \""" &amp; demoPosts[[#This Row],[startDate]] &amp; "\"", "</f>
        <v xml:space="preserve">\"startDate\" : \"\", </v>
      </c>
      <c r="BQ56" s="238" t="str">
        <f>"\""endDate\"" : \""" &amp; demoPosts[[#This Row],[endDate]] &amp; "\"", "</f>
        <v xml:space="preserve">\"endDate\" : \"\", </v>
      </c>
      <c r="BR56" s="238" t="str">
        <f>"\""currency\"" : \""" &amp; demoPosts[[#This Row],[currency]] &amp; "\"", "</f>
        <v xml:space="preserve">\"currency\" : \"\", </v>
      </c>
      <c r="BS56" s="238" t="str">
        <f>"\""workLocation\"" : \""" &amp; demoPosts[[#This Row],[workLocation]] &amp; "\"", "</f>
        <v xml:space="preserve">\"workLocation\" : \"\", </v>
      </c>
      <c r="BT56" s="238" t="str">
        <f>"\""isPayoutInPieces\"" : \""" &amp; demoPosts[[#This Row],[isPayoutInPieces]] &amp; "\"", "</f>
        <v xml:space="preserve">\"isPayoutInPieces\" : \"\", </v>
      </c>
      <c r="BU56" s="238" t="str">
        <f t="shared" si="7"/>
        <v xml:space="preserve">\"skillNeeded\" : \"\", </v>
      </c>
      <c r="BV56" s="238" t="str">
        <f>"\""posterId\"" : \""" &amp; demoPosts[[#This Row],[posterId]] &amp; "\"", "</f>
        <v xml:space="preserve">\"posterId\" : \"\", </v>
      </c>
      <c r="BW56" s="238" t="str">
        <f>"\""versionNumber\"" : \""" &amp; demoPosts[[#This Row],[versionNumber]] &amp; "\"", "</f>
        <v xml:space="preserve">\"versionNumber\" : \"\", </v>
      </c>
      <c r="BX56" s="239" t="str">
        <f>"\""allowFormatting\"" : " &amp; demoPosts[[#This Row],[allowFormatting]] &amp; ", "</f>
        <v xml:space="preserve">\"allowFormatting\" : , </v>
      </c>
      <c r="BY56" s="238" t="str">
        <f>"\""canForward\"" : " &amp; demoPosts[[#This Row],[canForward]] &amp; ", "</f>
        <v xml:space="preserve">\"canForward\" : true, </v>
      </c>
      <c r="BZ56" s="238" t="str">
        <f t="shared" si="8"/>
        <v xml:space="preserve">\"referents\" : \"\", </v>
      </c>
      <c r="CA56" s="238" t="str">
        <f>"\""contractType\"" : \""" &amp; demoPosts[[#This Row],[contractType]] &amp; "\"", "</f>
        <v xml:space="preserve">\"contractType\" : \"\", </v>
      </c>
      <c r="CB56" s="238" t="str">
        <f>"\""budget\"" : \""" &amp; demoPosts[[#This Row],[budget]] &amp; "\"""</f>
        <v>\"budget\" : \"\"</v>
      </c>
      <c r="CC5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6" s="238"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6" s="238" t="str">
        <f>"\""subject\"" : \""" &amp; demoPosts[[#This Row],[messageSubject]] &amp; "\"","</f>
        <v>\"subject\" : \"subject to discussion\",</v>
      </c>
      <c r="CF5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6" s="232" t="str">
        <f ca="1">"{\""$type\"":\"""&amp;demoPosts[[#This Row],[$type]]&amp;"\"","&amp;demoPosts[[#This Row],[uidInnerJson]]&amp;demoPosts[[#This Row],[createdInnerJson]]&amp;demoPosts[[#This Row],[modifiedInnerJson]]&amp;"\""connections\"":[{}],"&amp;demoPosts[[#This Row],[typeDependentContentJson]]&amp;"}"</f>
        <v>{\"$type\":\"shared.models.MessagePost\",\"uid\" : \"646668fc7993424b87765bdcb5188fab\", \"created\" : \"2016-09-02T23:11:46Z\", \"modified\" : \"2002-05-30T09:30:10Z\", \"connections\":[{}],\"postContent\": {\"$type\":\"shared.models.MessagePostContent\",\"versionedPostId\" : \"\", \"versionedPostPredecessorId\" : \"\", \"versionNumber\" : \"\", \"canForward\"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6" s="212" t="str">
        <f>"""uid"" : """&amp;demoPosts[[#This Row],[uid]]&amp;""", "</f>
        <v xml:space="preserve">"uid" : "646668fc7993424b87765bdcb5188fab", </v>
      </c>
      <c r="CK56" s="231" t="str">
        <f>"""src"" : """&amp;demoPosts[[#This Row],[Source]]&amp;""", "</f>
        <v xml:space="preserve">"src" : "57c5b4f4eb2f4f4798c8c5f724bc7b83", </v>
      </c>
      <c r="CL56" s="231" t="str">
        <f>"""trgts"" : ["""&amp;demoPosts[[#This Row],[trgt1]]&amp;"""], "</f>
        <v xml:space="preserve">"trgts" : ["eeeeeeeeeeeeeeeeeeeeeeeeeeeeeeee"], </v>
      </c>
      <c r="CM56" s="209" t="str">
        <f>"""label"" : ""each([Bitcoin],[Ethereum],[" &amp; demoPosts[[#This Row],[postTypeGuidLabel]]&amp;"])"", "</f>
        <v xml:space="preserve">"label" : "each([Bitcoin],[Ethereum],[MESSAGEPOSTLABEL])", </v>
      </c>
      <c r="CN56" s="240"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\"2016-09-02T23:11:46Z\", \"modified\" : \"2002-05-30T09:30:10Z\", \"connections\":[{}],\"postContent\": {\"$type\":\"shared.models.MessagePostContent\",\"versionedPostId\" : \"\", \"versionedPostPredecessorId\" : \"\", \"versionNumber\" : \"\", \"canForward\"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7" spans="2:92" s="209" customFormat="1" x14ac:dyDescent="0.25">
      <c r="B57" s="209" t="s">
        <v>1266</v>
      </c>
      <c r="C57" s="209" t="s">
        <v>1170</v>
      </c>
      <c r="D57" s="209" t="str">
        <f>VLOOKUP(demoPosts[[#This Row],[Source]],Table1[[UUID]:[email]],2,FALSE)</f>
        <v>55@localhost</v>
      </c>
      <c r="E57" s="213" t="s">
        <v>2507</v>
      </c>
      <c r="F57" s="209" t="s">
        <v>806</v>
      </c>
      <c r="G5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7" s="232"/>
      <c r="I57" s="232" t="str">
        <f t="shared" ca="1" si="4"/>
        <v>2016-09-02T23:11:46Z</v>
      </c>
      <c r="J57" s="232" t="s">
        <v>805</v>
      </c>
      <c r="K57" s="233"/>
      <c r="L57" s="232"/>
      <c r="M57" s="232" t="s">
        <v>2620</v>
      </c>
      <c r="N57" s="164" t="str">
        <f>ROW(demoPosts[[#This Row],[postTypeGuidLabel]])-3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64">
        <v>12</v>
      </c>
      <c r="P5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64"/>
      <c r="R57" s="234"/>
      <c r="S57" s="234"/>
      <c r="T57" s="234"/>
      <c r="U57" s="234"/>
      <c r="V57" s="234"/>
      <c r="W57" s="234"/>
      <c r="X57" s="234"/>
      <c r="Y57" s="234"/>
      <c r="Z57" s="234"/>
      <c r="AA57" s="234"/>
      <c r="AB57" s="234"/>
      <c r="AC57" s="235"/>
      <c r="AD57" s="234"/>
      <c r="AE57" s="234"/>
      <c r="AF57" s="236"/>
      <c r="AG57" s="165" t="s">
        <v>869</v>
      </c>
      <c r="AH57" s="234"/>
      <c r="AI57" s="234"/>
      <c r="AJ57" s="234"/>
      <c r="AK57" s="237"/>
      <c r="AL57" s="237"/>
      <c r="AM57" s="237"/>
      <c r="AN57" s="237"/>
      <c r="AO57" s="237"/>
      <c r="AP57" s="237"/>
      <c r="AQ57" s="237"/>
      <c r="AR57" s="237"/>
      <c r="AS57" s="237" t="str">
        <f>"\""name\"" : \"""&amp;demoPosts[[#This Row],[talentProfile.name]]&amp;"\"", "</f>
        <v xml:space="preserve">\"name\" : \"\", </v>
      </c>
      <c r="AT57" s="237" t="str">
        <f>"\""title\"" : \"""&amp;demoPosts[[#This Row],[talentProfile.title]]&amp;"\"", "</f>
        <v xml:space="preserve">\"title\" : \"\", </v>
      </c>
      <c r="AU57" s="237" t="str">
        <f>"\""capabilities\"" : \"""&amp;demoPosts[[#This Row],[talentProfile.capabilities]]&amp;"\"", "</f>
        <v xml:space="preserve">\"capabilities\" : \"\", </v>
      </c>
      <c r="AV57" s="237" t="str">
        <f>"\""video\"" : \"""&amp;demoPosts[[#This Row],[talentProfile.video]]&amp;"\"" "</f>
        <v xml:space="preserve">\"video\" : \"\" </v>
      </c>
      <c r="AW5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7" s="212" t="str">
        <f>"\""uid\"" : \"""&amp;demoPosts[[#This Row],[uid]]&amp;"\"", "</f>
        <v xml:space="preserve">\"uid\" : \"7192fa605e6b4df4ad5fec846d9ae36c\", </v>
      </c>
      <c r="AY57" s="232" t="e">
        <f>"\""text\"" : \""" &amp;#REF! &amp; "\"", "</f>
        <v>#REF!</v>
      </c>
      <c r="AZ57" s="232" t="str">
        <f t="shared" si="5"/>
        <v xml:space="preserve">\"type\" : \"TEXT\", </v>
      </c>
      <c r="BA57" s="232" t="str">
        <f ca="1">"\""created\"" : \""" &amp; demoPosts[[#This Row],[created]] &amp; "\"", "</f>
        <v xml:space="preserve">\"created\" : \"2016-09-02T23:11:46Z\", </v>
      </c>
      <c r="BB57" s="232" t="str">
        <f>"\""modified\"" : \""" &amp; demoPosts[[#This Row],[modified]] &amp; "\"", "</f>
        <v xml:space="preserve">\"modified\" : \"2002-05-30T09:30:10Z\", </v>
      </c>
      <c r="BC57" s="232" t="str">
        <f ca="1">"\""created\"" : \""" &amp; demoPosts[[#This Row],[created]] &amp; "\"", "</f>
        <v xml:space="preserve">\"created\" : \"2016-09-02T23:11:46Z\", </v>
      </c>
      <c r="BD57" s="232" t="str">
        <f>"\""modified\"" : \""" &amp; demoPosts[[#This Row],[modified]] &amp; "\"", "</f>
        <v xml:space="preserve">\"modified\" : \"2002-05-30T09:30:10Z\", </v>
      </c>
      <c r="BE57" s="232" t="str">
        <f>"\""labels\"" : \""each([Bitcoin],[Ethereum],[" &amp; demoPosts[[#This Row],[postTypeGuidLabel]]&amp;"])\"", "</f>
        <v xml:space="preserve">\"labels\" : \"each([Bitcoin],[Ethereum],[MESSAGEPOSTLABEL])\", </v>
      </c>
      <c r="BF57" s="232" t="str">
        <f t="shared" si="6"/>
        <v>\"connections\":[{\"source\":\"alias://ff5136ad023a66644c4f4a8e2a495bb34689/alias\",\"target\":\"alias://0e65bd3a974ed1d7c195f94055c93537827f/alias\",\"label\":\"f0186f0d-c862-4ee3-9c09-b850a9d745a7\"}],</v>
      </c>
      <c r="BG57" s="232" t="str">
        <f>"\""versionedPostId\"" : \""" &amp; demoPosts[[#This Row],[versionedPost.id]] &amp; "\"", "</f>
        <v xml:space="preserve">\"versionedPostId\" : \"\", </v>
      </c>
      <c r="BH57" s="232" t="str">
        <f>"\""versionedPostPredecessorId\"" : \""" &amp; demoPosts[[#This Row],[versionedPost.predecessorID]] &amp; "\"", "</f>
        <v xml:space="preserve">\"versionedPostPredecessorId\" : \"\", </v>
      </c>
      <c r="BI57" s="238" t="str">
        <f>"\""jobPostType\"" : \""" &amp; demoPosts[[#This Row],[jobPostType]] &amp; "\"", "</f>
        <v xml:space="preserve">\"jobPostType\" : \"\", </v>
      </c>
      <c r="BJ57" s="238" t="str">
        <f>"\""name\"" : \""" &amp; demoPosts[[#This Row],[summary]] &amp; "\"", "</f>
        <v xml:space="preserve">\"name\" : \"\", </v>
      </c>
      <c r="BK57" s="238" t="str">
        <f>"\""description\"" : \""" &amp; demoPosts[[#This Row],[description]] &amp; "\"", "</f>
        <v xml:space="preserve">\"description\" : \"\", </v>
      </c>
      <c r="BL57" s="238" t="str">
        <f>"\""message\"" : \""" &amp; demoPosts[[#This Row],[message]] &amp; "\"", "</f>
        <v xml:space="preserve">\"message\" : \"\", </v>
      </c>
      <c r="BM5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7" s="238" t="str">
        <f>"\""postedDate\"" : \""" &amp; demoPosts[[#This Row],[message]] &amp; "\"", "</f>
        <v xml:space="preserve">\"postedDate\" : \"\", </v>
      </c>
      <c r="BO57" s="238" t="str">
        <f>"\""broadcastDate\"" : \""" &amp; demoPosts[[#This Row],[broadcastDate]] &amp; "\"", "</f>
        <v xml:space="preserve">\"broadcastDate\" : \"\", </v>
      </c>
      <c r="BP57" s="238" t="str">
        <f>"\""startDate\"" : \""" &amp; demoPosts[[#This Row],[startDate]] &amp; "\"", "</f>
        <v xml:space="preserve">\"startDate\" : \"\", </v>
      </c>
      <c r="BQ57" s="238" t="str">
        <f>"\""endDate\"" : \""" &amp; demoPosts[[#This Row],[endDate]] &amp; "\"", "</f>
        <v xml:space="preserve">\"endDate\" : \"\", </v>
      </c>
      <c r="BR57" s="238" t="str">
        <f>"\""currency\"" : \""" &amp; demoPosts[[#This Row],[currency]] &amp; "\"", "</f>
        <v xml:space="preserve">\"currency\" : \"\", </v>
      </c>
      <c r="BS57" s="238" t="str">
        <f>"\""workLocation\"" : \""" &amp; demoPosts[[#This Row],[workLocation]] &amp; "\"", "</f>
        <v xml:space="preserve">\"workLocation\" : \"\", </v>
      </c>
      <c r="BT57" s="238" t="str">
        <f>"\""isPayoutInPieces\"" : \""" &amp; demoPosts[[#This Row],[isPayoutInPieces]] &amp; "\"", "</f>
        <v xml:space="preserve">\"isPayoutInPieces\" : \"\", </v>
      </c>
      <c r="BU57" s="238" t="str">
        <f t="shared" si="7"/>
        <v xml:space="preserve">\"skillNeeded\" : \"\", </v>
      </c>
      <c r="BV57" s="238" t="str">
        <f>"\""posterId\"" : \""" &amp; demoPosts[[#This Row],[posterId]] &amp; "\"", "</f>
        <v xml:space="preserve">\"posterId\" : \"\", </v>
      </c>
      <c r="BW57" s="238" t="str">
        <f>"\""versionNumber\"" : \""" &amp; demoPosts[[#This Row],[versionNumber]] &amp; "\"", "</f>
        <v xml:space="preserve">\"versionNumber\" : \"\", </v>
      </c>
      <c r="BX57" s="239" t="str">
        <f>"\""allowFormatting\"" : " &amp; demoPosts[[#This Row],[allowFormatting]] &amp; ", "</f>
        <v xml:space="preserve">\"allowFormatting\" : , </v>
      </c>
      <c r="BY57" s="238" t="str">
        <f>"\""canForward\"" : " &amp; demoPosts[[#This Row],[canForward]] &amp; ", "</f>
        <v xml:space="preserve">\"canForward\" : true, </v>
      </c>
      <c r="BZ57" s="238" t="str">
        <f t="shared" si="8"/>
        <v xml:space="preserve">\"referents\" : \"\", </v>
      </c>
      <c r="CA57" s="238" t="str">
        <f>"\""contractType\"" : \""" &amp; demoPosts[[#This Row],[contractType]] &amp; "\"", "</f>
        <v xml:space="preserve">\"contractType\" : \"\", </v>
      </c>
      <c r="CB57" s="238" t="str">
        <f>"\""budget\"" : \""" &amp; demoPosts[[#This Row],[budget]] &amp; "\"""</f>
        <v>\"budget\" : \"\"</v>
      </c>
      <c r="CC5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7" s="238"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7" s="238" t="str">
        <f>"\""subject\"" : \""" &amp; demoPosts[[#This Row],[messageSubject]] &amp; "\"","</f>
        <v>\"subject\" : \"subject to discussion\",</v>
      </c>
      <c r="CF5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7" s="232" t="str">
        <f ca="1">"{\""$type\"":\"""&amp;demoPosts[[#This Row],[$type]]&amp;"\"","&amp;demoPosts[[#This Row],[uidInnerJson]]&amp;demoPosts[[#This Row],[createdInnerJson]]&amp;demoPosts[[#This Row],[modifiedInnerJson]]&amp;"\""connections\"":[{}],"&amp;demoPosts[[#This Row],[typeDependentContentJson]]&amp;"}"</f>
        <v>{\"$type\":\"shared.models.MessagePost\",\"uid\" : \"7192fa605e6b4df4ad5fec846d9ae36c\", \"created\" : \"2016-09-02T23:11:46Z\", \"modified\" : \"2002-05-30T09:30:10Z\", \"connections\":[{}],\"postContent\": {\"$type\":\"shared.models.MessagePostContent\",\"versionedPostId\" : \"\", \"versionedPostPredecessorId\" : \"\", \"versionNumber\" : \"\", \"canForward\"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7" s="212" t="str">
        <f>"""uid"" : """&amp;demoPosts[[#This Row],[uid]]&amp;""", "</f>
        <v xml:space="preserve">"uid" : "7192fa605e6b4df4ad5fec846d9ae36c", </v>
      </c>
      <c r="CK57" s="231" t="str">
        <f>"""src"" : """&amp;demoPosts[[#This Row],[Source]]&amp;""", "</f>
        <v xml:space="preserve">"src" : "5a1ef18b7f174f739058569469a60d36", </v>
      </c>
      <c r="CL57" s="231" t="str">
        <f>"""trgts"" : ["""&amp;demoPosts[[#This Row],[trgt1]]&amp;"""], "</f>
        <v xml:space="preserve">"trgts" : ["eeeeeeeeeeeeeeeeeeeeeeeeeeeeeeee"], </v>
      </c>
      <c r="CM57" s="209" t="str">
        <f>"""label"" : ""each([Bitcoin],[Ethereum],[" &amp; demoPosts[[#This Row],[postTypeGuidLabel]]&amp;"])"", "</f>
        <v xml:space="preserve">"label" : "each([Bitcoin],[Ethereum],[MESSAGEPOSTLABEL])", </v>
      </c>
      <c r="CN57" s="240"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\"2016-09-02T23:11:46Z\", \"modified\" : \"2002-05-30T09:30:10Z\", \"connections\":[{}],\"postContent\": {\"$type\":\"shared.models.MessagePostContent\",\"versionedPostId\" : \"\", \"versionedPostPredecessorId\" : \"\", \"versionNumber\" : \"\", \"canForward\"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8" spans="2:92" s="209" customFormat="1" x14ac:dyDescent="0.25">
      <c r="B58" s="209" t="s">
        <v>1267</v>
      </c>
      <c r="C58" s="209" t="s">
        <v>1171</v>
      </c>
      <c r="D58" s="209" t="str">
        <f>VLOOKUP(demoPosts[[#This Row],[Source]],Table1[[UUID]:[email]],2,FALSE)</f>
        <v>56@localhost</v>
      </c>
      <c r="E58" s="213" t="s">
        <v>2507</v>
      </c>
      <c r="F58" s="209" t="s">
        <v>806</v>
      </c>
      <c r="G5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8" s="232"/>
      <c r="I58" s="232" t="str">
        <f t="shared" ca="1" si="4"/>
        <v>2016-09-02T23:11:46Z</v>
      </c>
      <c r="J58" s="232" t="s">
        <v>805</v>
      </c>
      <c r="K58" s="233"/>
      <c r="L58" s="232"/>
      <c r="M58" s="232" t="s">
        <v>2620</v>
      </c>
      <c r="N58" s="164" t="str">
        <f>ROW(demoPosts[[#This Row],[postTypeGuidLabel]])-3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64">
        <v>12</v>
      </c>
      <c r="P5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64"/>
      <c r="R58" s="234"/>
      <c r="S58" s="234"/>
      <c r="T58" s="234"/>
      <c r="U58" s="234"/>
      <c r="V58" s="234"/>
      <c r="W58" s="234"/>
      <c r="X58" s="234"/>
      <c r="Y58" s="234"/>
      <c r="Z58" s="234"/>
      <c r="AA58" s="234"/>
      <c r="AB58" s="234"/>
      <c r="AC58" s="235"/>
      <c r="AD58" s="234"/>
      <c r="AE58" s="234"/>
      <c r="AF58" s="236"/>
      <c r="AG58" s="165" t="s">
        <v>869</v>
      </c>
      <c r="AH58" s="234"/>
      <c r="AI58" s="234"/>
      <c r="AJ58" s="234"/>
      <c r="AK58" s="237"/>
      <c r="AL58" s="237"/>
      <c r="AM58" s="237"/>
      <c r="AN58" s="237"/>
      <c r="AO58" s="237"/>
      <c r="AP58" s="237"/>
      <c r="AQ58" s="237"/>
      <c r="AR58" s="237"/>
      <c r="AS58" s="237" t="str">
        <f>"\""name\"" : \"""&amp;demoPosts[[#This Row],[talentProfile.name]]&amp;"\"", "</f>
        <v xml:space="preserve">\"name\" : \"\", </v>
      </c>
      <c r="AT58" s="237" t="str">
        <f>"\""title\"" : \"""&amp;demoPosts[[#This Row],[talentProfile.title]]&amp;"\"", "</f>
        <v xml:space="preserve">\"title\" : \"\", </v>
      </c>
      <c r="AU58" s="237" t="str">
        <f>"\""capabilities\"" : \"""&amp;demoPosts[[#This Row],[talentProfile.capabilities]]&amp;"\"", "</f>
        <v xml:space="preserve">\"capabilities\" : \"\", </v>
      </c>
      <c r="AV58" s="237" t="str">
        <f>"\""video\"" : \"""&amp;demoPosts[[#This Row],[talentProfile.video]]&amp;"\"" "</f>
        <v xml:space="preserve">\"video\" : \"\" </v>
      </c>
      <c r="AW5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8" s="212" t="str">
        <f>"\""uid\"" : \"""&amp;demoPosts[[#This Row],[uid]]&amp;"\"", "</f>
        <v xml:space="preserve">\"uid\" : \"9ed2bd5608ff4aa6a13f2ba7746f3e9c\", </v>
      </c>
      <c r="AY58" s="232" t="e">
        <f>"\""text\"" : \""" &amp;#REF! &amp; "\"", "</f>
        <v>#REF!</v>
      </c>
      <c r="AZ58" s="232" t="str">
        <f t="shared" si="5"/>
        <v xml:space="preserve">\"type\" : \"TEXT\", </v>
      </c>
      <c r="BA58" s="232" t="str">
        <f ca="1">"\""created\"" : \""" &amp; demoPosts[[#This Row],[created]] &amp; "\"", "</f>
        <v xml:space="preserve">\"created\" : \"2016-09-02T23:11:46Z\", </v>
      </c>
      <c r="BB58" s="232" t="str">
        <f>"\""modified\"" : \""" &amp; demoPosts[[#This Row],[modified]] &amp; "\"", "</f>
        <v xml:space="preserve">\"modified\" : \"2002-05-30T09:30:10Z\", </v>
      </c>
      <c r="BC58" s="232" t="str">
        <f ca="1">"\""created\"" : \""" &amp; demoPosts[[#This Row],[created]] &amp; "\"", "</f>
        <v xml:space="preserve">\"created\" : \"2016-09-02T23:11:46Z\", </v>
      </c>
      <c r="BD58" s="232" t="str">
        <f>"\""modified\"" : \""" &amp; demoPosts[[#This Row],[modified]] &amp; "\"", "</f>
        <v xml:space="preserve">\"modified\" : \"2002-05-30T09:30:10Z\", </v>
      </c>
      <c r="BE58" s="232" t="str">
        <f>"\""labels\"" : \""each([Bitcoin],[Ethereum],[" &amp; demoPosts[[#This Row],[postTypeGuidLabel]]&amp;"])\"", "</f>
        <v xml:space="preserve">\"labels\" : \"each([Bitcoin],[Ethereum],[MESSAGEPOSTLABEL])\", </v>
      </c>
      <c r="BF58" s="232" t="str">
        <f t="shared" si="6"/>
        <v>\"connections\":[{\"source\":\"alias://ff5136ad023a66644c4f4a8e2a495bb34689/alias\",\"target\":\"alias://0e65bd3a974ed1d7c195f94055c93537827f/alias\",\"label\":\"f0186f0d-c862-4ee3-9c09-b850a9d745a7\"}],</v>
      </c>
      <c r="BG58" s="232" t="str">
        <f>"\""versionedPostId\"" : \""" &amp; demoPosts[[#This Row],[versionedPost.id]] &amp; "\"", "</f>
        <v xml:space="preserve">\"versionedPostId\" : \"\", </v>
      </c>
      <c r="BH58" s="232" t="str">
        <f>"\""versionedPostPredecessorId\"" : \""" &amp; demoPosts[[#This Row],[versionedPost.predecessorID]] &amp; "\"", "</f>
        <v xml:space="preserve">\"versionedPostPredecessorId\" : \"\", </v>
      </c>
      <c r="BI58" s="238" t="str">
        <f>"\""jobPostType\"" : \""" &amp; demoPosts[[#This Row],[jobPostType]] &amp; "\"", "</f>
        <v xml:space="preserve">\"jobPostType\" : \"\", </v>
      </c>
      <c r="BJ58" s="238" t="str">
        <f>"\""name\"" : \""" &amp; demoPosts[[#This Row],[summary]] &amp; "\"", "</f>
        <v xml:space="preserve">\"name\" : \"\", </v>
      </c>
      <c r="BK58" s="238" t="str">
        <f>"\""description\"" : \""" &amp; demoPosts[[#This Row],[description]] &amp; "\"", "</f>
        <v xml:space="preserve">\"description\" : \"\", </v>
      </c>
      <c r="BL58" s="238" t="str">
        <f>"\""message\"" : \""" &amp; demoPosts[[#This Row],[message]] &amp; "\"", "</f>
        <v xml:space="preserve">\"message\" : \"\", </v>
      </c>
      <c r="BM5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8" s="238" t="str">
        <f>"\""postedDate\"" : \""" &amp; demoPosts[[#This Row],[message]] &amp; "\"", "</f>
        <v xml:space="preserve">\"postedDate\" : \"\", </v>
      </c>
      <c r="BO58" s="238" t="str">
        <f>"\""broadcastDate\"" : \""" &amp; demoPosts[[#This Row],[broadcastDate]] &amp; "\"", "</f>
        <v xml:space="preserve">\"broadcastDate\" : \"\", </v>
      </c>
      <c r="BP58" s="238" t="str">
        <f>"\""startDate\"" : \""" &amp; demoPosts[[#This Row],[startDate]] &amp; "\"", "</f>
        <v xml:space="preserve">\"startDate\" : \"\", </v>
      </c>
      <c r="BQ58" s="238" t="str">
        <f>"\""endDate\"" : \""" &amp; demoPosts[[#This Row],[endDate]] &amp; "\"", "</f>
        <v xml:space="preserve">\"endDate\" : \"\", </v>
      </c>
      <c r="BR58" s="238" t="str">
        <f>"\""currency\"" : \""" &amp; demoPosts[[#This Row],[currency]] &amp; "\"", "</f>
        <v xml:space="preserve">\"currency\" : \"\", </v>
      </c>
      <c r="BS58" s="238" t="str">
        <f>"\""workLocation\"" : \""" &amp; demoPosts[[#This Row],[workLocation]] &amp; "\"", "</f>
        <v xml:space="preserve">\"workLocation\" : \"\", </v>
      </c>
      <c r="BT58" s="238" t="str">
        <f>"\""isPayoutInPieces\"" : \""" &amp; demoPosts[[#This Row],[isPayoutInPieces]] &amp; "\"", "</f>
        <v xml:space="preserve">\"isPayoutInPieces\" : \"\", </v>
      </c>
      <c r="BU58" s="238" t="str">
        <f t="shared" si="7"/>
        <v xml:space="preserve">\"skillNeeded\" : \"\", </v>
      </c>
      <c r="BV58" s="238" t="str">
        <f>"\""posterId\"" : \""" &amp; demoPosts[[#This Row],[posterId]] &amp; "\"", "</f>
        <v xml:space="preserve">\"posterId\" : \"\", </v>
      </c>
      <c r="BW58" s="238" t="str">
        <f>"\""versionNumber\"" : \""" &amp; demoPosts[[#This Row],[versionNumber]] &amp; "\"", "</f>
        <v xml:space="preserve">\"versionNumber\" : \"\", </v>
      </c>
      <c r="BX58" s="239" t="str">
        <f>"\""allowFormatting\"" : " &amp; demoPosts[[#This Row],[allowFormatting]] &amp; ", "</f>
        <v xml:space="preserve">\"allowFormatting\" : , </v>
      </c>
      <c r="BY58" s="238" t="str">
        <f>"\""canForward\"" : " &amp; demoPosts[[#This Row],[canForward]] &amp; ", "</f>
        <v xml:space="preserve">\"canForward\" : true, </v>
      </c>
      <c r="BZ58" s="238" t="str">
        <f t="shared" si="8"/>
        <v xml:space="preserve">\"referents\" : \"\", </v>
      </c>
      <c r="CA58" s="238" t="str">
        <f>"\""contractType\"" : \""" &amp; demoPosts[[#This Row],[contractType]] &amp; "\"", "</f>
        <v xml:space="preserve">\"contractType\" : \"\", </v>
      </c>
      <c r="CB58" s="238" t="str">
        <f>"\""budget\"" : \""" &amp; demoPosts[[#This Row],[budget]] &amp; "\"""</f>
        <v>\"budget\" : \"\"</v>
      </c>
      <c r="CC5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8" s="238"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8" s="238" t="str">
        <f>"\""subject\"" : \""" &amp; demoPosts[[#This Row],[messageSubject]] &amp; "\"","</f>
        <v>\"subject\" : \"subject to discussion\",</v>
      </c>
      <c r="CF5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8" s="232" t="str">
        <f ca="1">"{\""$type\"":\"""&amp;demoPosts[[#This Row],[$type]]&amp;"\"","&amp;demoPosts[[#This Row],[uidInnerJson]]&amp;demoPosts[[#This Row],[createdInnerJson]]&amp;demoPosts[[#This Row],[modifiedInnerJson]]&amp;"\""connections\"":[{}],"&amp;demoPosts[[#This Row],[typeDependentContentJson]]&amp;"}"</f>
        <v>{\"$type\":\"shared.models.MessagePost\",\"uid\" : \"9ed2bd5608ff4aa6a13f2ba7746f3e9c\", \"created\" : \"2016-09-02T23:11:46Z\", \"modified\" : \"2002-05-30T09:30:10Z\", \"connections\":[{}],\"postContent\": {\"$type\":\"shared.models.MessagePostContent\",\"versionedPostId\" : \"\", \"versionedPostPredecessorId\" : \"\", \"versionNumber\" : \"\", \"canForward\"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8" s="212" t="str">
        <f>"""uid"" : """&amp;demoPosts[[#This Row],[uid]]&amp;""", "</f>
        <v xml:space="preserve">"uid" : "9ed2bd5608ff4aa6a13f2ba7746f3e9c", </v>
      </c>
      <c r="CK58" s="231" t="str">
        <f>"""src"" : """&amp;demoPosts[[#This Row],[Source]]&amp;""", "</f>
        <v xml:space="preserve">"src" : "a43b7e2465f1447292bb3f0a6fef939a", </v>
      </c>
      <c r="CL58" s="231" t="str">
        <f>"""trgts"" : ["""&amp;demoPosts[[#This Row],[trgt1]]&amp;"""], "</f>
        <v xml:space="preserve">"trgts" : ["eeeeeeeeeeeeeeeeeeeeeeeeeeeeeeee"], </v>
      </c>
      <c r="CM58" s="209" t="str">
        <f>"""label"" : ""each([Bitcoin],[Ethereum],[" &amp; demoPosts[[#This Row],[postTypeGuidLabel]]&amp;"])"", "</f>
        <v xml:space="preserve">"label" : "each([Bitcoin],[Ethereum],[MESSAGEPOSTLABEL])", </v>
      </c>
      <c r="CN58" s="240"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\"2016-09-02T23:11:46Z\", \"modified\" : \"2002-05-30T09:30:10Z\", \"connections\":[{}],\"postContent\": {\"$type\":\"shared.models.MessagePostContent\",\"versionedPostId\" : \"\", \"versionedPostPredecessorId\" : \"\", \"versionNumber\" : \"\", \"canForward\"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59" spans="2:92" s="209" customFormat="1" x14ac:dyDescent="0.25">
      <c r="B59" s="209" t="s">
        <v>1268</v>
      </c>
      <c r="C59" s="209" t="s">
        <v>1172</v>
      </c>
      <c r="D59" s="209" t="str">
        <f>VLOOKUP(demoPosts[[#This Row],[Source]],Table1[[UUID]:[email]],2,FALSE)</f>
        <v>57@localhost</v>
      </c>
      <c r="E59" s="213" t="s">
        <v>2507</v>
      </c>
      <c r="F59" s="209" t="s">
        <v>806</v>
      </c>
      <c r="G5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9" s="232"/>
      <c r="I59" s="232" t="str">
        <f t="shared" ca="1" si="4"/>
        <v>2016-09-02T23:11:46Z</v>
      </c>
      <c r="J59" s="232" t="s">
        <v>805</v>
      </c>
      <c r="K59" s="233"/>
      <c r="L59" s="232"/>
      <c r="M59" s="232" t="s">
        <v>2620</v>
      </c>
      <c r="N59" s="164" t="str">
        <f>ROW(demoPosts[[#This Row],[postTypeGuidLabel]])-3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64">
        <v>12</v>
      </c>
      <c r="P5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64"/>
      <c r="R59" s="234"/>
      <c r="S59" s="234"/>
      <c r="T59" s="234"/>
      <c r="U59" s="234"/>
      <c r="V59" s="234"/>
      <c r="W59" s="234"/>
      <c r="X59" s="234"/>
      <c r="Y59" s="234"/>
      <c r="Z59" s="234"/>
      <c r="AA59" s="234"/>
      <c r="AB59" s="234"/>
      <c r="AC59" s="235"/>
      <c r="AD59" s="234"/>
      <c r="AE59" s="234"/>
      <c r="AF59" s="236"/>
      <c r="AG59" s="165" t="s">
        <v>869</v>
      </c>
      <c r="AH59" s="234"/>
      <c r="AI59" s="234"/>
      <c r="AJ59" s="234"/>
      <c r="AK59" s="237"/>
      <c r="AL59" s="237"/>
      <c r="AM59" s="237"/>
      <c r="AN59" s="237"/>
      <c r="AO59" s="237"/>
      <c r="AP59" s="237"/>
      <c r="AQ59" s="237"/>
      <c r="AR59" s="237"/>
      <c r="AS59" s="237" t="str">
        <f>"\""name\"" : \"""&amp;demoPosts[[#This Row],[talentProfile.name]]&amp;"\"", "</f>
        <v xml:space="preserve">\"name\" : \"\", </v>
      </c>
      <c r="AT59" s="237" t="str">
        <f>"\""title\"" : \"""&amp;demoPosts[[#This Row],[talentProfile.title]]&amp;"\"", "</f>
        <v xml:space="preserve">\"title\" : \"\", </v>
      </c>
      <c r="AU59" s="237" t="str">
        <f>"\""capabilities\"" : \"""&amp;demoPosts[[#This Row],[talentProfile.capabilities]]&amp;"\"", "</f>
        <v xml:space="preserve">\"capabilities\" : \"\", </v>
      </c>
      <c r="AV59" s="237" t="str">
        <f>"\""video\"" : \"""&amp;demoPosts[[#This Row],[talentProfile.video]]&amp;"\"" "</f>
        <v xml:space="preserve">\"video\" : \"\" </v>
      </c>
      <c r="AW5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59" s="212" t="str">
        <f>"\""uid\"" : \"""&amp;demoPosts[[#This Row],[uid]]&amp;"\"", "</f>
        <v xml:space="preserve">\"uid\" : \"86dfaa1db22a4506982eb061ea9d995c\", </v>
      </c>
      <c r="AY59" s="232" t="e">
        <f>"\""text\"" : \""" &amp;#REF! &amp; "\"", "</f>
        <v>#REF!</v>
      </c>
      <c r="AZ59" s="232" t="str">
        <f t="shared" si="5"/>
        <v xml:space="preserve">\"type\" : \"TEXT\", </v>
      </c>
      <c r="BA59" s="232" t="str">
        <f ca="1">"\""created\"" : \""" &amp; demoPosts[[#This Row],[created]] &amp; "\"", "</f>
        <v xml:space="preserve">\"created\" : \"2016-09-02T23:11:46Z\", </v>
      </c>
      <c r="BB59" s="232" t="str">
        <f>"\""modified\"" : \""" &amp; demoPosts[[#This Row],[modified]] &amp; "\"", "</f>
        <v xml:space="preserve">\"modified\" : \"2002-05-30T09:30:10Z\", </v>
      </c>
      <c r="BC59" s="232" t="str">
        <f ca="1">"\""created\"" : \""" &amp; demoPosts[[#This Row],[created]] &amp; "\"", "</f>
        <v xml:space="preserve">\"created\" : \"2016-09-02T23:11:46Z\", </v>
      </c>
      <c r="BD59" s="232" t="str">
        <f>"\""modified\"" : \""" &amp; demoPosts[[#This Row],[modified]] &amp; "\"", "</f>
        <v xml:space="preserve">\"modified\" : \"2002-05-30T09:30:10Z\", </v>
      </c>
      <c r="BE59" s="232" t="str">
        <f>"\""labels\"" : \""each([Bitcoin],[Ethereum],[" &amp; demoPosts[[#This Row],[postTypeGuidLabel]]&amp;"])\"", "</f>
        <v xml:space="preserve">\"labels\" : \"each([Bitcoin],[Ethereum],[MESSAGEPOSTLABEL])\", </v>
      </c>
      <c r="BF59" s="232" t="str">
        <f t="shared" si="6"/>
        <v>\"connections\":[{\"source\":\"alias://ff5136ad023a66644c4f4a8e2a495bb34689/alias\",\"target\":\"alias://0e65bd3a974ed1d7c195f94055c93537827f/alias\",\"label\":\"f0186f0d-c862-4ee3-9c09-b850a9d745a7\"}],</v>
      </c>
      <c r="BG59" s="232" t="str">
        <f>"\""versionedPostId\"" : \""" &amp; demoPosts[[#This Row],[versionedPost.id]] &amp; "\"", "</f>
        <v xml:space="preserve">\"versionedPostId\" : \"\", </v>
      </c>
      <c r="BH59" s="232" t="str">
        <f>"\""versionedPostPredecessorId\"" : \""" &amp; demoPosts[[#This Row],[versionedPost.predecessorID]] &amp; "\"", "</f>
        <v xml:space="preserve">\"versionedPostPredecessorId\" : \"\", </v>
      </c>
      <c r="BI59" s="238" t="str">
        <f>"\""jobPostType\"" : \""" &amp; demoPosts[[#This Row],[jobPostType]] &amp; "\"", "</f>
        <v xml:space="preserve">\"jobPostType\" : \"\", </v>
      </c>
      <c r="BJ59" s="238" t="str">
        <f>"\""name\"" : \""" &amp; demoPosts[[#This Row],[summary]] &amp; "\"", "</f>
        <v xml:space="preserve">\"name\" : \"\", </v>
      </c>
      <c r="BK59" s="238" t="str">
        <f>"\""description\"" : \""" &amp; demoPosts[[#This Row],[description]] &amp; "\"", "</f>
        <v xml:space="preserve">\"description\" : \"\", </v>
      </c>
      <c r="BL59" s="238" t="str">
        <f>"\""message\"" : \""" &amp; demoPosts[[#This Row],[message]] &amp; "\"", "</f>
        <v xml:space="preserve">\"message\" : \"\", </v>
      </c>
      <c r="BM5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59" s="238" t="str">
        <f>"\""postedDate\"" : \""" &amp; demoPosts[[#This Row],[message]] &amp; "\"", "</f>
        <v xml:space="preserve">\"postedDate\" : \"\", </v>
      </c>
      <c r="BO59" s="238" t="str">
        <f>"\""broadcastDate\"" : \""" &amp; demoPosts[[#This Row],[broadcastDate]] &amp; "\"", "</f>
        <v xml:space="preserve">\"broadcastDate\" : \"\", </v>
      </c>
      <c r="BP59" s="238" t="str">
        <f>"\""startDate\"" : \""" &amp; demoPosts[[#This Row],[startDate]] &amp; "\"", "</f>
        <v xml:space="preserve">\"startDate\" : \"\", </v>
      </c>
      <c r="BQ59" s="238" t="str">
        <f>"\""endDate\"" : \""" &amp; demoPosts[[#This Row],[endDate]] &amp; "\"", "</f>
        <v xml:space="preserve">\"endDate\" : \"\", </v>
      </c>
      <c r="BR59" s="238" t="str">
        <f>"\""currency\"" : \""" &amp; demoPosts[[#This Row],[currency]] &amp; "\"", "</f>
        <v xml:space="preserve">\"currency\" : \"\", </v>
      </c>
      <c r="BS59" s="238" t="str">
        <f>"\""workLocation\"" : \""" &amp; demoPosts[[#This Row],[workLocation]] &amp; "\"", "</f>
        <v xml:space="preserve">\"workLocation\" : \"\", </v>
      </c>
      <c r="BT59" s="238" t="str">
        <f>"\""isPayoutInPieces\"" : \""" &amp; demoPosts[[#This Row],[isPayoutInPieces]] &amp; "\"", "</f>
        <v xml:space="preserve">\"isPayoutInPieces\" : \"\", </v>
      </c>
      <c r="BU59" s="238" t="str">
        <f t="shared" si="7"/>
        <v xml:space="preserve">\"skillNeeded\" : \"\", </v>
      </c>
      <c r="BV59" s="238" t="str">
        <f>"\""posterId\"" : \""" &amp; demoPosts[[#This Row],[posterId]] &amp; "\"", "</f>
        <v xml:space="preserve">\"posterId\" : \"\", </v>
      </c>
      <c r="BW59" s="238" t="str">
        <f>"\""versionNumber\"" : \""" &amp; demoPosts[[#This Row],[versionNumber]] &amp; "\"", "</f>
        <v xml:space="preserve">\"versionNumber\" : \"\", </v>
      </c>
      <c r="BX59" s="239" t="str">
        <f>"\""allowFormatting\"" : " &amp; demoPosts[[#This Row],[allowFormatting]] &amp; ", "</f>
        <v xml:space="preserve">\"allowFormatting\" : , </v>
      </c>
      <c r="BY59" s="238" t="str">
        <f>"\""canForward\"" : " &amp; demoPosts[[#This Row],[canForward]] &amp; ", "</f>
        <v xml:space="preserve">\"canForward\" : true, </v>
      </c>
      <c r="BZ59" s="238" t="str">
        <f t="shared" si="8"/>
        <v xml:space="preserve">\"referents\" : \"\", </v>
      </c>
      <c r="CA59" s="238" t="str">
        <f>"\""contractType\"" : \""" &amp; demoPosts[[#This Row],[contractType]] &amp; "\"", "</f>
        <v xml:space="preserve">\"contractType\" : \"\", </v>
      </c>
      <c r="CB59" s="238" t="str">
        <f>"\""budget\"" : \""" &amp; demoPosts[[#This Row],[budget]] &amp; "\"""</f>
        <v>\"budget\" : \"\"</v>
      </c>
      <c r="CC5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59" s="238"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59" s="238" t="str">
        <f>"\""subject\"" : \""" &amp; demoPosts[[#This Row],[messageSubject]] &amp; "\"","</f>
        <v>\"subject\" : \"subject to discussion\",</v>
      </c>
      <c r="CF5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5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5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59" s="232" t="str">
        <f ca="1">"{\""$type\"":\"""&amp;demoPosts[[#This Row],[$type]]&amp;"\"","&amp;demoPosts[[#This Row],[uidInnerJson]]&amp;demoPosts[[#This Row],[createdInnerJson]]&amp;demoPosts[[#This Row],[modifiedInnerJson]]&amp;"\""connections\"":[{}],"&amp;demoPosts[[#This Row],[typeDependentContentJson]]&amp;"}"</f>
        <v>{\"$type\":\"shared.models.MessagePost\",\"uid\" : \"86dfaa1db22a4506982eb061ea9d995c\", \"created\" : \"2016-09-02T23:11:46Z\", \"modified\" : \"2002-05-30T09:30:10Z\", \"connections\":[{}],\"postContent\": {\"$type\":\"shared.models.MessagePostContent\",\"versionedPostId\" : \"\", \"versionedPostPredecessorId\" : \"\", \"versionNumber\" : \"\", \"canForward\"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59" s="212" t="str">
        <f>"""uid"" : """&amp;demoPosts[[#This Row],[uid]]&amp;""", "</f>
        <v xml:space="preserve">"uid" : "86dfaa1db22a4506982eb061ea9d995c", </v>
      </c>
      <c r="CK59" s="231" t="str">
        <f>"""src"" : """&amp;demoPosts[[#This Row],[Source]]&amp;""", "</f>
        <v xml:space="preserve">"src" : "cfe1e0783a7a45fba933e7106cfe2f7f", </v>
      </c>
      <c r="CL59" s="231" t="str">
        <f>"""trgts"" : ["""&amp;demoPosts[[#This Row],[trgt1]]&amp;"""], "</f>
        <v xml:space="preserve">"trgts" : ["eeeeeeeeeeeeeeeeeeeeeeeeeeeeeeee"], </v>
      </c>
      <c r="CM59" s="209" t="str">
        <f>"""label"" : ""each([Bitcoin],[Ethereum],[" &amp; demoPosts[[#This Row],[postTypeGuidLabel]]&amp;"])"", "</f>
        <v xml:space="preserve">"label" : "each([Bitcoin],[Ethereum],[MESSAGEPOSTLABEL])", </v>
      </c>
      <c r="CN59" s="240"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\"2016-09-02T23:11:46Z\", \"modified\" : \"2002-05-30T09:30:10Z\", \"connections\":[{}],\"postContent\": {\"$type\":\"shared.models.MessagePostContent\",\"versionedPostId\" : \"\", \"versionedPostPredecessorId\" : \"\", \"versionNumber\" : \"\", \"canForward\"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0" spans="2:92" s="209" customFormat="1" x14ac:dyDescent="0.25">
      <c r="B60" s="209" t="s">
        <v>1269</v>
      </c>
      <c r="C60" s="209" t="s">
        <v>1173</v>
      </c>
      <c r="D60" s="209" t="str">
        <f>VLOOKUP(demoPosts[[#This Row],[Source]],Table1[[UUID]:[email]],2,FALSE)</f>
        <v>58@localhost</v>
      </c>
      <c r="E60" s="213" t="s">
        <v>2507</v>
      </c>
      <c r="F60" s="209" t="s">
        <v>806</v>
      </c>
      <c r="G6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0" s="232"/>
      <c r="I60" s="232" t="str">
        <f t="shared" ca="1" si="4"/>
        <v>2016-09-02T23:11:46Z</v>
      </c>
      <c r="J60" s="232" t="s">
        <v>805</v>
      </c>
      <c r="K60" s="233"/>
      <c r="L60" s="232"/>
      <c r="M60" s="232" t="s">
        <v>2620</v>
      </c>
      <c r="N60" s="164" t="str">
        <f>ROW(demoPosts[[#This Row],[postTypeGuidLabel]])-3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64">
        <v>12</v>
      </c>
      <c r="P6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64"/>
      <c r="R60" s="234"/>
      <c r="S60" s="234"/>
      <c r="T60" s="234"/>
      <c r="U60" s="234"/>
      <c r="V60" s="234"/>
      <c r="W60" s="234"/>
      <c r="X60" s="234"/>
      <c r="Y60" s="234"/>
      <c r="Z60" s="234"/>
      <c r="AA60" s="234"/>
      <c r="AB60" s="234"/>
      <c r="AC60" s="235"/>
      <c r="AD60" s="234"/>
      <c r="AE60" s="234"/>
      <c r="AF60" s="236"/>
      <c r="AG60" s="165" t="s">
        <v>869</v>
      </c>
      <c r="AH60" s="234"/>
      <c r="AI60" s="234"/>
      <c r="AJ60" s="234"/>
      <c r="AK60" s="237"/>
      <c r="AL60" s="237"/>
      <c r="AM60" s="237"/>
      <c r="AN60" s="237"/>
      <c r="AO60" s="237"/>
      <c r="AP60" s="237"/>
      <c r="AQ60" s="237"/>
      <c r="AR60" s="237"/>
      <c r="AS60" s="237" t="str">
        <f>"\""name\"" : \"""&amp;demoPosts[[#This Row],[talentProfile.name]]&amp;"\"", "</f>
        <v xml:space="preserve">\"name\" : \"\", </v>
      </c>
      <c r="AT60" s="237" t="str">
        <f>"\""title\"" : \"""&amp;demoPosts[[#This Row],[talentProfile.title]]&amp;"\"", "</f>
        <v xml:space="preserve">\"title\" : \"\", </v>
      </c>
      <c r="AU60" s="237" t="str">
        <f>"\""capabilities\"" : \"""&amp;demoPosts[[#This Row],[talentProfile.capabilities]]&amp;"\"", "</f>
        <v xml:space="preserve">\"capabilities\" : \"\", </v>
      </c>
      <c r="AV60" s="237" t="str">
        <f>"\""video\"" : \"""&amp;demoPosts[[#This Row],[talentProfile.video]]&amp;"\"" "</f>
        <v xml:space="preserve">\"video\" : \"\" </v>
      </c>
      <c r="AW6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0" s="212" t="str">
        <f>"\""uid\"" : \"""&amp;demoPosts[[#This Row],[uid]]&amp;"\"", "</f>
        <v xml:space="preserve">\"uid\" : \"c15f13103cc144f5b3cce1c9cf31edfe\", </v>
      </c>
      <c r="AY60" s="232" t="e">
        <f>"\""text\"" : \""" &amp;#REF! &amp; "\"", "</f>
        <v>#REF!</v>
      </c>
      <c r="AZ60" s="232" t="str">
        <f t="shared" si="5"/>
        <v xml:space="preserve">\"type\" : \"TEXT\", </v>
      </c>
      <c r="BA60" s="232" t="str">
        <f ca="1">"\""created\"" : \""" &amp; demoPosts[[#This Row],[created]] &amp; "\"", "</f>
        <v xml:space="preserve">\"created\" : \"2016-09-02T23:11:46Z\", </v>
      </c>
      <c r="BB60" s="232" t="str">
        <f>"\""modified\"" : \""" &amp; demoPosts[[#This Row],[modified]] &amp; "\"", "</f>
        <v xml:space="preserve">\"modified\" : \"2002-05-30T09:30:10Z\", </v>
      </c>
      <c r="BC60" s="232" t="str">
        <f ca="1">"\""created\"" : \""" &amp; demoPosts[[#This Row],[created]] &amp; "\"", "</f>
        <v xml:space="preserve">\"created\" : \"2016-09-02T23:11:46Z\", </v>
      </c>
      <c r="BD60" s="232" t="str">
        <f>"\""modified\"" : \""" &amp; demoPosts[[#This Row],[modified]] &amp; "\"", "</f>
        <v xml:space="preserve">\"modified\" : \"2002-05-30T09:30:10Z\", </v>
      </c>
      <c r="BE60" s="232" t="str">
        <f>"\""labels\"" : \""each([Bitcoin],[Ethereum],[" &amp; demoPosts[[#This Row],[postTypeGuidLabel]]&amp;"])\"", "</f>
        <v xml:space="preserve">\"labels\" : \"each([Bitcoin],[Ethereum],[MESSAGEPOSTLABEL])\", </v>
      </c>
      <c r="BF60" s="232" t="str">
        <f t="shared" si="6"/>
        <v>\"connections\":[{\"source\":\"alias://ff5136ad023a66644c4f4a8e2a495bb34689/alias\",\"target\":\"alias://0e65bd3a974ed1d7c195f94055c93537827f/alias\",\"label\":\"f0186f0d-c862-4ee3-9c09-b850a9d745a7\"}],</v>
      </c>
      <c r="BG60" s="232" t="str">
        <f>"\""versionedPostId\"" : \""" &amp; demoPosts[[#This Row],[versionedPost.id]] &amp; "\"", "</f>
        <v xml:space="preserve">\"versionedPostId\" : \"\", </v>
      </c>
      <c r="BH60" s="232" t="str">
        <f>"\""versionedPostPredecessorId\"" : \""" &amp; demoPosts[[#This Row],[versionedPost.predecessorID]] &amp; "\"", "</f>
        <v xml:space="preserve">\"versionedPostPredecessorId\" : \"\", </v>
      </c>
      <c r="BI60" s="238" t="str">
        <f>"\""jobPostType\"" : \""" &amp; demoPosts[[#This Row],[jobPostType]] &amp; "\"", "</f>
        <v xml:space="preserve">\"jobPostType\" : \"\", </v>
      </c>
      <c r="BJ60" s="238" t="str">
        <f>"\""name\"" : \""" &amp; demoPosts[[#This Row],[summary]] &amp; "\"", "</f>
        <v xml:space="preserve">\"name\" : \"\", </v>
      </c>
      <c r="BK60" s="238" t="str">
        <f>"\""description\"" : \""" &amp; demoPosts[[#This Row],[description]] &amp; "\"", "</f>
        <v xml:space="preserve">\"description\" : \"\", </v>
      </c>
      <c r="BL60" s="238" t="str">
        <f>"\""message\"" : \""" &amp; demoPosts[[#This Row],[message]] &amp; "\"", "</f>
        <v xml:space="preserve">\"message\" : \"\", </v>
      </c>
      <c r="BM6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0" s="238" t="str">
        <f>"\""postedDate\"" : \""" &amp; demoPosts[[#This Row],[message]] &amp; "\"", "</f>
        <v xml:space="preserve">\"postedDate\" : \"\", </v>
      </c>
      <c r="BO60" s="238" t="str">
        <f>"\""broadcastDate\"" : \""" &amp; demoPosts[[#This Row],[broadcastDate]] &amp; "\"", "</f>
        <v xml:space="preserve">\"broadcastDate\" : \"\", </v>
      </c>
      <c r="BP60" s="238" t="str">
        <f>"\""startDate\"" : \""" &amp; demoPosts[[#This Row],[startDate]] &amp; "\"", "</f>
        <v xml:space="preserve">\"startDate\" : \"\", </v>
      </c>
      <c r="BQ60" s="238" t="str">
        <f>"\""endDate\"" : \""" &amp; demoPosts[[#This Row],[endDate]] &amp; "\"", "</f>
        <v xml:space="preserve">\"endDate\" : \"\", </v>
      </c>
      <c r="BR60" s="238" t="str">
        <f>"\""currency\"" : \""" &amp; demoPosts[[#This Row],[currency]] &amp; "\"", "</f>
        <v xml:space="preserve">\"currency\" : \"\", </v>
      </c>
      <c r="BS60" s="238" t="str">
        <f>"\""workLocation\"" : \""" &amp; demoPosts[[#This Row],[workLocation]] &amp; "\"", "</f>
        <v xml:space="preserve">\"workLocation\" : \"\", </v>
      </c>
      <c r="BT60" s="238" t="str">
        <f>"\""isPayoutInPieces\"" : \""" &amp; demoPosts[[#This Row],[isPayoutInPieces]] &amp; "\"", "</f>
        <v xml:space="preserve">\"isPayoutInPieces\" : \"\", </v>
      </c>
      <c r="BU60" s="238" t="str">
        <f t="shared" si="7"/>
        <v xml:space="preserve">\"skillNeeded\" : \"\", </v>
      </c>
      <c r="BV60" s="238" t="str">
        <f>"\""posterId\"" : \""" &amp; demoPosts[[#This Row],[posterId]] &amp; "\"", "</f>
        <v xml:space="preserve">\"posterId\" : \"\", </v>
      </c>
      <c r="BW60" s="238" t="str">
        <f>"\""versionNumber\"" : \""" &amp; demoPosts[[#This Row],[versionNumber]] &amp; "\"", "</f>
        <v xml:space="preserve">\"versionNumber\" : \"\", </v>
      </c>
      <c r="BX60" s="239" t="str">
        <f>"\""allowFormatting\"" : " &amp; demoPosts[[#This Row],[allowFormatting]] &amp; ", "</f>
        <v xml:space="preserve">\"allowFormatting\" : , </v>
      </c>
      <c r="BY60" s="238" t="str">
        <f>"\""canForward\"" : " &amp; demoPosts[[#This Row],[canForward]] &amp; ", "</f>
        <v xml:space="preserve">\"canForward\" : true, </v>
      </c>
      <c r="BZ60" s="238" t="str">
        <f t="shared" si="8"/>
        <v xml:space="preserve">\"referents\" : \"\", </v>
      </c>
      <c r="CA60" s="238" t="str">
        <f>"\""contractType\"" : \""" &amp; demoPosts[[#This Row],[contractType]] &amp; "\"", "</f>
        <v xml:space="preserve">\"contractType\" : \"\", </v>
      </c>
      <c r="CB60" s="238" t="str">
        <f>"\""budget\"" : \""" &amp; demoPosts[[#This Row],[budget]] &amp; "\"""</f>
        <v>\"budget\" : \"\"</v>
      </c>
      <c r="CC6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0" s="238"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0" s="238" t="str">
        <f>"\""subject\"" : \""" &amp; demoPosts[[#This Row],[messageSubject]] &amp; "\"","</f>
        <v>\"subject\" : \"subject to discussion\",</v>
      </c>
      <c r="CF6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0" s="232" t="str">
        <f ca="1">"{\""$type\"":\"""&amp;demoPosts[[#This Row],[$type]]&amp;"\"","&amp;demoPosts[[#This Row],[uidInnerJson]]&amp;demoPosts[[#This Row],[createdInnerJson]]&amp;demoPosts[[#This Row],[modifiedInnerJson]]&amp;"\""connections\"":[{}],"&amp;demoPosts[[#This Row],[typeDependentContentJson]]&amp;"}"</f>
        <v>{\"$type\":\"shared.models.MessagePost\",\"uid\" : \"c15f13103cc144f5b3cce1c9cf31edfe\", \"created\" : \"2016-09-02T23:11:46Z\", \"modified\" : \"2002-05-30T09:30:10Z\", \"connections\":[{}],\"postContent\": {\"$type\":\"shared.models.MessagePostContent\",\"versionedPostId\" : \"\", \"versionedPostPredecessorId\" : \"\", \"versionNumber\" : \"\", \"canForward\"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0" s="212" t="str">
        <f>"""uid"" : """&amp;demoPosts[[#This Row],[uid]]&amp;""", "</f>
        <v xml:space="preserve">"uid" : "c15f13103cc144f5b3cce1c9cf31edfe", </v>
      </c>
      <c r="CK60" s="231" t="str">
        <f>"""src"" : """&amp;demoPosts[[#This Row],[Source]]&amp;""", "</f>
        <v xml:space="preserve">"src" : "21444771ce084829a77d54ece3ebe46e", </v>
      </c>
      <c r="CL60" s="231" t="str">
        <f>"""trgts"" : ["""&amp;demoPosts[[#This Row],[trgt1]]&amp;"""], "</f>
        <v xml:space="preserve">"trgts" : ["eeeeeeeeeeeeeeeeeeeeeeeeeeeeeeee"], </v>
      </c>
      <c r="CM60" s="209" t="str">
        <f>"""label"" : ""each([Bitcoin],[Ethereum],[" &amp; demoPosts[[#This Row],[postTypeGuidLabel]]&amp;"])"", "</f>
        <v xml:space="preserve">"label" : "each([Bitcoin],[Ethereum],[MESSAGEPOSTLABEL])", </v>
      </c>
      <c r="CN60" s="240"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\"2016-09-02T23:11:46Z\", \"modified\" : \"2002-05-30T09:30:10Z\", \"connections\":[{}],\"postContent\": {\"$type\":\"shared.models.MessagePostContent\",\"versionedPostId\" : \"\", \"versionedPostPredecessorId\" : \"\", \"versionNumber\" : \"\", \"canForward\"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1" spans="2:92" s="209" customFormat="1" x14ac:dyDescent="0.25">
      <c r="B61" s="209" t="s">
        <v>1270</v>
      </c>
      <c r="C61" s="209" t="s">
        <v>1174</v>
      </c>
      <c r="D61" s="209" t="str">
        <f>VLOOKUP(demoPosts[[#This Row],[Source]],Table1[[UUID]:[email]],2,FALSE)</f>
        <v>59@localhost</v>
      </c>
      <c r="E61" s="213" t="s">
        <v>2507</v>
      </c>
      <c r="F61" s="209" t="s">
        <v>806</v>
      </c>
      <c r="G6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1" s="232"/>
      <c r="I61" s="232" t="str">
        <f t="shared" ca="1" si="4"/>
        <v>2016-09-02T23:11:46Z</v>
      </c>
      <c r="J61" s="232" t="s">
        <v>805</v>
      </c>
      <c r="K61" s="233"/>
      <c r="L61" s="232"/>
      <c r="M61" s="232" t="s">
        <v>2620</v>
      </c>
      <c r="N61" s="164" t="str">
        <f>ROW(demoPosts[[#This Row],[postTypeGuidLabel]])-3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64">
        <v>12</v>
      </c>
      <c r="P6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64"/>
      <c r="R61" s="234"/>
      <c r="S61" s="234"/>
      <c r="T61" s="234"/>
      <c r="U61" s="234"/>
      <c r="V61" s="234"/>
      <c r="W61" s="234"/>
      <c r="X61" s="234"/>
      <c r="Y61" s="234"/>
      <c r="Z61" s="234"/>
      <c r="AA61" s="234"/>
      <c r="AB61" s="234"/>
      <c r="AC61" s="235"/>
      <c r="AD61" s="234"/>
      <c r="AE61" s="234"/>
      <c r="AF61" s="236"/>
      <c r="AG61" s="165" t="s">
        <v>869</v>
      </c>
      <c r="AH61" s="234"/>
      <c r="AI61" s="234"/>
      <c r="AJ61" s="234"/>
      <c r="AK61" s="237"/>
      <c r="AL61" s="237"/>
      <c r="AM61" s="237"/>
      <c r="AN61" s="237"/>
      <c r="AO61" s="237"/>
      <c r="AP61" s="237"/>
      <c r="AQ61" s="237"/>
      <c r="AR61" s="237"/>
      <c r="AS61" s="237" t="str">
        <f>"\""name\"" : \"""&amp;demoPosts[[#This Row],[talentProfile.name]]&amp;"\"", "</f>
        <v xml:space="preserve">\"name\" : \"\", </v>
      </c>
      <c r="AT61" s="237" t="str">
        <f>"\""title\"" : \"""&amp;demoPosts[[#This Row],[talentProfile.title]]&amp;"\"", "</f>
        <v xml:space="preserve">\"title\" : \"\", </v>
      </c>
      <c r="AU61" s="237" t="str">
        <f>"\""capabilities\"" : \"""&amp;demoPosts[[#This Row],[talentProfile.capabilities]]&amp;"\"", "</f>
        <v xml:space="preserve">\"capabilities\" : \"\", </v>
      </c>
      <c r="AV61" s="237" t="str">
        <f>"\""video\"" : \"""&amp;demoPosts[[#This Row],[talentProfile.video]]&amp;"\"" "</f>
        <v xml:space="preserve">\"video\" : \"\" </v>
      </c>
      <c r="AW6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1" s="212" t="str">
        <f>"\""uid\"" : \"""&amp;demoPosts[[#This Row],[uid]]&amp;"\"", "</f>
        <v xml:space="preserve">\"uid\" : \"52d761af4e8a428ea82188fe86f1ab48\", </v>
      </c>
      <c r="AY61" s="232" t="e">
        <f>"\""text\"" : \""" &amp;#REF! &amp; "\"", "</f>
        <v>#REF!</v>
      </c>
      <c r="AZ61" s="232" t="str">
        <f t="shared" si="5"/>
        <v xml:space="preserve">\"type\" : \"TEXT\", </v>
      </c>
      <c r="BA61" s="232" t="str">
        <f ca="1">"\""created\"" : \""" &amp; demoPosts[[#This Row],[created]] &amp; "\"", "</f>
        <v xml:space="preserve">\"created\" : \"2016-09-02T23:11:46Z\", </v>
      </c>
      <c r="BB61" s="232" t="str">
        <f>"\""modified\"" : \""" &amp; demoPosts[[#This Row],[modified]] &amp; "\"", "</f>
        <v xml:space="preserve">\"modified\" : \"2002-05-30T09:30:10Z\", </v>
      </c>
      <c r="BC61" s="232" t="str">
        <f ca="1">"\""created\"" : \""" &amp; demoPosts[[#This Row],[created]] &amp; "\"", "</f>
        <v xml:space="preserve">\"created\" : \"2016-09-02T23:11:46Z\", </v>
      </c>
      <c r="BD61" s="232" t="str">
        <f>"\""modified\"" : \""" &amp; demoPosts[[#This Row],[modified]] &amp; "\"", "</f>
        <v xml:space="preserve">\"modified\" : \"2002-05-30T09:30:10Z\", </v>
      </c>
      <c r="BE61" s="232" t="str">
        <f>"\""labels\"" : \""each([Bitcoin],[Ethereum],[" &amp; demoPosts[[#This Row],[postTypeGuidLabel]]&amp;"])\"", "</f>
        <v xml:space="preserve">\"labels\" : \"each([Bitcoin],[Ethereum],[MESSAGEPOSTLABEL])\", </v>
      </c>
      <c r="BF61" s="232" t="str">
        <f t="shared" si="6"/>
        <v>\"connections\":[{\"source\":\"alias://ff5136ad023a66644c4f4a8e2a495bb34689/alias\",\"target\":\"alias://0e65bd3a974ed1d7c195f94055c93537827f/alias\",\"label\":\"f0186f0d-c862-4ee3-9c09-b850a9d745a7\"}],</v>
      </c>
      <c r="BG61" s="232" t="str">
        <f>"\""versionedPostId\"" : \""" &amp; demoPosts[[#This Row],[versionedPost.id]] &amp; "\"", "</f>
        <v xml:space="preserve">\"versionedPostId\" : \"\", </v>
      </c>
      <c r="BH61" s="232" t="str">
        <f>"\""versionedPostPredecessorId\"" : \""" &amp; demoPosts[[#This Row],[versionedPost.predecessorID]] &amp; "\"", "</f>
        <v xml:space="preserve">\"versionedPostPredecessorId\" : \"\", </v>
      </c>
      <c r="BI61" s="238" t="str">
        <f>"\""jobPostType\"" : \""" &amp; demoPosts[[#This Row],[jobPostType]] &amp; "\"", "</f>
        <v xml:space="preserve">\"jobPostType\" : \"\", </v>
      </c>
      <c r="BJ61" s="238" t="str">
        <f>"\""name\"" : \""" &amp; demoPosts[[#This Row],[summary]] &amp; "\"", "</f>
        <v xml:space="preserve">\"name\" : \"\", </v>
      </c>
      <c r="BK61" s="238" t="str">
        <f>"\""description\"" : \""" &amp; demoPosts[[#This Row],[description]] &amp; "\"", "</f>
        <v xml:space="preserve">\"description\" : \"\", </v>
      </c>
      <c r="BL61" s="238" t="str">
        <f>"\""message\"" : \""" &amp; demoPosts[[#This Row],[message]] &amp; "\"", "</f>
        <v xml:space="preserve">\"message\" : \"\", </v>
      </c>
      <c r="BM6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1" s="238" t="str">
        <f>"\""postedDate\"" : \""" &amp; demoPosts[[#This Row],[message]] &amp; "\"", "</f>
        <v xml:space="preserve">\"postedDate\" : \"\", </v>
      </c>
      <c r="BO61" s="238" t="str">
        <f>"\""broadcastDate\"" : \""" &amp; demoPosts[[#This Row],[broadcastDate]] &amp; "\"", "</f>
        <v xml:space="preserve">\"broadcastDate\" : \"\", </v>
      </c>
      <c r="BP61" s="238" t="str">
        <f>"\""startDate\"" : \""" &amp; demoPosts[[#This Row],[startDate]] &amp; "\"", "</f>
        <v xml:space="preserve">\"startDate\" : \"\", </v>
      </c>
      <c r="BQ61" s="238" t="str">
        <f>"\""endDate\"" : \""" &amp; demoPosts[[#This Row],[endDate]] &amp; "\"", "</f>
        <v xml:space="preserve">\"endDate\" : \"\", </v>
      </c>
      <c r="BR61" s="238" t="str">
        <f>"\""currency\"" : \""" &amp; demoPosts[[#This Row],[currency]] &amp; "\"", "</f>
        <v xml:space="preserve">\"currency\" : \"\", </v>
      </c>
      <c r="BS61" s="238" t="str">
        <f>"\""workLocation\"" : \""" &amp; demoPosts[[#This Row],[workLocation]] &amp; "\"", "</f>
        <v xml:space="preserve">\"workLocation\" : \"\", </v>
      </c>
      <c r="BT61" s="238" t="str">
        <f>"\""isPayoutInPieces\"" : \""" &amp; demoPosts[[#This Row],[isPayoutInPieces]] &amp; "\"", "</f>
        <v xml:space="preserve">\"isPayoutInPieces\" : \"\", </v>
      </c>
      <c r="BU61" s="238" t="str">
        <f t="shared" si="7"/>
        <v xml:space="preserve">\"skillNeeded\" : \"\", </v>
      </c>
      <c r="BV61" s="238" t="str">
        <f>"\""posterId\"" : \""" &amp; demoPosts[[#This Row],[posterId]] &amp; "\"", "</f>
        <v xml:space="preserve">\"posterId\" : \"\", </v>
      </c>
      <c r="BW61" s="238" t="str">
        <f>"\""versionNumber\"" : \""" &amp; demoPosts[[#This Row],[versionNumber]] &amp; "\"", "</f>
        <v xml:space="preserve">\"versionNumber\" : \"\", </v>
      </c>
      <c r="BX61" s="239" t="str">
        <f>"\""allowFormatting\"" : " &amp; demoPosts[[#This Row],[allowFormatting]] &amp; ", "</f>
        <v xml:space="preserve">\"allowFormatting\" : , </v>
      </c>
      <c r="BY61" s="238" t="str">
        <f>"\""canForward\"" : " &amp; demoPosts[[#This Row],[canForward]] &amp; ", "</f>
        <v xml:space="preserve">\"canForward\" : true, </v>
      </c>
      <c r="BZ61" s="238" t="str">
        <f t="shared" si="8"/>
        <v xml:space="preserve">\"referents\" : \"\", </v>
      </c>
      <c r="CA61" s="238" t="str">
        <f>"\""contractType\"" : \""" &amp; demoPosts[[#This Row],[contractType]] &amp; "\"", "</f>
        <v xml:space="preserve">\"contractType\" : \"\", </v>
      </c>
      <c r="CB61" s="238" t="str">
        <f>"\""budget\"" : \""" &amp; demoPosts[[#This Row],[budget]] &amp; "\"""</f>
        <v>\"budget\" : \"\"</v>
      </c>
      <c r="CC6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1" s="238"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1" s="238" t="str">
        <f>"\""subject\"" : \""" &amp; demoPosts[[#This Row],[messageSubject]] &amp; "\"","</f>
        <v>\"subject\" : \"subject to discussion\",</v>
      </c>
      <c r="CF6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1" s="232" t="str">
        <f ca="1">"{\""$type\"":\"""&amp;demoPosts[[#This Row],[$type]]&amp;"\"","&amp;demoPosts[[#This Row],[uidInnerJson]]&amp;demoPosts[[#This Row],[createdInnerJson]]&amp;demoPosts[[#This Row],[modifiedInnerJson]]&amp;"\""connections\"":[{}],"&amp;demoPosts[[#This Row],[typeDependentContentJson]]&amp;"}"</f>
        <v>{\"$type\":\"shared.models.MessagePost\",\"uid\" : \"52d761af4e8a428ea82188fe86f1ab48\", \"created\" : \"2016-09-02T23:11:46Z\", \"modified\" : \"2002-05-30T09:30:10Z\", \"connections\":[{}],\"postContent\": {\"$type\":\"shared.models.MessagePostContent\",\"versionedPostId\" : \"\", \"versionedPostPredecessorId\" : \"\", \"versionNumber\" : \"\", \"canForward\"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1" s="212" t="str">
        <f>"""uid"" : """&amp;demoPosts[[#This Row],[uid]]&amp;""", "</f>
        <v xml:space="preserve">"uid" : "52d761af4e8a428ea82188fe86f1ab48", </v>
      </c>
      <c r="CK61" s="231" t="str">
        <f>"""src"" : """&amp;demoPosts[[#This Row],[Source]]&amp;""", "</f>
        <v xml:space="preserve">"src" : "be5a9efc0499453e809e20c680c5d8ca", </v>
      </c>
      <c r="CL61" s="231" t="str">
        <f>"""trgts"" : ["""&amp;demoPosts[[#This Row],[trgt1]]&amp;"""], "</f>
        <v xml:space="preserve">"trgts" : ["eeeeeeeeeeeeeeeeeeeeeeeeeeeeeeee"], </v>
      </c>
      <c r="CM61" s="209" t="str">
        <f>"""label"" : ""each([Bitcoin],[Ethereum],[" &amp; demoPosts[[#This Row],[postTypeGuidLabel]]&amp;"])"", "</f>
        <v xml:space="preserve">"label" : "each([Bitcoin],[Ethereum],[MESSAGEPOSTLABEL])", </v>
      </c>
      <c r="CN61" s="240"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\"2016-09-02T23:11:46Z\", \"modified\" : \"2002-05-30T09:30:10Z\", \"connections\":[{}],\"postContent\": {\"$type\":\"shared.models.MessagePostContent\",\"versionedPostId\" : \"\", \"versionedPostPredecessorId\" : \"\", \"versionNumber\" : \"\", \"canForward\"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2" spans="2:92" s="209" customFormat="1" x14ac:dyDescent="0.25">
      <c r="B62" s="216" t="s">
        <v>1271</v>
      </c>
      <c r="C62" s="209" t="s">
        <v>1175</v>
      </c>
      <c r="D62" s="209" t="str">
        <f>VLOOKUP(demoPosts[[#This Row],[Source]],Table1[[UUID]:[email]],2,FALSE)</f>
        <v>60@localhost</v>
      </c>
      <c r="E62" s="213" t="s">
        <v>2507</v>
      </c>
      <c r="F62" s="209" t="s">
        <v>806</v>
      </c>
      <c r="G6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2" s="232"/>
      <c r="I62" s="232" t="str">
        <f t="shared" ca="1" si="4"/>
        <v>2016-09-02T23:11:46Z</v>
      </c>
      <c r="J62" s="232" t="s">
        <v>805</v>
      </c>
      <c r="K62" s="233"/>
      <c r="L62" s="232"/>
      <c r="M62" s="232" t="s">
        <v>2620</v>
      </c>
      <c r="N62" s="164" t="str">
        <f>ROW(demoPosts[[#This Row],[postTypeGuidLabel]])-3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64">
        <v>12</v>
      </c>
      <c r="P6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64"/>
      <c r="R62" s="234"/>
      <c r="S62" s="234"/>
      <c r="T62" s="234"/>
      <c r="U62" s="234"/>
      <c r="V62" s="234"/>
      <c r="W62" s="234"/>
      <c r="X62" s="234"/>
      <c r="Y62" s="234"/>
      <c r="Z62" s="234"/>
      <c r="AA62" s="234"/>
      <c r="AB62" s="234"/>
      <c r="AC62" s="235"/>
      <c r="AD62" s="234"/>
      <c r="AE62" s="234"/>
      <c r="AF62" s="236"/>
      <c r="AG62" s="165" t="s">
        <v>869</v>
      </c>
      <c r="AH62" s="234"/>
      <c r="AI62" s="234"/>
      <c r="AJ62" s="234"/>
      <c r="AK62" s="237"/>
      <c r="AL62" s="237"/>
      <c r="AM62" s="237"/>
      <c r="AN62" s="237"/>
      <c r="AO62" s="237"/>
      <c r="AP62" s="237"/>
      <c r="AQ62" s="237"/>
      <c r="AR62" s="237"/>
      <c r="AS62" s="237" t="str">
        <f>"\""name\"" : \"""&amp;demoPosts[[#This Row],[talentProfile.name]]&amp;"\"", "</f>
        <v xml:space="preserve">\"name\" : \"\", </v>
      </c>
      <c r="AT62" s="237" t="str">
        <f>"\""title\"" : \"""&amp;demoPosts[[#This Row],[talentProfile.title]]&amp;"\"", "</f>
        <v xml:space="preserve">\"title\" : \"\", </v>
      </c>
      <c r="AU62" s="237" t="str">
        <f>"\""capabilities\"" : \"""&amp;demoPosts[[#This Row],[talentProfile.capabilities]]&amp;"\"", "</f>
        <v xml:space="preserve">\"capabilities\" : \"\", </v>
      </c>
      <c r="AV62" s="237" t="str">
        <f>"\""video\"" : \"""&amp;demoPosts[[#This Row],[talentProfile.video]]&amp;"\"" "</f>
        <v xml:space="preserve">\"video\" : \"\" </v>
      </c>
      <c r="AW6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2" s="212" t="str">
        <f>"\""uid\"" : \"""&amp;demoPosts[[#This Row],[uid]]&amp;"\"", "</f>
        <v xml:space="preserve">\"uid\" : \"8910e768167f4cd4b923371d26d88583\", </v>
      </c>
      <c r="AY62" s="232" t="e">
        <f>"\""text\"" : \""" &amp;#REF! &amp; "\"", "</f>
        <v>#REF!</v>
      </c>
      <c r="AZ62" s="232" t="str">
        <f t="shared" si="5"/>
        <v xml:space="preserve">\"type\" : \"TEXT\", </v>
      </c>
      <c r="BA62" s="232" t="str">
        <f ca="1">"\""created\"" : \""" &amp; demoPosts[[#This Row],[created]] &amp; "\"", "</f>
        <v xml:space="preserve">\"created\" : \"2016-09-02T23:11:46Z\", </v>
      </c>
      <c r="BB62" s="232" t="str">
        <f>"\""modified\"" : \""" &amp; demoPosts[[#This Row],[modified]] &amp; "\"", "</f>
        <v xml:space="preserve">\"modified\" : \"2002-05-30T09:30:10Z\", </v>
      </c>
      <c r="BC62" s="232" t="str">
        <f ca="1">"\""created\"" : \""" &amp; demoPosts[[#This Row],[created]] &amp; "\"", "</f>
        <v xml:space="preserve">\"created\" : \"2016-09-02T23:11:46Z\", </v>
      </c>
      <c r="BD62" s="232" t="str">
        <f>"\""modified\"" : \""" &amp; demoPosts[[#This Row],[modified]] &amp; "\"", "</f>
        <v xml:space="preserve">\"modified\" : \"2002-05-30T09:30:10Z\", </v>
      </c>
      <c r="BE62" s="232" t="str">
        <f>"\""labels\"" : \""each([Bitcoin],[Ethereum],[" &amp; demoPosts[[#This Row],[postTypeGuidLabel]]&amp;"])\"", "</f>
        <v xml:space="preserve">\"labels\" : \"each([Bitcoin],[Ethereum],[MESSAGEPOSTLABEL])\", </v>
      </c>
      <c r="BF62" s="232" t="str">
        <f t="shared" si="6"/>
        <v>\"connections\":[{\"source\":\"alias://ff5136ad023a66644c4f4a8e2a495bb34689/alias\",\"target\":\"alias://0e65bd3a974ed1d7c195f94055c93537827f/alias\",\"label\":\"f0186f0d-c862-4ee3-9c09-b850a9d745a7\"}],</v>
      </c>
      <c r="BG62" s="232" t="str">
        <f>"\""versionedPostId\"" : \""" &amp; demoPosts[[#This Row],[versionedPost.id]] &amp; "\"", "</f>
        <v xml:space="preserve">\"versionedPostId\" : \"\", </v>
      </c>
      <c r="BH62" s="232" t="str">
        <f>"\""versionedPostPredecessorId\"" : \""" &amp; demoPosts[[#This Row],[versionedPost.predecessorID]] &amp; "\"", "</f>
        <v xml:space="preserve">\"versionedPostPredecessorId\" : \"\", </v>
      </c>
      <c r="BI62" s="238" t="str">
        <f>"\""jobPostType\"" : \""" &amp; demoPosts[[#This Row],[jobPostType]] &amp; "\"", "</f>
        <v xml:space="preserve">\"jobPostType\" : \"\", </v>
      </c>
      <c r="BJ62" s="238" t="str">
        <f>"\""name\"" : \""" &amp; demoPosts[[#This Row],[summary]] &amp; "\"", "</f>
        <v xml:space="preserve">\"name\" : \"\", </v>
      </c>
      <c r="BK62" s="238" t="str">
        <f>"\""description\"" : \""" &amp; demoPosts[[#This Row],[description]] &amp; "\"", "</f>
        <v xml:space="preserve">\"description\" : \"\", </v>
      </c>
      <c r="BL62" s="238" t="str">
        <f>"\""message\"" : \""" &amp; demoPosts[[#This Row],[message]] &amp; "\"", "</f>
        <v xml:space="preserve">\"message\" : \"\", </v>
      </c>
      <c r="BM6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2" s="238" t="str">
        <f>"\""postedDate\"" : \""" &amp; demoPosts[[#This Row],[message]] &amp; "\"", "</f>
        <v xml:space="preserve">\"postedDate\" : \"\", </v>
      </c>
      <c r="BO62" s="238" t="str">
        <f>"\""broadcastDate\"" : \""" &amp; demoPosts[[#This Row],[broadcastDate]] &amp; "\"", "</f>
        <v xml:space="preserve">\"broadcastDate\" : \"\", </v>
      </c>
      <c r="BP62" s="238" t="str">
        <f>"\""startDate\"" : \""" &amp; demoPosts[[#This Row],[startDate]] &amp; "\"", "</f>
        <v xml:space="preserve">\"startDate\" : \"\", </v>
      </c>
      <c r="BQ62" s="238" t="str">
        <f>"\""endDate\"" : \""" &amp; demoPosts[[#This Row],[endDate]] &amp; "\"", "</f>
        <v xml:space="preserve">\"endDate\" : \"\", </v>
      </c>
      <c r="BR62" s="238" t="str">
        <f>"\""currency\"" : \""" &amp; demoPosts[[#This Row],[currency]] &amp; "\"", "</f>
        <v xml:space="preserve">\"currency\" : \"\", </v>
      </c>
      <c r="BS62" s="238" t="str">
        <f>"\""workLocation\"" : \""" &amp; demoPosts[[#This Row],[workLocation]] &amp; "\"", "</f>
        <v xml:space="preserve">\"workLocation\" : \"\", </v>
      </c>
      <c r="BT62" s="238" t="str">
        <f>"\""isPayoutInPieces\"" : \""" &amp; demoPosts[[#This Row],[isPayoutInPieces]] &amp; "\"", "</f>
        <v xml:space="preserve">\"isPayoutInPieces\" : \"\", </v>
      </c>
      <c r="BU62" s="238" t="str">
        <f t="shared" si="7"/>
        <v xml:space="preserve">\"skillNeeded\" : \"\", </v>
      </c>
      <c r="BV62" s="238" t="str">
        <f>"\""posterId\"" : \""" &amp; demoPosts[[#This Row],[posterId]] &amp; "\"", "</f>
        <v xml:space="preserve">\"posterId\" : \"\", </v>
      </c>
      <c r="BW62" s="238" t="str">
        <f>"\""versionNumber\"" : \""" &amp; demoPosts[[#This Row],[versionNumber]] &amp; "\"", "</f>
        <v xml:space="preserve">\"versionNumber\" : \"\", </v>
      </c>
      <c r="BX62" s="239" t="str">
        <f>"\""allowFormatting\"" : " &amp; demoPosts[[#This Row],[allowFormatting]] &amp; ", "</f>
        <v xml:space="preserve">\"allowFormatting\" : , </v>
      </c>
      <c r="BY62" s="238" t="str">
        <f>"\""canForward\"" : " &amp; demoPosts[[#This Row],[canForward]] &amp; ", "</f>
        <v xml:space="preserve">\"canForward\" : true, </v>
      </c>
      <c r="BZ62" s="238" t="str">
        <f t="shared" si="8"/>
        <v xml:space="preserve">\"referents\" : \"\", </v>
      </c>
      <c r="CA62" s="238" t="str">
        <f>"\""contractType\"" : \""" &amp; demoPosts[[#This Row],[contractType]] &amp; "\"", "</f>
        <v xml:space="preserve">\"contractType\" : \"\", </v>
      </c>
      <c r="CB62" s="238" t="str">
        <f>"\""budget\"" : \""" &amp; demoPosts[[#This Row],[budget]] &amp; "\"""</f>
        <v>\"budget\" : \"\"</v>
      </c>
      <c r="CC6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2" s="238"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2" s="238" t="str">
        <f>"\""subject\"" : \""" &amp; demoPosts[[#This Row],[messageSubject]] &amp; "\"","</f>
        <v>\"subject\" : \"subject to discussion\",</v>
      </c>
      <c r="CF6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2" s="232" t="str">
        <f ca="1">"{\""$type\"":\"""&amp;demoPosts[[#This Row],[$type]]&amp;"\"","&amp;demoPosts[[#This Row],[uidInnerJson]]&amp;demoPosts[[#This Row],[createdInnerJson]]&amp;demoPosts[[#This Row],[modifiedInnerJson]]&amp;"\""connections\"":[{}],"&amp;demoPosts[[#This Row],[typeDependentContentJson]]&amp;"}"</f>
        <v>{\"$type\":\"shared.models.MessagePost\",\"uid\" : \"8910e768167f4cd4b923371d26d88583\", \"created\" : \"2016-09-02T23:11:46Z\", \"modified\" : \"2002-05-30T09:30:10Z\", \"connections\":[{}],\"postContent\": {\"$type\":\"shared.models.MessagePostContent\",\"versionedPostId\" : \"\", \"versionedPostPredecessorId\" : \"\", \"versionNumber\" : \"\", \"canForward\"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2" s="212" t="str">
        <f>"""uid"" : """&amp;demoPosts[[#This Row],[uid]]&amp;""", "</f>
        <v xml:space="preserve">"uid" : "8910e768167f4cd4b923371d26d88583", </v>
      </c>
      <c r="CK62" s="231" t="str">
        <f>"""src"" : """&amp;demoPosts[[#This Row],[Source]]&amp;""", "</f>
        <v xml:space="preserve">"src" : "01dcb6c72b254a229647b5103fe83ffc", </v>
      </c>
      <c r="CL62" s="231" t="str">
        <f>"""trgts"" : ["""&amp;demoPosts[[#This Row],[trgt1]]&amp;"""], "</f>
        <v xml:space="preserve">"trgts" : ["eeeeeeeeeeeeeeeeeeeeeeeeeeeeeeee"], </v>
      </c>
      <c r="CM62" s="209" t="str">
        <f>"""label"" : ""each([Bitcoin],[Ethereum],[" &amp; demoPosts[[#This Row],[postTypeGuidLabel]]&amp;"])"", "</f>
        <v xml:space="preserve">"label" : "each([Bitcoin],[Ethereum],[MESSAGEPOSTLABEL])", </v>
      </c>
      <c r="CN62" s="240"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\"2016-09-02T23:11:46Z\", \"modified\" : \"2002-05-30T09:30:10Z\", \"connections\":[{}],\"postContent\": {\"$type\":\"shared.models.MessagePostContent\",\"versionedPostId\" : \"\", \"versionedPostPredecessorId\" : \"\", \"versionNumber\" : \"\", \"canForward\"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3" spans="2:92" s="209" customFormat="1" x14ac:dyDescent="0.25">
      <c r="B63" s="209" t="s">
        <v>1272</v>
      </c>
      <c r="C63" s="209" t="s">
        <v>1176</v>
      </c>
      <c r="D63" s="209" t="str">
        <f>VLOOKUP(demoPosts[[#This Row],[Source]],Table1[[UUID]:[email]],2,FALSE)</f>
        <v>61@localhost</v>
      </c>
      <c r="E63" s="213" t="s">
        <v>2507</v>
      </c>
      <c r="F63" s="209" t="s">
        <v>806</v>
      </c>
      <c r="G6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3" s="232"/>
      <c r="I63" s="232" t="str">
        <f t="shared" ca="1" si="4"/>
        <v>2016-09-02T23:11:46Z</v>
      </c>
      <c r="J63" s="232" t="s">
        <v>805</v>
      </c>
      <c r="K63" s="233"/>
      <c r="L63" s="232"/>
      <c r="M63" s="232" t="s">
        <v>2620</v>
      </c>
      <c r="N63" s="164" t="str">
        <f>ROW(demoPosts[[#This Row],[postTypeGuidLabel]])-3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64">
        <v>12</v>
      </c>
      <c r="P6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64"/>
      <c r="R63" s="234"/>
      <c r="S63" s="234"/>
      <c r="T63" s="234"/>
      <c r="U63" s="234"/>
      <c r="V63" s="234"/>
      <c r="W63" s="234"/>
      <c r="X63" s="234"/>
      <c r="Y63" s="234"/>
      <c r="Z63" s="234"/>
      <c r="AA63" s="234"/>
      <c r="AB63" s="234"/>
      <c r="AC63" s="235"/>
      <c r="AD63" s="234"/>
      <c r="AE63" s="234"/>
      <c r="AF63" s="236"/>
      <c r="AG63" s="165" t="s">
        <v>869</v>
      </c>
      <c r="AH63" s="234"/>
      <c r="AI63" s="234"/>
      <c r="AJ63" s="234"/>
      <c r="AK63" s="237"/>
      <c r="AL63" s="237"/>
      <c r="AM63" s="237"/>
      <c r="AN63" s="237"/>
      <c r="AO63" s="237"/>
      <c r="AP63" s="237"/>
      <c r="AQ63" s="237"/>
      <c r="AR63" s="237"/>
      <c r="AS63" s="237" t="str">
        <f>"\""name\"" : \"""&amp;demoPosts[[#This Row],[talentProfile.name]]&amp;"\"", "</f>
        <v xml:space="preserve">\"name\" : \"\", </v>
      </c>
      <c r="AT63" s="237" t="str">
        <f>"\""title\"" : \"""&amp;demoPosts[[#This Row],[talentProfile.title]]&amp;"\"", "</f>
        <v xml:space="preserve">\"title\" : \"\", </v>
      </c>
      <c r="AU63" s="237" t="str">
        <f>"\""capabilities\"" : \"""&amp;demoPosts[[#This Row],[talentProfile.capabilities]]&amp;"\"", "</f>
        <v xml:space="preserve">\"capabilities\" : \"\", </v>
      </c>
      <c r="AV63" s="237" t="str">
        <f>"\""video\"" : \"""&amp;demoPosts[[#This Row],[talentProfile.video]]&amp;"\"" "</f>
        <v xml:space="preserve">\"video\" : \"\" </v>
      </c>
      <c r="AW6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3" s="212" t="str">
        <f>"\""uid\"" : \"""&amp;demoPosts[[#This Row],[uid]]&amp;"\"", "</f>
        <v xml:space="preserve">\"uid\" : \"cae011a3a3194b26b6c9c096e64b90a3\", </v>
      </c>
      <c r="AY63" s="232" t="e">
        <f>"\""text\"" : \""" &amp;#REF! &amp; "\"", "</f>
        <v>#REF!</v>
      </c>
      <c r="AZ63" s="232" t="str">
        <f t="shared" si="5"/>
        <v xml:space="preserve">\"type\" : \"TEXT\", </v>
      </c>
      <c r="BA63" s="232" t="str">
        <f ca="1">"\""created\"" : \""" &amp; demoPosts[[#This Row],[created]] &amp; "\"", "</f>
        <v xml:space="preserve">\"created\" : \"2016-09-02T23:11:46Z\", </v>
      </c>
      <c r="BB63" s="232" t="str">
        <f>"\""modified\"" : \""" &amp; demoPosts[[#This Row],[modified]] &amp; "\"", "</f>
        <v xml:space="preserve">\"modified\" : \"2002-05-30T09:30:10Z\", </v>
      </c>
      <c r="BC63" s="232" t="str">
        <f ca="1">"\""created\"" : \""" &amp; demoPosts[[#This Row],[created]] &amp; "\"", "</f>
        <v xml:space="preserve">\"created\" : \"2016-09-02T23:11:46Z\", </v>
      </c>
      <c r="BD63" s="232" t="str">
        <f>"\""modified\"" : \""" &amp; demoPosts[[#This Row],[modified]] &amp; "\"", "</f>
        <v xml:space="preserve">\"modified\" : \"2002-05-30T09:30:10Z\", </v>
      </c>
      <c r="BE63" s="232" t="str">
        <f>"\""labels\"" : \""each([Bitcoin],[Ethereum],[" &amp; demoPosts[[#This Row],[postTypeGuidLabel]]&amp;"])\"", "</f>
        <v xml:space="preserve">\"labels\" : \"each([Bitcoin],[Ethereum],[MESSAGEPOSTLABEL])\", </v>
      </c>
      <c r="BF63" s="232" t="str">
        <f t="shared" si="6"/>
        <v>\"connections\":[{\"source\":\"alias://ff5136ad023a66644c4f4a8e2a495bb34689/alias\",\"target\":\"alias://0e65bd3a974ed1d7c195f94055c93537827f/alias\",\"label\":\"f0186f0d-c862-4ee3-9c09-b850a9d745a7\"}],</v>
      </c>
      <c r="BG63" s="232" t="str">
        <f>"\""versionedPostId\"" : \""" &amp; demoPosts[[#This Row],[versionedPost.id]] &amp; "\"", "</f>
        <v xml:space="preserve">\"versionedPostId\" : \"\", </v>
      </c>
      <c r="BH63" s="232" t="str">
        <f>"\""versionedPostPredecessorId\"" : \""" &amp; demoPosts[[#This Row],[versionedPost.predecessorID]] &amp; "\"", "</f>
        <v xml:space="preserve">\"versionedPostPredecessorId\" : \"\", </v>
      </c>
      <c r="BI63" s="238" t="str">
        <f>"\""jobPostType\"" : \""" &amp; demoPosts[[#This Row],[jobPostType]] &amp; "\"", "</f>
        <v xml:space="preserve">\"jobPostType\" : \"\", </v>
      </c>
      <c r="BJ63" s="238" t="str">
        <f>"\""name\"" : \""" &amp; demoPosts[[#This Row],[summary]] &amp; "\"", "</f>
        <v xml:space="preserve">\"name\" : \"\", </v>
      </c>
      <c r="BK63" s="238" t="str">
        <f>"\""description\"" : \""" &amp; demoPosts[[#This Row],[description]] &amp; "\"", "</f>
        <v xml:space="preserve">\"description\" : \"\", </v>
      </c>
      <c r="BL63" s="238" t="str">
        <f>"\""message\"" : \""" &amp; demoPosts[[#This Row],[message]] &amp; "\"", "</f>
        <v xml:space="preserve">\"message\" : \"\", </v>
      </c>
      <c r="BM6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3" s="238" t="str">
        <f>"\""postedDate\"" : \""" &amp; demoPosts[[#This Row],[message]] &amp; "\"", "</f>
        <v xml:space="preserve">\"postedDate\" : \"\", </v>
      </c>
      <c r="BO63" s="238" t="str">
        <f>"\""broadcastDate\"" : \""" &amp; demoPosts[[#This Row],[broadcastDate]] &amp; "\"", "</f>
        <v xml:space="preserve">\"broadcastDate\" : \"\", </v>
      </c>
      <c r="BP63" s="238" t="str">
        <f>"\""startDate\"" : \""" &amp; demoPosts[[#This Row],[startDate]] &amp; "\"", "</f>
        <v xml:space="preserve">\"startDate\" : \"\", </v>
      </c>
      <c r="BQ63" s="238" t="str">
        <f>"\""endDate\"" : \""" &amp; demoPosts[[#This Row],[endDate]] &amp; "\"", "</f>
        <v xml:space="preserve">\"endDate\" : \"\", </v>
      </c>
      <c r="BR63" s="238" t="str">
        <f>"\""currency\"" : \""" &amp; demoPosts[[#This Row],[currency]] &amp; "\"", "</f>
        <v xml:space="preserve">\"currency\" : \"\", </v>
      </c>
      <c r="BS63" s="238" t="str">
        <f>"\""workLocation\"" : \""" &amp; demoPosts[[#This Row],[workLocation]] &amp; "\"", "</f>
        <v xml:space="preserve">\"workLocation\" : \"\", </v>
      </c>
      <c r="BT63" s="238" t="str">
        <f>"\""isPayoutInPieces\"" : \""" &amp; demoPosts[[#This Row],[isPayoutInPieces]] &amp; "\"", "</f>
        <v xml:space="preserve">\"isPayoutInPieces\" : \"\", </v>
      </c>
      <c r="BU63" s="238" t="str">
        <f t="shared" si="7"/>
        <v xml:space="preserve">\"skillNeeded\" : \"\", </v>
      </c>
      <c r="BV63" s="238" t="str">
        <f>"\""posterId\"" : \""" &amp; demoPosts[[#This Row],[posterId]] &amp; "\"", "</f>
        <v xml:space="preserve">\"posterId\" : \"\", </v>
      </c>
      <c r="BW63" s="238" t="str">
        <f>"\""versionNumber\"" : \""" &amp; demoPosts[[#This Row],[versionNumber]] &amp; "\"", "</f>
        <v xml:space="preserve">\"versionNumber\" : \"\", </v>
      </c>
      <c r="BX63" s="239" t="str">
        <f>"\""allowFormatting\"" : " &amp; demoPosts[[#This Row],[allowFormatting]] &amp; ", "</f>
        <v xml:space="preserve">\"allowFormatting\" : , </v>
      </c>
      <c r="BY63" s="238" t="str">
        <f>"\""canForward\"" : " &amp; demoPosts[[#This Row],[canForward]] &amp; ", "</f>
        <v xml:space="preserve">\"canForward\" : true, </v>
      </c>
      <c r="BZ63" s="238" t="str">
        <f t="shared" si="8"/>
        <v xml:space="preserve">\"referents\" : \"\", </v>
      </c>
      <c r="CA63" s="238" t="str">
        <f>"\""contractType\"" : \""" &amp; demoPosts[[#This Row],[contractType]] &amp; "\"", "</f>
        <v xml:space="preserve">\"contractType\" : \"\", </v>
      </c>
      <c r="CB63" s="238" t="str">
        <f>"\""budget\"" : \""" &amp; demoPosts[[#This Row],[budget]] &amp; "\"""</f>
        <v>\"budget\" : \"\"</v>
      </c>
      <c r="CC6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3" s="238"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3" s="238" t="str">
        <f>"\""subject\"" : \""" &amp; demoPosts[[#This Row],[messageSubject]] &amp; "\"","</f>
        <v>\"subject\" : \"subject to discussion\",</v>
      </c>
      <c r="CF6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3" s="232" t="str">
        <f ca="1">"{\""$type\"":\"""&amp;demoPosts[[#This Row],[$type]]&amp;"\"","&amp;demoPosts[[#This Row],[uidInnerJson]]&amp;demoPosts[[#This Row],[createdInnerJson]]&amp;demoPosts[[#This Row],[modifiedInnerJson]]&amp;"\""connections\"":[{}],"&amp;demoPosts[[#This Row],[typeDependentContentJson]]&amp;"}"</f>
        <v>{\"$type\":\"shared.models.MessagePost\",\"uid\" : \"cae011a3a3194b26b6c9c096e64b90a3\", \"created\" : \"2016-09-02T23:11:46Z\", \"modified\" : \"2002-05-30T09:30:10Z\", \"connections\":[{}],\"postContent\": {\"$type\":\"shared.models.MessagePostContent\",\"versionedPostId\" : \"\", \"versionedPostPredecessorId\" : \"\", \"versionNumber\" : \"\", \"canForward\"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3" s="212" t="str">
        <f>"""uid"" : """&amp;demoPosts[[#This Row],[uid]]&amp;""", "</f>
        <v xml:space="preserve">"uid" : "cae011a3a3194b26b6c9c096e64b90a3", </v>
      </c>
      <c r="CK63" s="231" t="str">
        <f>"""src"" : """&amp;demoPosts[[#This Row],[Source]]&amp;""", "</f>
        <v xml:space="preserve">"src" : "341cf16da25a4190aeae39a08f5535cf", </v>
      </c>
      <c r="CL63" s="231" t="str">
        <f>"""trgts"" : ["""&amp;demoPosts[[#This Row],[trgt1]]&amp;"""], "</f>
        <v xml:space="preserve">"trgts" : ["eeeeeeeeeeeeeeeeeeeeeeeeeeeeeeee"], </v>
      </c>
      <c r="CM63" s="209" t="str">
        <f>"""label"" : ""each([Bitcoin],[Ethereum],[" &amp; demoPosts[[#This Row],[postTypeGuidLabel]]&amp;"])"", "</f>
        <v xml:space="preserve">"label" : "each([Bitcoin],[Ethereum],[MESSAGEPOSTLABEL])", </v>
      </c>
      <c r="CN63" s="240"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\"2016-09-02T23:11:46Z\", \"modified\" : \"2002-05-30T09:30:10Z\", \"connections\":[{}],\"postContent\": {\"$type\":\"shared.models.MessagePostContent\",\"versionedPostId\" : \"\", \"versionedPostPredecessorId\" : \"\", \"versionNumber\" : \"\", \"canForward\"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4" spans="2:92" s="209" customFormat="1" x14ac:dyDescent="0.25">
      <c r="B64" s="209" t="s">
        <v>1273</v>
      </c>
      <c r="C64" s="209" t="s">
        <v>1177</v>
      </c>
      <c r="D64" s="209" t="str">
        <f>VLOOKUP(demoPosts[[#This Row],[Source]],Table1[[UUID]:[email]],2,FALSE)</f>
        <v>62@localhost</v>
      </c>
      <c r="E64" s="213" t="s">
        <v>2507</v>
      </c>
      <c r="F64" s="209" t="s">
        <v>806</v>
      </c>
      <c r="G6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4" s="232"/>
      <c r="I64" s="232" t="str">
        <f t="shared" ca="1" si="4"/>
        <v>2016-09-02T23:11:46Z</v>
      </c>
      <c r="J64" s="232" t="s">
        <v>805</v>
      </c>
      <c r="K64" s="233"/>
      <c r="L64" s="232"/>
      <c r="M64" s="232" t="s">
        <v>2620</v>
      </c>
      <c r="N64" s="164" t="str">
        <f>ROW(demoPosts[[#This Row],[postTypeGuidLabel]])-3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64">
        <v>12</v>
      </c>
      <c r="P6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64"/>
      <c r="R64" s="234"/>
      <c r="S64" s="234"/>
      <c r="T64" s="234"/>
      <c r="U64" s="234"/>
      <c r="V64" s="234"/>
      <c r="W64" s="234"/>
      <c r="X64" s="234"/>
      <c r="Y64" s="234"/>
      <c r="Z64" s="234"/>
      <c r="AA64" s="234"/>
      <c r="AB64" s="234"/>
      <c r="AC64" s="235"/>
      <c r="AD64" s="234"/>
      <c r="AE64" s="234"/>
      <c r="AF64" s="236"/>
      <c r="AG64" s="165" t="s">
        <v>869</v>
      </c>
      <c r="AH64" s="234"/>
      <c r="AI64" s="234"/>
      <c r="AJ64" s="234"/>
      <c r="AK64" s="237"/>
      <c r="AL64" s="237"/>
      <c r="AM64" s="237"/>
      <c r="AN64" s="237"/>
      <c r="AO64" s="237"/>
      <c r="AP64" s="237"/>
      <c r="AQ64" s="237"/>
      <c r="AR64" s="237"/>
      <c r="AS64" s="237" t="str">
        <f>"\""name\"" : \"""&amp;demoPosts[[#This Row],[talentProfile.name]]&amp;"\"", "</f>
        <v xml:space="preserve">\"name\" : \"\", </v>
      </c>
      <c r="AT64" s="237" t="str">
        <f>"\""title\"" : \"""&amp;demoPosts[[#This Row],[talentProfile.title]]&amp;"\"", "</f>
        <v xml:space="preserve">\"title\" : \"\", </v>
      </c>
      <c r="AU64" s="237" t="str">
        <f>"\""capabilities\"" : \"""&amp;demoPosts[[#This Row],[talentProfile.capabilities]]&amp;"\"", "</f>
        <v xml:space="preserve">\"capabilities\" : \"\", </v>
      </c>
      <c r="AV64" s="237" t="str">
        <f>"\""video\"" : \"""&amp;demoPosts[[#This Row],[talentProfile.video]]&amp;"\"" "</f>
        <v xml:space="preserve">\"video\" : \"\" </v>
      </c>
      <c r="AW6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4" s="212" t="str">
        <f>"\""uid\"" : \"""&amp;demoPosts[[#This Row],[uid]]&amp;"\"", "</f>
        <v xml:space="preserve">\"uid\" : \"bc5e99be842445809628c3dfe3e1956f\", </v>
      </c>
      <c r="AY64" s="232" t="e">
        <f>"\""text\"" : \""" &amp;#REF! &amp; "\"", "</f>
        <v>#REF!</v>
      </c>
      <c r="AZ64" s="232" t="str">
        <f t="shared" ref="AZ64:AZ96" si="13">"\""type\"" : \""TEXT\"", "</f>
        <v xml:space="preserve">\"type\" : \"TEXT\", </v>
      </c>
      <c r="BA64" s="232" t="str">
        <f ca="1">"\""created\"" : \""" &amp; demoPosts[[#This Row],[created]] &amp; "\"", "</f>
        <v xml:space="preserve">\"created\" : \"2016-09-02T23:11:46Z\", </v>
      </c>
      <c r="BB64" s="232" t="str">
        <f>"\""modified\"" : \""" &amp; demoPosts[[#This Row],[modified]] &amp; "\"", "</f>
        <v xml:space="preserve">\"modified\" : \"2002-05-30T09:30:10Z\", </v>
      </c>
      <c r="BC64" s="232" t="str">
        <f ca="1">"\""created\"" : \""" &amp; demoPosts[[#This Row],[created]] &amp; "\"", "</f>
        <v xml:space="preserve">\"created\" : \"2016-09-02T23:11:46Z\", </v>
      </c>
      <c r="BD64" s="232" t="str">
        <f>"\""modified\"" : \""" &amp; demoPosts[[#This Row],[modified]] &amp; "\"", "</f>
        <v xml:space="preserve">\"modified\" : \"2002-05-30T09:30:10Z\", </v>
      </c>
      <c r="BE64" s="232" t="str">
        <f>"\""labels\"" : \""each([Bitcoin],[Ethereum],[" &amp; demoPosts[[#This Row],[postTypeGuidLabel]]&amp;"])\"", "</f>
        <v xml:space="preserve">\"labels\" : \"each([Bitcoin],[Ethereum],[MESSAGEPOSTLABEL])\", </v>
      </c>
      <c r="BF64" s="232" t="str">
        <f t="shared" ref="BF64:BF96" si="14">"\""connections\"":[{\""source\"":\""alias://ff5136ad023a66644c4f4a8e2a495bb34689/alias\"",\""target\"":\""alias://0e65bd3a974ed1d7c195f94055c93537827f/alias\"",\""label\"":\""f0186f0d-c862-4ee3-9c09-b850a9d745a7\""}],"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G64" s="232" t="str">
        <f>"\""versionedPostId\"" : \""" &amp; demoPosts[[#This Row],[versionedPost.id]] &amp; "\"", "</f>
        <v xml:space="preserve">\"versionedPostId\" : \"\", </v>
      </c>
      <c r="BH64" s="232" t="str">
        <f>"\""versionedPostPredecessorId\"" : \""" &amp; demoPosts[[#This Row],[versionedPost.predecessorID]] &amp; "\"", "</f>
        <v xml:space="preserve">\"versionedPostPredecessorId\" : \"\", </v>
      </c>
      <c r="BI64" s="238" t="str">
        <f>"\""jobPostType\"" : \""" &amp; demoPosts[[#This Row],[jobPostType]] &amp; "\"", "</f>
        <v xml:space="preserve">\"jobPostType\" : \"\", </v>
      </c>
      <c r="BJ64" s="238" t="str">
        <f>"\""name\"" : \""" &amp; demoPosts[[#This Row],[summary]] &amp; "\"", "</f>
        <v xml:space="preserve">\"name\" : \"\", </v>
      </c>
      <c r="BK64" s="238" t="str">
        <f>"\""description\"" : \""" &amp; demoPosts[[#This Row],[description]] &amp; "\"", "</f>
        <v xml:space="preserve">\"description\" : \"\", </v>
      </c>
      <c r="BL64" s="238" t="str">
        <f>"\""message\"" : \""" &amp; demoPosts[[#This Row],[message]] &amp; "\"", "</f>
        <v xml:space="preserve">\"message\" : \"\", </v>
      </c>
      <c r="BM6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4" s="238" t="str">
        <f>"\""postedDate\"" : \""" &amp; demoPosts[[#This Row],[message]] &amp; "\"", "</f>
        <v xml:space="preserve">\"postedDate\" : \"\", </v>
      </c>
      <c r="BO64" s="238" t="str">
        <f>"\""broadcastDate\"" : \""" &amp; demoPosts[[#This Row],[broadcastDate]] &amp; "\"", "</f>
        <v xml:space="preserve">\"broadcastDate\" : \"\", </v>
      </c>
      <c r="BP64" s="238" t="str">
        <f>"\""startDate\"" : \""" &amp; demoPosts[[#This Row],[startDate]] &amp; "\"", "</f>
        <v xml:space="preserve">\"startDate\" : \"\", </v>
      </c>
      <c r="BQ64" s="238" t="str">
        <f>"\""endDate\"" : \""" &amp; demoPosts[[#This Row],[endDate]] &amp; "\"", "</f>
        <v xml:space="preserve">\"endDate\" : \"\", </v>
      </c>
      <c r="BR64" s="238" t="str">
        <f>"\""currency\"" : \""" &amp; demoPosts[[#This Row],[currency]] &amp; "\"", "</f>
        <v xml:space="preserve">\"currency\" : \"\", </v>
      </c>
      <c r="BS64" s="238" t="str">
        <f>"\""workLocation\"" : \""" &amp; demoPosts[[#This Row],[workLocation]] &amp; "\"", "</f>
        <v xml:space="preserve">\"workLocation\" : \"\", </v>
      </c>
      <c r="BT64" s="238" t="str">
        <f>"\""isPayoutInPieces\"" : \""" &amp; demoPosts[[#This Row],[isPayoutInPieces]] &amp; "\"", "</f>
        <v xml:space="preserve">\"isPayoutInPieces\" : \"\", </v>
      </c>
      <c r="BU64" s="238" t="str">
        <f t="shared" ref="BU64:BU96" si="15">"\""skillNeeded\"" : \""" &amp; "" &amp; "\"", "</f>
        <v xml:space="preserve">\"skillNeeded\" : \"\", </v>
      </c>
      <c r="BV64" s="238" t="str">
        <f>"\""posterId\"" : \""" &amp; demoPosts[[#This Row],[posterId]] &amp; "\"", "</f>
        <v xml:space="preserve">\"posterId\" : \"\", </v>
      </c>
      <c r="BW64" s="238" t="str">
        <f>"\""versionNumber\"" : \""" &amp; demoPosts[[#This Row],[versionNumber]] &amp; "\"", "</f>
        <v xml:space="preserve">\"versionNumber\" : \"\", </v>
      </c>
      <c r="BX64" s="239" t="str">
        <f>"\""allowFormatting\"" : " &amp; demoPosts[[#This Row],[allowFormatting]] &amp; ", "</f>
        <v xml:space="preserve">\"allowFormatting\" : , </v>
      </c>
      <c r="BY64" s="238" t="str">
        <f>"\""canForward\"" : " &amp; demoPosts[[#This Row],[canForward]] &amp; ", "</f>
        <v xml:space="preserve">\"canForward\" : true, </v>
      </c>
      <c r="BZ64" s="238" t="str">
        <f t="shared" ref="BZ64:BZ96" si="16">"\""referents\"" : \""" &amp; "" &amp; "\"", "</f>
        <v xml:space="preserve">\"referents\" : \"\", </v>
      </c>
      <c r="CA64" s="238" t="str">
        <f>"\""contractType\"" : \""" &amp; demoPosts[[#This Row],[contractType]] &amp; "\"", "</f>
        <v xml:space="preserve">\"contractType\" : \"\", </v>
      </c>
      <c r="CB64" s="238" t="str">
        <f>"\""budget\"" : \""" &amp; demoPosts[[#This Row],[budget]] &amp; "\"""</f>
        <v>\"budget\" : \"\"</v>
      </c>
      <c r="CC6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4" s="238"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4" s="238" t="str">
        <f>"\""subject\"" : \""" &amp; demoPosts[[#This Row],[messageSubject]] &amp; "\"","</f>
        <v>\"subject\" : \"subject to discussion\",</v>
      </c>
      <c r="CF6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4" s="232" t="str">
        <f ca="1">"{\""$type\"":\"""&amp;demoPosts[[#This Row],[$type]]&amp;"\"","&amp;demoPosts[[#This Row],[uidInnerJson]]&amp;demoPosts[[#This Row],[createdInnerJson]]&amp;demoPosts[[#This Row],[modifiedInnerJson]]&amp;"\""connections\"":[{}],"&amp;demoPosts[[#This Row],[typeDependentContentJson]]&amp;"}"</f>
        <v>{\"$type\":\"shared.models.MessagePost\",\"uid\" : \"bc5e99be842445809628c3dfe3e1956f\", \"created\" : \"2016-09-02T23:11:46Z\", \"modified\" : \"2002-05-30T09:30:10Z\", \"connections\":[{}],\"postContent\": {\"$type\":\"shared.models.MessagePostContent\",\"versionedPostId\" : \"\", \"versionedPostPredecessorId\" : \"\", \"versionNumber\" : \"\", \"canForward\"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4" s="212" t="str">
        <f>"""uid"" : """&amp;demoPosts[[#This Row],[uid]]&amp;""", "</f>
        <v xml:space="preserve">"uid" : "bc5e99be842445809628c3dfe3e1956f", </v>
      </c>
      <c r="CK64" s="231" t="str">
        <f>"""src"" : """&amp;demoPosts[[#This Row],[Source]]&amp;""", "</f>
        <v xml:space="preserve">"src" : "382f66ebac0e453a8a17d647a09ea511", </v>
      </c>
      <c r="CL64" s="231" t="str">
        <f>"""trgts"" : ["""&amp;demoPosts[[#This Row],[trgt1]]&amp;"""], "</f>
        <v xml:space="preserve">"trgts" : ["eeeeeeeeeeeeeeeeeeeeeeeeeeeeeeee"], </v>
      </c>
      <c r="CM64" s="209" t="str">
        <f>"""label"" : ""each([Bitcoin],[Ethereum],[" &amp; demoPosts[[#This Row],[postTypeGuidLabel]]&amp;"])"", "</f>
        <v xml:space="preserve">"label" : "each([Bitcoin],[Ethereum],[MESSAGEPOSTLABEL])", </v>
      </c>
      <c r="CN64" s="240"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\"2016-09-02T23:11:46Z\", \"modified\" : \"2002-05-30T09:30:10Z\", \"connections\":[{}],\"postContent\": {\"$type\":\"shared.models.MessagePostContent\",\"versionedPostId\" : \"\", \"versionedPostPredecessorId\" : \"\", \"versionNumber\" : \"\", \"canForward\"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5" spans="2:92" s="209" customFormat="1" x14ac:dyDescent="0.25">
      <c r="B65" s="209" t="s">
        <v>1274</v>
      </c>
      <c r="C65" s="209" t="s">
        <v>1178</v>
      </c>
      <c r="D65" s="209" t="str">
        <f>VLOOKUP(demoPosts[[#This Row],[Source]],Table1[[UUID]:[email]],2,FALSE)</f>
        <v>63@localhost</v>
      </c>
      <c r="E65" s="213" t="s">
        <v>2507</v>
      </c>
      <c r="F65" s="209" t="s">
        <v>806</v>
      </c>
      <c r="G6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5" s="232"/>
      <c r="I65" s="232" t="str">
        <f t="shared" ca="1" si="4"/>
        <v>2016-09-02T23:11:46Z</v>
      </c>
      <c r="J65" s="232" t="s">
        <v>805</v>
      </c>
      <c r="K65" s="233"/>
      <c r="L65" s="232"/>
      <c r="M65" s="232" t="s">
        <v>2620</v>
      </c>
      <c r="N65" s="164" t="str">
        <f>ROW(demoPosts[[#This Row],[postTypeGuidLabel]])-3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64">
        <v>12</v>
      </c>
      <c r="P6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64"/>
      <c r="R65" s="234"/>
      <c r="S65" s="234"/>
      <c r="T65" s="234"/>
      <c r="U65" s="234"/>
      <c r="V65" s="234"/>
      <c r="W65" s="234"/>
      <c r="X65" s="234"/>
      <c r="Y65" s="234"/>
      <c r="Z65" s="234"/>
      <c r="AA65" s="234"/>
      <c r="AB65" s="234"/>
      <c r="AC65" s="235"/>
      <c r="AD65" s="234"/>
      <c r="AE65" s="234"/>
      <c r="AF65" s="236"/>
      <c r="AG65" s="165" t="s">
        <v>869</v>
      </c>
      <c r="AH65" s="234"/>
      <c r="AI65" s="234"/>
      <c r="AJ65" s="234"/>
      <c r="AK65" s="237"/>
      <c r="AL65" s="237"/>
      <c r="AM65" s="237"/>
      <c r="AN65" s="237"/>
      <c r="AO65" s="237"/>
      <c r="AP65" s="237"/>
      <c r="AQ65" s="237"/>
      <c r="AR65" s="237"/>
      <c r="AS65" s="237" t="str">
        <f>"\""name\"" : \"""&amp;demoPosts[[#This Row],[talentProfile.name]]&amp;"\"", "</f>
        <v xml:space="preserve">\"name\" : \"\", </v>
      </c>
      <c r="AT65" s="237" t="str">
        <f>"\""title\"" : \"""&amp;demoPosts[[#This Row],[talentProfile.title]]&amp;"\"", "</f>
        <v xml:space="preserve">\"title\" : \"\", </v>
      </c>
      <c r="AU65" s="237" t="str">
        <f>"\""capabilities\"" : \"""&amp;demoPosts[[#This Row],[talentProfile.capabilities]]&amp;"\"", "</f>
        <v xml:space="preserve">\"capabilities\" : \"\", </v>
      </c>
      <c r="AV65" s="237" t="str">
        <f>"\""video\"" : \"""&amp;demoPosts[[#This Row],[talentProfile.video]]&amp;"\"" "</f>
        <v xml:space="preserve">\"video\" : \"\" </v>
      </c>
      <c r="AW6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5" s="212" t="str">
        <f>"\""uid\"" : \"""&amp;demoPosts[[#This Row],[uid]]&amp;"\"", "</f>
        <v xml:space="preserve">\"uid\" : \"10b233ad95764e1abd3d2b0b0c582187\", </v>
      </c>
      <c r="AY65" s="232" t="e">
        <f>"\""text\"" : \""" &amp;#REF! &amp; "\"", "</f>
        <v>#REF!</v>
      </c>
      <c r="AZ65" s="232" t="str">
        <f t="shared" si="13"/>
        <v xml:space="preserve">\"type\" : \"TEXT\", </v>
      </c>
      <c r="BA65" s="232" t="str">
        <f ca="1">"\""created\"" : \""" &amp; demoPosts[[#This Row],[created]] &amp; "\"", "</f>
        <v xml:space="preserve">\"created\" : \"2016-09-02T23:11:46Z\", </v>
      </c>
      <c r="BB65" s="232" t="str">
        <f>"\""modified\"" : \""" &amp; demoPosts[[#This Row],[modified]] &amp; "\"", "</f>
        <v xml:space="preserve">\"modified\" : \"2002-05-30T09:30:10Z\", </v>
      </c>
      <c r="BC65" s="232" t="str">
        <f ca="1">"\""created\"" : \""" &amp; demoPosts[[#This Row],[created]] &amp; "\"", "</f>
        <v xml:space="preserve">\"created\" : \"2016-09-02T23:11:46Z\", </v>
      </c>
      <c r="BD65" s="232" t="str">
        <f>"\""modified\"" : \""" &amp; demoPosts[[#This Row],[modified]] &amp; "\"", "</f>
        <v xml:space="preserve">\"modified\" : \"2002-05-30T09:30:10Z\", </v>
      </c>
      <c r="BE65" s="232" t="str">
        <f>"\""labels\"" : \""each([Bitcoin],[Ethereum],[" &amp; demoPosts[[#This Row],[postTypeGuidLabel]]&amp;"])\"", "</f>
        <v xml:space="preserve">\"labels\" : \"each([Bitcoin],[Ethereum],[MESSAGEPOSTLABEL])\", </v>
      </c>
      <c r="BF65" s="232" t="str">
        <f t="shared" si="14"/>
        <v>\"connections\":[{\"source\":\"alias://ff5136ad023a66644c4f4a8e2a495bb34689/alias\",\"target\":\"alias://0e65bd3a974ed1d7c195f94055c93537827f/alias\",\"label\":\"f0186f0d-c862-4ee3-9c09-b850a9d745a7\"}],</v>
      </c>
      <c r="BG65" s="232" t="str">
        <f>"\""versionedPostId\"" : \""" &amp; demoPosts[[#This Row],[versionedPost.id]] &amp; "\"", "</f>
        <v xml:space="preserve">\"versionedPostId\" : \"\", </v>
      </c>
      <c r="BH65" s="232" t="str">
        <f>"\""versionedPostPredecessorId\"" : \""" &amp; demoPosts[[#This Row],[versionedPost.predecessorID]] &amp; "\"", "</f>
        <v xml:space="preserve">\"versionedPostPredecessorId\" : \"\", </v>
      </c>
      <c r="BI65" s="238" t="str">
        <f>"\""jobPostType\"" : \""" &amp; demoPosts[[#This Row],[jobPostType]] &amp; "\"", "</f>
        <v xml:space="preserve">\"jobPostType\" : \"\", </v>
      </c>
      <c r="BJ65" s="238" t="str">
        <f>"\""name\"" : \""" &amp; demoPosts[[#This Row],[summary]] &amp; "\"", "</f>
        <v xml:space="preserve">\"name\" : \"\", </v>
      </c>
      <c r="BK65" s="238" t="str">
        <f>"\""description\"" : \""" &amp; demoPosts[[#This Row],[description]] &amp; "\"", "</f>
        <v xml:space="preserve">\"description\" : \"\", </v>
      </c>
      <c r="BL65" s="238" t="str">
        <f>"\""message\"" : \""" &amp; demoPosts[[#This Row],[message]] &amp; "\"", "</f>
        <v xml:space="preserve">\"message\" : \"\", </v>
      </c>
      <c r="BM6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5" s="238" t="str">
        <f>"\""postedDate\"" : \""" &amp; demoPosts[[#This Row],[message]] &amp; "\"", "</f>
        <v xml:space="preserve">\"postedDate\" : \"\", </v>
      </c>
      <c r="BO65" s="238" t="str">
        <f>"\""broadcastDate\"" : \""" &amp; demoPosts[[#This Row],[broadcastDate]] &amp; "\"", "</f>
        <v xml:space="preserve">\"broadcastDate\" : \"\", </v>
      </c>
      <c r="BP65" s="238" t="str">
        <f>"\""startDate\"" : \""" &amp; demoPosts[[#This Row],[startDate]] &amp; "\"", "</f>
        <v xml:space="preserve">\"startDate\" : \"\", </v>
      </c>
      <c r="BQ65" s="238" t="str">
        <f>"\""endDate\"" : \""" &amp; demoPosts[[#This Row],[endDate]] &amp; "\"", "</f>
        <v xml:space="preserve">\"endDate\" : \"\", </v>
      </c>
      <c r="BR65" s="238" t="str">
        <f>"\""currency\"" : \""" &amp; demoPosts[[#This Row],[currency]] &amp; "\"", "</f>
        <v xml:space="preserve">\"currency\" : \"\", </v>
      </c>
      <c r="BS65" s="238" t="str">
        <f>"\""workLocation\"" : \""" &amp; demoPosts[[#This Row],[workLocation]] &amp; "\"", "</f>
        <v xml:space="preserve">\"workLocation\" : \"\", </v>
      </c>
      <c r="BT65" s="238" t="str">
        <f>"\""isPayoutInPieces\"" : \""" &amp; demoPosts[[#This Row],[isPayoutInPieces]] &amp; "\"", "</f>
        <v xml:space="preserve">\"isPayoutInPieces\" : \"\", </v>
      </c>
      <c r="BU65" s="238" t="str">
        <f t="shared" si="15"/>
        <v xml:space="preserve">\"skillNeeded\" : \"\", </v>
      </c>
      <c r="BV65" s="238" t="str">
        <f>"\""posterId\"" : \""" &amp; demoPosts[[#This Row],[posterId]] &amp; "\"", "</f>
        <v xml:space="preserve">\"posterId\" : \"\", </v>
      </c>
      <c r="BW65" s="238" t="str">
        <f>"\""versionNumber\"" : \""" &amp; demoPosts[[#This Row],[versionNumber]] &amp; "\"", "</f>
        <v xml:space="preserve">\"versionNumber\" : \"\", </v>
      </c>
      <c r="BX65" s="239" t="str">
        <f>"\""allowFormatting\"" : " &amp; demoPosts[[#This Row],[allowFormatting]] &amp; ", "</f>
        <v xml:space="preserve">\"allowFormatting\" : , </v>
      </c>
      <c r="BY65" s="238" t="str">
        <f>"\""canForward\"" : " &amp; demoPosts[[#This Row],[canForward]] &amp; ", "</f>
        <v xml:space="preserve">\"canForward\" : true, </v>
      </c>
      <c r="BZ65" s="238" t="str">
        <f t="shared" si="16"/>
        <v xml:space="preserve">\"referents\" : \"\", </v>
      </c>
      <c r="CA65" s="238" t="str">
        <f>"\""contractType\"" : \""" &amp; demoPosts[[#This Row],[contractType]] &amp; "\"", "</f>
        <v xml:space="preserve">\"contractType\" : \"\", </v>
      </c>
      <c r="CB65" s="238" t="str">
        <f>"\""budget\"" : \""" &amp; demoPosts[[#This Row],[budget]] &amp; "\"""</f>
        <v>\"budget\" : \"\"</v>
      </c>
      <c r="CC6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5" s="238"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5" s="238" t="str">
        <f>"\""subject\"" : \""" &amp; demoPosts[[#This Row],[messageSubject]] &amp; "\"","</f>
        <v>\"subject\" : \"subject to discussion\",</v>
      </c>
      <c r="CF6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5" s="232" t="str">
        <f ca="1">"{\""$type\"":\"""&amp;demoPosts[[#This Row],[$type]]&amp;"\"","&amp;demoPosts[[#This Row],[uidInnerJson]]&amp;demoPosts[[#This Row],[createdInnerJson]]&amp;demoPosts[[#This Row],[modifiedInnerJson]]&amp;"\""connections\"":[{}],"&amp;demoPosts[[#This Row],[typeDependentContentJson]]&amp;"}"</f>
        <v>{\"$type\":\"shared.models.MessagePost\",\"uid\" : \"10b233ad95764e1abd3d2b0b0c582187\", \"created\" : \"2016-09-02T23:11:46Z\", \"modified\" : \"2002-05-30T09:30:10Z\", \"connections\":[{}],\"postContent\": {\"$type\":\"shared.models.MessagePostContent\",\"versionedPostId\" : \"\", \"versionedPostPredecessorId\" : \"\", \"versionNumber\" : \"\", \"canForward\"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5" s="212" t="str">
        <f>"""uid"" : """&amp;demoPosts[[#This Row],[uid]]&amp;""", "</f>
        <v xml:space="preserve">"uid" : "10b233ad95764e1abd3d2b0b0c582187", </v>
      </c>
      <c r="CK65" s="231" t="str">
        <f>"""src"" : """&amp;demoPosts[[#This Row],[Source]]&amp;""", "</f>
        <v xml:space="preserve">"src" : "5c1c336ae3b9434390cb9c4ca7945219", </v>
      </c>
      <c r="CL65" s="231" t="str">
        <f>"""trgts"" : ["""&amp;demoPosts[[#This Row],[trgt1]]&amp;"""], "</f>
        <v xml:space="preserve">"trgts" : ["eeeeeeeeeeeeeeeeeeeeeeeeeeeeeeee"], </v>
      </c>
      <c r="CM65" s="209" t="str">
        <f>"""label"" : ""each([Bitcoin],[Ethereum],[" &amp; demoPosts[[#This Row],[postTypeGuidLabel]]&amp;"])"", "</f>
        <v xml:space="preserve">"label" : "each([Bitcoin],[Ethereum],[MESSAGEPOSTLABEL])", </v>
      </c>
      <c r="CN65" s="240"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\"2016-09-02T23:11:46Z\", \"modified\" : \"2002-05-30T09:30:10Z\", \"connections\":[{}],\"postContent\": {\"$type\":\"shared.models.MessagePostContent\",\"versionedPostId\" : \"\", \"versionedPostPredecessorId\" : \"\", \"versionNumber\" : \"\", \"canForward\"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6" spans="2:92" s="209" customFormat="1" x14ac:dyDescent="0.25">
      <c r="B66" s="209" t="s">
        <v>1275</v>
      </c>
      <c r="C66" s="209" t="s">
        <v>1179</v>
      </c>
      <c r="D66" s="209" t="str">
        <f>VLOOKUP(demoPosts[[#This Row],[Source]],Table1[[UUID]:[email]],2,FALSE)</f>
        <v>64@localhost</v>
      </c>
      <c r="E66" s="213" t="s">
        <v>2507</v>
      </c>
      <c r="F66" s="209" t="s">
        <v>806</v>
      </c>
      <c r="G6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6" s="232"/>
      <c r="I66" s="232" t="str">
        <f t="shared" ca="1" si="4"/>
        <v>2016-09-02T23:11:46Z</v>
      </c>
      <c r="J66" s="232" t="s">
        <v>805</v>
      </c>
      <c r="K66" s="233"/>
      <c r="L66" s="232"/>
      <c r="M66" s="232" t="s">
        <v>2620</v>
      </c>
      <c r="N66" s="164" t="str">
        <f>ROW(demoPosts[[#This Row],[postTypeGuidLabel]])-3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64">
        <v>12</v>
      </c>
      <c r="P6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64"/>
      <c r="R66" s="234"/>
      <c r="S66" s="234"/>
      <c r="T66" s="234"/>
      <c r="U66" s="234"/>
      <c r="V66" s="234"/>
      <c r="W66" s="234"/>
      <c r="X66" s="234"/>
      <c r="Y66" s="234"/>
      <c r="Z66" s="234"/>
      <c r="AA66" s="234"/>
      <c r="AB66" s="234"/>
      <c r="AC66" s="235"/>
      <c r="AD66" s="234"/>
      <c r="AE66" s="234"/>
      <c r="AF66" s="236"/>
      <c r="AG66" s="165" t="s">
        <v>869</v>
      </c>
      <c r="AH66" s="234"/>
      <c r="AI66" s="234"/>
      <c r="AJ66" s="234"/>
      <c r="AK66" s="237"/>
      <c r="AL66" s="237"/>
      <c r="AM66" s="237"/>
      <c r="AN66" s="237"/>
      <c r="AO66" s="237"/>
      <c r="AP66" s="237"/>
      <c r="AQ66" s="237"/>
      <c r="AR66" s="237"/>
      <c r="AS66" s="237" t="str">
        <f>"\""name\"" : \"""&amp;demoPosts[[#This Row],[talentProfile.name]]&amp;"\"", "</f>
        <v xml:space="preserve">\"name\" : \"\", </v>
      </c>
      <c r="AT66" s="237" t="str">
        <f>"\""title\"" : \"""&amp;demoPosts[[#This Row],[talentProfile.title]]&amp;"\"", "</f>
        <v xml:space="preserve">\"title\" : \"\", </v>
      </c>
      <c r="AU66" s="237" t="str">
        <f>"\""capabilities\"" : \"""&amp;demoPosts[[#This Row],[talentProfile.capabilities]]&amp;"\"", "</f>
        <v xml:space="preserve">\"capabilities\" : \"\", </v>
      </c>
      <c r="AV66" s="237" t="str">
        <f>"\""video\"" : \"""&amp;demoPosts[[#This Row],[talentProfile.video]]&amp;"\"" "</f>
        <v xml:space="preserve">\"video\" : \"\" </v>
      </c>
      <c r="AW6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6" s="212" t="str">
        <f>"\""uid\"" : \"""&amp;demoPosts[[#This Row],[uid]]&amp;"\"", "</f>
        <v xml:space="preserve">\"uid\" : \"061381f507914efe8820ad82ca68eb8b\", </v>
      </c>
      <c r="AY66" s="232" t="e">
        <f>"\""text\"" : \""" &amp;#REF! &amp; "\"", "</f>
        <v>#REF!</v>
      </c>
      <c r="AZ66" s="232" t="str">
        <f t="shared" si="13"/>
        <v xml:space="preserve">\"type\" : \"TEXT\", </v>
      </c>
      <c r="BA66" s="232" t="str">
        <f ca="1">"\""created\"" : \""" &amp; demoPosts[[#This Row],[created]] &amp; "\"", "</f>
        <v xml:space="preserve">\"created\" : \"2016-09-02T23:11:46Z\", </v>
      </c>
      <c r="BB66" s="232" t="str">
        <f>"\""modified\"" : \""" &amp; demoPosts[[#This Row],[modified]] &amp; "\"", "</f>
        <v xml:space="preserve">\"modified\" : \"2002-05-30T09:30:10Z\", </v>
      </c>
      <c r="BC66" s="232" t="str">
        <f ca="1">"\""created\"" : \""" &amp; demoPosts[[#This Row],[created]] &amp; "\"", "</f>
        <v xml:space="preserve">\"created\" : \"2016-09-02T23:11:46Z\", </v>
      </c>
      <c r="BD66" s="232" t="str">
        <f>"\""modified\"" : \""" &amp; demoPosts[[#This Row],[modified]] &amp; "\"", "</f>
        <v xml:space="preserve">\"modified\" : \"2002-05-30T09:30:10Z\", </v>
      </c>
      <c r="BE66" s="232" t="str">
        <f>"\""labels\"" : \""each([Bitcoin],[Ethereum],[" &amp; demoPosts[[#This Row],[postTypeGuidLabel]]&amp;"])\"", "</f>
        <v xml:space="preserve">\"labels\" : \"each([Bitcoin],[Ethereum],[MESSAGEPOSTLABEL])\", </v>
      </c>
      <c r="BF66" s="232" t="str">
        <f t="shared" si="14"/>
        <v>\"connections\":[{\"source\":\"alias://ff5136ad023a66644c4f4a8e2a495bb34689/alias\",\"target\":\"alias://0e65bd3a974ed1d7c195f94055c93537827f/alias\",\"label\":\"f0186f0d-c862-4ee3-9c09-b850a9d745a7\"}],</v>
      </c>
      <c r="BG66" s="232" t="str">
        <f>"\""versionedPostId\"" : \""" &amp; demoPosts[[#This Row],[versionedPost.id]] &amp; "\"", "</f>
        <v xml:space="preserve">\"versionedPostId\" : \"\", </v>
      </c>
      <c r="BH66" s="232" t="str">
        <f>"\""versionedPostPredecessorId\"" : \""" &amp; demoPosts[[#This Row],[versionedPost.predecessorID]] &amp; "\"", "</f>
        <v xml:space="preserve">\"versionedPostPredecessorId\" : \"\", </v>
      </c>
      <c r="BI66" s="238" t="str">
        <f>"\""jobPostType\"" : \""" &amp; demoPosts[[#This Row],[jobPostType]] &amp; "\"", "</f>
        <v xml:space="preserve">\"jobPostType\" : \"\", </v>
      </c>
      <c r="BJ66" s="238" t="str">
        <f>"\""name\"" : \""" &amp; demoPosts[[#This Row],[summary]] &amp; "\"", "</f>
        <v xml:space="preserve">\"name\" : \"\", </v>
      </c>
      <c r="BK66" s="238" t="str">
        <f>"\""description\"" : \""" &amp; demoPosts[[#This Row],[description]] &amp; "\"", "</f>
        <v xml:space="preserve">\"description\" : \"\", </v>
      </c>
      <c r="BL66" s="238" t="str">
        <f>"\""message\"" : \""" &amp; demoPosts[[#This Row],[message]] &amp; "\"", "</f>
        <v xml:space="preserve">\"message\" : \"\", </v>
      </c>
      <c r="BM6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6" s="238" t="str">
        <f>"\""postedDate\"" : \""" &amp; demoPosts[[#This Row],[message]] &amp; "\"", "</f>
        <v xml:space="preserve">\"postedDate\" : \"\", </v>
      </c>
      <c r="BO66" s="238" t="str">
        <f>"\""broadcastDate\"" : \""" &amp; demoPosts[[#This Row],[broadcastDate]] &amp; "\"", "</f>
        <v xml:space="preserve">\"broadcastDate\" : \"\", </v>
      </c>
      <c r="BP66" s="238" t="str">
        <f>"\""startDate\"" : \""" &amp; demoPosts[[#This Row],[startDate]] &amp; "\"", "</f>
        <v xml:space="preserve">\"startDate\" : \"\", </v>
      </c>
      <c r="BQ66" s="238" t="str">
        <f>"\""endDate\"" : \""" &amp; demoPosts[[#This Row],[endDate]] &amp; "\"", "</f>
        <v xml:space="preserve">\"endDate\" : \"\", </v>
      </c>
      <c r="BR66" s="238" t="str">
        <f>"\""currency\"" : \""" &amp; demoPosts[[#This Row],[currency]] &amp; "\"", "</f>
        <v xml:space="preserve">\"currency\" : \"\", </v>
      </c>
      <c r="BS66" s="238" t="str">
        <f>"\""workLocation\"" : \""" &amp; demoPosts[[#This Row],[workLocation]] &amp; "\"", "</f>
        <v xml:space="preserve">\"workLocation\" : \"\", </v>
      </c>
      <c r="BT66" s="238" t="str">
        <f>"\""isPayoutInPieces\"" : \""" &amp; demoPosts[[#This Row],[isPayoutInPieces]] &amp; "\"", "</f>
        <v xml:space="preserve">\"isPayoutInPieces\" : \"\", </v>
      </c>
      <c r="BU66" s="238" t="str">
        <f t="shared" si="15"/>
        <v xml:space="preserve">\"skillNeeded\" : \"\", </v>
      </c>
      <c r="BV66" s="238" t="str">
        <f>"\""posterId\"" : \""" &amp; demoPosts[[#This Row],[posterId]] &amp; "\"", "</f>
        <v xml:space="preserve">\"posterId\" : \"\", </v>
      </c>
      <c r="BW66" s="238" t="str">
        <f>"\""versionNumber\"" : \""" &amp; demoPosts[[#This Row],[versionNumber]] &amp; "\"", "</f>
        <v xml:space="preserve">\"versionNumber\" : \"\", </v>
      </c>
      <c r="BX66" s="239" t="str">
        <f>"\""allowFormatting\"" : " &amp; demoPosts[[#This Row],[allowFormatting]] &amp; ", "</f>
        <v xml:space="preserve">\"allowFormatting\" : , </v>
      </c>
      <c r="BY66" s="238" t="str">
        <f>"\""canForward\"" : " &amp; demoPosts[[#This Row],[canForward]] &amp; ", "</f>
        <v xml:space="preserve">\"canForward\" : true, </v>
      </c>
      <c r="BZ66" s="238" t="str">
        <f t="shared" si="16"/>
        <v xml:space="preserve">\"referents\" : \"\", </v>
      </c>
      <c r="CA66" s="238" t="str">
        <f>"\""contractType\"" : \""" &amp; demoPosts[[#This Row],[contractType]] &amp; "\"", "</f>
        <v xml:space="preserve">\"contractType\" : \"\", </v>
      </c>
      <c r="CB66" s="238" t="str">
        <f>"\""budget\"" : \""" &amp; demoPosts[[#This Row],[budget]] &amp; "\"""</f>
        <v>\"budget\" : \"\"</v>
      </c>
      <c r="CC6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6" s="238"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6" s="238" t="str">
        <f>"\""subject\"" : \""" &amp; demoPosts[[#This Row],[messageSubject]] &amp; "\"","</f>
        <v>\"subject\" : \"subject to discussion\",</v>
      </c>
      <c r="CF6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6" s="232" t="str">
        <f ca="1">"{\""$type\"":\"""&amp;demoPosts[[#This Row],[$type]]&amp;"\"","&amp;demoPosts[[#This Row],[uidInnerJson]]&amp;demoPosts[[#This Row],[createdInnerJson]]&amp;demoPosts[[#This Row],[modifiedInnerJson]]&amp;"\""connections\"":[{}],"&amp;demoPosts[[#This Row],[typeDependentContentJson]]&amp;"}"</f>
        <v>{\"$type\":\"shared.models.MessagePost\",\"uid\" : \"061381f507914efe8820ad82ca68eb8b\", \"created\" : \"2016-09-02T23:11:46Z\", \"modified\" : \"2002-05-30T09:30:10Z\", \"connections\":[{}],\"postContent\": {\"$type\":\"shared.models.MessagePostContent\",\"versionedPostId\" : \"\", \"versionedPostPredecessorId\" : \"\", \"versionNumber\" : \"\", \"canForward\"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6" s="212" t="str">
        <f>"""uid"" : """&amp;demoPosts[[#This Row],[uid]]&amp;""", "</f>
        <v xml:space="preserve">"uid" : "061381f507914efe8820ad82ca68eb8b", </v>
      </c>
      <c r="CK66" s="231" t="str">
        <f>"""src"" : """&amp;demoPosts[[#This Row],[Source]]&amp;""", "</f>
        <v xml:space="preserve">"src" : "f70277a190c14791a54094be6deaf506", </v>
      </c>
      <c r="CL66" s="231" t="str">
        <f>"""trgts"" : ["""&amp;demoPosts[[#This Row],[trgt1]]&amp;"""], "</f>
        <v xml:space="preserve">"trgts" : ["eeeeeeeeeeeeeeeeeeeeeeeeeeeeeeee"], </v>
      </c>
      <c r="CM66" s="209" t="str">
        <f>"""label"" : ""each([Bitcoin],[Ethereum],[" &amp; demoPosts[[#This Row],[postTypeGuidLabel]]&amp;"])"", "</f>
        <v xml:space="preserve">"label" : "each([Bitcoin],[Ethereum],[MESSAGEPOSTLABEL])", </v>
      </c>
      <c r="CN66" s="240"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\"2016-09-02T23:11:46Z\", \"modified\" : \"2002-05-30T09:30:10Z\", \"connections\":[{}],\"postContent\": {\"$type\":\"shared.models.MessagePostContent\",\"versionedPostId\" : \"\", \"versionedPostPredecessorId\" : \"\", \"versionNumber\" : \"\", \"canForward\"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7" spans="2:92" s="209" customFormat="1" x14ac:dyDescent="0.25">
      <c r="B67" s="209" t="s">
        <v>1276</v>
      </c>
      <c r="C67" s="209" t="s">
        <v>1180</v>
      </c>
      <c r="D67" s="209" t="str">
        <f>VLOOKUP(demoPosts[[#This Row],[Source]],Table1[[UUID]:[email]],2,FALSE)</f>
        <v>65@localhost</v>
      </c>
      <c r="E67" s="213" t="s">
        <v>2507</v>
      </c>
      <c r="F67" s="209" t="s">
        <v>806</v>
      </c>
      <c r="G6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7" s="232"/>
      <c r="I67" s="232" t="str">
        <f t="shared" ca="1" si="4"/>
        <v>2016-09-02T23:11:46Z</v>
      </c>
      <c r="J67" s="232" t="s">
        <v>805</v>
      </c>
      <c r="K67" s="233"/>
      <c r="L67" s="232"/>
      <c r="M67" s="232" t="s">
        <v>2620</v>
      </c>
      <c r="N67" s="164" t="str">
        <f>ROW(demoPosts[[#This Row],[postTypeGuidLabel]])-3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64">
        <v>12</v>
      </c>
      <c r="P6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64"/>
      <c r="R67" s="234"/>
      <c r="S67" s="234"/>
      <c r="T67" s="234"/>
      <c r="U67" s="234"/>
      <c r="V67" s="234"/>
      <c r="W67" s="234"/>
      <c r="X67" s="234"/>
      <c r="Y67" s="234"/>
      <c r="Z67" s="234"/>
      <c r="AA67" s="234"/>
      <c r="AB67" s="234"/>
      <c r="AC67" s="235"/>
      <c r="AD67" s="234"/>
      <c r="AE67" s="234"/>
      <c r="AF67" s="236"/>
      <c r="AG67" s="165" t="s">
        <v>869</v>
      </c>
      <c r="AH67" s="234"/>
      <c r="AI67" s="234"/>
      <c r="AJ67" s="234"/>
      <c r="AK67" s="237"/>
      <c r="AL67" s="237"/>
      <c r="AM67" s="237"/>
      <c r="AN67" s="237"/>
      <c r="AO67" s="237"/>
      <c r="AP67" s="237"/>
      <c r="AQ67" s="237"/>
      <c r="AR67" s="237"/>
      <c r="AS67" s="237" t="str">
        <f>"\""name\"" : \"""&amp;demoPosts[[#This Row],[talentProfile.name]]&amp;"\"", "</f>
        <v xml:space="preserve">\"name\" : \"\", </v>
      </c>
      <c r="AT67" s="237" t="str">
        <f>"\""title\"" : \"""&amp;demoPosts[[#This Row],[talentProfile.title]]&amp;"\"", "</f>
        <v xml:space="preserve">\"title\" : \"\", </v>
      </c>
      <c r="AU67" s="237" t="str">
        <f>"\""capabilities\"" : \"""&amp;demoPosts[[#This Row],[talentProfile.capabilities]]&amp;"\"", "</f>
        <v xml:space="preserve">\"capabilities\" : \"\", </v>
      </c>
      <c r="AV67" s="237" t="str">
        <f>"\""video\"" : \"""&amp;demoPosts[[#This Row],[talentProfile.video]]&amp;"\"" "</f>
        <v xml:space="preserve">\"video\" : \"\" </v>
      </c>
      <c r="AW6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7" s="212" t="str">
        <f>"\""uid\"" : \"""&amp;demoPosts[[#This Row],[uid]]&amp;"\"", "</f>
        <v xml:space="preserve">\"uid\" : \"99a9cc727b304b0889a00c3609c277ae\", </v>
      </c>
      <c r="AY67" s="232" t="e">
        <f>"\""text\"" : \""" &amp;#REF! &amp; "\"", "</f>
        <v>#REF!</v>
      </c>
      <c r="AZ67" s="232" t="str">
        <f t="shared" si="13"/>
        <v xml:space="preserve">\"type\" : \"TEXT\", </v>
      </c>
      <c r="BA67" s="232" t="str">
        <f ca="1">"\""created\"" : \""" &amp; demoPosts[[#This Row],[created]] &amp; "\"", "</f>
        <v xml:space="preserve">\"created\" : \"2016-09-02T23:11:46Z\", </v>
      </c>
      <c r="BB67" s="232" t="str">
        <f>"\""modified\"" : \""" &amp; demoPosts[[#This Row],[modified]] &amp; "\"", "</f>
        <v xml:space="preserve">\"modified\" : \"2002-05-30T09:30:10Z\", </v>
      </c>
      <c r="BC67" s="232" t="str">
        <f ca="1">"\""created\"" : \""" &amp; demoPosts[[#This Row],[created]] &amp; "\"", "</f>
        <v xml:space="preserve">\"created\" : \"2016-09-02T23:11:46Z\", </v>
      </c>
      <c r="BD67" s="232" t="str">
        <f>"\""modified\"" : \""" &amp; demoPosts[[#This Row],[modified]] &amp; "\"", "</f>
        <v xml:space="preserve">\"modified\" : \"2002-05-30T09:30:10Z\", </v>
      </c>
      <c r="BE67" s="232" t="str">
        <f>"\""labels\"" : \""each([Bitcoin],[Ethereum],[" &amp; demoPosts[[#This Row],[postTypeGuidLabel]]&amp;"])\"", "</f>
        <v xml:space="preserve">\"labels\" : \"each([Bitcoin],[Ethereum],[MESSAGEPOSTLABEL])\", </v>
      </c>
      <c r="BF67" s="232" t="str">
        <f t="shared" si="14"/>
        <v>\"connections\":[{\"source\":\"alias://ff5136ad023a66644c4f4a8e2a495bb34689/alias\",\"target\":\"alias://0e65bd3a974ed1d7c195f94055c93537827f/alias\",\"label\":\"f0186f0d-c862-4ee3-9c09-b850a9d745a7\"}],</v>
      </c>
      <c r="BG67" s="232" t="str">
        <f>"\""versionedPostId\"" : \""" &amp; demoPosts[[#This Row],[versionedPost.id]] &amp; "\"", "</f>
        <v xml:space="preserve">\"versionedPostId\" : \"\", </v>
      </c>
      <c r="BH67" s="232" t="str">
        <f>"\""versionedPostPredecessorId\"" : \""" &amp; demoPosts[[#This Row],[versionedPost.predecessorID]] &amp; "\"", "</f>
        <v xml:space="preserve">\"versionedPostPredecessorId\" : \"\", </v>
      </c>
      <c r="BI67" s="238" t="str">
        <f>"\""jobPostType\"" : \""" &amp; demoPosts[[#This Row],[jobPostType]] &amp; "\"", "</f>
        <v xml:space="preserve">\"jobPostType\" : \"\", </v>
      </c>
      <c r="BJ67" s="238" t="str">
        <f>"\""name\"" : \""" &amp; demoPosts[[#This Row],[summary]] &amp; "\"", "</f>
        <v xml:space="preserve">\"name\" : \"\", </v>
      </c>
      <c r="BK67" s="238" t="str">
        <f>"\""description\"" : \""" &amp; demoPosts[[#This Row],[description]] &amp; "\"", "</f>
        <v xml:space="preserve">\"description\" : \"\", </v>
      </c>
      <c r="BL67" s="238" t="str">
        <f>"\""message\"" : \""" &amp; demoPosts[[#This Row],[message]] &amp; "\"", "</f>
        <v xml:space="preserve">\"message\" : \"\", </v>
      </c>
      <c r="BM6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7" s="238" t="str">
        <f>"\""postedDate\"" : \""" &amp; demoPosts[[#This Row],[message]] &amp; "\"", "</f>
        <v xml:space="preserve">\"postedDate\" : \"\", </v>
      </c>
      <c r="BO67" s="238" t="str">
        <f>"\""broadcastDate\"" : \""" &amp; demoPosts[[#This Row],[broadcastDate]] &amp; "\"", "</f>
        <v xml:space="preserve">\"broadcastDate\" : \"\", </v>
      </c>
      <c r="BP67" s="238" t="str">
        <f>"\""startDate\"" : \""" &amp; demoPosts[[#This Row],[startDate]] &amp; "\"", "</f>
        <v xml:space="preserve">\"startDate\" : \"\", </v>
      </c>
      <c r="BQ67" s="238" t="str">
        <f>"\""endDate\"" : \""" &amp; demoPosts[[#This Row],[endDate]] &amp; "\"", "</f>
        <v xml:space="preserve">\"endDate\" : \"\", </v>
      </c>
      <c r="BR67" s="238" t="str">
        <f>"\""currency\"" : \""" &amp; demoPosts[[#This Row],[currency]] &amp; "\"", "</f>
        <v xml:space="preserve">\"currency\" : \"\", </v>
      </c>
      <c r="BS67" s="238" t="str">
        <f>"\""workLocation\"" : \""" &amp; demoPosts[[#This Row],[workLocation]] &amp; "\"", "</f>
        <v xml:space="preserve">\"workLocation\" : \"\", </v>
      </c>
      <c r="BT67" s="238" t="str">
        <f>"\""isPayoutInPieces\"" : \""" &amp; demoPosts[[#This Row],[isPayoutInPieces]] &amp; "\"", "</f>
        <v xml:space="preserve">\"isPayoutInPieces\" : \"\", </v>
      </c>
      <c r="BU67" s="238" t="str">
        <f t="shared" si="15"/>
        <v xml:space="preserve">\"skillNeeded\" : \"\", </v>
      </c>
      <c r="BV67" s="238" t="str">
        <f>"\""posterId\"" : \""" &amp; demoPosts[[#This Row],[posterId]] &amp; "\"", "</f>
        <v xml:space="preserve">\"posterId\" : \"\", </v>
      </c>
      <c r="BW67" s="238" t="str">
        <f>"\""versionNumber\"" : \""" &amp; demoPosts[[#This Row],[versionNumber]] &amp; "\"", "</f>
        <v xml:space="preserve">\"versionNumber\" : \"\", </v>
      </c>
      <c r="BX67" s="239" t="str">
        <f>"\""allowFormatting\"" : " &amp; demoPosts[[#This Row],[allowFormatting]] &amp; ", "</f>
        <v xml:space="preserve">\"allowFormatting\" : , </v>
      </c>
      <c r="BY67" s="238" t="str">
        <f>"\""canForward\"" : " &amp; demoPosts[[#This Row],[canForward]] &amp; ", "</f>
        <v xml:space="preserve">\"canForward\" : true, </v>
      </c>
      <c r="BZ67" s="238" t="str">
        <f t="shared" si="16"/>
        <v xml:space="preserve">\"referents\" : \"\", </v>
      </c>
      <c r="CA67" s="238" t="str">
        <f>"\""contractType\"" : \""" &amp; demoPosts[[#This Row],[contractType]] &amp; "\"", "</f>
        <v xml:space="preserve">\"contractType\" : \"\", </v>
      </c>
      <c r="CB67" s="238" t="str">
        <f>"\""budget\"" : \""" &amp; demoPosts[[#This Row],[budget]] &amp; "\"""</f>
        <v>\"budget\" : \"\"</v>
      </c>
      <c r="CC6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7" s="238"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7" s="238" t="str">
        <f>"\""subject\"" : \""" &amp; demoPosts[[#This Row],[messageSubject]] &amp; "\"","</f>
        <v>\"subject\" : \"subject to discussion\",</v>
      </c>
      <c r="CF6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7" s="232" t="str">
        <f ca="1">"{\""$type\"":\"""&amp;demoPosts[[#This Row],[$type]]&amp;"\"","&amp;demoPosts[[#This Row],[uidInnerJson]]&amp;demoPosts[[#This Row],[createdInnerJson]]&amp;demoPosts[[#This Row],[modifiedInnerJson]]&amp;"\""connections\"":[{}],"&amp;demoPosts[[#This Row],[typeDependentContentJson]]&amp;"}"</f>
        <v>{\"$type\":\"shared.models.MessagePost\",\"uid\" : \"99a9cc727b304b0889a00c3609c277ae\", \"created\" : \"2016-09-02T23:11:46Z\", \"modified\" : \"2002-05-30T09:30:10Z\", \"connections\":[{}],\"postContent\": {\"$type\":\"shared.models.MessagePostContent\",\"versionedPostId\" : \"\", \"versionedPostPredecessorId\" : \"\", \"versionNumber\" : \"\", \"canForward\"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7" s="212" t="str">
        <f>"""uid"" : """&amp;demoPosts[[#This Row],[uid]]&amp;""", "</f>
        <v xml:space="preserve">"uid" : "99a9cc727b304b0889a00c3609c277ae", </v>
      </c>
      <c r="CK67" s="231" t="str">
        <f>"""src"" : """&amp;demoPosts[[#This Row],[Source]]&amp;""", "</f>
        <v xml:space="preserve">"src" : "29b8c0bab60e402baa2e83c29592859e", </v>
      </c>
      <c r="CL67" s="231" t="str">
        <f>"""trgts"" : ["""&amp;demoPosts[[#This Row],[trgt1]]&amp;"""], "</f>
        <v xml:space="preserve">"trgts" : ["eeeeeeeeeeeeeeeeeeeeeeeeeeeeeeee"], </v>
      </c>
      <c r="CM67" s="209" t="str">
        <f>"""label"" : ""each([Bitcoin],[Ethereum],[" &amp; demoPosts[[#This Row],[postTypeGuidLabel]]&amp;"])"", "</f>
        <v xml:space="preserve">"label" : "each([Bitcoin],[Ethereum],[MESSAGEPOSTLABEL])", </v>
      </c>
      <c r="CN67" s="240"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\"2016-09-02T23:11:46Z\", \"modified\" : \"2002-05-30T09:30:10Z\", \"connections\":[{}],\"postContent\": {\"$type\":\"shared.models.MessagePostContent\",\"versionedPostId\" : \"\", \"versionedPostPredecessorId\" : \"\", \"versionNumber\" : \"\", \"canForward\"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8" spans="2:92" s="209" customFormat="1" x14ac:dyDescent="0.25">
      <c r="B68" s="209" t="s">
        <v>1277</v>
      </c>
      <c r="C68" s="209" t="s">
        <v>1181</v>
      </c>
      <c r="D68" s="209" t="str">
        <f>VLOOKUP(demoPosts[[#This Row],[Source]],Table1[[UUID]:[email]],2,FALSE)</f>
        <v>66@localhost</v>
      </c>
      <c r="E68" s="213" t="s">
        <v>2507</v>
      </c>
      <c r="F68" s="209" t="s">
        <v>806</v>
      </c>
      <c r="G6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8" s="232"/>
      <c r="I68" s="232" t="str">
        <f t="shared" ca="1" si="4"/>
        <v>2016-09-02T23:11:46Z</v>
      </c>
      <c r="J68" s="232" t="s">
        <v>805</v>
      </c>
      <c r="K68" s="233"/>
      <c r="L68" s="232"/>
      <c r="M68" s="232" t="s">
        <v>2620</v>
      </c>
      <c r="N68" s="164" t="str">
        <f>ROW(demoPosts[[#This Row],[postTypeGuidLabel]])-3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64">
        <v>12</v>
      </c>
      <c r="P6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64"/>
      <c r="R68" s="234"/>
      <c r="S68" s="234"/>
      <c r="T68" s="234"/>
      <c r="U68" s="234"/>
      <c r="V68" s="234"/>
      <c r="W68" s="234"/>
      <c r="X68" s="234"/>
      <c r="Y68" s="234"/>
      <c r="Z68" s="234"/>
      <c r="AA68" s="234"/>
      <c r="AB68" s="234"/>
      <c r="AC68" s="235"/>
      <c r="AD68" s="234"/>
      <c r="AE68" s="234"/>
      <c r="AF68" s="236"/>
      <c r="AG68" s="165" t="s">
        <v>869</v>
      </c>
      <c r="AH68" s="234"/>
      <c r="AI68" s="234"/>
      <c r="AJ68" s="234"/>
      <c r="AK68" s="237"/>
      <c r="AL68" s="237"/>
      <c r="AM68" s="237"/>
      <c r="AN68" s="237"/>
      <c r="AO68" s="237"/>
      <c r="AP68" s="237"/>
      <c r="AQ68" s="237"/>
      <c r="AR68" s="237"/>
      <c r="AS68" s="237" t="str">
        <f>"\""name\"" : \"""&amp;demoPosts[[#This Row],[talentProfile.name]]&amp;"\"", "</f>
        <v xml:space="preserve">\"name\" : \"\", </v>
      </c>
      <c r="AT68" s="237" t="str">
        <f>"\""title\"" : \"""&amp;demoPosts[[#This Row],[talentProfile.title]]&amp;"\"", "</f>
        <v xml:space="preserve">\"title\" : \"\", </v>
      </c>
      <c r="AU68" s="237" t="str">
        <f>"\""capabilities\"" : \"""&amp;demoPosts[[#This Row],[talentProfile.capabilities]]&amp;"\"", "</f>
        <v xml:space="preserve">\"capabilities\" : \"\", </v>
      </c>
      <c r="AV68" s="237" t="str">
        <f>"\""video\"" : \"""&amp;demoPosts[[#This Row],[talentProfile.video]]&amp;"\"" "</f>
        <v xml:space="preserve">\"video\" : \"\" </v>
      </c>
      <c r="AW6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8" s="212" t="str">
        <f>"\""uid\"" : \"""&amp;demoPosts[[#This Row],[uid]]&amp;"\"", "</f>
        <v xml:space="preserve">\"uid\" : \"777063d35a6b481b96304ed41f1db9cc\", </v>
      </c>
      <c r="AY68" s="232" t="e">
        <f>"\""text\"" : \""" &amp;#REF! &amp; "\"", "</f>
        <v>#REF!</v>
      </c>
      <c r="AZ68" s="232" t="str">
        <f t="shared" si="13"/>
        <v xml:space="preserve">\"type\" : \"TEXT\", </v>
      </c>
      <c r="BA68" s="232" t="str">
        <f ca="1">"\""created\"" : \""" &amp; demoPosts[[#This Row],[created]] &amp; "\"", "</f>
        <v xml:space="preserve">\"created\" : \"2016-09-02T23:11:46Z\", </v>
      </c>
      <c r="BB68" s="232" t="str">
        <f>"\""modified\"" : \""" &amp; demoPosts[[#This Row],[modified]] &amp; "\"", "</f>
        <v xml:space="preserve">\"modified\" : \"2002-05-30T09:30:10Z\", </v>
      </c>
      <c r="BC68" s="232" t="str">
        <f ca="1">"\""created\"" : \""" &amp; demoPosts[[#This Row],[created]] &amp; "\"", "</f>
        <v xml:space="preserve">\"created\" : \"2016-09-02T23:11:46Z\", </v>
      </c>
      <c r="BD68" s="232" t="str">
        <f>"\""modified\"" : \""" &amp; demoPosts[[#This Row],[modified]] &amp; "\"", "</f>
        <v xml:space="preserve">\"modified\" : \"2002-05-30T09:30:10Z\", </v>
      </c>
      <c r="BE68" s="232" t="str">
        <f>"\""labels\"" : \""each([Bitcoin],[Ethereum],[" &amp; demoPosts[[#This Row],[postTypeGuidLabel]]&amp;"])\"", "</f>
        <v xml:space="preserve">\"labels\" : \"each([Bitcoin],[Ethereum],[MESSAGEPOSTLABEL])\", </v>
      </c>
      <c r="BF68" s="232" t="str">
        <f t="shared" si="14"/>
        <v>\"connections\":[{\"source\":\"alias://ff5136ad023a66644c4f4a8e2a495bb34689/alias\",\"target\":\"alias://0e65bd3a974ed1d7c195f94055c93537827f/alias\",\"label\":\"f0186f0d-c862-4ee3-9c09-b850a9d745a7\"}],</v>
      </c>
      <c r="BG68" s="232" t="str">
        <f>"\""versionedPostId\"" : \""" &amp; demoPosts[[#This Row],[versionedPost.id]] &amp; "\"", "</f>
        <v xml:space="preserve">\"versionedPostId\" : \"\", </v>
      </c>
      <c r="BH68" s="232" t="str">
        <f>"\""versionedPostPredecessorId\"" : \""" &amp; demoPosts[[#This Row],[versionedPost.predecessorID]] &amp; "\"", "</f>
        <v xml:space="preserve">\"versionedPostPredecessorId\" : \"\", </v>
      </c>
      <c r="BI68" s="238" t="str">
        <f>"\""jobPostType\"" : \""" &amp; demoPosts[[#This Row],[jobPostType]] &amp; "\"", "</f>
        <v xml:space="preserve">\"jobPostType\" : \"\", </v>
      </c>
      <c r="BJ68" s="238" t="str">
        <f>"\""name\"" : \""" &amp; demoPosts[[#This Row],[summary]] &amp; "\"", "</f>
        <v xml:space="preserve">\"name\" : \"\", </v>
      </c>
      <c r="BK68" s="238" t="str">
        <f>"\""description\"" : \""" &amp; demoPosts[[#This Row],[description]] &amp; "\"", "</f>
        <v xml:space="preserve">\"description\" : \"\", </v>
      </c>
      <c r="BL68" s="238" t="str">
        <f>"\""message\"" : \""" &amp; demoPosts[[#This Row],[message]] &amp; "\"", "</f>
        <v xml:space="preserve">\"message\" : \"\", </v>
      </c>
      <c r="BM6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8" s="238" t="str">
        <f>"\""postedDate\"" : \""" &amp; demoPosts[[#This Row],[message]] &amp; "\"", "</f>
        <v xml:space="preserve">\"postedDate\" : \"\", </v>
      </c>
      <c r="BO68" s="238" t="str">
        <f>"\""broadcastDate\"" : \""" &amp; demoPosts[[#This Row],[broadcastDate]] &amp; "\"", "</f>
        <v xml:space="preserve">\"broadcastDate\" : \"\", </v>
      </c>
      <c r="BP68" s="238" t="str">
        <f>"\""startDate\"" : \""" &amp; demoPosts[[#This Row],[startDate]] &amp; "\"", "</f>
        <v xml:space="preserve">\"startDate\" : \"\", </v>
      </c>
      <c r="BQ68" s="238" t="str">
        <f>"\""endDate\"" : \""" &amp; demoPosts[[#This Row],[endDate]] &amp; "\"", "</f>
        <v xml:space="preserve">\"endDate\" : \"\", </v>
      </c>
      <c r="BR68" s="238" t="str">
        <f>"\""currency\"" : \""" &amp; demoPosts[[#This Row],[currency]] &amp; "\"", "</f>
        <v xml:space="preserve">\"currency\" : \"\", </v>
      </c>
      <c r="BS68" s="238" t="str">
        <f>"\""workLocation\"" : \""" &amp; demoPosts[[#This Row],[workLocation]] &amp; "\"", "</f>
        <v xml:space="preserve">\"workLocation\" : \"\", </v>
      </c>
      <c r="BT68" s="238" t="str">
        <f>"\""isPayoutInPieces\"" : \""" &amp; demoPosts[[#This Row],[isPayoutInPieces]] &amp; "\"", "</f>
        <v xml:space="preserve">\"isPayoutInPieces\" : \"\", </v>
      </c>
      <c r="BU68" s="238" t="str">
        <f t="shared" si="15"/>
        <v xml:space="preserve">\"skillNeeded\" : \"\", </v>
      </c>
      <c r="BV68" s="238" t="str">
        <f>"\""posterId\"" : \""" &amp; demoPosts[[#This Row],[posterId]] &amp; "\"", "</f>
        <v xml:space="preserve">\"posterId\" : \"\", </v>
      </c>
      <c r="BW68" s="238" t="str">
        <f>"\""versionNumber\"" : \""" &amp; demoPosts[[#This Row],[versionNumber]] &amp; "\"", "</f>
        <v xml:space="preserve">\"versionNumber\" : \"\", </v>
      </c>
      <c r="BX68" s="239" t="str">
        <f>"\""allowFormatting\"" : " &amp; demoPosts[[#This Row],[allowFormatting]] &amp; ", "</f>
        <v xml:space="preserve">\"allowFormatting\" : , </v>
      </c>
      <c r="BY68" s="238" t="str">
        <f>"\""canForward\"" : " &amp; demoPosts[[#This Row],[canForward]] &amp; ", "</f>
        <v xml:space="preserve">\"canForward\" : true, </v>
      </c>
      <c r="BZ68" s="238" t="str">
        <f t="shared" si="16"/>
        <v xml:space="preserve">\"referents\" : \"\", </v>
      </c>
      <c r="CA68" s="238" t="str">
        <f>"\""contractType\"" : \""" &amp; demoPosts[[#This Row],[contractType]] &amp; "\"", "</f>
        <v xml:space="preserve">\"contractType\" : \"\", </v>
      </c>
      <c r="CB68" s="238" t="str">
        <f>"\""budget\"" : \""" &amp; demoPosts[[#This Row],[budget]] &amp; "\"""</f>
        <v>\"budget\" : \"\"</v>
      </c>
      <c r="CC6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8" s="238"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8" s="238" t="str">
        <f>"\""subject\"" : \""" &amp; demoPosts[[#This Row],[messageSubject]] &amp; "\"","</f>
        <v>\"subject\" : \"subject to discussion\",</v>
      </c>
      <c r="CF6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8" s="232" t="str">
        <f ca="1">"{\""$type\"":\"""&amp;demoPosts[[#This Row],[$type]]&amp;"\"","&amp;demoPosts[[#This Row],[uidInnerJson]]&amp;demoPosts[[#This Row],[createdInnerJson]]&amp;demoPosts[[#This Row],[modifiedInnerJson]]&amp;"\""connections\"":[{}],"&amp;demoPosts[[#This Row],[typeDependentContentJson]]&amp;"}"</f>
        <v>{\"$type\":\"shared.models.MessagePost\",\"uid\" : \"777063d35a6b481b96304ed41f1db9cc\", \"created\" : \"2016-09-02T23:11:46Z\", \"modified\" : \"2002-05-30T09:30:10Z\", \"connections\":[{}],\"postContent\": {\"$type\":\"shared.models.MessagePostContent\",\"versionedPostId\" : \"\", \"versionedPostPredecessorId\" : \"\", \"versionNumber\" : \"\", \"canForward\"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8" s="212" t="str">
        <f>"""uid"" : """&amp;demoPosts[[#This Row],[uid]]&amp;""", "</f>
        <v xml:space="preserve">"uid" : "777063d35a6b481b96304ed41f1db9cc", </v>
      </c>
      <c r="CK68" s="231" t="str">
        <f>"""src"" : """&amp;demoPosts[[#This Row],[Source]]&amp;""", "</f>
        <v xml:space="preserve">"src" : "17d34b9a04e1495497dd4f31bb52da56", </v>
      </c>
      <c r="CL68" s="231" t="str">
        <f>"""trgts"" : ["""&amp;demoPosts[[#This Row],[trgt1]]&amp;"""], "</f>
        <v xml:space="preserve">"trgts" : ["eeeeeeeeeeeeeeeeeeeeeeeeeeeeeeee"], </v>
      </c>
      <c r="CM68" s="209" t="str">
        <f>"""label"" : ""each([Bitcoin],[Ethereum],[" &amp; demoPosts[[#This Row],[postTypeGuidLabel]]&amp;"])"", "</f>
        <v xml:space="preserve">"label" : "each([Bitcoin],[Ethereum],[MESSAGEPOSTLABEL])", </v>
      </c>
      <c r="CN68" s="240"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\"2016-09-02T23:11:46Z\", \"modified\" : \"2002-05-30T09:30:10Z\", \"connections\":[{}],\"postContent\": {\"$type\":\"shared.models.MessagePostContent\",\"versionedPostId\" : \"\", \"versionedPostPredecessorId\" : \"\", \"versionNumber\" : \"\", \"canForward\"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69" spans="2:92" s="209" customFormat="1" x14ac:dyDescent="0.25">
      <c r="B69" s="209" t="s">
        <v>1278</v>
      </c>
      <c r="C69" s="209" t="s">
        <v>1182</v>
      </c>
      <c r="D69" s="209" t="str">
        <f>VLOOKUP(demoPosts[[#This Row],[Source]],Table1[[UUID]:[email]],2,FALSE)</f>
        <v>67@localhost</v>
      </c>
      <c r="E69" s="213" t="s">
        <v>2507</v>
      </c>
      <c r="F69" s="209" t="s">
        <v>806</v>
      </c>
      <c r="G6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69" s="232"/>
      <c r="I69" s="232" t="str">
        <f t="shared" ref="I69:I127" ca="1" si="17">TEXT(NOW(), "yyyy-mm-ddThh:mm:ssZ")</f>
        <v>2016-09-02T23:11:46Z</v>
      </c>
      <c r="J69" s="232" t="s">
        <v>805</v>
      </c>
      <c r="K69" s="233"/>
      <c r="L69" s="232"/>
      <c r="M69" s="232" t="s">
        <v>2620</v>
      </c>
      <c r="N69" s="164" t="str">
        <f>ROW(demoPosts[[#This Row],[postTypeGuidLabel]])-3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64">
        <v>12</v>
      </c>
      <c r="P6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64"/>
      <c r="R69" s="234"/>
      <c r="S69" s="234"/>
      <c r="T69" s="234"/>
      <c r="U69" s="234"/>
      <c r="V69" s="234"/>
      <c r="W69" s="234"/>
      <c r="X69" s="234"/>
      <c r="Y69" s="234"/>
      <c r="Z69" s="234"/>
      <c r="AA69" s="234"/>
      <c r="AB69" s="234"/>
      <c r="AC69" s="235"/>
      <c r="AD69" s="234"/>
      <c r="AE69" s="234"/>
      <c r="AF69" s="236"/>
      <c r="AG69" s="165" t="s">
        <v>869</v>
      </c>
      <c r="AH69" s="234"/>
      <c r="AI69" s="234"/>
      <c r="AJ69" s="234"/>
      <c r="AK69" s="237"/>
      <c r="AL69" s="237"/>
      <c r="AM69" s="237"/>
      <c r="AN69" s="237"/>
      <c r="AO69" s="237"/>
      <c r="AP69" s="237"/>
      <c r="AQ69" s="237"/>
      <c r="AR69" s="237"/>
      <c r="AS69" s="237" t="str">
        <f>"\""name\"" : \"""&amp;demoPosts[[#This Row],[talentProfile.name]]&amp;"\"", "</f>
        <v xml:space="preserve">\"name\" : \"\", </v>
      </c>
      <c r="AT69" s="237" t="str">
        <f>"\""title\"" : \"""&amp;demoPosts[[#This Row],[talentProfile.title]]&amp;"\"", "</f>
        <v xml:space="preserve">\"title\" : \"\", </v>
      </c>
      <c r="AU69" s="237" t="str">
        <f>"\""capabilities\"" : \"""&amp;demoPosts[[#This Row],[talentProfile.capabilities]]&amp;"\"", "</f>
        <v xml:space="preserve">\"capabilities\" : \"\", </v>
      </c>
      <c r="AV69" s="237" t="str">
        <f>"\""video\"" : \"""&amp;demoPosts[[#This Row],[talentProfile.video]]&amp;"\"" "</f>
        <v xml:space="preserve">\"video\" : \"\" </v>
      </c>
      <c r="AW6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69" s="212" t="str">
        <f>"\""uid\"" : \"""&amp;demoPosts[[#This Row],[uid]]&amp;"\"", "</f>
        <v xml:space="preserve">\"uid\" : \"f89f1e4ad388430fb0928b2954478289\", </v>
      </c>
      <c r="AY69" s="232" t="e">
        <f>"\""text\"" : \""" &amp;#REF! &amp; "\"", "</f>
        <v>#REF!</v>
      </c>
      <c r="AZ69" s="232" t="str">
        <f t="shared" si="13"/>
        <v xml:space="preserve">\"type\" : \"TEXT\", </v>
      </c>
      <c r="BA69" s="232" t="str">
        <f ca="1">"\""created\"" : \""" &amp; demoPosts[[#This Row],[created]] &amp; "\"", "</f>
        <v xml:space="preserve">\"created\" : \"2016-09-02T23:11:46Z\", </v>
      </c>
      <c r="BB69" s="232" t="str">
        <f>"\""modified\"" : \""" &amp; demoPosts[[#This Row],[modified]] &amp; "\"", "</f>
        <v xml:space="preserve">\"modified\" : \"2002-05-30T09:30:10Z\", </v>
      </c>
      <c r="BC69" s="232" t="str">
        <f ca="1">"\""created\"" : \""" &amp; demoPosts[[#This Row],[created]] &amp; "\"", "</f>
        <v xml:space="preserve">\"created\" : \"2016-09-02T23:11:46Z\", </v>
      </c>
      <c r="BD69" s="232" t="str">
        <f>"\""modified\"" : \""" &amp; demoPosts[[#This Row],[modified]] &amp; "\"", "</f>
        <v xml:space="preserve">\"modified\" : \"2002-05-30T09:30:10Z\", </v>
      </c>
      <c r="BE69" s="232" t="str">
        <f>"\""labels\"" : \""each([Bitcoin],[Ethereum],[" &amp; demoPosts[[#This Row],[postTypeGuidLabel]]&amp;"])\"", "</f>
        <v xml:space="preserve">\"labels\" : \"each([Bitcoin],[Ethereum],[MESSAGEPOSTLABEL])\", </v>
      </c>
      <c r="BF69" s="232" t="str">
        <f t="shared" si="14"/>
        <v>\"connections\":[{\"source\":\"alias://ff5136ad023a66644c4f4a8e2a495bb34689/alias\",\"target\":\"alias://0e65bd3a974ed1d7c195f94055c93537827f/alias\",\"label\":\"f0186f0d-c862-4ee3-9c09-b850a9d745a7\"}],</v>
      </c>
      <c r="BG69" s="232" t="str">
        <f>"\""versionedPostId\"" : \""" &amp; demoPosts[[#This Row],[versionedPost.id]] &amp; "\"", "</f>
        <v xml:space="preserve">\"versionedPostId\" : \"\", </v>
      </c>
      <c r="BH69" s="232" t="str">
        <f>"\""versionedPostPredecessorId\"" : \""" &amp; demoPosts[[#This Row],[versionedPost.predecessorID]] &amp; "\"", "</f>
        <v xml:space="preserve">\"versionedPostPredecessorId\" : \"\", </v>
      </c>
      <c r="BI69" s="238" t="str">
        <f>"\""jobPostType\"" : \""" &amp; demoPosts[[#This Row],[jobPostType]] &amp; "\"", "</f>
        <v xml:space="preserve">\"jobPostType\" : \"\", </v>
      </c>
      <c r="BJ69" s="238" t="str">
        <f>"\""name\"" : \""" &amp; demoPosts[[#This Row],[summary]] &amp; "\"", "</f>
        <v xml:space="preserve">\"name\" : \"\", </v>
      </c>
      <c r="BK69" s="238" t="str">
        <f>"\""description\"" : \""" &amp; demoPosts[[#This Row],[description]] &amp; "\"", "</f>
        <v xml:space="preserve">\"description\" : \"\", </v>
      </c>
      <c r="BL69" s="238" t="str">
        <f>"\""message\"" : \""" &amp; demoPosts[[#This Row],[message]] &amp; "\"", "</f>
        <v xml:space="preserve">\"message\" : \"\", </v>
      </c>
      <c r="BM6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69" s="238" t="str">
        <f>"\""postedDate\"" : \""" &amp; demoPosts[[#This Row],[message]] &amp; "\"", "</f>
        <v xml:space="preserve">\"postedDate\" : \"\", </v>
      </c>
      <c r="BO69" s="238" t="str">
        <f>"\""broadcastDate\"" : \""" &amp; demoPosts[[#This Row],[broadcastDate]] &amp; "\"", "</f>
        <v xml:space="preserve">\"broadcastDate\" : \"\", </v>
      </c>
      <c r="BP69" s="238" t="str">
        <f>"\""startDate\"" : \""" &amp; demoPosts[[#This Row],[startDate]] &amp; "\"", "</f>
        <v xml:space="preserve">\"startDate\" : \"\", </v>
      </c>
      <c r="BQ69" s="238" t="str">
        <f>"\""endDate\"" : \""" &amp; demoPosts[[#This Row],[endDate]] &amp; "\"", "</f>
        <v xml:space="preserve">\"endDate\" : \"\", </v>
      </c>
      <c r="BR69" s="238" t="str">
        <f>"\""currency\"" : \""" &amp; demoPosts[[#This Row],[currency]] &amp; "\"", "</f>
        <v xml:space="preserve">\"currency\" : \"\", </v>
      </c>
      <c r="BS69" s="238" t="str">
        <f>"\""workLocation\"" : \""" &amp; demoPosts[[#This Row],[workLocation]] &amp; "\"", "</f>
        <v xml:space="preserve">\"workLocation\" : \"\", </v>
      </c>
      <c r="BT69" s="238" t="str">
        <f>"\""isPayoutInPieces\"" : \""" &amp; demoPosts[[#This Row],[isPayoutInPieces]] &amp; "\"", "</f>
        <v xml:space="preserve">\"isPayoutInPieces\" : \"\", </v>
      </c>
      <c r="BU69" s="238" t="str">
        <f t="shared" si="15"/>
        <v xml:space="preserve">\"skillNeeded\" : \"\", </v>
      </c>
      <c r="BV69" s="238" t="str">
        <f>"\""posterId\"" : \""" &amp; demoPosts[[#This Row],[posterId]] &amp; "\"", "</f>
        <v xml:space="preserve">\"posterId\" : \"\", </v>
      </c>
      <c r="BW69" s="238" t="str">
        <f>"\""versionNumber\"" : \""" &amp; demoPosts[[#This Row],[versionNumber]] &amp; "\"", "</f>
        <v xml:space="preserve">\"versionNumber\" : \"\", </v>
      </c>
      <c r="BX69" s="239" t="str">
        <f>"\""allowFormatting\"" : " &amp; demoPosts[[#This Row],[allowFormatting]] &amp; ", "</f>
        <v xml:space="preserve">\"allowFormatting\" : , </v>
      </c>
      <c r="BY69" s="238" t="str">
        <f>"\""canForward\"" : " &amp; demoPosts[[#This Row],[canForward]] &amp; ", "</f>
        <v xml:space="preserve">\"canForward\" : true, </v>
      </c>
      <c r="BZ69" s="238" t="str">
        <f t="shared" si="16"/>
        <v xml:space="preserve">\"referents\" : \"\", </v>
      </c>
      <c r="CA69" s="238" t="str">
        <f>"\""contractType\"" : \""" &amp; demoPosts[[#This Row],[contractType]] &amp; "\"", "</f>
        <v xml:space="preserve">\"contractType\" : \"\", </v>
      </c>
      <c r="CB69" s="238" t="str">
        <f>"\""budget\"" : \""" &amp; demoPosts[[#This Row],[budget]] &amp; "\"""</f>
        <v>\"budget\" : \"\"</v>
      </c>
      <c r="CC6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69" s="238"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69" s="238" t="str">
        <f>"\""subject\"" : \""" &amp; demoPosts[[#This Row],[messageSubject]] &amp; "\"","</f>
        <v>\"subject\" : \"subject to discussion\",</v>
      </c>
      <c r="CF6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6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6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69" s="232" t="str">
        <f ca="1">"{\""$type\"":\"""&amp;demoPosts[[#This Row],[$type]]&amp;"\"","&amp;demoPosts[[#This Row],[uidInnerJson]]&amp;demoPosts[[#This Row],[createdInnerJson]]&amp;demoPosts[[#This Row],[modifiedInnerJson]]&amp;"\""connections\"":[{}],"&amp;demoPosts[[#This Row],[typeDependentContentJson]]&amp;"}"</f>
        <v>{\"$type\":\"shared.models.MessagePost\",\"uid\" : \"f89f1e4ad388430fb0928b2954478289\", \"created\" : \"2016-09-02T23:11:46Z\", \"modified\" : \"2002-05-30T09:30:10Z\", \"connections\":[{}],\"postContent\": {\"$type\":\"shared.models.MessagePostContent\",\"versionedPostId\" : \"\", \"versionedPostPredecessorId\" : \"\", \"versionNumber\" : \"\", \"canForward\"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69" s="212" t="str">
        <f>"""uid"" : """&amp;demoPosts[[#This Row],[uid]]&amp;""", "</f>
        <v xml:space="preserve">"uid" : "f89f1e4ad388430fb0928b2954478289", </v>
      </c>
      <c r="CK69" s="231" t="str">
        <f>"""src"" : """&amp;demoPosts[[#This Row],[Source]]&amp;""", "</f>
        <v xml:space="preserve">"src" : "30c66810d8c74853b294c793892d5f1b", </v>
      </c>
      <c r="CL69" s="231" t="str">
        <f>"""trgts"" : ["""&amp;demoPosts[[#This Row],[trgt1]]&amp;"""], "</f>
        <v xml:space="preserve">"trgts" : ["eeeeeeeeeeeeeeeeeeeeeeeeeeeeeeee"], </v>
      </c>
      <c r="CM69" s="209" t="str">
        <f>"""label"" : ""each([Bitcoin],[Ethereum],[" &amp; demoPosts[[#This Row],[postTypeGuidLabel]]&amp;"])"", "</f>
        <v xml:space="preserve">"label" : "each([Bitcoin],[Ethereum],[MESSAGEPOSTLABEL])", </v>
      </c>
      <c r="CN69" s="240"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\"2016-09-02T23:11:46Z\", \"modified\" : \"2002-05-30T09:30:10Z\", \"connections\":[{}],\"postContent\": {\"$type\":\"shared.models.MessagePostContent\",\"versionedPostId\" : \"\", \"versionedPostPredecessorId\" : \"\", \"versionNumber\" : \"\", \"canForward\"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0" spans="2:92" s="209" customFormat="1" x14ac:dyDescent="0.25">
      <c r="B70" s="216" t="s">
        <v>1279</v>
      </c>
      <c r="C70" s="209" t="s">
        <v>1183</v>
      </c>
      <c r="D70" s="209" t="str">
        <f>VLOOKUP(demoPosts[[#This Row],[Source]],Table1[[UUID]:[email]],2,FALSE)</f>
        <v>68@localhost</v>
      </c>
      <c r="E70" s="213" t="s">
        <v>2507</v>
      </c>
      <c r="F70" s="209" t="s">
        <v>806</v>
      </c>
      <c r="G7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0" s="232"/>
      <c r="I70" s="232" t="str">
        <f t="shared" ca="1" si="17"/>
        <v>2016-09-02T23:11:46Z</v>
      </c>
      <c r="J70" s="232" t="s">
        <v>805</v>
      </c>
      <c r="K70" s="233"/>
      <c r="L70" s="232"/>
      <c r="M70" s="232" t="s">
        <v>2620</v>
      </c>
      <c r="N70" s="164" t="str">
        <f>ROW(demoPosts[[#This Row],[postTypeGuidLabel]])-3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64">
        <v>12</v>
      </c>
      <c r="P7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64"/>
      <c r="R70" s="234"/>
      <c r="S70" s="234"/>
      <c r="T70" s="234"/>
      <c r="U70" s="234"/>
      <c r="V70" s="234"/>
      <c r="W70" s="234"/>
      <c r="X70" s="234"/>
      <c r="Y70" s="234"/>
      <c r="Z70" s="234"/>
      <c r="AA70" s="234"/>
      <c r="AB70" s="234"/>
      <c r="AC70" s="235"/>
      <c r="AD70" s="234"/>
      <c r="AE70" s="234"/>
      <c r="AF70" s="236"/>
      <c r="AG70" s="165" t="s">
        <v>869</v>
      </c>
      <c r="AH70" s="234"/>
      <c r="AI70" s="234"/>
      <c r="AJ70" s="234"/>
      <c r="AK70" s="237"/>
      <c r="AL70" s="237"/>
      <c r="AM70" s="237"/>
      <c r="AN70" s="237"/>
      <c r="AO70" s="237"/>
      <c r="AP70" s="237"/>
      <c r="AQ70" s="237"/>
      <c r="AR70" s="237"/>
      <c r="AS70" s="237" t="str">
        <f>"\""name\"" : \"""&amp;demoPosts[[#This Row],[talentProfile.name]]&amp;"\"", "</f>
        <v xml:space="preserve">\"name\" : \"\", </v>
      </c>
      <c r="AT70" s="237" t="str">
        <f>"\""title\"" : \"""&amp;demoPosts[[#This Row],[talentProfile.title]]&amp;"\"", "</f>
        <v xml:space="preserve">\"title\" : \"\", </v>
      </c>
      <c r="AU70" s="237" t="str">
        <f>"\""capabilities\"" : \"""&amp;demoPosts[[#This Row],[talentProfile.capabilities]]&amp;"\"", "</f>
        <v xml:space="preserve">\"capabilities\" : \"\", </v>
      </c>
      <c r="AV70" s="237" t="str">
        <f>"\""video\"" : \"""&amp;demoPosts[[#This Row],[talentProfile.video]]&amp;"\"" "</f>
        <v xml:space="preserve">\"video\" : \"\" </v>
      </c>
      <c r="AW7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0" s="212" t="str">
        <f>"\""uid\"" : \"""&amp;demoPosts[[#This Row],[uid]]&amp;"\"", "</f>
        <v xml:space="preserve">\"uid\" : \"5429e3358e0d47919d6d8a66442bfb05\", </v>
      </c>
      <c r="AY70" s="232" t="e">
        <f>"\""text\"" : \""" &amp;#REF! &amp; "\"", "</f>
        <v>#REF!</v>
      </c>
      <c r="AZ70" s="232" t="str">
        <f t="shared" si="13"/>
        <v xml:space="preserve">\"type\" : \"TEXT\", </v>
      </c>
      <c r="BA70" s="232" t="str">
        <f ca="1">"\""created\"" : \""" &amp; demoPosts[[#This Row],[created]] &amp; "\"", "</f>
        <v xml:space="preserve">\"created\" : \"2016-09-02T23:11:46Z\", </v>
      </c>
      <c r="BB70" s="232" t="str">
        <f>"\""modified\"" : \""" &amp; demoPosts[[#This Row],[modified]] &amp; "\"", "</f>
        <v xml:space="preserve">\"modified\" : \"2002-05-30T09:30:10Z\", </v>
      </c>
      <c r="BC70" s="232" t="str">
        <f ca="1">"\""created\"" : \""" &amp; demoPosts[[#This Row],[created]] &amp; "\"", "</f>
        <v xml:space="preserve">\"created\" : \"2016-09-02T23:11:46Z\", </v>
      </c>
      <c r="BD70" s="232" t="str">
        <f>"\""modified\"" : \""" &amp; demoPosts[[#This Row],[modified]] &amp; "\"", "</f>
        <v xml:space="preserve">\"modified\" : \"2002-05-30T09:30:10Z\", </v>
      </c>
      <c r="BE70" s="232" t="str">
        <f>"\""labels\"" : \""each([Bitcoin],[Ethereum],[" &amp; demoPosts[[#This Row],[postTypeGuidLabel]]&amp;"])\"", "</f>
        <v xml:space="preserve">\"labels\" : \"each([Bitcoin],[Ethereum],[MESSAGEPOSTLABEL])\", </v>
      </c>
      <c r="BF70" s="232" t="str">
        <f t="shared" si="14"/>
        <v>\"connections\":[{\"source\":\"alias://ff5136ad023a66644c4f4a8e2a495bb34689/alias\",\"target\":\"alias://0e65bd3a974ed1d7c195f94055c93537827f/alias\",\"label\":\"f0186f0d-c862-4ee3-9c09-b850a9d745a7\"}],</v>
      </c>
      <c r="BG70" s="232" t="str">
        <f>"\""versionedPostId\"" : \""" &amp; demoPosts[[#This Row],[versionedPost.id]] &amp; "\"", "</f>
        <v xml:space="preserve">\"versionedPostId\" : \"\", </v>
      </c>
      <c r="BH70" s="232" t="str">
        <f>"\""versionedPostPredecessorId\"" : \""" &amp; demoPosts[[#This Row],[versionedPost.predecessorID]] &amp; "\"", "</f>
        <v xml:space="preserve">\"versionedPostPredecessorId\" : \"\", </v>
      </c>
      <c r="BI70" s="238" t="str">
        <f>"\""jobPostType\"" : \""" &amp; demoPosts[[#This Row],[jobPostType]] &amp; "\"", "</f>
        <v xml:space="preserve">\"jobPostType\" : \"\", </v>
      </c>
      <c r="BJ70" s="238" t="str">
        <f>"\""name\"" : \""" &amp; demoPosts[[#This Row],[summary]] &amp; "\"", "</f>
        <v xml:space="preserve">\"name\" : \"\", </v>
      </c>
      <c r="BK70" s="238" t="str">
        <f>"\""description\"" : \""" &amp; demoPosts[[#This Row],[description]] &amp; "\"", "</f>
        <v xml:space="preserve">\"description\" : \"\", </v>
      </c>
      <c r="BL70" s="238" t="str">
        <f>"\""message\"" : \""" &amp; demoPosts[[#This Row],[message]] &amp; "\"", "</f>
        <v xml:space="preserve">\"message\" : \"\", </v>
      </c>
      <c r="BM7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0" s="238" t="str">
        <f>"\""postedDate\"" : \""" &amp; demoPosts[[#This Row],[message]] &amp; "\"", "</f>
        <v xml:space="preserve">\"postedDate\" : \"\", </v>
      </c>
      <c r="BO70" s="238" t="str">
        <f>"\""broadcastDate\"" : \""" &amp; demoPosts[[#This Row],[broadcastDate]] &amp; "\"", "</f>
        <v xml:space="preserve">\"broadcastDate\" : \"\", </v>
      </c>
      <c r="BP70" s="238" t="str">
        <f>"\""startDate\"" : \""" &amp; demoPosts[[#This Row],[startDate]] &amp; "\"", "</f>
        <v xml:space="preserve">\"startDate\" : \"\", </v>
      </c>
      <c r="BQ70" s="238" t="str">
        <f>"\""endDate\"" : \""" &amp; demoPosts[[#This Row],[endDate]] &amp; "\"", "</f>
        <v xml:space="preserve">\"endDate\" : \"\", </v>
      </c>
      <c r="BR70" s="238" t="str">
        <f>"\""currency\"" : \""" &amp; demoPosts[[#This Row],[currency]] &amp; "\"", "</f>
        <v xml:space="preserve">\"currency\" : \"\", </v>
      </c>
      <c r="BS70" s="238" t="str">
        <f>"\""workLocation\"" : \""" &amp; demoPosts[[#This Row],[workLocation]] &amp; "\"", "</f>
        <v xml:space="preserve">\"workLocation\" : \"\", </v>
      </c>
      <c r="BT70" s="238" t="str">
        <f>"\""isPayoutInPieces\"" : \""" &amp; demoPosts[[#This Row],[isPayoutInPieces]] &amp; "\"", "</f>
        <v xml:space="preserve">\"isPayoutInPieces\" : \"\", </v>
      </c>
      <c r="BU70" s="238" t="str">
        <f t="shared" si="15"/>
        <v xml:space="preserve">\"skillNeeded\" : \"\", </v>
      </c>
      <c r="BV70" s="238" t="str">
        <f>"\""posterId\"" : \""" &amp; demoPosts[[#This Row],[posterId]] &amp; "\"", "</f>
        <v xml:space="preserve">\"posterId\" : \"\", </v>
      </c>
      <c r="BW70" s="238" t="str">
        <f>"\""versionNumber\"" : \""" &amp; demoPosts[[#This Row],[versionNumber]] &amp; "\"", "</f>
        <v xml:space="preserve">\"versionNumber\" : \"\", </v>
      </c>
      <c r="BX70" s="239" t="str">
        <f>"\""allowFormatting\"" : " &amp; demoPosts[[#This Row],[allowFormatting]] &amp; ", "</f>
        <v xml:space="preserve">\"allowFormatting\" : , </v>
      </c>
      <c r="BY70" s="238" t="str">
        <f>"\""canForward\"" : " &amp; demoPosts[[#This Row],[canForward]] &amp; ", "</f>
        <v xml:space="preserve">\"canForward\" : true, </v>
      </c>
      <c r="BZ70" s="238" t="str">
        <f t="shared" si="16"/>
        <v xml:space="preserve">\"referents\" : \"\", </v>
      </c>
      <c r="CA70" s="238" t="str">
        <f>"\""contractType\"" : \""" &amp; demoPosts[[#This Row],[contractType]] &amp; "\"", "</f>
        <v xml:space="preserve">\"contractType\" : \"\", </v>
      </c>
      <c r="CB70" s="238" t="str">
        <f>"\""budget\"" : \""" &amp; demoPosts[[#This Row],[budget]] &amp; "\"""</f>
        <v>\"budget\" : \"\"</v>
      </c>
      <c r="CC7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0" s="238"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0" s="238" t="str">
        <f>"\""subject\"" : \""" &amp; demoPosts[[#This Row],[messageSubject]] &amp; "\"","</f>
        <v>\"subject\" : \"subject to discussion\",</v>
      </c>
      <c r="CF7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0" s="232" t="str">
        <f ca="1">"{\""$type\"":\"""&amp;demoPosts[[#This Row],[$type]]&amp;"\"","&amp;demoPosts[[#This Row],[uidInnerJson]]&amp;demoPosts[[#This Row],[createdInnerJson]]&amp;demoPosts[[#This Row],[modifiedInnerJson]]&amp;"\""connections\"":[{}],"&amp;demoPosts[[#This Row],[typeDependentContentJson]]&amp;"}"</f>
        <v>{\"$type\":\"shared.models.MessagePost\",\"uid\" : \"5429e3358e0d47919d6d8a66442bfb05\", \"created\" : \"2016-09-02T23:11:46Z\", \"modified\" : \"2002-05-30T09:30:10Z\", \"connections\":[{}],\"postContent\": {\"$type\":\"shared.models.MessagePostContent\",\"versionedPostId\" : \"\", \"versionedPostPredecessorId\" : \"\", \"versionNumber\" : \"\", \"canForward\"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0" s="212" t="str">
        <f>"""uid"" : """&amp;demoPosts[[#This Row],[uid]]&amp;""", "</f>
        <v xml:space="preserve">"uid" : "5429e3358e0d47919d6d8a66442bfb05", </v>
      </c>
      <c r="CK70" s="231" t="str">
        <f>"""src"" : """&amp;demoPosts[[#This Row],[Source]]&amp;""", "</f>
        <v xml:space="preserve">"src" : "cd717a97270f48cc9e286ab9d12fd15d", </v>
      </c>
      <c r="CL70" s="231" t="str">
        <f>"""trgts"" : ["""&amp;demoPosts[[#This Row],[trgt1]]&amp;"""], "</f>
        <v xml:space="preserve">"trgts" : ["eeeeeeeeeeeeeeeeeeeeeeeeeeeeeeee"], </v>
      </c>
      <c r="CM70" s="209" t="str">
        <f>"""label"" : ""each([Bitcoin],[Ethereum],[" &amp; demoPosts[[#This Row],[postTypeGuidLabel]]&amp;"])"", "</f>
        <v xml:space="preserve">"label" : "each([Bitcoin],[Ethereum],[MESSAGEPOSTLABEL])", </v>
      </c>
      <c r="CN70" s="240"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\"2016-09-02T23:11:46Z\", \"modified\" : \"2002-05-30T09:30:10Z\", \"connections\":[{}],\"postContent\": {\"$type\":\"shared.models.MessagePostContent\",\"versionedPostId\" : \"\", \"versionedPostPredecessorId\" : \"\", \"versionNumber\" : \"\", \"canForward\"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1" spans="2:92" s="209" customFormat="1" x14ac:dyDescent="0.25">
      <c r="B71" s="209" t="s">
        <v>1280</v>
      </c>
      <c r="C71" s="216" t="s">
        <v>1184</v>
      </c>
      <c r="D71" s="231" t="str">
        <f>VLOOKUP(demoPosts[[#This Row],[Source]],Table1[[UUID]:[email]],2,FALSE)</f>
        <v>69@localhost</v>
      </c>
      <c r="E71" s="213" t="s">
        <v>2507</v>
      </c>
      <c r="F71" s="209" t="s">
        <v>806</v>
      </c>
      <c r="G7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1" s="232"/>
      <c r="I71" s="232" t="str">
        <f t="shared" ca="1" si="17"/>
        <v>2016-09-02T23:11:46Z</v>
      </c>
      <c r="J71" s="232" t="s">
        <v>805</v>
      </c>
      <c r="K71" s="233"/>
      <c r="L71" s="232"/>
      <c r="M71" s="232" t="s">
        <v>2620</v>
      </c>
      <c r="N71" s="164" t="str">
        <f>ROW(demoPosts[[#This Row],[postTypeGuidLabel]])-3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64">
        <v>12</v>
      </c>
      <c r="P7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64"/>
      <c r="R71" s="234"/>
      <c r="S71" s="234"/>
      <c r="T71" s="234"/>
      <c r="U71" s="234"/>
      <c r="V71" s="234"/>
      <c r="W71" s="234"/>
      <c r="X71" s="234"/>
      <c r="Y71" s="234"/>
      <c r="Z71" s="234"/>
      <c r="AA71" s="234"/>
      <c r="AB71" s="234"/>
      <c r="AC71" s="235"/>
      <c r="AD71" s="234"/>
      <c r="AE71" s="234"/>
      <c r="AF71" s="236"/>
      <c r="AG71" s="165" t="s">
        <v>869</v>
      </c>
      <c r="AH71" s="234"/>
      <c r="AI71" s="234"/>
      <c r="AJ71" s="234"/>
      <c r="AK71" s="237"/>
      <c r="AL71" s="237"/>
      <c r="AM71" s="237"/>
      <c r="AN71" s="237"/>
      <c r="AO71" s="237"/>
      <c r="AP71" s="237"/>
      <c r="AQ71" s="237"/>
      <c r="AR71" s="237"/>
      <c r="AS71" s="237" t="str">
        <f>"\""name\"" : \"""&amp;demoPosts[[#This Row],[talentProfile.name]]&amp;"\"", "</f>
        <v xml:space="preserve">\"name\" : \"\", </v>
      </c>
      <c r="AT71" s="237" t="str">
        <f>"\""title\"" : \"""&amp;demoPosts[[#This Row],[talentProfile.title]]&amp;"\"", "</f>
        <v xml:space="preserve">\"title\" : \"\", </v>
      </c>
      <c r="AU71" s="237" t="str">
        <f>"\""capabilities\"" : \"""&amp;demoPosts[[#This Row],[talentProfile.capabilities]]&amp;"\"", "</f>
        <v xml:space="preserve">\"capabilities\" : \"\", </v>
      </c>
      <c r="AV71" s="237" t="str">
        <f>"\""video\"" : \"""&amp;demoPosts[[#This Row],[talentProfile.video]]&amp;"\"" "</f>
        <v xml:space="preserve">\"video\" : \"\" </v>
      </c>
      <c r="AW7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1" s="212" t="str">
        <f>"\""uid\"" : \"""&amp;demoPosts[[#This Row],[uid]]&amp;"\"", "</f>
        <v xml:space="preserve">\"uid\" : \"fba711c3827b4e0f891260857e9076c1\", </v>
      </c>
      <c r="AY71" s="232" t="e">
        <f>"\""text\"" : \""" &amp;#REF! &amp; "\"", "</f>
        <v>#REF!</v>
      </c>
      <c r="AZ71" s="232" t="str">
        <f t="shared" si="13"/>
        <v xml:space="preserve">\"type\" : \"TEXT\", </v>
      </c>
      <c r="BA71" s="232" t="str">
        <f ca="1">"\""created\"" : \""" &amp; demoPosts[[#This Row],[created]] &amp; "\"", "</f>
        <v xml:space="preserve">\"created\" : \"2016-09-02T23:11:46Z\", </v>
      </c>
      <c r="BB71" s="232" t="str">
        <f>"\""modified\"" : \""" &amp; demoPosts[[#This Row],[modified]] &amp; "\"", "</f>
        <v xml:space="preserve">\"modified\" : \"2002-05-30T09:30:10Z\", </v>
      </c>
      <c r="BC71" s="232" t="str">
        <f ca="1">"\""created\"" : \""" &amp; demoPosts[[#This Row],[created]] &amp; "\"", "</f>
        <v xml:space="preserve">\"created\" : \"2016-09-02T23:11:46Z\", </v>
      </c>
      <c r="BD71" s="232" t="str">
        <f>"\""modified\"" : \""" &amp; demoPosts[[#This Row],[modified]] &amp; "\"", "</f>
        <v xml:space="preserve">\"modified\" : \"2002-05-30T09:30:10Z\", </v>
      </c>
      <c r="BE71" s="232" t="str">
        <f>"\""labels\"" : \""each([Bitcoin],[Ethereum],[" &amp; demoPosts[[#This Row],[postTypeGuidLabel]]&amp;"])\"", "</f>
        <v xml:space="preserve">\"labels\" : \"each([Bitcoin],[Ethereum],[MESSAGEPOSTLABEL])\", </v>
      </c>
      <c r="BF71" s="232" t="str">
        <f t="shared" si="14"/>
        <v>\"connections\":[{\"source\":\"alias://ff5136ad023a66644c4f4a8e2a495bb34689/alias\",\"target\":\"alias://0e65bd3a974ed1d7c195f94055c93537827f/alias\",\"label\":\"f0186f0d-c862-4ee3-9c09-b850a9d745a7\"}],</v>
      </c>
      <c r="BG71" s="232" t="str">
        <f>"\""versionedPostId\"" : \""" &amp; demoPosts[[#This Row],[versionedPost.id]] &amp; "\"", "</f>
        <v xml:space="preserve">\"versionedPostId\" : \"\", </v>
      </c>
      <c r="BH71" s="232" t="str">
        <f>"\""versionedPostPredecessorId\"" : \""" &amp; demoPosts[[#This Row],[versionedPost.predecessorID]] &amp; "\"", "</f>
        <v xml:space="preserve">\"versionedPostPredecessorId\" : \"\", </v>
      </c>
      <c r="BI71" s="238" t="str">
        <f>"\""jobPostType\"" : \""" &amp; demoPosts[[#This Row],[jobPostType]] &amp; "\"", "</f>
        <v xml:space="preserve">\"jobPostType\" : \"\", </v>
      </c>
      <c r="BJ71" s="238" t="str">
        <f>"\""name\"" : \""" &amp; demoPosts[[#This Row],[summary]] &amp; "\"", "</f>
        <v xml:space="preserve">\"name\" : \"\", </v>
      </c>
      <c r="BK71" s="238" t="str">
        <f>"\""description\"" : \""" &amp; demoPosts[[#This Row],[description]] &amp; "\"", "</f>
        <v xml:space="preserve">\"description\" : \"\", </v>
      </c>
      <c r="BL71" s="238" t="str">
        <f>"\""message\"" : \""" &amp; demoPosts[[#This Row],[message]] &amp; "\"", "</f>
        <v xml:space="preserve">\"message\" : \"\", </v>
      </c>
      <c r="BM7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1" s="238" t="str">
        <f>"\""postedDate\"" : \""" &amp; demoPosts[[#This Row],[message]] &amp; "\"", "</f>
        <v xml:space="preserve">\"postedDate\" : \"\", </v>
      </c>
      <c r="BO71" s="238" t="str">
        <f>"\""broadcastDate\"" : \""" &amp; demoPosts[[#This Row],[broadcastDate]] &amp; "\"", "</f>
        <v xml:space="preserve">\"broadcastDate\" : \"\", </v>
      </c>
      <c r="BP71" s="238" t="str">
        <f>"\""startDate\"" : \""" &amp; demoPosts[[#This Row],[startDate]] &amp; "\"", "</f>
        <v xml:space="preserve">\"startDate\" : \"\", </v>
      </c>
      <c r="BQ71" s="238" t="str">
        <f>"\""endDate\"" : \""" &amp; demoPosts[[#This Row],[endDate]] &amp; "\"", "</f>
        <v xml:space="preserve">\"endDate\" : \"\", </v>
      </c>
      <c r="BR71" s="238" t="str">
        <f>"\""currency\"" : \""" &amp; demoPosts[[#This Row],[currency]] &amp; "\"", "</f>
        <v xml:space="preserve">\"currency\" : \"\", </v>
      </c>
      <c r="BS71" s="238" t="str">
        <f>"\""workLocation\"" : \""" &amp; demoPosts[[#This Row],[workLocation]] &amp; "\"", "</f>
        <v xml:space="preserve">\"workLocation\" : \"\", </v>
      </c>
      <c r="BT71" s="238" t="str">
        <f>"\""isPayoutInPieces\"" : \""" &amp; demoPosts[[#This Row],[isPayoutInPieces]] &amp; "\"", "</f>
        <v xml:space="preserve">\"isPayoutInPieces\" : \"\", </v>
      </c>
      <c r="BU71" s="238" t="str">
        <f t="shared" si="15"/>
        <v xml:space="preserve">\"skillNeeded\" : \"\", </v>
      </c>
      <c r="BV71" s="238" t="str">
        <f>"\""posterId\"" : \""" &amp; demoPosts[[#This Row],[posterId]] &amp; "\"", "</f>
        <v xml:space="preserve">\"posterId\" : \"\", </v>
      </c>
      <c r="BW71" s="238" t="str">
        <f>"\""versionNumber\"" : \""" &amp; demoPosts[[#This Row],[versionNumber]] &amp; "\"", "</f>
        <v xml:space="preserve">\"versionNumber\" : \"\", </v>
      </c>
      <c r="BX71" s="239" t="str">
        <f>"\""allowFormatting\"" : " &amp; demoPosts[[#This Row],[allowFormatting]] &amp; ", "</f>
        <v xml:space="preserve">\"allowFormatting\" : , </v>
      </c>
      <c r="BY71" s="238" t="str">
        <f>"\""canForward\"" : " &amp; demoPosts[[#This Row],[canForward]] &amp; ", "</f>
        <v xml:space="preserve">\"canForward\" : true, </v>
      </c>
      <c r="BZ71" s="238" t="str">
        <f t="shared" si="16"/>
        <v xml:space="preserve">\"referents\" : \"\", </v>
      </c>
      <c r="CA71" s="238" t="str">
        <f>"\""contractType\"" : \""" &amp; demoPosts[[#This Row],[contractType]] &amp; "\"", "</f>
        <v xml:space="preserve">\"contractType\" : \"\", </v>
      </c>
      <c r="CB71" s="238" t="str">
        <f>"\""budget\"" : \""" &amp; demoPosts[[#This Row],[budget]] &amp; "\"""</f>
        <v>\"budget\" : \"\"</v>
      </c>
      <c r="CC7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1" s="238"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1" s="238" t="str">
        <f>"\""subject\"" : \""" &amp; demoPosts[[#This Row],[messageSubject]] &amp; "\"","</f>
        <v>\"subject\" : \"subject to discussion\",</v>
      </c>
      <c r="CF7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1" s="232" t="str">
        <f ca="1">"{\""$type\"":\"""&amp;demoPosts[[#This Row],[$type]]&amp;"\"","&amp;demoPosts[[#This Row],[uidInnerJson]]&amp;demoPosts[[#This Row],[createdInnerJson]]&amp;demoPosts[[#This Row],[modifiedInnerJson]]&amp;"\""connections\"":[{}],"&amp;demoPosts[[#This Row],[typeDependentContentJson]]&amp;"}"</f>
        <v>{\"$type\":\"shared.models.MessagePost\",\"uid\" : \"fba711c3827b4e0f891260857e9076c1\", \"created\" : \"2016-09-02T23:11:46Z\", \"modified\" : \"2002-05-30T09:30:10Z\", \"connections\":[{}],\"postContent\": {\"$type\":\"shared.models.MessagePostContent\",\"versionedPostId\" : \"\", \"versionedPostPredecessorId\" : \"\", \"versionNumber\" : \"\", \"canForward\"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1" s="212" t="str">
        <f>"""uid"" : """&amp;demoPosts[[#This Row],[uid]]&amp;""", "</f>
        <v xml:space="preserve">"uid" : "fba711c3827b4e0f891260857e9076c1", </v>
      </c>
      <c r="CK71" s="231" t="str">
        <f>"""src"" : """&amp;demoPosts[[#This Row],[Source]]&amp;""", "</f>
        <v xml:space="preserve">"src" : "21283e50234e4fd09ecb7a2db5a1bd35", </v>
      </c>
      <c r="CL71" s="231" t="str">
        <f>"""trgts"" : ["""&amp;demoPosts[[#This Row],[trgt1]]&amp;"""], "</f>
        <v xml:space="preserve">"trgts" : ["eeeeeeeeeeeeeeeeeeeeeeeeeeeeeeee"], </v>
      </c>
      <c r="CM71" s="209" t="str">
        <f>"""label"" : ""each([Bitcoin],[Ethereum],[" &amp; demoPosts[[#This Row],[postTypeGuidLabel]]&amp;"])"", "</f>
        <v xml:space="preserve">"label" : "each([Bitcoin],[Ethereum],[MESSAGEPOSTLABEL])", </v>
      </c>
      <c r="CN71" s="240"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\"2016-09-02T23:11:46Z\", \"modified\" : \"2002-05-30T09:30:10Z\", \"connections\":[{}],\"postContent\": {\"$type\":\"shared.models.MessagePostContent\",\"versionedPostId\" : \"\", \"versionedPostPredecessorId\" : \"\", \"versionNumber\" : \"\", \"canForward\"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2" spans="2:92" s="209" customFormat="1" x14ac:dyDescent="0.25">
      <c r="B72" s="209" t="s">
        <v>1281</v>
      </c>
      <c r="C72" s="209" t="s">
        <v>1185</v>
      </c>
      <c r="D72" s="209" t="str">
        <f>VLOOKUP(demoPosts[[#This Row],[Source]],Table1[[UUID]:[email]],2,FALSE)</f>
        <v>70@localhost</v>
      </c>
      <c r="E72" s="213" t="s">
        <v>2507</v>
      </c>
      <c r="F72" s="209" t="s">
        <v>806</v>
      </c>
      <c r="G7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2" s="232"/>
      <c r="I72" s="232" t="str">
        <f t="shared" ca="1" si="17"/>
        <v>2016-09-02T23:11:46Z</v>
      </c>
      <c r="J72" s="232" t="s">
        <v>805</v>
      </c>
      <c r="K72" s="233"/>
      <c r="L72" s="232"/>
      <c r="M72" s="232" t="s">
        <v>2620</v>
      </c>
      <c r="N72" s="164" t="str">
        <f>ROW(demoPosts[[#This Row],[postTypeGuidLabel]])-3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64">
        <v>12</v>
      </c>
      <c r="P7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64"/>
      <c r="R72" s="234"/>
      <c r="S72" s="234"/>
      <c r="T72" s="234"/>
      <c r="U72" s="234"/>
      <c r="V72" s="234"/>
      <c r="W72" s="234"/>
      <c r="X72" s="234"/>
      <c r="Y72" s="234"/>
      <c r="Z72" s="234"/>
      <c r="AA72" s="234"/>
      <c r="AB72" s="234"/>
      <c r="AC72" s="235"/>
      <c r="AD72" s="234"/>
      <c r="AE72" s="234"/>
      <c r="AF72" s="236"/>
      <c r="AG72" s="165" t="s">
        <v>869</v>
      </c>
      <c r="AH72" s="234"/>
      <c r="AI72" s="234"/>
      <c r="AJ72" s="234"/>
      <c r="AK72" s="237"/>
      <c r="AL72" s="237"/>
      <c r="AM72" s="237"/>
      <c r="AN72" s="237"/>
      <c r="AO72" s="237"/>
      <c r="AP72" s="237"/>
      <c r="AQ72" s="237"/>
      <c r="AR72" s="237"/>
      <c r="AS72" s="237" t="str">
        <f>"\""name\"" : \"""&amp;demoPosts[[#This Row],[talentProfile.name]]&amp;"\"", "</f>
        <v xml:space="preserve">\"name\" : \"\", </v>
      </c>
      <c r="AT72" s="237" t="str">
        <f>"\""title\"" : \"""&amp;demoPosts[[#This Row],[talentProfile.title]]&amp;"\"", "</f>
        <v xml:space="preserve">\"title\" : \"\", </v>
      </c>
      <c r="AU72" s="237" t="str">
        <f>"\""capabilities\"" : \"""&amp;demoPosts[[#This Row],[talentProfile.capabilities]]&amp;"\"", "</f>
        <v xml:space="preserve">\"capabilities\" : \"\", </v>
      </c>
      <c r="AV72" s="237" t="str">
        <f>"\""video\"" : \"""&amp;demoPosts[[#This Row],[talentProfile.video]]&amp;"\"" "</f>
        <v xml:space="preserve">\"video\" : \"\" </v>
      </c>
      <c r="AW7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2" s="212" t="str">
        <f>"\""uid\"" : \"""&amp;demoPosts[[#This Row],[uid]]&amp;"\"", "</f>
        <v xml:space="preserve">\"uid\" : \"197ca30f67244de48b08df90fba0ca88\", </v>
      </c>
      <c r="AY72" s="232" t="e">
        <f>"\""text\"" : \""" &amp;#REF! &amp; "\"", "</f>
        <v>#REF!</v>
      </c>
      <c r="AZ72" s="232" t="str">
        <f t="shared" si="13"/>
        <v xml:space="preserve">\"type\" : \"TEXT\", </v>
      </c>
      <c r="BA72" s="232" t="str">
        <f ca="1">"\""created\"" : \""" &amp; demoPosts[[#This Row],[created]] &amp; "\"", "</f>
        <v xml:space="preserve">\"created\" : \"2016-09-02T23:11:46Z\", </v>
      </c>
      <c r="BB72" s="232" t="str">
        <f>"\""modified\"" : \""" &amp; demoPosts[[#This Row],[modified]] &amp; "\"", "</f>
        <v xml:space="preserve">\"modified\" : \"2002-05-30T09:30:10Z\", </v>
      </c>
      <c r="BC72" s="232" t="str">
        <f ca="1">"\""created\"" : \""" &amp; demoPosts[[#This Row],[created]] &amp; "\"", "</f>
        <v xml:space="preserve">\"created\" : \"2016-09-02T23:11:46Z\", </v>
      </c>
      <c r="BD72" s="232" t="str">
        <f>"\""modified\"" : \""" &amp; demoPosts[[#This Row],[modified]] &amp; "\"", "</f>
        <v xml:space="preserve">\"modified\" : \"2002-05-30T09:30:10Z\", </v>
      </c>
      <c r="BE72" s="232" t="str">
        <f>"\""labels\"" : \""each([Bitcoin],[Ethereum],[" &amp; demoPosts[[#This Row],[postTypeGuidLabel]]&amp;"])\"", "</f>
        <v xml:space="preserve">\"labels\" : \"each([Bitcoin],[Ethereum],[MESSAGEPOSTLABEL])\", </v>
      </c>
      <c r="BF72" s="232" t="str">
        <f t="shared" si="14"/>
        <v>\"connections\":[{\"source\":\"alias://ff5136ad023a66644c4f4a8e2a495bb34689/alias\",\"target\":\"alias://0e65bd3a974ed1d7c195f94055c93537827f/alias\",\"label\":\"f0186f0d-c862-4ee3-9c09-b850a9d745a7\"}],</v>
      </c>
      <c r="BG72" s="232" t="str">
        <f>"\""versionedPostId\"" : \""" &amp; demoPosts[[#This Row],[versionedPost.id]] &amp; "\"", "</f>
        <v xml:space="preserve">\"versionedPostId\" : \"\", </v>
      </c>
      <c r="BH72" s="232" t="str">
        <f>"\""versionedPostPredecessorId\"" : \""" &amp; demoPosts[[#This Row],[versionedPost.predecessorID]] &amp; "\"", "</f>
        <v xml:space="preserve">\"versionedPostPredecessorId\" : \"\", </v>
      </c>
      <c r="BI72" s="238" t="str">
        <f>"\""jobPostType\"" : \""" &amp; demoPosts[[#This Row],[jobPostType]] &amp; "\"", "</f>
        <v xml:space="preserve">\"jobPostType\" : \"\", </v>
      </c>
      <c r="BJ72" s="238" t="str">
        <f>"\""name\"" : \""" &amp; demoPosts[[#This Row],[summary]] &amp; "\"", "</f>
        <v xml:space="preserve">\"name\" : \"\", </v>
      </c>
      <c r="BK72" s="238" t="str">
        <f>"\""description\"" : \""" &amp; demoPosts[[#This Row],[description]] &amp; "\"", "</f>
        <v xml:space="preserve">\"description\" : \"\", </v>
      </c>
      <c r="BL72" s="238" t="str">
        <f>"\""message\"" : \""" &amp; demoPosts[[#This Row],[message]] &amp; "\"", "</f>
        <v xml:space="preserve">\"message\" : \"\", </v>
      </c>
      <c r="BM7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2" s="238" t="str">
        <f>"\""postedDate\"" : \""" &amp; demoPosts[[#This Row],[message]] &amp; "\"", "</f>
        <v xml:space="preserve">\"postedDate\" : \"\", </v>
      </c>
      <c r="BO72" s="238" t="str">
        <f>"\""broadcastDate\"" : \""" &amp; demoPosts[[#This Row],[broadcastDate]] &amp; "\"", "</f>
        <v xml:space="preserve">\"broadcastDate\" : \"\", </v>
      </c>
      <c r="BP72" s="238" t="str">
        <f>"\""startDate\"" : \""" &amp; demoPosts[[#This Row],[startDate]] &amp; "\"", "</f>
        <v xml:space="preserve">\"startDate\" : \"\", </v>
      </c>
      <c r="BQ72" s="238" t="str">
        <f>"\""endDate\"" : \""" &amp; demoPosts[[#This Row],[endDate]] &amp; "\"", "</f>
        <v xml:space="preserve">\"endDate\" : \"\", </v>
      </c>
      <c r="BR72" s="238" t="str">
        <f>"\""currency\"" : \""" &amp; demoPosts[[#This Row],[currency]] &amp; "\"", "</f>
        <v xml:space="preserve">\"currency\" : \"\", </v>
      </c>
      <c r="BS72" s="238" t="str">
        <f>"\""workLocation\"" : \""" &amp; demoPosts[[#This Row],[workLocation]] &amp; "\"", "</f>
        <v xml:space="preserve">\"workLocation\" : \"\", </v>
      </c>
      <c r="BT72" s="238" t="str">
        <f>"\""isPayoutInPieces\"" : \""" &amp; demoPosts[[#This Row],[isPayoutInPieces]] &amp; "\"", "</f>
        <v xml:space="preserve">\"isPayoutInPieces\" : \"\", </v>
      </c>
      <c r="BU72" s="238" t="str">
        <f t="shared" si="15"/>
        <v xml:space="preserve">\"skillNeeded\" : \"\", </v>
      </c>
      <c r="BV72" s="238" t="str">
        <f>"\""posterId\"" : \""" &amp; demoPosts[[#This Row],[posterId]] &amp; "\"", "</f>
        <v xml:space="preserve">\"posterId\" : \"\", </v>
      </c>
      <c r="BW72" s="238" t="str">
        <f>"\""versionNumber\"" : \""" &amp; demoPosts[[#This Row],[versionNumber]] &amp; "\"", "</f>
        <v xml:space="preserve">\"versionNumber\" : \"\", </v>
      </c>
      <c r="BX72" s="239" t="str">
        <f>"\""allowFormatting\"" : " &amp; demoPosts[[#This Row],[allowFormatting]] &amp; ", "</f>
        <v xml:space="preserve">\"allowFormatting\" : , </v>
      </c>
      <c r="BY72" s="238" t="str">
        <f>"\""canForward\"" : " &amp; demoPosts[[#This Row],[canForward]] &amp; ", "</f>
        <v xml:space="preserve">\"canForward\" : true, </v>
      </c>
      <c r="BZ72" s="238" t="str">
        <f t="shared" si="16"/>
        <v xml:space="preserve">\"referents\" : \"\", </v>
      </c>
      <c r="CA72" s="238" t="str">
        <f>"\""contractType\"" : \""" &amp; demoPosts[[#This Row],[contractType]] &amp; "\"", "</f>
        <v xml:space="preserve">\"contractType\" : \"\", </v>
      </c>
      <c r="CB72" s="238" t="str">
        <f>"\""budget\"" : \""" &amp; demoPosts[[#This Row],[budget]] &amp; "\"""</f>
        <v>\"budget\" : \"\"</v>
      </c>
      <c r="CC7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2" s="238"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2" s="238" t="str">
        <f>"\""subject\"" : \""" &amp; demoPosts[[#This Row],[messageSubject]] &amp; "\"","</f>
        <v>\"subject\" : \"subject to discussion\",</v>
      </c>
      <c r="CF7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2" s="232" t="str">
        <f ca="1">"{\""$type\"":\"""&amp;demoPosts[[#This Row],[$type]]&amp;"\"","&amp;demoPosts[[#This Row],[uidInnerJson]]&amp;demoPosts[[#This Row],[createdInnerJson]]&amp;demoPosts[[#This Row],[modifiedInnerJson]]&amp;"\""connections\"":[{}],"&amp;demoPosts[[#This Row],[typeDependentContentJson]]&amp;"}"</f>
        <v>{\"$type\":\"shared.models.MessagePost\",\"uid\" : \"197ca30f67244de48b08df90fba0ca88\", \"created\" : \"2016-09-02T23:11:46Z\", \"modified\" : \"2002-05-30T09:30:10Z\", \"connections\":[{}],\"postContent\": {\"$type\":\"shared.models.MessagePostContent\",\"versionedPostId\" : \"\", \"versionedPostPredecessorId\" : \"\", \"versionNumber\" : \"\", \"canForward\"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2" s="212" t="str">
        <f>"""uid"" : """&amp;demoPosts[[#This Row],[uid]]&amp;""", "</f>
        <v xml:space="preserve">"uid" : "197ca30f67244de48b08df90fba0ca88", </v>
      </c>
      <c r="CK72" s="231" t="str">
        <f>"""src"" : """&amp;demoPosts[[#This Row],[Source]]&amp;""", "</f>
        <v xml:space="preserve">"src" : "c34ab67893c74967b7a900a775c7c0aa", </v>
      </c>
      <c r="CL72" s="231" t="str">
        <f>"""trgts"" : ["""&amp;demoPosts[[#This Row],[trgt1]]&amp;"""], "</f>
        <v xml:space="preserve">"trgts" : ["eeeeeeeeeeeeeeeeeeeeeeeeeeeeeeee"], </v>
      </c>
      <c r="CM72" s="209" t="str">
        <f>"""label"" : ""each([Bitcoin],[Ethereum],[" &amp; demoPosts[[#This Row],[postTypeGuidLabel]]&amp;"])"", "</f>
        <v xml:space="preserve">"label" : "each([Bitcoin],[Ethereum],[MESSAGEPOSTLABEL])", </v>
      </c>
      <c r="CN72" s="240"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\"2016-09-02T23:11:46Z\", \"modified\" : \"2002-05-30T09:30:10Z\", \"connections\":[{}],\"postContent\": {\"$type\":\"shared.models.MessagePostContent\",\"versionedPostId\" : \"\", \"versionedPostPredecessorId\" : \"\", \"versionNumber\" : \"\", \"canForward\"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3" spans="2:92" s="209" customFormat="1" x14ac:dyDescent="0.25">
      <c r="B73" s="209" t="s">
        <v>1282</v>
      </c>
      <c r="C73" s="209" t="s">
        <v>1186</v>
      </c>
      <c r="D73" s="209" t="str">
        <f>VLOOKUP(demoPosts[[#This Row],[Source]],Table1[[UUID]:[email]],2,FALSE)</f>
        <v>71@localhost</v>
      </c>
      <c r="E73" s="213" t="s">
        <v>2507</v>
      </c>
      <c r="F73" s="209" t="s">
        <v>806</v>
      </c>
      <c r="G7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3" s="232"/>
      <c r="I73" s="232" t="str">
        <f t="shared" ca="1" si="17"/>
        <v>2016-09-02T23:11:46Z</v>
      </c>
      <c r="J73" s="232" t="s">
        <v>805</v>
      </c>
      <c r="K73" s="233"/>
      <c r="L73" s="232"/>
      <c r="M73" s="232" t="s">
        <v>2620</v>
      </c>
      <c r="N73" s="164" t="str">
        <f>ROW(demoPosts[[#This Row],[postTypeGuidLabel]])-3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64">
        <v>12</v>
      </c>
      <c r="P7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64"/>
      <c r="R73" s="234"/>
      <c r="S73" s="234"/>
      <c r="T73" s="234"/>
      <c r="U73" s="234"/>
      <c r="V73" s="234"/>
      <c r="W73" s="234"/>
      <c r="X73" s="234"/>
      <c r="Y73" s="234"/>
      <c r="Z73" s="234"/>
      <c r="AA73" s="234"/>
      <c r="AB73" s="234"/>
      <c r="AC73" s="235"/>
      <c r="AD73" s="234"/>
      <c r="AE73" s="234"/>
      <c r="AF73" s="236"/>
      <c r="AG73" s="165" t="s">
        <v>869</v>
      </c>
      <c r="AH73" s="234"/>
      <c r="AI73" s="234"/>
      <c r="AJ73" s="234"/>
      <c r="AK73" s="237"/>
      <c r="AL73" s="237"/>
      <c r="AM73" s="237"/>
      <c r="AN73" s="237"/>
      <c r="AO73" s="237"/>
      <c r="AP73" s="237"/>
      <c r="AQ73" s="237"/>
      <c r="AR73" s="237"/>
      <c r="AS73" s="237" t="str">
        <f>"\""name\"" : \"""&amp;demoPosts[[#This Row],[talentProfile.name]]&amp;"\"", "</f>
        <v xml:space="preserve">\"name\" : \"\", </v>
      </c>
      <c r="AT73" s="237" t="str">
        <f>"\""title\"" : \"""&amp;demoPosts[[#This Row],[talentProfile.title]]&amp;"\"", "</f>
        <v xml:space="preserve">\"title\" : \"\", </v>
      </c>
      <c r="AU73" s="237" t="str">
        <f>"\""capabilities\"" : \"""&amp;demoPosts[[#This Row],[talentProfile.capabilities]]&amp;"\"", "</f>
        <v xml:space="preserve">\"capabilities\" : \"\", </v>
      </c>
      <c r="AV73" s="237" t="str">
        <f>"\""video\"" : \"""&amp;demoPosts[[#This Row],[talentProfile.video]]&amp;"\"" "</f>
        <v xml:space="preserve">\"video\" : \"\" </v>
      </c>
      <c r="AW7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3" s="212" t="str">
        <f>"\""uid\"" : \"""&amp;demoPosts[[#This Row],[uid]]&amp;"\"", "</f>
        <v xml:space="preserve">\"uid\" : \"227ab7f1ac8a44de9b25b5ea44a45888\", </v>
      </c>
      <c r="AY73" s="232" t="e">
        <f>"\""text\"" : \""" &amp;#REF! &amp; "\"", "</f>
        <v>#REF!</v>
      </c>
      <c r="AZ73" s="232" t="str">
        <f t="shared" si="13"/>
        <v xml:space="preserve">\"type\" : \"TEXT\", </v>
      </c>
      <c r="BA73" s="232" t="str">
        <f ca="1">"\""created\"" : \""" &amp; demoPosts[[#This Row],[created]] &amp; "\"", "</f>
        <v xml:space="preserve">\"created\" : \"2016-09-02T23:11:46Z\", </v>
      </c>
      <c r="BB73" s="232" t="str">
        <f>"\""modified\"" : \""" &amp; demoPosts[[#This Row],[modified]] &amp; "\"", "</f>
        <v xml:space="preserve">\"modified\" : \"2002-05-30T09:30:10Z\", </v>
      </c>
      <c r="BC73" s="232" t="str">
        <f ca="1">"\""created\"" : \""" &amp; demoPosts[[#This Row],[created]] &amp; "\"", "</f>
        <v xml:space="preserve">\"created\" : \"2016-09-02T23:11:46Z\", </v>
      </c>
      <c r="BD73" s="232" t="str">
        <f>"\""modified\"" : \""" &amp; demoPosts[[#This Row],[modified]] &amp; "\"", "</f>
        <v xml:space="preserve">\"modified\" : \"2002-05-30T09:30:10Z\", </v>
      </c>
      <c r="BE73" s="232" t="str">
        <f>"\""labels\"" : \""each([Bitcoin],[Ethereum],[" &amp; demoPosts[[#This Row],[postTypeGuidLabel]]&amp;"])\"", "</f>
        <v xml:space="preserve">\"labels\" : \"each([Bitcoin],[Ethereum],[MESSAGEPOSTLABEL])\", </v>
      </c>
      <c r="BF73" s="232" t="str">
        <f t="shared" si="14"/>
        <v>\"connections\":[{\"source\":\"alias://ff5136ad023a66644c4f4a8e2a495bb34689/alias\",\"target\":\"alias://0e65bd3a974ed1d7c195f94055c93537827f/alias\",\"label\":\"f0186f0d-c862-4ee3-9c09-b850a9d745a7\"}],</v>
      </c>
      <c r="BG73" s="232" t="str">
        <f>"\""versionedPostId\"" : \""" &amp; demoPosts[[#This Row],[versionedPost.id]] &amp; "\"", "</f>
        <v xml:space="preserve">\"versionedPostId\" : \"\", </v>
      </c>
      <c r="BH73" s="232" t="str">
        <f>"\""versionedPostPredecessorId\"" : \""" &amp; demoPosts[[#This Row],[versionedPost.predecessorID]] &amp; "\"", "</f>
        <v xml:space="preserve">\"versionedPostPredecessorId\" : \"\", </v>
      </c>
      <c r="BI73" s="238" t="str">
        <f>"\""jobPostType\"" : \""" &amp; demoPosts[[#This Row],[jobPostType]] &amp; "\"", "</f>
        <v xml:space="preserve">\"jobPostType\" : \"\", </v>
      </c>
      <c r="BJ73" s="238" t="str">
        <f>"\""name\"" : \""" &amp; demoPosts[[#This Row],[summary]] &amp; "\"", "</f>
        <v xml:space="preserve">\"name\" : \"\", </v>
      </c>
      <c r="BK73" s="238" t="str">
        <f>"\""description\"" : \""" &amp; demoPosts[[#This Row],[description]] &amp; "\"", "</f>
        <v xml:space="preserve">\"description\" : \"\", </v>
      </c>
      <c r="BL73" s="238" t="str">
        <f>"\""message\"" : \""" &amp; demoPosts[[#This Row],[message]] &amp; "\"", "</f>
        <v xml:space="preserve">\"message\" : \"\", </v>
      </c>
      <c r="BM7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3" s="238" t="str">
        <f>"\""postedDate\"" : \""" &amp; demoPosts[[#This Row],[message]] &amp; "\"", "</f>
        <v xml:space="preserve">\"postedDate\" : \"\", </v>
      </c>
      <c r="BO73" s="238" t="str">
        <f>"\""broadcastDate\"" : \""" &amp; demoPosts[[#This Row],[broadcastDate]] &amp; "\"", "</f>
        <v xml:space="preserve">\"broadcastDate\" : \"\", </v>
      </c>
      <c r="BP73" s="238" t="str">
        <f>"\""startDate\"" : \""" &amp; demoPosts[[#This Row],[startDate]] &amp; "\"", "</f>
        <v xml:space="preserve">\"startDate\" : \"\", </v>
      </c>
      <c r="BQ73" s="238" t="str">
        <f>"\""endDate\"" : \""" &amp; demoPosts[[#This Row],[endDate]] &amp; "\"", "</f>
        <v xml:space="preserve">\"endDate\" : \"\", </v>
      </c>
      <c r="BR73" s="238" t="str">
        <f>"\""currency\"" : \""" &amp; demoPosts[[#This Row],[currency]] &amp; "\"", "</f>
        <v xml:space="preserve">\"currency\" : \"\", </v>
      </c>
      <c r="BS73" s="238" t="str">
        <f>"\""workLocation\"" : \""" &amp; demoPosts[[#This Row],[workLocation]] &amp; "\"", "</f>
        <v xml:space="preserve">\"workLocation\" : \"\", </v>
      </c>
      <c r="BT73" s="238" t="str">
        <f>"\""isPayoutInPieces\"" : \""" &amp; demoPosts[[#This Row],[isPayoutInPieces]] &amp; "\"", "</f>
        <v xml:space="preserve">\"isPayoutInPieces\" : \"\", </v>
      </c>
      <c r="BU73" s="238" t="str">
        <f t="shared" si="15"/>
        <v xml:space="preserve">\"skillNeeded\" : \"\", </v>
      </c>
      <c r="BV73" s="238" t="str">
        <f>"\""posterId\"" : \""" &amp; demoPosts[[#This Row],[posterId]] &amp; "\"", "</f>
        <v xml:space="preserve">\"posterId\" : \"\", </v>
      </c>
      <c r="BW73" s="238" t="str">
        <f>"\""versionNumber\"" : \""" &amp; demoPosts[[#This Row],[versionNumber]] &amp; "\"", "</f>
        <v xml:space="preserve">\"versionNumber\" : \"\", </v>
      </c>
      <c r="BX73" s="239" t="str">
        <f>"\""allowFormatting\"" : " &amp; demoPosts[[#This Row],[allowFormatting]] &amp; ", "</f>
        <v xml:space="preserve">\"allowFormatting\" : , </v>
      </c>
      <c r="BY73" s="238" t="str">
        <f>"\""canForward\"" : " &amp; demoPosts[[#This Row],[canForward]] &amp; ", "</f>
        <v xml:space="preserve">\"canForward\" : true, </v>
      </c>
      <c r="BZ73" s="238" t="str">
        <f t="shared" si="16"/>
        <v xml:space="preserve">\"referents\" : \"\", </v>
      </c>
      <c r="CA73" s="238" t="str">
        <f>"\""contractType\"" : \""" &amp; demoPosts[[#This Row],[contractType]] &amp; "\"", "</f>
        <v xml:space="preserve">\"contractType\" : \"\", </v>
      </c>
      <c r="CB73" s="238" t="str">
        <f>"\""budget\"" : \""" &amp; demoPosts[[#This Row],[budget]] &amp; "\"""</f>
        <v>\"budget\" : \"\"</v>
      </c>
      <c r="CC7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3" s="238"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3" s="238" t="str">
        <f>"\""subject\"" : \""" &amp; demoPosts[[#This Row],[messageSubject]] &amp; "\"","</f>
        <v>\"subject\" : \"subject to discussion\",</v>
      </c>
      <c r="CF7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3" s="232" t="str">
        <f ca="1">"{\""$type\"":\"""&amp;demoPosts[[#This Row],[$type]]&amp;"\"","&amp;demoPosts[[#This Row],[uidInnerJson]]&amp;demoPosts[[#This Row],[createdInnerJson]]&amp;demoPosts[[#This Row],[modifiedInnerJson]]&amp;"\""connections\"":[{}],"&amp;demoPosts[[#This Row],[typeDependentContentJson]]&amp;"}"</f>
        <v>{\"$type\":\"shared.models.MessagePost\",\"uid\" : \"227ab7f1ac8a44de9b25b5ea44a45888\", \"created\" : \"2016-09-02T23:11:46Z\", \"modified\" : \"2002-05-30T09:30:10Z\", \"connections\":[{}],\"postContent\": {\"$type\":\"shared.models.MessagePostContent\",\"versionedPostId\" : \"\", \"versionedPostPredecessorId\" : \"\", \"versionNumber\" : \"\", \"canForward\"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3" s="212" t="str">
        <f>"""uid"" : """&amp;demoPosts[[#This Row],[uid]]&amp;""", "</f>
        <v xml:space="preserve">"uid" : "227ab7f1ac8a44de9b25b5ea44a45888", </v>
      </c>
      <c r="CK73" s="231" t="str">
        <f>"""src"" : """&amp;demoPosts[[#This Row],[Source]]&amp;""", "</f>
        <v xml:space="preserve">"src" : "84ad3eac5e5a4f56aed70a9bff217165", </v>
      </c>
      <c r="CL73" s="231" t="str">
        <f>"""trgts"" : ["""&amp;demoPosts[[#This Row],[trgt1]]&amp;"""], "</f>
        <v xml:space="preserve">"trgts" : ["eeeeeeeeeeeeeeeeeeeeeeeeeeeeeeee"], </v>
      </c>
      <c r="CM73" s="209" t="str">
        <f>"""label"" : ""each([Bitcoin],[Ethereum],[" &amp; demoPosts[[#This Row],[postTypeGuidLabel]]&amp;"])"", "</f>
        <v xml:space="preserve">"label" : "each([Bitcoin],[Ethereum],[MESSAGEPOSTLABEL])", </v>
      </c>
      <c r="CN73" s="240"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\"2016-09-02T23:11:46Z\", \"modified\" : \"2002-05-30T09:30:10Z\", \"connections\":[{}],\"postContent\": {\"$type\":\"shared.models.MessagePostContent\",\"versionedPostId\" : \"\", \"versionedPostPredecessorId\" : \"\", \"versionNumber\" : \"\", \"canForward\"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4" spans="2:92" s="209" customFormat="1" x14ac:dyDescent="0.25">
      <c r="B74" s="209" t="s">
        <v>1283</v>
      </c>
      <c r="C74" s="209" t="s">
        <v>1187</v>
      </c>
      <c r="D74" s="209" t="str">
        <f>VLOOKUP(demoPosts[[#This Row],[Source]],Table1[[UUID]:[email]],2,FALSE)</f>
        <v>72@localhost</v>
      </c>
      <c r="E74" s="213" t="s">
        <v>2507</v>
      </c>
      <c r="F74" s="209" t="s">
        <v>806</v>
      </c>
      <c r="G7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4" s="232"/>
      <c r="I74" s="232" t="str">
        <f t="shared" ca="1" si="17"/>
        <v>2016-09-02T23:11:46Z</v>
      </c>
      <c r="J74" s="232" t="s">
        <v>805</v>
      </c>
      <c r="K74" s="233"/>
      <c r="L74" s="232"/>
      <c r="M74" s="232" t="s">
        <v>2620</v>
      </c>
      <c r="N74" s="164" t="str">
        <f>ROW(demoPosts[[#This Row],[postTypeGuidLabel]])-3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64">
        <v>12</v>
      </c>
      <c r="P7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64"/>
      <c r="R74" s="234"/>
      <c r="S74" s="234"/>
      <c r="T74" s="234"/>
      <c r="U74" s="234"/>
      <c r="V74" s="234"/>
      <c r="W74" s="234"/>
      <c r="X74" s="234"/>
      <c r="Y74" s="234"/>
      <c r="Z74" s="234"/>
      <c r="AA74" s="234"/>
      <c r="AB74" s="234"/>
      <c r="AC74" s="235"/>
      <c r="AD74" s="234"/>
      <c r="AE74" s="234"/>
      <c r="AF74" s="236"/>
      <c r="AG74" s="165" t="s">
        <v>869</v>
      </c>
      <c r="AH74" s="234"/>
      <c r="AI74" s="234"/>
      <c r="AJ74" s="234"/>
      <c r="AK74" s="237"/>
      <c r="AL74" s="237"/>
      <c r="AM74" s="237"/>
      <c r="AN74" s="237"/>
      <c r="AO74" s="237"/>
      <c r="AP74" s="237"/>
      <c r="AQ74" s="237"/>
      <c r="AR74" s="237"/>
      <c r="AS74" s="237" t="str">
        <f>"\""name\"" : \"""&amp;demoPosts[[#This Row],[talentProfile.name]]&amp;"\"", "</f>
        <v xml:space="preserve">\"name\" : \"\", </v>
      </c>
      <c r="AT74" s="237" t="str">
        <f>"\""title\"" : \"""&amp;demoPosts[[#This Row],[talentProfile.title]]&amp;"\"", "</f>
        <v xml:space="preserve">\"title\" : \"\", </v>
      </c>
      <c r="AU74" s="237" t="str">
        <f>"\""capabilities\"" : \"""&amp;demoPosts[[#This Row],[talentProfile.capabilities]]&amp;"\"", "</f>
        <v xml:space="preserve">\"capabilities\" : \"\", </v>
      </c>
      <c r="AV74" s="237" t="str">
        <f>"\""video\"" : \"""&amp;demoPosts[[#This Row],[talentProfile.video]]&amp;"\"" "</f>
        <v xml:space="preserve">\"video\" : \"\" </v>
      </c>
      <c r="AW7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4" s="212" t="str">
        <f>"\""uid\"" : \"""&amp;demoPosts[[#This Row],[uid]]&amp;"\"", "</f>
        <v xml:space="preserve">\"uid\" : \"6329217483374aeebbab911f2ec50c05\", </v>
      </c>
      <c r="AY74" s="232" t="e">
        <f>"\""text\"" : \""" &amp;#REF! &amp; "\"", "</f>
        <v>#REF!</v>
      </c>
      <c r="AZ74" s="232" t="str">
        <f t="shared" si="13"/>
        <v xml:space="preserve">\"type\" : \"TEXT\", </v>
      </c>
      <c r="BA74" s="232" t="str">
        <f ca="1">"\""created\"" : \""" &amp; demoPosts[[#This Row],[created]] &amp; "\"", "</f>
        <v xml:space="preserve">\"created\" : \"2016-09-02T23:11:46Z\", </v>
      </c>
      <c r="BB74" s="232" t="str">
        <f>"\""modified\"" : \""" &amp; demoPosts[[#This Row],[modified]] &amp; "\"", "</f>
        <v xml:space="preserve">\"modified\" : \"2002-05-30T09:30:10Z\", </v>
      </c>
      <c r="BC74" s="232" t="str">
        <f ca="1">"\""created\"" : \""" &amp; demoPosts[[#This Row],[created]] &amp; "\"", "</f>
        <v xml:space="preserve">\"created\" : \"2016-09-02T23:11:46Z\", </v>
      </c>
      <c r="BD74" s="232" t="str">
        <f>"\""modified\"" : \""" &amp; demoPosts[[#This Row],[modified]] &amp; "\"", "</f>
        <v xml:space="preserve">\"modified\" : \"2002-05-30T09:30:10Z\", </v>
      </c>
      <c r="BE74" s="232" t="str">
        <f>"\""labels\"" : \""each([Bitcoin],[Ethereum],[" &amp; demoPosts[[#This Row],[postTypeGuidLabel]]&amp;"])\"", "</f>
        <v xml:space="preserve">\"labels\" : \"each([Bitcoin],[Ethereum],[MESSAGEPOSTLABEL])\", </v>
      </c>
      <c r="BF74" s="232" t="str">
        <f t="shared" si="14"/>
        <v>\"connections\":[{\"source\":\"alias://ff5136ad023a66644c4f4a8e2a495bb34689/alias\",\"target\":\"alias://0e65bd3a974ed1d7c195f94055c93537827f/alias\",\"label\":\"f0186f0d-c862-4ee3-9c09-b850a9d745a7\"}],</v>
      </c>
      <c r="BG74" s="232" t="str">
        <f>"\""versionedPostId\"" : \""" &amp; demoPosts[[#This Row],[versionedPost.id]] &amp; "\"", "</f>
        <v xml:space="preserve">\"versionedPostId\" : \"\", </v>
      </c>
      <c r="BH74" s="232" t="str">
        <f>"\""versionedPostPredecessorId\"" : \""" &amp; demoPosts[[#This Row],[versionedPost.predecessorID]] &amp; "\"", "</f>
        <v xml:space="preserve">\"versionedPostPredecessorId\" : \"\", </v>
      </c>
      <c r="BI74" s="238" t="str">
        <f>"\""jobPostType\"" : \""" &amp; demoPosts[[#This Row],[jobPostType]] &amp; "\"", "</f>
        <v xml:space="preserve">\"jobPostType\" : \"\", </v>
      </c>
      <c r="BJ74" s="238" t="str">
        <f>"\""name\"" : \""" &amp; demoPosts[[#This Row],[summary]] &amp; "\"", "</f>
        <v xml:space="preserve">\"name\" : \"\", </v>
      </c>
      <c r="BK74" s="238" t="str">
        <f>"\""description\"" : \""" &amp; demoPosts[[#This Row],[description]] &amp; "\"", "</f>
        <v xml:space="preserve">\"description\" : \"\", </v>
      </c>
      <c r="BL74" s="238" t="str">
        <f>"\""message\"" : \""" &amp; demoPosts[[#This Row],[message]] &amp; "\"", "</f>
        <v xml:space="preserve">\"message\" : \"\", </v>
      </c>
      <c r="BM7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4" s="238" t="str">
        <f>"\""postedDate\"" : \""" &amp; demoPosts[[#This Row],[message]] &amp; "\"", "</f>
        <v xml:space="preserve">\"postedDate\" : \"\", </v>
      </c>
      <c r="BO74" s="238" t="str">
        <f>"\""broadcastDate\"" : \""" &amp; demoPosts[[#This Row],[broadcastDate]] &amp; "\"", "</f>
        <v xml:space="preserve">\"broadcastDate\" : \"\", </v>
      </c>
      <c r="BP74" s="238" t="str">
        <f>"\""startDate\"" : \""" &amp; demoPosts[[#This Row],[startDate]] &amp; "\"", "</f>
        <v xml:space="preserve">\"startDate\" : \"\", </v>
      </c>
      <c r="BQ74" s="238" t="str">
        <f>"\""endDate\"" : \""" &amp; demoPosts[[#This Row],[endDate]] &amp; "\"", "</f>
        <v xml:space="preserve">\"endDate\" : \"\", </v>
      </c>
      <c r="BR74" s="238" t="str">
        <f>"\""currency\"" : \""" &amp; demoPosts[[#This Row],[currency]] &amp; "\"", "</f>
        <v xml:space="preserve">\"currency\" : \"\", </v>
      </c>
      <c r="BS74" s="238" t="str">
        <f>"\""workLocation\"" : \""" &amp; demoPosts[[#This Row],[workLocation]] &amp; "\"", "</f>
        <v xml:space="preserve">\"workLocation\" : \"\", </v>
      </c>
      <c r="BT74" s="238" t="str">
        <f>"\""isPayoutInPieces\"" : \""" &amp; demoPosts[[#This Row],[isPayoutInPieces]] &amp; "\"", "</f>
        <v xml:space="preserve">\"isPayoutInPieces\" : \"\", </v>
      </c>
      <c r="BU74" s="238" t="str">
        <f t="shared" si="15"/>
        <v xml:space="preserve">\"skillNeeded\" : \"\", </v>
      </c>
      <c r="BV74" s="238" t="str">
        <f>"\""posterId\"" : \""" &amp; demoPosts[[#This Row],[posterId]] &amp; "\"", "</f>
        <v xml:space="preserve">\"posterId\" : \"\", </v>
      </c>
      <c r="BW74" s="238" t="str">
        <f>"\""versionNumber\"" : \""" &amp; demoPosts[[#This Row],[versionNumber]] &amp; "\"", "</f>
        <v xml:space="preserve">\"versionNumber\" : \"\", </v>
      </c>
      <c r="BX74" s="239" t="str">
        <f>"\""allowFormatting\"" : " &amp; demoPosts[[#This Row],[allowFormatting]] &amp; ", "</f>
        <v xml:space="preserve">\"allowFormatting\" : , </v>
      </c>
      <c r="BY74" s="238" t="str">
        <f>"\""canForward\"" : " &amp; demoPosts[[#This Row],[canForward]] &amp; ", "</f>
        <v xml:space="preserve">\"canForward\" : true, </v>
      </c>
      <c r="BZ74" s="238" t="str">
        <f t="shared" si="16"/>
        <v xml:space="preserve">\"referents\" : \"\", </v>
      </c>
      <c r="CA74" s="238" t="str">
        <f>"\""contractType\"" : \""" &amp; demoPosts[[#This Row],[contractType]] &amp; "\"", "</f>
        <v xml:space="preserve">\"contractType\" : \"\", </v>
      </c>
      <c r="CB74" s="238" t="str">
        <f>"\""budget\"" : \""" &amp; demoPosts[[#This Row],[budget]] &amp; "\"""</f>
        <v>\"budget\" : \"\"</v>
      </c>
      <c r="CC7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4" s="238"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4" s="238" t="str">
        <f>"\""subject\"" : \""" &amp; demoPosts[[#This Row],[messageSubject]] &amp; "\"","</f>
        <v>\"subject\" : \"subject to discussion\",</v>
      </c>
      <c r="CF7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4" s="232" t="str">
        <f ca="1">"{\""$type\"":\"""&amp;demoPosts[[#This Row],[$type]]&amp;"\"","&amp;demoPosts[[#This Row],[uidInnerJson]]&amp;demoPosts[[#This Row],[createdInnerJson]]&amp;demoPosts[[#This Row],[modifiedInnerJson]]&amp;"\""connections\"":[{}],"&amp;demoPosts[[#This Row],[typeDependentContentJson]]&amp;"}"</f>
        <v>{\"$type\":\"shared.models.MessagePost\",\"uid\" : \"6329217483374aeebbab911f2ec50c05\", \"created\" : \"2016-09-02T23:11:46Z\", \"modified\" : \"2002-05-30T09:30:10Z\", \"connections\":[{}],\"postContent\": {\"$type\":\"shared.models.MessagePostContent\",\"versionedPostId\" : \"\", \"versionedPostPredecessorId\" : \"\", \"versionNumber\" : \"\", \"canForward\"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4" s="212" t="str">
        <f>"""uid"" : """&amp;demoPosts[[#This Row],[uid]]&amp;""", "</f>
        <v xml:space="preserve">"uid" : "6329217483374aeebbab911f2ec50c05", </v>
      </c>
      <c r="CK74" s="231" t="str">
        <f>"""src"" : """&amp;demoPosts[[#This Row],[Source]]&amp;""", "</f>
        <v xml:space="preserve">"src" : "7757491fa251478fa31520a3c5b4f0fd", </v>
      </c>
      <c r="CL74" s="231" t="str">
        <f>"""trgts"" : ["""&amp;demoPosts[[#This Row],[trgt1]]&amp;"""], "</f>
        <v xml:space="preserve">"trgts" : ["eeeeeeeeeeeeeeeeeeeeeeeeeeeeeeee"], </v>
      </c>
      <c r="CM74" s="209" t="str">
        <f>"""label"" : ""each([Bitcoin],[Ethereum],[" &amp; demoPosts[[#This Row],[postTypeGuidLabel]]&amp;"])"", "</f>
        <v xml:space="preserve">"label" : "each([Bitcoin],[Ethereum],[MESSAGEPOSTLABEL])", </v>
      </c>
      <c r="CN74" s="240"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\"2016-09-02T23:11:46Z\", \"modified\" : \"2002-05-30T09:30:10Z\", \"connections\":[{}],\"postContent\": {\"$type\":\"shared.models.MessagePostContent\",\"versionedPostId\" : \"\", \"versionedPostPredecessorId\" : \"\", \"versionNumber\" : \"\", \"canForward\"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5" spans="2:92" s="209" customFormat="1" x14ac:dyDescent="0.25">
      <c r="B75" s="209" t="s">
        <v>1284</v>
      </c>
      <c r="C75" s="209" t="s">
        <v>1188</v>
      </c>
      <c r="D75" s="209" t="str">
        <f>VLOOKUP(demoPosts[[#This Row],[Source]],Table1[[UUID]:[email]],2,FALSE)</f>
        <v>73@localhost</v>
      </c>
      <c r="E75" s="213" t="s">
        <v>2507</v>
      </c>
      <c r="F75" s="209" t="s">
        <v>806</v>
      </c>
      <c r="G7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5" s="232"/>
      <c r="I75" s="232" t="str">
        <f t="shared" ca="1" si="17"/>
        <v>2016-09-02T23:11:46Z</v>
      </c>
      <c r="J75" s="232" t="s">
        <v>805</v>
      </c>
      <c r="K75" s="233"/>
      <c r="L75" s="232"/>
      <c r="M75" s="232" t="s">
        <v>2620</v>
      </c>
      <c r="N75" s="164" t="str">
        <f>ROW(demoPosts[[#This Row],[postTypeGuidLabel]])-3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64">
        <v>12</v>
      </c>
      <c r="P7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64"/>
      <c r="R75" s="234"/>
      <c r="S75" s="234"/>
      <c r="T75" s="234"/>
      <c r="U75" s="234"/>
      <c r="V75" s="234"/>
      <c r="W75" s="234"/>
      <c r="X75" s="234"/>
      <c r="Y75" s="234"/>
      <c r="Z75" s="234"/>
      <c r="AA75" s="234"/>
      <c r="AB75" s="234"/>
      <c r="AC75" s="235"/>
      <c r="AD75" s="234"/>
      <c r="AE75" s="234"/>
      <c r="AF75" s="236"/>
      <c r="AG75" s="165" t="s">
        <v>869</v>
      </c>
      <c r="AH75" s="234"/>
      <c r="AI75" s="234"/>
      <c r="AJ75" s="234"/>
      <c r="AK75" s="237"/>
      <c r="AL75" s="237"/>
      <c r="AM75" s="237"/>
      <c r="AN75" s="237"/>
      <c r="AO75" s="237"/>
      <c r="AP75" s="237"/>
      <c r="AQ75" s="237"/>
      <c r="AR75" s="237"/>
      <c r="AS75" s="237" t="str">
        <f>"\""name\"" : \"""&amp;demoPosts[[#This Row],[talentProfile.name]]&amp;"\"", "</f>
        <v xml:space="preserve">\"name\" : \"\", </v>
      </c>
      <c r="AT75" s="237" t="str">
        <f>"\""title\"" : \"""&amp;demoPosts[[#This Row],[talentProfile.title]]&amp;"\"", "</f>
        <v xml:space="preserve">\"title\" : \"\", </v>
      </c>
      <c r="AU75" s="237" t="str">
        <f>"\""capabilities\"" : \"""&amp;demoPosts[[#This Row],[talentProfile.capabilities]]&amp;"\"", "</f>
        <v xml:space="preserve">\"capabilities\" : \"\", </v>
      </c>
      <c r="AV75" s="237" t="str">
        <f>"\""video\"" : \"""&amp;demoPosts[[#This Row],[talentProfile.video]]&amp;"\"" "</f>
        <v xml:space="preserve">\"video\" : \"\" </v>
      </c>
      <c r="AW7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5" s="212" t="str">
        <f>"\""uid\"" : \"""&amp;demoPosts[[#This Row],[uid]]&amp;"\"", "</f>
        <v xml:space="preserve">\"uid\" : \"ab13972ef2254522976b1866de5fe5ff\", </v>
      </c>
      <c r="AY75" s="232" t="e">
        <f>"\""text\"" : \""" &amp;#REF! &amp; "\"", "</f>
        <v>#REF!</v>
      </c>
      <c r="AZ75" s="232" t="str">
        <f t="shared" si="13"/>
        <v xml:space="preserve">\"type\" : \"TEXT\", </v>
      </c>
      <c r="BA75" s="232" t="str">
        <f ca="1">"\""created\"" : \""" &amp; demoPosts[[#This Row],[created]] &amp; "\"", "</f>
        <v xml:space="preserve">\"created\" : \"2016-09-02T23:11:46Z\", </v>
      </c>
      <c r="BB75" s="232" t="str">
        <f>"\""modified\"" : \""" &amp; demoPosts[[#This Row],[modified]] &amp; "\"", "</f>
        <v xml:space="preserve">\"modified\" : \"2002-05-30T09:30:10Z\", </v>
      </c>
      <c r="BC75" s="232" t="str">
        <f ca="1">"\""created\"" : \""" &amp; demoPosts[[#This Row],[created]] &amp; "\"", "</f>
        <v xml:space="preserve">\"created\" : \"2016-09-02T23:11:46Z\", </v>
      </c>
      <c r="BD75" s="232" t="str">
        <f>"\""modified\"" : \""" &amp; demoPosts[[#This Row],[modified]] &amp; "\"", "</f>
        <v xml:space="preserve">\"modified\" : \"2002-05-30T09:30:10Z\", </v>
      </c>
      <c r="BE75" s="232" t="str">
        <f>"\""labels\"" : \""each([Bitcoin],[Ethereum],[" &amp; demoPosts[[#This Row],[postTypeGuidLabel]]&amp;"])\"", "</f>
        <v xml:space="preserve">\"labels\" : \"each([Bitcoin],[Ethereum],[MESSAGEPOSTLABEL])\", </v>
      </c>
      <c r="BF75" s="232" t="str">
        <f t="shared" si="14"/>
        <v>\"connections\":[{\"source\":\"alias://ff5136ad023a66644c4f4a8e2a495bb34689/alias\",\"target\":\"alias://0e65bd3a974ed1d7c195f94055c93537827f/alias\",\"label\":\"f0186f0d-c862-4ee3-9c09-b850a9d745a7\"}],</v>
      </c>
      <c r="BG75" s="232" t="str">
        <f>"\""versionedPostId\"" : \""" &amp; demoPosts[[#This Row],[versionedPost.id]] &amp; "\"", "</f>
        <v xml:space="preserve">\"versionedPostId\" : \"\", </v>
      </c>
      <c r="BH75" s="232" t="str">
        <f>"\""versionedPostPredecessorId\"" : \""" &amp; demoPosts[[#This Row],[versionedPost.predecessorID]] &amp; "\"", "</f>
        <v xml:space="preserve">\"versionedPostPredecessorId\" : \"\", </v>
      </c>
      <c r="BI75" s="238" t="str">
        <f>"\""jobPostType\"" : \""" &amp; demoPosts[[#This Row],[jobPostType]] &amp; "\"", "</f>
        <v xml:space="preserve">\"jobPostType\" : \"\", </v>
      </c>
      <c r="BJ75" s="238" t="str">
        <f>"\""name\"" : \""" &amp; demoPosts[[#This Row],[summary]] &amp; "\"", "</f>
        <v xml:space="preserve">\"name\" : \"\", </v>
      </c>
      <c r="BK75" s="238" t="str">
        <f>"\""description\"" : \""" &amp; demoPosts[[#This Row],[description]] &amp; "\"", "</f>
        <v xml:space="preserve">\"description\" : \"\", </v>
      </c>
      <c r="BL75" s="238" t="str">
        <f>"\""message\"" : \""" &amp; demoPosts[[#This Row],[message]] &amp; "\"", "</f>
        <v xml:space="preserve">\"message\" : \"\", </v>
      </c>
      <c r="BM7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5" s="238" t="str">
        <f>"\""postedDate\"" : \""" &amp; demoPosts[[#This Row],[message]] &amp; "\"", "</f>
        <v xml:space="preserve">\"postedDate\" : \"\", </v>
      </c>
      <c r="BO75" s="238" t="str">
        <f>"\""broadcastDate\"" : \""" &amp; demoPosts[[#This Row],[broadcastDate]] &amp; "\"", "</f>
        <v xml:space="preserve">\"broadcastDate\" : \"\", </v>
      </c>
      <c r="BP75" s="238" t="str">
        <f>"\""startDate\"" : \""" &amp; demoPosts[[#This Row],[startDate]] &amp; "\"", "</f>
        <v xml:space="preserve">\"startDate\" : \"\", </v>
      </c>
      <c r="BQ75" s="238" t="str">
        <f>"\""endDate\"" : \""" &amp; demoPosts[[#This Row],[endDate]] &amp; "\"", "</f>
        <v xml:space="preserve">\"endDate\" : \"\", </v>
      </c>
      <c r="BR75" s="238" t="str">
        <f>"\""currency\"" : \""" &amp; demoPosts[[#This Row],[currency]] &amp; "\"", "</f>
        <v xml:space="preserve">\"currency\" : \"\", </v>
      </c>
      <c r="BS75" s="238" t="str">
        <f>"\""workLocation\"" : \""" &amp; demoPosts[[#This Row],[workLocation]] &amp; "\"", "</f>
        <v xml:space="preserve">\"workLocation\" : \"\", </v>
      </c>
      <c r="BT75" s="238" t="str">
        <f>"\""isPayoutInPieces\"" : \""" &amp; demoPosts[[#This Row],[isPayoutInPieces]] &amp; "\"", "</f>
        <v xml:space="preserve">\"isPayoutInPieces\" : \"\", </v>
      </c>
      <c r="BU75" s="238" t="str">
        <f t="shared" si="15"/>
        <v xml:space="preserve">\"skillNeeded\" : \"\", </v>
      </c>
      <c r="BV75" s="238" t="str">
        <f>"\""posterId\"" : \""" &amp; demoPosts[[#This Row],[posterId]] &amp; "\"", "</f>
        <v xml:space="preserve">\"posterId\" : \"\", </v>
      </c>
      <c r="BW75" s="238" t="str">
        <f>"\""versionNumber\"" : \""" &amp; demoPosts[[#This Row],[versionNumber]] &amp; "\"", "</f>
        <v xml:space="preserve">\"versionNumber\" : \"\", </v>
      </c>
      <c r="BX75" s="239" t="str">
        <f>"\""allowFormatting\"" : " &amp; demoPosts[[#This Row],[allowFormatting]] &amp; ", "</f>
        <v xml:space="preserve">\"allowFormatting\" : , </v>
      </c>
      <c r="BY75" s="238" t="str">
        <f>"\""canForward\"" : " &amp; demoPosts[[#This Row],[canForward]] &amp; ", "</f>
        <v xml:space="preserve">\"canForward\" : true, </v>
      </c>
      <c r="BZ75" s="238" t="str">
        <f t="shared" si="16"/>
        <v xml:space="preserve">\"referents\" : \"\", </v>
      </c>
      <c r="CA75" s="238" t="str">
        <f>"\""contractType\"" : \""" &amp; demoPosts[[#This Row],[contractType]] &amp; "\"", "</f>
        <v xml:space="preserve">\"contractType\" : \"\", </v>
      </c>
      <c r="CB75" s="238" t="str">
        <f>"\""budget\"" : \""" &amp; demoPosts[[#This Row],[budget]] &amp; "\"""</f>
        <v>\"budget\" : \"\"</v>
      </c>
      <c r="CC7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5" s="238"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5" s="238" t="str">
        <f>"\""subject\"" : \""" &amp; demoPosts[[#This Row],[messageSubject]] &amp; "\"","</f>
        <v>\"subject\" : \"subject to discussion\",</v>
      </c>
      <c r="CF7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5" s="232" t="str">
        <f ca="1">"{\""$type\"":\"""&amp;demoPosts[[#This Row],[$type]]&amp;"\"","&amp;demoPosts[[#This Row],[uidInnerJson]]&amp;demoPosts[[#This Row],[createdInnerJson]]&amp;demoPosts[[#This Row],[modifiedInnerJson]]&amp;"\""connections\"":[{}],"&amp;demoPosts[[#This Row],[typeDependentContentJson]]&amp;"}"</f>
        <v>{\"$type\":\"shared.models.MessagePost\",\"uid\" : \"ab13972ef2254522976b1866de5fe5ff\", \"created\" : \"2016-09-02T23:11:46Z\", \"modified\" : \"2002-05-30T09:30:10Z\", \"connections\":[{}],\"postContent\": {\"$type\":\"shared.models.MessagePostContent\",\"versionedPostId\" : \"\", \"versionedPostPredecessorId\" : \"\", \"versionNumber\" : \"\", \"canForward\"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5" s="212" t="str">
        <f>"""uid"" : """&amp;demoPosts[[#This Row],[uid]]&amp;""", "</f>
        <v xml:space="preserve">"uid" : "ab13972ef2254522976b1866de5fe5ff", </v>
      </c>
      <c r="CK75" s="231" t="str">
        <f>"""src"" : """&amp;demoPosts[[#This Row],[Source]]&amp;""", "</f>
        <v xml:space="preserve">"src" : "f61e40ad604f4c168d4e72e4f25e4fb2", </v>
      </c>
      <c r="CL75" s="231" t="str">
        <f>"""trgts"" : ["""&amp;demoPosts[[#This Row],[trgt1]]&amp;"""], "</f>
        <v xml:space="preserve">"trgts" : ["eeeeeeeeeeeeeeeeeeeeeeeeeeeeeeee"], </v>
      </c>
      <c r="CM75" s="209" t="str">
        <f>"""label"" : ""each([Bitcoin],[Ethereum],[" &amp; demoPosts[[#This Row],[postTypeGuidLabel]]&amp;"])"", "</f>
        <v xml:space="preserve">"label" : "each([Bitcoin],[Ethereum],[MESSAGEPOSTLABEL])", </v>
      </c>
      <c r="CN75" s="240"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\"2016-09-02T23:11:46Z\", \"modified\" : \"2002-05-30T09:30:10Z\", \"connections\":[{}],\"postContent\": {\"$type\":\"shared.models.MessagePostContent\",\"versionedPostId\" : \"\", \"versionedPostPredecessorId\" : \"\", \"versionNumber\" : \"\", \"canForward\"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6" spans="2:92" s="209" customFormat="1" x14ac:dyDescent="0.25">
      <c r="B76" s="209" t="s">
        <v>1285</v>
      </c>
      <c r="C76" s="209" t="s">
        <v>1189</v>
      </c>
      <c r="D76" s="209" t="str">
        <f>VLOOKUP(demoPosts[[#This Row],[Source]],Table1[[UUID]:[email]],2,FALSE)</f>
        <v>74@localhost</v>
      </c>
      <c r="E76" s="213" t="s">
        <v>2507</v>
      </c>
      <c r="F76" s="209" t="s">
        <v>806</v>
      </c>
      <c r="G7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6" s="232"/>
      <c r="I76" s="232" t="str">
        <f t="shared" ca="1" si="17"/>
        <v>2016-09-02T23:11:46Z</v>
      </c>
      <c r="J76" s="232" t="s">
        <v>805</v>
      </c>
      <c r="K76" s="233"/>
      <c r="L76" s="232"/>
      <c r="M76" s="232" t="s">
        <v>2620</v>
      </c>
      <c r="N76" s="164" t="str">
        <f>ROW(demoPosts[[#This Row],[postTypeGuidLabel]])-3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64">
        <v>12</v>
      </c>
      <c r="P7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64"/>
      <c r="R76" s="234"/>
      <c r="S76" s="234"/>
      <c r="T76" s="234"/>
      <c r="U76" s="234"/>
      <c r="V76" s="234"/>
      <c r="W76" s="234"/>
      <c r="X76" s="234"/>
      <c r="Y76" s="234"/>
      <c r="Z76" s="234"/>
      <c r="AA76" s="234"/>
      <c r="AB76" s="234"/>
      <c r="AC76" s="235"/>
      <c r="AD76" s="234"/>
      <c r="AE76" s="234"/>
      <c r="AF76" s="236"/>
      <c r="AG76" s="165" t="s">
        <v>869</v>
      </c>
      <c r="AH76" s="234"/>
      <c r="AI76" s="234"/>
      <c r="AJ76" s="234"/>
      <c r="AK76" s="237"/>
      <c r="AL76" s="237"/>
      <c r="AM76" s="237"/>
      <c r="AN76" s="237"/>
      <c r="AO76" s="237"/>
      <c r="AP76" s="237"/>
      <c r="AQ76" s="237"/>
      <c r="AR76" s="237"/>
      <c r="AS76" s="237" t="str">
        <f>"\""name\"" : \"""&amp;demoPosts[[#This Row],[talentProfile.name]]&amp;"\"", "</f>
        <v xml:space="preserve">\"name\" : \"\", </v>
      </c>
      <c r="AT76" s="237" t="str">
        <f>"\""title\"" : \"""&amp;demoPosts[[#This Row],[talentProfile.title]]&amp;"\"", "</f>
        <v xml:space="preserve">\"title\" : \"\", </v>
      </c>
      <c r="AU76" s="237" t="str">
        <f>"\""capabilities\"" : \"""&amp;demoPosts[[#This Row],[talentProfile.capabilities]]&amp;"\"", "</f>
        <v xml:space="preserve">\"capabilities\" : \"\", </v>
      </c>
      <c r="AV76" s="237" t="str">
        <f>"\""video\"" : \"""&amp;demoPosts[[#This Row],[talentProfile.video]]&amp;"\"" "</f>
        <v xml:space="preserve">\"video\" : \"\" </v>
      </c>
      <c r="AW7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6" s="212" t="str">
        <f>"\""uid\"" : \"""&amp;demoPosts[[#This Row],[uid]]&amp;"\"", "</f>
        <v xml:space="preserve">\"uid\" : \"b4979ea0598b4e43abe9cdaa8f5a4f3a\", </v>
      </c>
      <c r="AY76" s="232" t="e">
        <f>"\""text\"" : \""" &amp;#REF! &amp; "\"", "</f>
        <v>#REF!</v>
      </c>
      <c r="AZ76" s="232" t="str">
        <f t="shared" si="13"/>
        <v xml:space="preserve">\"type\" : \"TEXT\", </v>
      </c>
      <c r="BA76" s="232" t="str">
        <f ca="1">"\""created\"" : \""" &amp; demoPosts[[#This Row],[created]] &amp; "\"", "</f>
        <v xml:space="preserve">\"created\" : \"2016-09-02T23:11:46Z\", </v>
      </c>
      <c r="BB76" s="232" t="str">
        <f>"\""modified\"" : \""" &amp; demoPosts[[#This Row],[modified]] &amp; "\"", "</f>
        <v xml:space="preserve">\"modified\" : \"2002-05-30T09:30:10Z\", </v>
      </c>
      <c r="BC76" s="232" t="str">
        <f ca="1">"\""created\"" : \""" &amp; demoPosts[[#This Row],[created]] &amp; "\"", "</f>
        <v xml:space="preserve">\"created\" : \"2016-09-02T23:11:46Z\", </v>
      </c>
      <c r="BD76" s="232" t="str">
        <f>"\""modified\"" : \""" &amp; demoPosts[[#This Row],[modified]] &amp; "\"", "</f>
        <v xml:space="preserve">\"modified\" : \"2002-05-30T09:30:10Z\", </v>
      </c>
      <c r="BE76" s="232" t="str">
        <f>"\""labels\"" : \""each([Bitcoin],[Ethereum],[" &amp; demoPosts[[#This Row],[postTypeGuidLabel]]&amp;"])\"", "</f>
        <v xml:space="preserve">\"labels\" : \"each([Bitcoin],[Ethereum],[MESSAGEPOSTLABEL])\", </v>
      </c>
      <c r="BF76" s="232" t="str">
        <f t="shared" si="14"/>
        <v>\"connections\":[{\"source\":\"alias://ff5136ad023a66644c4f4a8e2a495bb34689/alias\",\"target\":\"alias://0e65bd3a974ed1d7c195f94055c93537827f/alias\",\"label\":\"f0186f0d-c862-4ee3-9c09-b850a9d745a7\"}],</v>
      </c>
      <c r="BG76" s="232" t="str">
        <f>"\""versionedPostId\"" : \""" &amp; demoPosts[[#This Row],[versionedPost.id]] &amp; "\"", "</f>
        <v xml:space="preserve">\"versionedPostId\" : \"\", </v>
      </c>
      <c r="BH76" s="232" t="str">
        <f>"\""versionedPostPredecessorId\"" : \""" &amp; demoPosts[[#This Row],[versionedPost.predecessorID]] &amp; "\"", "</f>
        <v xml:space="preserve">\"versionedPostPredecessorId\" : \"\", </v>
      </c>
      <c r="BI76" s="238" t="str">
        <f>"\""jobPostType\"" : \""" &amp; demoPosts[[#This Row],[jobPostType]] &amp; "\"", "</f>
        <v xml:space="preserve">\"jobPostType\" : \"\", </v>
      </c>
      <c r="BJ76" s="238" t="str">
        <f>"\""name\"" : \""" &amp; demoPosts[[#This Row],[summary]] &amp; "\"", "</f>
        <v xml:space="preserve">\"name\" : \"\", </v>
      </c>
      <c r="BK76" s="238" t="str">
        <f>"\""description\"" : \""" &amp; demoPosts[[#This Row],[description]] &amp; "\"", "</f>
        <v xml:space="preserve">\"description\" : \"\", </v>
      </c>
      <c r="BL76" s="238" t="str">
        <f>"\""message\"" : \""" &amp; demoPosts[[#This Row],[message]] &amp; "\"", "</f>
        <v xml:space="preserve">\"message\" : \"\", </v>
      </c>
      <c r="BM7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6" s="238" t="str">
        <f>"\""postedDate\"" : \""" &amp; demoPosts[[#This Row],[message]] &amp; "\"", "</f>
        <v xml:space="preserve">\"postedDate\" : \"\", </v>
      </c>
      <c r="BO76" s="238" t="str">
        <f>"\""broadcastDate\"" : \""" &amp; demoPosts[[#This Row],[broadcastDate]] &amp; "\"", "</f>
        <v xml:space="preserve">\"broadcastDate\" : \"\", </v>
      </c>
      <c r="BP76" s="238" t="str">
        <f>"\""startDate\"" : \""" &amp; demoPosts[[#This Row],[startDate]] &amp; "\"", "</f>
        <v xml:space="preserve">\"startDate\" : \"\", </v>
      </c>
      <c r="BQ76" s="238" t="str">
        <f>"\""endDate\"" : \""" &amp; demoPosts[[#This Row],[endDate]] &amp; "\"", "</f>
        <v xml:space="preserve">\"endDate\" : \"\", </v>
      </c>
      <c r="BR76" s="238" t="str">
        <f>"\""currency\"" : \""" &amp; demoPosts[[#This Row],[currency]] &amp; "\"", "</f>
        <v xml:space="preserve">\"currency\" : \"\", </v>
      </c>
      <c r="BS76" s="238" t="str">
        <f>"\""workLocation\"" : \""" &amp; demoPosts[[#This Row],[workLocation]] &amp; "\"", "</f>
        <v xml:space="preserve">\"workLocation\" : \"\", </v>
      </c>
      <c r="BT76" s="238" t="str">
        <f>"\""isPayoutInPieces\"" : \""" &amp; demoPosts[[#This Row],[isPayoutInPieces]] &amp; "\"", "</f>
        <v xml:space="preserve">\"isPayoutInPieces\" : \"\", </v>
      </c>
      <c r="BU76" s="238" t="str">
        <f t="shared" si="15"/>
        <v xml:space="preserve">\"skillNeeded\" : \"\", </v>
      </c>
      <c r="BV76" s="238" t="str">
        <f>"\""posterId\"" : \""" &amp; demoPosts[[#This Row],[posterId]] &amp; "\"", "</f>
        <v xml:space="preserve">\"posterId\" : \"\", </v>
      </c>
      <c r="BW76" s="238" t="str">
        <f>"\""versionNumber\"" : \""" &amp; demoPosts[[#This Row],[versionNumber]] &amp; "\"", "</f>
        <v xml:space="preserve">\"versionNumber\" : \"\", </v>
      </c>
      <c r="BX76" s="239" t="str">
        <f>"\""allowFormatting\"" : " &amp; demoPosts[[#This Row],[allowFormatting]] &amp; ", "</f>
        <v xml:space="preserve">\"allowFormatting\" : , </v>
      </c>
      <c r="BY76" s="238" t="str">
        <f>"\""canForward\"" : " &amp; demoPosts[[#This Row],[canForward]] &amp; ", "</f>
        <v xml:space="preserve">\"canForward\" : true, </v>
      </c>
      <c r="BZ76" s="238" t="str">
        <f t="shared" si="16"/>
        <v xml:space="preserve">\"referents\" : \"\", </v>
      </c>
      <c r="CA76" s="238" t="str">
        <f>"\""contractType\"" : \""" &amp; demoPosts[[#This Row],[contractType]] &amp; "\"", "</f>
        <v xml:space="preserve">\"contractType\" : \"\", </v>
      </c>
      <c r="CB76" s="238" t="str">
        <f>"\""budget\"" : \""" &amp; demoPosts[[#This Row],[budget]] &amp; "\"""</f>
        <v>\"budget\" : \"\"</v>
      </c>
      <c r="CC7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6" s="238"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6" s="238" t="str">
        <f>"\""subject\"" : \""" &amp; demoPosts[[#This Row],[messageSubject]] &amp; "\"","</f>
        <v>\"subject\" : \"subject to discussion\",</v>
      </c>
      <c r="CF7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6" s="232" t="str">
        <f ca="1">"{\""$type\"":\"""&amp;demoPosts[[#This Row],[$type]]&amp;"\"","&amp;demoPosts[[#This Row],[uidInnerJson]]&amp;demoPosts[[#This Row],[createdInnerJson]]&amp;demoPosts[[#This Row],[modifiedInnerJson]]&amp;"\""connections\"":[{}],"&amp;demoPosts[[#This Row],[typeDependentContentJson]]&amp;"}"</f>
        <v>{\"$type\":\"shared.models.MessagePost\",\"uid\" : \"b4979ea0598b4e43abe9cdaa8f5a4f3a\", \"created\" : \"2016-09-02T23:11:46Z\", \"modified\" : \"2002-05-30T09:30:10Z\", \"connections\":[{}],\"postContent\": {\"$type\":\"shared.models.MessagePostContent\",\"versionedPostId\" : \"\", \"versionedPostPredecessorId\" : \"\", \"versionNumber\" : \"\", \"canForward\"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6" s="212" t="str">
        <f>"""uid"" : """&amp;demoPosts[[#This Row],[uid]]&amp;""", "</f>
        <v xml:space="preserve">"uid" : "b4979ea0598b4e43abe9cdaa8f5a4f3a", </v>
      </c>
      <c r="CK76" s="231" t="str">
        <f>"""src"" : """&amp;demoPosts[[#This Row],[Source]]&amp;""", "</f>
        <v xml:space="preserve">"src" : "d1444189811346d0a4ca4ad901098795", </v>
      </c>
      <c r="CL76" s="231" t="str">
        <f>"""trgts"" : ["""&amp;demoPosts[[#This Row],[trgt1]]&amp;"""], "</f>
        <v xml:space="preserve">"trgts" : ["eeeeeeeeeeeeeeeeeeeeeeeeeeeeeeee"], </v>
      </c>
      <c r="CM76" s="209" t="str">
        <f>"""label"" : ""each([Bitcoin],[Ethereum],[" &amp; demoPosts[[#This Row],[postTypeGuidLabel]]&amp;"])"", "</f>
        <v xml:space="preserve">"label" : "each([Bitcoin],[Ethereum],[MESSAGEPOSTLABEL])", </v>
      </c>
      <c r="CN76" s="240"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\"2016-09-02T23:11:46Z\", \"modified\" : \"2002-05-30T09:30:10Z\", \"connections\":[{}],\"postContent\": {\"$type\":\"shared.models.MessagePostContent\",\"versionedPostId\" : \"\", \"versionedPostPredecessorId\" : \"\", \"versionNumber\" : \"\", \"canForward\"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7" spans="2:92" s="209" customFormat="1" x14ac:dyDescent="0.25">
      <c r="B77" s="209" t="s">
        <v>1286</v>
      </c>
      <c r="C77" s="209" t="s">
        <v>1190</v>
      </c>
      <c r="D77" s="209" t="str">
        <f>VLOOKUP(demoPosts[[#This Row],[Source]],Table1[[UUID]:[email]],2,FALSE)</f>
        <v>75@localhost</v>
      </c>
      <c r="E77" s="213" t="s">
        <v>2507</v>
      </c>
      <c r="F77" s="209" t="s">
        <v>806</v>
      </c>
      <c r="G7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7" s="232"/>
      <c r="I77" s="232" t="str">
        <f t="shared" ca="1" si="17"/>
        <v>2016-09-02T23:11:46Z</v>
      </c>
      <c r="J77" s="232" t="s">
        <v>805</v>
      </c>
      <c r="K77" s="233"/>
      <c r="L77" s="232"/>
      <c r="M77" s="232" t="s">
        <v>2620</v>
      </c>
      <c r="N77" s="164" t="str">
        <f>ROW(demoPosts[[#This Row],[postTypeGuidLabel]])-3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64">
        <v>12</v>
      </c>
      <c r="P7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64"/>
      <c r="R77" s="234"/>
      <c r="S77" s="234"/>
      <c r="T77" s="234"/>
      <c r="U77" s="234"/>
      <c r="V77" s="234"/>
      <c r="W77" s="234"/>
      <c r="X77" s="234"/>
      <c r="Y77" s="234"/>
      <c r="Z77" s="234"/>
      <c r="AA77" s="234"/>
      <c r="AB77" s="234"/>
      <c r="AC77" s="235"/>
      <c r="AD77" s="234"/>
      <c r="AE77" s="234"/>
      <c r="AF77" s="236"/>
      <c r="AG77" s="165" t="s">
        <v>869</v>
      </c>
      <c r="AH77" s="234"/>
      <c r="AI77" s="234"/>
      <c r="AJ77" s="234"/>
      <c r="AK77" s="237"/>
      <c r="AL77" s="237"/>
      <c r="AM77" s="237"/>
      <c r="AN77" s="237"/>
      <c r="AO77" s="237"/>
      <c r="AP77" s="237"/>
      <c r="AQ77" s="237"/>
      <c r="AR77" s="237"/>
      <c r="AS77" s="237" t="str">
        <f>"\""name\"" : \"""&amp;demoPosts[[#This Row],[talentProfile.name]]&amp;"\"", "</f>
        <v xml:space="preserve">\"name\" : \"\", </v>
      </c>
      <c r="AT77" s="237" t="str">
        <f>"\""title\"" : \"""&amp;demoPosts[[#This Row],[talentProfile.title]]&amp;"\"", "</f>
        <v xml:space="preserve">\"title\" : \"\", </v>
      </c>
      <c r="AU77" s="237" t="str">
        <f>"\""capabilities\"" : \"""&amp;demoPosts[[#This Row],[talentProfile.capabilities]]&amp;"\"", "</f>
        <v xml:space="preserve">\"capabilities\" : \"\", </v>
      </c>
      <c r="AV77" s="237" t="str">
        <f>"\""video\"" : \"""&amp;demoPosts[[#This Row],[talentProfile.video]]&amp;"\"" "</f>
        <v xml:space="preserve">\"video\" : \"\" </v>
      </c>
      <c r="AW7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7" s="212" t="str">
        <f>"\""uid\"" : \"""&amp;demoPosts[[#This Row],[uid]]&amp;"\"", "</f>
        <v xml:space="preserve">\"uid\" : \"6b24f8da1f7c4bb188c98dae6aeb3ec3\", </v>
      </c>
      <c r="AY77" s="232" t="e">
        <f>"\""text\"" : \""" &amp;#REF! &amp; "\"", "</f>
        <v>#REF!</v>
      </c>
      <c r="AZ77" s="232" t="str">
        <f t="shared" si="13"/>
        <v xml:space="preserve">\"type\" : \"TEXT\", </v>
      </c>
      <c r="BA77" s="232" t="str">
        <f ca="1">"\""created\"" : \""" &amp; demoPosts[[#This Row],[created]] &amp; "\"", "</f>
        <v xml:space="preserve">\"created\" : \"2016-09-02T23:11:46Z\", </v>
      </c>
      <c r="BB77" s="232" t="str">
        <f>"\""modified\"" : \""" &amp; demoPosts[[#This Row],[modified]] &amp; "\"", "</f>
        <v xml:space="preserve">\"modified\" : \"2002-05-30T09:30:10Z\", </v>
      </c>
      <c r="BC77" s="232" t="str">
        <f ca="1">"\""created\"" : \""" &amp; demoPosts[[#This Row],[created]] &amp; "\"", "</f>
        <v xml:space="preserve">\"created\" : \"2016-09-02T23:11:46Z\", </v>
      </c>
      <c r="BD77" s="232" t="str">
        <f>"\""modified\"" : \""" &amp; demoPosts[[#This Row],[modified]] &amp; "\"", "</f>
        <v xml:space="preserve">\"modified\" : \"2002-05-30T09:30:10Z\", </v>
      </c>
      <c r="BE77" s="232" t="str">
        <f>"\""labels\"" : \""each([Bitcoin],[Ethereum],[" &amp; demoPosts[[#This Row],[postTypeGuidLabel]]&amp;"])\"", "</f>
        <v xml:space="preserve">\"labels\" : \"each([Bitcoin],[Ethereum],[MESSAGEPOSTLABEL])\", </v>
      </c>
      <c r="BF77" s="232" t="str">
        <f t="shared" si="14"/>
        <v>\"connections\":[{\"source\":\"alias://ff5136ad023a66644c4f4a8e2a495bb34689/alias\",\"target\":\"alias://0e65bd3a974ed1d7c195f94055c93537827f/alias\",\"label\":\"f0186f0d-c862-4ee3-9c09-b850a9d745a7\"}],</v>
      </c>
      <c r="BG77" s="232" t="str">
        <f>"\""versionedPostId\"" : \""" &amp; demoPosts[[#This Row],[versionedPost.id]] &amp; "\"", "</f>
        <v xml:space="preserve">\"versionedPostId\" : \"\", </v>
      </c>
      <c r="BH77" s="232" t="str">
        <f>"\""versionedPostPredecessorId\"" : \""" &amp; demoPosts[[#This Row],[versionedPost.predecessorID]] &amp; "\"", "</f>
        <v xml:space="preserve">\"versionedPostPredecessorId\" : \"\", </v>
      </c>
      <c r="BI77" s="238" t="str">
        <f>"\""jobPostType\"" : \""" &amp; demoPosts[[#This Row],[jobPostType]] &amp; "\"", "</f>
        <v xml:space="preserve">\"jobPostType\" : \"\", </v>
      </c>
      <c r="BJ77" s="238" t="str">
        <f>"\""name\"" : \""" &amp; demoPosts[[#This Row],[summary]] &amp; "\"", "</f>
        <v xml:space="preserve">\"name\" : \"\", </v>
      </c>
      <c r="BK77" s="238" t="str">
        <f>"\""description\"" : \""" &amp; demoPosts[[#This Row],[description]] &amp; "\"", "</f>
        <v xml:space="preserve">\"description\" : \"\", </v>
      </c>
      <c r="BL77" s="238" t="str">
        <f>"\""message\"" : \""" &amp; demoPosts[[#This Row],[message]] &amp; "\"", "</f>
        <v xml:space="preserve">\"message\" : \"\", </v>
      </c>
      <c r="BM7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7" s="238" t="str">
        <f>"\""postedDate\"" : \""" &amp; demoPosts[[#This Row],[message]] &amp; "\"", "</f>
        <v xml:space="preserve">\"postedDate\" : \"\", </v>
      </c>
      <c r="BO77" s="238" t="str">
        <f>"\""broadcastDate\"" : \""" &amp; demoPosts[[#This Row],[broadcastDate]] &amp; "\"", "</f>
        <v xml:space="preserve">\"broadcastDate\" : \"\", </v>
      </c>
      <c r="BP77" s="238" t="str">
        <f>"\""startDate\"" : \""" &amp; demoPosts[[#This Row],[startDate]] &amp; "\"", "</f>
        <v xml:space="preserve">\"startDate\" : \"\", </v>
      </c>
      <c r="BQ77" s="238" t="str">
        <f>"\""endDate\"" : \""" &amp; demoPosts[[#This Row],[endDate]] &amp; "\"", "</f>
        <v xml:space="preserve">\"endDate\" : \"\", </v>
      </c>
      <c r="BR77" s="238" t="str">
        <f>"\""currency\"" : \""" &amp; demoPosts[[#This Row],[currency]] &amp; "\"", "</f>
        <v xml:space="preserve">\"currency\" : \"\", </v>
      </c>
      <c r="BS77" s="238" t="str">
        <f>"\""workLocation\"" : \""" &amp; demoPosts[[#This Row],[workLocation]] &amp; "\"", "</f>
        <v xml:space="preserve">\"workLocation\" : \"\", </v>
      </c>
      <c r="BT77" s="238" t="str">
        <f>"\""isPayoutInPieces\"" : \""" &amp; demoPosts[[#This Row],[isPayoutInPieces]] &amp; "\"", "</f>
        <v xml:space="preserve">\"isPayoutInPieces\" : \"\", </v>
      </c>
      <c r="BU77" s="238" t="str">
        <f t="shared" si="15"/>
        <v xml:space="preserve">\"skillNeeded\" : \"\", </v>
      </c>
      <c r="BV77" s="238" t="str">
        <f>"\""posterId\"" : \""" &amp; demoPosts[[#This Row],[posterId]] &amp; "\"", "</f>
        <v xml:space="preserve">\"posterId\" : \"\", </v>
      </c>
      <c r="BW77" s="238" t="str">
        <f>"\""versionNumber\"" : \""" &amp; demoPosts[[#This Row],[versionNumber]] &amp; "\"", "</f>
        <v xml:space="preserve">\"versionNumber\" : \"\", </v>
      </c>
      <c r="BX77" s="239" t="str">
        <f>"\""allowFormatting\"" : " &amp; demoPosts[[#This Row],[allowFormatting]] &amp; ", "</f>
        <v xml:space="preserve">\"allowFormatting\" : , </v>
      </c>
      <c r="BY77" s="238" t="str">
        <f>"\""canForward\"" : " &amp; demoPosts[[#This Row],[canForward]] &amp; ", "</f>
        <v xml:space="preserve">\"canForward\" : true, </v>
      </c>
      <c r="BZ77" s="238" t="str">
        <f t="shared" si="16"/>
        <v xml:space="preserve">\"referents\" : \"\", </v>
      </c>
      <c r="CA77" s="238" t="str">
        <f>"\""contractType\"" : \""" &amp; demoPosts[[#This Row],[contractType]] &amp; "\"", "</f>
        <v xml:space="preserve">\"contractType\" : \"\", </v>
      </c>
      <c r="CB77" s="238" t="str">
        <f>"\""budget\"" : \""" &amp; demoPosts[[#This Row],[budget]] &amp; "\"""</f>
        <v>\"budget\" : \"\"</v>
      </c>
      <c r="CC7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7" s="238"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7" s="238" t="str">
        <f>"\""subject\"" : \""" &amp; demoPosts[[#This Row],[messageSubject]] &amp; "\"","</f>
        <v>\"subject\" : \"subject to discussion\",</v>
      </c>
      <c r="CF7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7" s="232" t="str">
        <f ca="1">"{\""$type\"":\"""&amp;demoPosts[[#This Row],[$type]]&amp;"\"","&amp;demoPosts[[#This Row],[uidInnerJson]]&amp;demoPosts[[#This Row],[createdInnerJson]]&amp;demoPosts[[#This Row],[modifiedInnerJson]]&amp;"\""connections\"":[{}],"&amp;demoPosts[[#This Row],[typeDependentContentJson]]&amp;"}"</f>
        <v>{\"$type\":\"shared.models.MessagePost\",\"uid\" : \"6b24f8da1f7c4bb188c98dae6aeb3ec3\", \"created\" : \"2016-09-02T23:11:46Z\", \"modified\" : \"2002-05-30T09:30:10Z\", \"connections\":[{}],\"postContent\": {\"$type\":\"shared.models.MessagePostContent\",\"versionedPostId\" : \"\", \"versionedPostPredecessorId\" : \"\", \"versionNumber\" : \"\", \"canForward\"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7" s="212" t="str">
        <f>"""uid"" : """&amp;demoPosts[[#This Row],[uid]]&amp;""", "</f>
        <v xml:space="preserve">"uid" : "6b24f8da1f7c4bb188c98dae6aeb3ec3", </v>
      </c>
      <c r="CK77" s="231" t="str">
        <f>"""src"" : """&amp;demoPosts[[#This Row],[Source]]&amp;""", "</f>
        <v xml:space="preserve">"src" : "f46898d4055a47639981de523cb91459", </v>
      </c>
      <c r="CL77" s="231" t="str">
        <f>"""trgts"" : ["""&amp;demoPosts[[#This Row],[trgt1]]&amp;"""], "</f>
        <v xml:space="preserve">"trgts" : ["eeeeeeeeeeeeeeeeeeeeeeeeeeeeeeee"], </v>
      </c>
      <c r="CM77" s="209" t="str">
        <f>"""label"" : ""each([Bitcoin],[Ethereum],[" &amp; demoPosts[[#This Row],[postTypeGuidLabel]]&amp;"])"", "</f>
        <v xml:space="preserve">"label" : "each([Bitcoin],[Ethereum],[MESSAGEPOSTLABEL])", </v>
      </c>
      <c r="CN77" s="240"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\"2016-09-02T23:11:46Z\", \"modified\" : \"2002-05-30T09:30:10Z\", \"connections\":[{}],\"postContent\": {\"$type\":\"shared.models.MessagePostContent\",\"versionedPostId\" : \"\", \"versionedPostPredecessorId\" : \"\", \"versionNumber\" : \"\", \"canForward\"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8" spans="2:92" s="209" customFormat="1" x14ac:dyDescent="0.25">
      <c r="B78" s="209" t="s">
        <v>1287</v>
      </c>
      <c r="C78" s="209" t="s">
        <v>1191</v>
      </c>
      <c r="D78" s="209" t="str">
        <f>VLOOKUP(demoPosts[[#This Row],[Source]],Table1[[UUID]:[email]],2,FALSE)</f>
        <v>76@localhost</v>
      </c>
      <c r="E78" s="213" t="s">
        <v>2507</v>
      </c>
      <c r="F78" s="209" t="s">
        <v>806</v>
      </c>
      <c r="G7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8" s="232"/>
      <c r="I78" s="232" t="str">
        <f t="shared" ca="1" si="17"/>
        <v>2016-09-02T23:11:46Z</v>
      </c>
      <c r="J78" s="232" t="s">
        <v>805</v>
      </c>
      <c r="K78" s="233"/>
      <c r="L78" s="232"/>
      <c r="M78" s="232" t="s">
        <v>2620</v>
      </c>
      <c r="N78" s="164" t="str">
        <f>ROW(demoPosts[[#This Row],[postTypeGuidLabel]])-3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64">
        <v>12</v>
      </c>
      <c r="P7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64"/>
      <c r="R78" s="234"/>
      <c r="S78" s="234"/>
      <c r="T78" s="234"/>
      <c r="U78" s="234"/>
      <c r="V78" s="234"/>
      <c r="W78" s="234"/>
      <c r="X78" s="234"/>
      <c r="Y78" s="234"/>
      <c r="Z78" s="234"/>
      <c r="AA78" s="234"/>
      <c r="AB78" s="234"/>
      <c r="AC78" s="235"/>
      <c r="AD78" s="234"/>
      <c r="AE78" s="234"/>
      <c r="AF78" s="236"/>
      <c r="AG78" s="165" t="s">
        <v>869</v>
      </c>
      <c r="AH78" s="234"/>
      <c r="AI78" s="234"/>
      <c r="AJ78" s="234"/>
      <c r="AK78" s="237"/>
      <c r="AL78" s="237"/>
      <c r="AM78" s="237"/>
      <c r="AN78" s="237"/>
      <c r="AO78" s="237"/>
      <c r="AP78" s="237"/>
      <c r="AQ78" s="237"/>
      <c r="AR78" s="237"/>
      <c r="AS78" s="237" t="str">
        <f>"\""name\"" : \"""&amp;demoPosts[[#This Row],[talentProfile.name]]&amp;"\"", "</f>
        <v xml:space="preserve">\"name\" : \"\", </v>
      </c>
      <c r="AT78" s="237" t="str">
        <f>"\""title\"" : \"""&amp;demoPosts[[#This Row],[talentProfile.title]]&amp;"\"", "</f>
        <v xml:space="preserve">\"title\" : \"\", </v>
      </c>
      <c r="AU78" s="237" t="str">
        <f>"\""capabilities\"" : \"""&amp;demoPosts[[#This Row],[talentProfile.capabilities]]&amp;"\"", "</f>
        <v xml:space="preserve">\"capabilities\" : \"\", </v>
      </c>
      <c r="AV78" s="237" t="str">
        <f>"\""video\"" : \"""&amp;demoPosts[[#This Row],[talentProfile.video]]&amp;"\"" "</f>
        <v xml:space="preserve">\"video\" : \"\" </v>
      </c>
      <c r="AW7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8" s="212" t="str">
        <f>"\""uid\"" : \"""&amp;demoPosts[[#This Row],[uid]]&amp;"\"", "</f>
        <v xml:space="preserve">\"uid\" : \"a016bcd119c947c7b214f6254befdc53\", </v>
      </c>
      <c r="AY78" s="232" t="e">
        <f>"\""text\"" : \""" &amp;#REF! &amp; "\"", "</f>
        <v>#REF!</v>
      </c>
      <c r="AZ78" s="232" t="str">
        <f t="shared" si="13"/>
        <v xml:space="preserve">\"type\" : \"TEXT\", </v>
      </c>
      <c r="BA78" s="232" t="str">
        <f ca="1">"\""created\"" : \""" &amp; demoPosts[[#This Row],[created]] &amp; "\"", "</f>
        <v xml:space="preserve">\"created\" : \"2016-09-02T23:11:46Z\", </v>
      </c>
      <c r="BB78" s="232" t="str">
        <f>"\""modified\"" : \""" &amp; demoPosts[[#This Row],[modified]] &amp; "\"", "</f>
        <v xml:space="preserve">\"modified\" : \"2002-05-30T09:30:10Z\", </v>
      </c>
      <c r="BC78" s="232" t="str">
        <f ca="1">"\""created\"" : \""" &amp; demoPosts[[#This Row],[created]] &amp; "\"", "</f>
        <v xml:space="preserve">\"created\" : \"2016-09-02T23:11:46Z\", </v>
      </c>
      <c r="BD78" s="232" t="str">
        <f>"\""modified\"" : \""" &amp; demoPosts[[#This Row],[modified]] &amp; "\"", "</f>
        <v xml:space="preserve">\"modified\" : \"2002-05-30T09:30:10Z\", </v>
      </c>
      <c r="BE78" s="232" t="str">
        <f>"\""labels\"" : \""each([Bitcoin],[Ethereum],[" &amp; demoPosts[[#This Row],[postTypeGuidLabel]]&amp;"])\"", "</f>
        <v xml:space="preserve">\"labels\" : \"each([Bitcoin],[Ethereum],[MESSAGEPOSTLABEL])\", </v>
      </c>
      <c r="BF78" s="232" t="str">
        <f t="shared" si="14"/>
        <v>\"connections\":[{\"source\":\"alias://ff5136ad023a66644c4f4a8e2a495bb34689/alias\",\"target\":\"alias://0e65bd3a974ed1d7c195f94055c93537827f/alias\",\"label\":\"f0186f0d-c862-4ee3-9c09-b850a9d745a7\"}],</v>
      </c>
      <c r="BG78" s="232" t="str">
        <f>"\""versionedPostId\"" : \""" &amp; demoPosts[[#This Row],[versionedPost.id]] &amp; "\"", "</f>
        <v xml:space="preserve">\"versionedPostId\" : \"\", </v>
      </c>
      <c r="BH78" s="232" t="str">
        <f>"\""versionedPostPredecessorId\"" : \""" &amp; demoPosts[[#This Row],[versionedPost.predecessorID]] &amp; "\"", "</f>
        <v xml:space="preserve">\"versionedPostPredecessorId\" : \"\", </v>
      </c>
      <c r="BI78" s="238" t="str">
        <f>"\""jobPostType\"" : \""" &amp; demoPosts[[#This Row],[jobPostType]] &amp; "\"", "</f>
        <v xml:space="preserve">\"jobPostType\" : \"\", </v>
      </c>
      <c r="BJ78" s="238" t="str">
        <f>"\""name\"" : \""" &amp; demoPosts[[#This Row],[summary]] &amp; "\"", "</f>
        <v xml:space="preserve">\"name\" : \"\", </v>
      </c>
      <c r="BK78" s="238" t="str">
        <f>"\""description\"" : \""" &amp; demoPosts[[#This Row],[description]] &amp; "\"", "</f>
        <v xml:space="preserve">\"description\" : \"\", </v>
      </c>
      <c r="BL78" s="238" t="str">
        <f>"\""message\"" : \""" &amp; demoPosts[[#This Row],[message]] &amp; "\"", "</f>
        <v xml:space="preserve">\"message\" : \"\", </v>
      </c>
      <c r="BM7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8" s="238" t="str">
        <f>"\""postedDate\"" : \""" &amp; demoPosts[[#This Row],[message]] &amp; "\"", "</f>
        <v xml:space="preserve">\"postedDate\" : \"\", </v>
      </c>
      <c r="BO78" s="238" t="str">
        <f>"\""broadcastDate\"" : \""" &amp; demoPosts[[#This Row],[broadcastDate]] &amp; "\"", "</f>
        <v xml:space="preserve">\"broadcastDate\" : \"\", </v>
      </c>
      <c r="BP78" s="238" t="str">
        <f>"\""startDate\"" : \""" &amp; demoPosts[[#This Row],[startDate]] &amp; "\"", "</f>
        <v xml:space="preserve">\"startDate\" : \"\", </v>
      </c>
      <c r="BQ78" s="238" t="str">
        <f>"\""endDate\"" : \""" &amp; demoPosts[[#This Row],[endDate]] &amp; "\"", "</f>
        <v xml:space="preserve">\"endDate\" : \"\", </v>
      </c>
      <c r="BR78" s="238" t="str">
        <f>"\""currency\"" : \""" &amp; demoPosts[[#This Row],[currency]] &amp; "\"", "</f>
        <v xml:space="preserve">\"currency\" : \"\", </v>
      </c>
      <c r="BS78" s="238" t="str">
        <f>"\""workLocation\"" : \""" &amp; demoPosts[[#This Row],[workLocation]] &amp; "\"", "</f>
        <v xml:space="preserve">\"workLocation\" : \"\", </v>
      </c>
      <c r="BT78" s="238" t="str">
        <f>"\""isPayoutInPieces\"" : \""" &amp; demoPosts[[#This Row],[isPayoutInPieces]] &amp; "\"", "</f>
        <v xml:space="preserve">\"isPayoutInPieces\" : \"\", </v>
      </c>
      <c r="BU78" s="238" t="str">
        <f t="shared" si="15"/>
        <v xml:space="preserve">\"skillNeeded\" : \"\", </v>
      </c>
      <c r="BV78" s="238" t="str">
        <f>"\""posterId\"" : \""" &amp; demoPosts[[#This Row],[posterId]] &amp; "\"", "</f>
        <v xml:space="preserve">\"posterId\" : \"\", </v>
      </c>
      <c r="BW78" s="238" t="str">
        <f>"\""versionNumber\"" : \""" &amp; demoPosts[[#This Row],[versionNumber]] &amp; "\"", "</f>
        <v xml:space="preserve">\"versionNumber\" : \"\", </v>
      </c>
      <c r="BX78" s="239" t="str">
        <f>"\""allowFormatting\"" : " &amp; demoPosts[[#This Row],[allowFormatting]] &amp; ", "</f>
        <v xml:space="preserve">\"allowFormatting\" : , </v>
      </c>
      <c r="BY78" s="238" t="str">
        <f>"\""canForward\"" : " &amp; demoPosts[[#This Row],[canForward]] &amp; ", "</f>
        <v xml:space="preserve">\"canForward\" : true, </v>
      </c>
      <c r="BZ78" s="238" t="str">
        <f t="shared" si="16"/>
        <v xml:space="preserve">\"referents\" : \"\", </v>
      </c>
      <c r="CA78" s="238" t="str">
        <f>"\""contractType\"" : \""" &amp; demoPosts[[#This Row],[contractType]] &amp; "\"", "</f>
        <v xml:space="preserve">\"contractType\" : \"\", </v>
      </c>
      <c r="CB78" s="238" t="str">
        <f>"\""budget\"" : \""" &amp; demoPosts[[#This Row],[budget]] &amp; "\"""</f>
        <v>\"budget\" : \"\"</v>
      </c>
      <c r="CC7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8" s="238"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8" s="238" t="str">
        <f>"\""subject\"" : \""" &amp; demoPosts[[#This Row],[messageSubject]] &amp; "\"","</f>
        <v>\"subject\" : \"subject to discussion\",</v>
      </c>
      <c r="CF7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8" s="232" t="str">
        <f ca="1">"{\""$type\"":\"""&amp;demoPosts[[#This Row],[$type]]&amp;"\"","&amp;demoPosts[[#This Row],[uidInnerJson]]&amp;demoPosts[[#This Row],[createdInnerJson]]&amp;demoPosts[[#This Row],[modifiedInnerJson]]&amp;"\""connections\"":[{}],"&amp;demoPosts[[#This Row],[typeDependentContentJson]]&amp;"}"</f>
        <v>{\"$type\":\"shared.models.MessagePost\",\"uid\" : \"a016bcd119c947c7b214f6254befdc53\", \"created\" : \"2016-09-02T23:11:46Z\", \"modified\" : \"2002-05-30T09:30:10Z\", \"connections\":[{}],\"postContent\": {\"$type\":\"shared.models.MessagePostContent\",\"versionedPostId\" : \"\", \"versionedPostPredecessorId\" : \"\", \"versionNumber\" : \"\", \"canForward\"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8" s="212" t="str">
        <f>"""uid"" : """&amp;demoPosts[[#This Row],[uid]]&amp;""", "</f>
        <v xml:space="preserve">"uid" : "a016bcd119c947c7b214f6254befdc53", </v>
      </c>
      <c r="CK78" s="231" t="str">
        <f>"""src"" : """&amp;demoPosts[[#This Row],[Source]]&amp;""", "</f>
        <v xml:space="preserve">"src" : "be29499252884fd68fc8e1bb72b24484", </v>
      </c>
      <c r="CL78" s="231" t="str">
        <f>"""trgts"" : ["""&amp;demoPosts[[#This Row],[trgt1]]&amp;"""], "</f>
        <v xml:space="preserve">"trgts" : ["eeeeeeeeeeeeeeeeeeeeeeeeeeeeeeee"], </v>
      </c>
      <c r="CM78" s="209" t="str">
        <f>"""label"" : ""each([Bitcoin],[Ethereum],[" &amp; demoPosts[[#This Row],[postTypeGuidLabel]]&amp;"])"", "</f>
        <v xml:space="preserve">"label" : "each([Bitcoin],[Ethereum],[MESSAGEPOSTLABEL])", </v>
      </c>
      <c r="CN78" s="240"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\"2016-09-02T23:11:46Z\", \"modified\" : \"2002-05-30T09:30:10Z\", \"connections\":[{}],\"postContent\": {\"$type\":\"shared.models.MessagePostContent\",\"versionedPostId\" : \"\", \"versionedPostPredecessorId\" : \"\", \"versionNumber\" : \"\", \"canForward\"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79" spans="2:92" s="209" customFormat="1" x14ac:dyDescent="0.25">
      <c r="B79" s="209" t="s">
        <v>1288</v>
      </c>
      <c r="C79" s="209" t="s">
        <v>1192</v>
      </c>
      <c r="D79" s="209" t="str">
        <f>VLOOKUP(demoPosts[[#This Row],[Source]],Table1[[UUID]:[email]],2,FALSE)</f>
        <v>77@localhost</v>
      </c>
      <c r="E79" s="213" t="s">
        <v>2507</v>
      </c>
      <c r="F79" s="209" t="s">
        <v>806</v>
      </c>
      <c r="G7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79" s="232"/>
      <c r="I79" s="232" t="str">
        <f t="shared" ca="1" si="17"/>
        <v>2016-09-02T23:11:46Z</v>
      </c>
      <c r="J79" s="232" t="s">
        <v>805</v>
      </c>
      <c r="K79" s="233"/>
      <c r="L79" s="232"/>
      <c r="M79" s="232" t="s">
        <v>2620</v>
      </c>
      <c r="N79" s="164" t="str">
        <f>ROW(demoPosts[[#This Row],[postTypeGuidLabel]])-3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64">
        <v>12</v>
      </c>
      <c r="P7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64"/>
      <c r="R79" s="234"/>
      <c r="S79" s="234"/>
      <c r="T79" s="234"/>
      <c r="U79" s="234"/>
      <c r="V79" s="234"/>
      <c r="W79" s="234"/>
      <c r="X79" s="234"/>
      <c r="Y79" s="234"/>
      <c r="Z79" s="234"/>
      <c r="AA79" s="234"/>
      <c r="AB79" s="234"/>
      <c r="AC79" s="235"/>
      <c r="AD79" s="234"/>
      <c r="AE79" s="234"/>
      <c r="AF79" s="236"/>
      <c r="AG79" s="165" t="s">
        <v>869</v>
      </c>
      <c r="AH79" s="234"/>
      <c r="AI79" s="234"/>
      <c r="AJ79" s="234"/>
      <c r="AK79" s="237"/>
      <c r="AL79" s="237"/>
      <c r="AM79" s="237"/>
      <c r="AN79" s="237"/>
      <c r="AO79" s="237"/>
      <c r="AP79" s="237"/>
      <c r="AQ79" s="237"/>
      <c r="AR79" s="237"/>
      <c r="AS79" s="237" t="str">
        <f>"\""name\"" : \"""&amp;demoPosts[[#This Row],[talentProfile.name]]&amp;"\"", "</f>
        <v xml:space="preserve">\"name\" : \"\", </v>
      </c>
      <c r="AT79" s="237" t="str">
        <f>"\""title\"" : \"""&amp;demoPosts[[#This Row],[talentProfile.title]]&amp;"\"", "</f>
        <v xml:space="preserve">\"title\" : \"\", </v>
      </c>
      <c r="AU79" s="237" t="str">
        <f>"\""capabilities\"" : \"""&amp;demoPosts[[#This Row],[talentProfile.capabilities]]&amp;"\"", "</f>
        <v xml:space="preserve">\"capabilities\" : \"\", </v>
      </c>
      <c r="AV79" s="237" t="str">
        <f>"\""video\"" : \"""&amp;demoPosts[[#This Row],[talentProfile.video]]&amp;"\"" "</f>
        <v xml:space="preserve">\"video\" : \"\" </v>
      </c>
      <c r="AW7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79" s="212" t="str">
        <f>"\""uid\"" : \"""&amp;demoPosts[[#This Row],[uid]]&amp;"\"", "</f>
        <v xml:space="preserve">\"uid\" : \"eeb6fcd60f374f6abf21443e804293a5\", </v>
      </c>
      <c r="AY79" s="232" t="e">
        <f>"\""text\"" : \""" &amp;#REF! &amp; "\"", "</f>
        <v>#REF!</v>
      </c>
      <c r="AZ79" s="232" t="str">
        <f t="shared" si="13"/>
        <v xml:space="preserve">\"type\" : \"TEXT\", </v>
      </c>
      <c r="BA79" s="232" t="str">
        <f ca="1">"\""created\"" : \""" &amp; demoPosts[[#This Row],[created]] &amp; "\"", "</f>
        <v xml:space="preserve">\"created\" : \"2016-09-02T23:11:46Z\", </v>
      </c>
      <c r="BB79" s="232" t="str">
        <f>"\""modified\"" : \""" &amp; demoPosts[[#This Row],[modified]] &amp; "\"", "</f>
        <v xml:space="preserve">\"modified\" : \"2002-05-30T09:30:10Z\", </v>
      </c>
      <c r="BC79" s="232" t="str">
        <f ca="1">"\""created\"" : \""" &amp; demoPosts[[#This Row],[created]] &amp; "\"", "</f>
        <v xml:space="preserve">\"created\" : \"2016-09-02T23:11:46Z\", </v>
      </c>
      <c r="BD79" s="232" t="str">
        <f>"\""modified\"" : \""" &amp; demoPosts[[#This Row],[modified]] &amp; "\"", "</f>
        <v xml:space="preserve">\"modified\" : \"2002-05-30T09:30:10Z\", </v>
      </c>
      <c r="BE79" s="232" t="str">
        <f>"\""labels\"" : \""each([Bitcoin],[Ethereum],[" &amp; demoPosts[[#This Row],[postTypeGuidLabel]]&amp;"])\"", "</f>
        <v xml:space="preserve">\"labels\" : \"each([Bitcoin],[Ethereum],[MESSAGEPOSTLABEL])\", </v>
      </c>
      <c r="BF79" s="232" t="str">
        <f t="shared" si="14"/>
        <v>\"connections\":[{\"source\":\"alias://ff5136ad023a66644c4f4a8e2a495bb34689/alias\",\"target\":\"alias://0e65bd3a974ed1d7c195f94055c93537827f/alias\",\"label\":\"f0186f0d-c862-4ee3-9c09-b850a9d745a7\"}],</v>
      </c>
      <c r="BG79" s="232" t="str">
        <f>"\""versionedPostId\"" : \""" &amp; demoPosts[[#This Row],[versionedPost.id]] &amp; "\"", "</f>
        <v xml:space="preserve">\"versionedPostId\" : \"\", </v>
      </c>
      <c r="BH79" s="232" t="str">
        <f>"\""versionedPostPredecessorId\"" : \""" &amp; demoPosts[[#This Row],[versionedPost.predecessorID]] &amp; "\"", "</f>
        <v xml:space="preserve">\"versionedPostPredecessorId\" : \"\", </v>
      </c>
      <c r="BI79" s="238" t="str">
        <f>"\""jobPostType\"" : \""" &amp; demoPosts[[#This Row],[jobPostType]] &amp; "\"", "</f>
        <v xml:space="preserve">\"jobPostType\" : \"\", </v>
      </c>
      <c r="BJ79" s="238" t="str">
        <f>"\""name\"" : \""" &amp; demoPosts[[#This Row],[summary]] &amp; "\"", "</f>
        <v xml:space="preserve">\"name\" : \"\", </v>
      </c>
      <c r="BK79" s="238" t="str">
        <f>"\""description\"" : \""" &amp; demoPosts[[#This Row],[description]] &amp; "\"", "</f>
        <v xml:space="preserve">\"description\" : \"\", </v>
      </c>
      <c r="BL79" s="238" t="str">
        <f>"\""message\"" : \""" &amp; demoPosts[[#This Row],[message]] &amp; "\"", "</f>
        <v xml:space="preserve">\"message\" : \"\", </v>
      </c>
      <c r="BM7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79" s="238" t="str">
        <f>"\""postedDate\"" : \""" &amp; demoPosts[[#This Row],[message]] &amp; "\"", "</f>
        <v xml:space="preserve">\"postedDate\" : \"\", </v>
      </c>
      <c r="BO79" s="238" t="str">
        <f>"\""broadcastDate\"" : \""" &amp; demoPosts[[#This Row],[broadcastDate]] &amp; "\"", "</f>
        <v xml:space="preserve">\"broadcastDate\" : \"\", </v>
      </c>
      <c r="BP79" s="238" t="str">
        <f>"\""startDate\"" : \""" &amp; demoPosts[[#This Row],[startDate]] &amp; "\"", "</f>
        <v xml:space="preserve">\"startDate\" : \"\", </v>
      </c>
      <c r="BQ79" s="238" t="str">
        <f>"\""endDate\"" : \""" &amp; demoPosts[[#This Row],[endDate]] &amp; "\"", "</f>
        <v xml:space="preserve">\"endDate\" : \"\", </v>
      </c>
      <c r="BR79" s="238" t="str">
        <f>"\""currency\"" : \""" &amp; demoPosts[[#This Row],[currency]] &amp; "\"", "</f>
        <v xml:space="preserve">\"currency\" : \"\", </v>
      </c>
      <c r="BS79" s="238" t="str">
        <f>"\""workLocation\"" : \""" &amp; demoPosts[[#This Row],[workLocation]] &amp; "\"", "</f>
        <v xml:space="preserve">\"workLocation\" : \"\", </v>
      </c>
      <c r="BT79" s="238" t="str">
        <f>"\""isPayoutInPieces\"" : \""" &amp; demoPosts[[#This Row],[isPayoutInPieces]] &amp; "\"", "</f>
        <v xml:space="preserve">\"isPayoutInPieces\" : \"\", </v>
      </c>
      <c r="BU79" s="238" t="str">
        <f t="shared" si="15"/>
        <v xml:space="preserve">\"skillNeeded\" : \"\", </v>
      </c>
      <c r="BV79" s="238" t="str">
        <f>"\""posterId\"" : \""" &amp; demoPosts[[#This Row],[posterId]] &amp; "\"", "</f>
        <v xml:space="preserve">\"posterId\" : \"\", </v>
      </c>
      <c r="BW79" s="238" t="str">
        <f>"\""versionNumber\"" : \""" &amp; demoPosts[[#This Row],[versionNumber]] &amp; "\"", "</f>
        <v xml:space="preserve">\"versionNumber\" : \"\", </v>
      </c>
      <c r="BX79" s="239" t="str">
        <f>"\""allowFormatting\"" : " &amp; demoPosts[[#This Row],[allowFormatting]] &amp; ", "</f>
        <v xml:space="preserve">\"allowFormatting\" : , </v>
      </c>
      <c r="BY79" s="238" t="str">
        <f>"\""canForward\"" : " &amp; demoPosts[[#This Row],[canForward]] &amp; ", "</f>
        <v xml:space="preserve">\"canForward\" : true, </v>
      </c>
      <c r="BZ79" s="238" t="str">
        <f t="shared" si="16"/>
        <v xml:space="preserve">\"referents\" : \"\", </v>
      </c>
      <c r="CA79" s="238" t="str">
        <f>"\""contractType\"" : \""" &amp; demoPosts[[#This Row],[contractType]] &amp; "\"", "</f>
        <v xml:space="preserve">\"contractType\" : \"\", </v>
      </c>
      <c r="CB79" s="238" t="str">
        <f>"\""budget\"" : \""" &amp; demoPosts[[#This Row],[budget]] &amp; "\"""</f>
        <v>\"budget\" : \"\"</v>
      </c>
      <c r="CC7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79" s="238"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79" s="238" t="str">
        <f>"\""subject\"" : \""" &amp; demoPosts[[#This Row],[messageSubject]] &amp; "\"","</f>
        <v>\"subject\" : \"subject to discussion\",</v>
      </c>
      <c r="CF7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7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7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79" s="232" t="str">
        <f ca="1">"{\""$type\"":\"""&amp;demoPosts[[#This Row],[$type]]&amp;"\"","&amp;demoPosts[[#This Row],[uidInnerJson]]&amp;demoPosts[[#This Row],[createdInnerJson]]&amp;demoPosts[[#This Row],[modifiedInnerJson]]&amp;"\""connections\"":[{}],"&amp;demoPosts[[#This Row],[typeDependentContentJson]]&amp;"}"</f>
        <v>{\"$type\":\"shared.models.MessagePost\",\"uid\" : \"eeb6fcd60f374f6abf21443e804293a5\", \"created\" : \"2016-09-02T23:11:46Z\", \"modified\" : \"2002-05-30T09:30:10Z\", \"connections\":[{}],\"postContent\": {\"$type\":\"shared.models.MessagePostContent\",\"versionedPostId\" : \"\", \"versionedPostPredecessorId\" : \"\", \"versionNumber\" : \"\", \"canForward\"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79" s="212" t="str">
        <f>"""uid"" : """&amp;demoPosts[[#This Row],[uid]]&amp;""", "</f>
        <v xml:space="preserve">"uid" : "eeb6fcd60f374f6abf21443e804293a5", </v>
      </c>
      <c r="CK79" s="231" t="str">
        <f>"""src"" : """&amp;demoPosts[[#This Row],[Source]]&amp;""", "</f>
        <v xml:space="preserve">"src" : "aec475c3a7754299b162dd018606fc2c", </v>
      </c>
      <c r="CL79" s="231" t="str">
        <f>"""trgts"" : ["""&amp;demoPosts[[#This Row],[trgt1]]&amp;"""], "</f>
        <v xml:space="preserve">"trgts" : ["eeeeeeeeeeeeeeeeeeeeeeeeeeeeeeee"], </v>
      </c>
      <c r="CM79" s="209" t="str">
        <f>"""label"" : ""each([Bitcoin],[Ethereum],[" &amp; demoPosts[[#This Row],[postTypeGuidLabel]]&amp;"])"", "</f>
        <v xml:space="preserve">"label" : "each([Bitcoin],[Ethereum],[MESSAGEPOSTLABEL])", </v>
      </c>
      <c r="CN79" s="240"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\"2016-09-02T23:11:46Z\", \"modified\" : \"2002-05-30T09:30:10Z\", \"connections\":[{}],\"postContent\": {\"$type\":\"shared.models.MessagePostContent\",\"versionedPostId\" : \"\", \"versionedPostPredecessorId\" : \"\", \"versionNumber\" : \"\", \"canForward\"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0" spans="2:92" s="209" customFormat="1" x14ac:dyDescent="0.25">
      <c r="B80" s="209" t="s">
        <v>1289</v>
      </c>
      <c r="C80" s="209" t="s">
        <v>1193</v>
      </c>
      <c r="D80" s="209" t="str">
        <f>VLOOKUP(demoPosts[[#This Row],[Source]],Table1[[UUID]:[email]],2,FALSE)</f>
        <v>78@localhost</v>
      </c>
      <c r="E80" s="213" t="s">
        <v>2507</v>
      </c>
      <c r="F80" s="209" t="s">
        <v>806</v>
      </c>
      <c r="G80"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0" s="232"/>
      <c r="I80" s="232" t="str">
        <f t="shared" ca="1" si="17"/>
        <v>2016-09-02T23:11:46Z</v>
      </c>
      <c r="J80" s="232" t="s">
        <v>805</v>
      </c>
      <c r="K80" s="233"/>
      <c r="L80" s="232"/>
      <c r="M80" s="232" t="s">
        <v>2620</v>
      </c>
      <c r="N80" s="164" t="str">
        <f>ROW(demoPosts[[#This Row],[postTypeGuidLabel]])-3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64">
        <v>12</v>
      </c>
      <c r="P8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64"/>
      <c r="R80" s="234"/>
      <c r="S80" s="234"/>
      <c r="T80" s="234"/>
      <c r="U80" s="234"/>
      <c r="V80" s="234"/>
      <c r="W80" s="234"/>
      <c r="X80" s="234"/>
      <c r="Y80" s="234"/>
      <c r="Z80" s="234"/>
      <c r="AA80" s="234"/>
      <c r="AB80" s="234"/>
      <c r="AC80" s="235"/>
      <c r="AD80" s="234"/>
      <c r="AE80" s="234"/>
      <c r="AF80" s="236"/>
      <c r="AG80" s="165" t="s">
        <v>869</v>
      </c>
      <c r="AH80" s="234"/>
      <c r="AI80" s="234"/>
      <c r="AJ80" s="234"/>
      <c r="AK80" s="237"/>
      <c r="AL80" s="237"/>
      <c r="AM80" s="237"/>
      <c r="AN80" s="237"/>
      <c r="AO80" s="237"/>
      <c r="AP80" s="237"/>
      <c r="AQ80" s="237"/>
      <c r="AR80" s="237"/>
      <c r="AS80" s="237" t="str">
        <f>"\""name\"" : \"""&amp;demoPosts[[#This Row],[talentProfile.name]]&amp;"\"", "</f>
        <v xml:space="preserve">\"name\" : \"\", </v>
      </c>
      <c r="AT80" s="237" t="str">
        <f>"\""title\"" : \"""&amp;demoPosts[[#This Row],[talentProfile.title]]&amp;"\"", "</f>
        <v xml:space="preserve">\"title\" : \"\", </v>
      </c>
      <c r="AU80" s="237" t="str">
        <f>"\""capabilities\"" : \"""&amp;demoPosts[[#This Row],[talentProfile.capabilities]]&amp;"\"", "</f>
        <v xml:space="preserve">\"capabilities\" : \"\", </v>
      </c>
      <c r="AV80" s="237" t="str">
        <f>"\""video\"" : \"""&amp;demoPosts[[#This Row],[talentProfile.video]]&amp;"\"" "</f>
        <v xml:space="preserve">\"video\" : \"\" </v>
      </c>
      <c r="AW80"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0" s="212" t="str">
        <f>"\""uid\"" : \"""&amp;demoPosts[[#This Row],[uid]]&amp;"\"", "</f>
        <v xml:space="preserve">\"uid\" : \"d79b64f109684b57a7947e4bac0b1905\", </v>
      </c>
      <c r="AY80" s="232" t="e">
        <f>"\""text\"" : \""" &amp;#REF! &amp; "\"", "</f>
        <v>#REF!</v>
      </c>
      <c r="AZ80" s="232" t="str">
        <f t="shared" si="13"/>
        <v xml:space="preserve">\"type\" : \"TEXT\", </v>
      </c>
      <c r="BA80" s="232" t="str">
        <f ca="1">"\""created\"" : \""" &amp; demoPosts[[#This Row],[created]] &amp; "\"", "</f>
        <v xml:space="preserve">\"created\" : \"2016-09-02T23:11:46Z\", </v>
      </c>
      <c r="BB80" s="232" t="str">
        <f>"\""modified\"" : \""" &amp; demoPosts[[#This Row],[modified]] &amp; "\"", "</f>
        <v xml:space="preserve">\"modified\" : \"2002-05-30T09:30:10Z\", </v>
      </c>
      <c r="BC80" s="232" t="str">
        <f ca="1">"\""created\"" : \""" &amp; demoPosts[[#This Row],[created]] &amp; "\"", "</f>
        <v xml:space="preserve">\"created\" : \"2016-09-02T23:11:46Z\", </v>
      </c>
      <c r="BD80" s="232" t="str">
        <f>"\""modified\"" : \""" &amp; demoPosts[[#This Row],[modified]] &amp; "\"", "</f>
        <v xml:space="preserve">\"modified\" : \"2002-05-30T09:30:10Z\", </v>
      </c>
      <c r="BE80" s="232" t="str">
        <f>"\""labels\"" : \""each([Bitcoin],[Ethereum],[" &amp; demoPosts[[#This Row],[postTypeGuidLabel]]&amp;"])\"", "</f>
        <v xml:space="preserve">\"labels\" : \"each([Bitcoin],[Ethereum],[MESSAGEPOSTLABEL])\", </v>
      </c>
      <c r="BF80" s="232" t="str">
        <f t="shared" si="14"/>
        <v>\"connections\":[{\"source\":\"alias://ff5136ad023a66644c4f4a8e2a495bb34689/alias\",\"target\":\"alias://0e65bd3a974ed1d7c195f94055c93537827f/alias\",\"label\":\"f0186f0d-c862-4ee3-9c09-b850a9d745a7\"}],</v>
      </c>
      <c r="BG80" s="232" t="str">
        <f>"\""versionedPostId\"" : \""" &amp; demoPosts[[#This Row],[versionedPost.id]] &amp; "\"", "</f>
        <v xml:space="preserve">\"versionedPostId\" : \"\", </v>
      </c>
      <c r="BH80" s="232" t="str">
        <f>"\""versionedPostPredecessorId\"" : \""" &amp; demoPosts[[#This Row],[versionedPost.predecessorID]] &amp; "\"", "</f>
        <v xml:space="preserve">\"versionedPostPredecessorId\" : \"\", </v>
      </c>
      <c r="BI80" s="238" t="str">
        <f>"\""jobPostType\"" : \""" &amp; demoPosts[[#This Row],[jobPostType]] &amp; "\"", "</f>
        <v xml:space="preserve">\"jobPostType\" : \"\", </v>
      </c>
      <c r="BJ80" s="238" t="str">
        <f>"\""name\"" : \""" &amp; demoPosts[[#This Row],[summary]] &amp; "\"", "</f>
        <v xml:space="preserve">\"name\" : \"\", </v>
      </c>
      <c r="BK80" s="238" t="str">
        <f>"\""description\"" : \""" &amp; demoPosts[[#This Row],[description]] &amp; "\"", "</f>
        <v xml:space="preserve">\"description\" : \"\", </v>
      </c>
      <c r="BL80" s="238" t="str">
        <f>"\""message\"" : \""" &amp; demoPosts[[#This Row],[message]] &amp; "\"", "</f>
        <v xml:space="preserve">\"message\" : \"\", </v>
      </c>
      <c r="BM80"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0" s="238" t="str">
        <f>"\""postedDate\"" : \""" &amp; demoPosts[[#This Row],[message]] &amp; "\"", "</f>
        <v xml:space="preserve">\"postedDate\" : \"\", </v>
      </c>
      <c r="BO80" s="238" t="str">
        <f>"\""broadcastDate\"" : \""" &amp; demoPosts[[#This Row],[broadcastDate]] &amp; "\"", "</f>
        <v xml:space="preserve">\"broadcastDate\" : \"\", </v>
      </c>
      <c r="BP80" s="238" t="str">
        <f>"\""startDate\"" : \""" &amp; demoPosts[[#This Row],[startDate]] &amp; "\"", "</f>
        <v xml:space="preserve">\"startDate\" : \"\", </v>
      </c>
      <c r="BQ80" s="238" t="str">
        <f>"\""endDate\"" : \""" &amp; demoPosts[[#This Row],[endDate]] &amp; "\"", "</f>
        <v xml:space="preserve">\"endDate\" : \"\", </v>
      </c>
      <c r="BR80" s="238" t="str">
        <f>"\""currency\"" : \""" &amp; demoPosts[[#This Row],[currency]] &amp; "\"", "</f>
        <v xml:space="preserve">\"currency\" : \"\", </v>
      </c>
      <c r="BS80" s="238" t="str">
        <f>"\""workLocation\"" : \""" &amp; demoPosts[[#This Row],[workLocation]] &amp; "\"", "</f>
        <v xml:space="preserve">\"workLocation\" : \"\", </v>
      </c>
      <c r="BT80" s="238" t="str">
        <f>"\""isPayoutInPieces\"" : \""" &amp; demoPosts[[#This Row],[isPayoutInPieces]] &amp; "\"", "</f>
        <v xml:space="preserve">\"isPayoutInPieces\" : \"\", </v>
      </c>
      <c r="BU80" s="238" t="str">
        <f t="shared" si="15"/>
        <v xml:space="preserve">\"skillNeeded\" : \"\", </v>
      </c>
      <c r="BV80" s="238" t="str">
        <f>"\""posterId\"" : \""" &amp; demoPosts[[#This Row],[posterId]] &amp; "\"", "</f>
        <v xml:space="preserve">\"posterId\" : \"\", </v>
      </c>
      <c r="BW80" s="238" t="str">
        <f>"\""versionNumber\"" : \""" &amp; demoPosts[[#This Row],[versionNumber]] &amp; "\"", "</f>
        <v xml:space="preserve">\"versionNumber\" : \"\", </v>
      </c>
      <c r="BX80" s="239" t="str">
        <f>"\""allowFormatting\"" : " &amp; demoPosts[[#This Row],[allowFormatting]] &amp; ", "</f>
        <v xml:space="preserve">\"allowFormatting\" : , </v>
      </c>
      <c r="BY80" s="238" t="str">
        <f>"\""canForward\"" : " &amp; demoPosts[[#This Row],[canForward]] &amp; ", "</f>
        <v xml:space="preserve">\"canForward\" : true, </v>
      </c>
      <c r="BZ80" s="238" t="str">
        <f t="shared" si="16"/>
        <v xml:space="preserve">\"referents\" : \"\", </v>
      </c>
      <c r="CA80" s="238" t="str">
        <f>"\""contractType\"" : \""" &amp; demoPosts[[#This Row],[contractType]] &amp; "\"", "</f>
        <v xml:space="preserve">\"contractType\" : \"\", </v>
      </c>
      <c r="CB80" s="238" t="str">
        <f>"\""budget\"" : \""" &amp; demoPosts[[#This Row],[budget]] &amp; "\"""</f>
        <v>\"budget\" : \"\"</v>
      </c>
      <c r="CC80"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0" s="238"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0" s="238" t="str">
        <f>"\""subject\"" : \""" &amp; demoPosts[[#This Row],[messageSubject]] &amp; "\"","</f>
        <v>\"subject\" : \"subject to discussion\",</v>
      </c>
      <c r="CF80"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0"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0"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0" s="232" t="str">
        <f ca="1">"{\""$type\"":\"""&amp;demoPosts[[#This Row],[$type]]&amp;"\"","&amp;demoPosts[[#This Row],[uidInnerJson]]&amp;demoPosts[[#This Row],[createdInnerJson]]&amp;demoPosts[[#This Row],[modifiedInnerJson]]&amp;"\""connections\"":[{}],"&amp;demoPosts[[#This Row],[typeDependentContentJson]]&amp;"}"</f>
        <v>{\"$type\":\"shared.models.MessagePost\",\"uid\" : \"d79b64f109684b57a7947e4bac0b1905\", \"created\" : \"2016-09-02T23:11:46Z\", \"modified\" : \"2002-05-30T09:30:10Z\", \"connections\":[{}],\"postContent\": {\"$type\":\"shared.models.MessagePostContent\",\"versionedPostId\" : \"\", \"versionedPostPredecessorId\" : \"\", \"versionNumber\" : \"\", \"canForward\"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0" s="212" t="str">
        <f>"""uid"" : """&amp;demoPosts[[#This Row],[uid]]&amp;""", "</f>
        <v xml:space="preserve">"uid" : "d79b64f109684b57a7947e4bac0b1905", </v>
      </c>
      <c r="CK80" s="231" t="str">
        <f>"""src"" : """&amp;demoPosts[[#This Row],[Source]]&amp;""", "</f>
        <v xml:space="preserve">"src" : "cf6adb1412944f65b4b748e7eaf07803", </v>
      </c>
      <c r="CL80" s="231" t="str">
        <f>"""trgts"" : ["""&amp;demoPosts[[#This Row],[trgt1]]&amp;"""], "</f>
        <v xml:space="preserve">"trgts" : ["eeeeeeeeeeeeeeeeeeeeeeeeeeeeeeee"], </v>
      </c>
      <c r="CM80" s="209" t="str">
        <f>"""label"" : ""each([Bitcoin],[Ethereum],[" &amp; demoPosts[[#This Row],[postTypeGuidLabel]]&amp;"])"", "</f>
        <v xml:space="preserve">"label" : "each([Bitcoin],[Ethereum],[MESSAGEPOSTLABEL])", </v>
      </c>
      <c r="CN80" s="240"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\"2016-09-02T23:11:46Z\", \"modified\" : \"2002-05-30T09:30:10Z\", \"connections\":[{}],\"postContent\": {\"$type\":\"shared.models.MessagePostContent\",\"versionedPostId\" : \"\", \"versionedPostPredecessorId\" : \"\", \"versionNumber\" : \"\", \"canForward\"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1" spans="2:92" s="209" customFormat="1" x14ac:dyDescent="0.25">
      <c r="B81" s="209" t="s">
        <v>1290</v>
      </c>
      <c r="C81" s="209" t="s">
        <v>1194</v>
      </c>
      <c r="D81" s="209" t="str">
        <f>VLOOKUP(demoPosts[[#This Row],[Source]],Table1[[UUID]:[email]],2,FALSE)</f>
        <v>79@localhost</v>
      </c>
      <c r="E81" s="213" t="s">
        <v>2507</v>
      </c>
      <c r="F81" s="209" t="s">
        <v>806</v>
      </c>
      <c r="G81"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1" s="232"/>
      <c r="I81" s="232" t="str">
        <f t="shared" ca="1" si="17"/>
        <v>2016-09-02T23:11:46Z</v>
      </c>
      <c r="J81" s="232" t="s">
        <v>805</v>
      </c>
      <c r="K81" s="233"/>
      <c r="L81" s="232"/>
      <c r="M81" s="232" t="s">
        <v>2620</v>
      </c>
      <c r="N81" s="164" t="str">
        <f>ROW(demoPosts[[#This Row],[postTypeGuidLabel]])-3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64">
        <v>12</v>
      </c>
      <c r="P8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64"/>
      <c r="R81" s="234"/>
      <c r="S81" s="234"/>
      <c r="T81" s="234"/>
      <c r="U81" s="234"/>
      <c r="V81" s="234"/>
      <c r="W81" s="234"/>
      <c r="X81" s="234"/>
      <c r="Y81" s="234"/>
      <c r="Z81" s="234"/>
      <c r="AA81" s="234"/>
      <c r="AB81" s="234"/>
      <c r="AC81" s="235"/>
      <c r="AD81" s="234"/>
      <c r="AE81" s="234"/>
      <c r="AF81" s="236"/>
      <c r="AG81" s="165" t="s">
        <v>869</v>
      </c>
      <c r="AH81" s="234"/>
      <c r="AI81" s="234"/>
      <c r="AJ81" s="234"/>
      <c r="AK81" s="237"/>
      <c r="AL81" s="237"/>
      <c r="AM81" s="237"/>
      <c r="AN81" s="237"/>
      <c r="AO81" s="237"/>
      <c r="AP81" s="237"/>
      <c r="AQ81" s="237"/>
      <c r="AR81" s="237"/>
      <c r="AS81" s="237" t="str">
        <f>"\""name\"" : \"""&amp;demoPosts[[#This Row],[talentProfile.name]]&amp;"\"", "</f>
        <v xml:space="preserve">\"name\" : \"\", </v>
      </c>
      <c r="AT81" s="237" t="str">
        <f>"\""title\"" : \"""&amp;demoPosts[[#This Row],[talentProfile.title]]&amp;"\"", "</f>
        <v xml:space="preserve">\"title\" : \"\", </v>
      </c>
      <c r="AU81" s="237" t="str">
        <f>"\""capabilities\"" : \"""&amp;demoPosts[[#This Row],[talentProfile.capabilities]]&amp;"\"", "</f>
        <v xml:space="preserve">\"capabilities\" : \"\", </v>
      </c>
      <c r="AV81" s="237" t="str">
        <f>"\""video\"" : \"""&amp;demoPosts[[#This Row],[talentProfile.video]]&amp;"\"" "</f>
        <v xml:space="preserve">\"video\" : \"\" </v>
      </c>
      <c r="AW81"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1" s="212" t="str">
        <f>"\""uid\"" : \"""&amp;demoPosts[[#This Row],[uid]]&amp;"\"", "</f>
        <v xml:space="preserve">\"uid\" : \"1ae39e03d70941fba5e0143343c85501\", </v>
      </c>
      <c r="AY81" s="232" t="e">
        <f>"\""text\"" : \""" &amp;#REF! &amp; "\"", "</f>
        <v>#REF!</v>
      </c>
      <c r="AZ81" s="232" t="str">
        <f t="shared" si="13"/>
        <v xml:space="preserve">\"type\" : \"TEXT\", </v>
      </c>
      <c r="BA81" s="232" t="str">
        <f ca="1">"\""created\"" : \""" &amp; demoPosts[[#This Row],[created]] &amp; "\"", "</f>
        <v xml:space="preserve">\"created\" : \"2016-09-02T23:11:46Z\", </v>
      </c>
      <c r="BB81" s="232" t="str">
        <f>"\""modified\"" : \""" &amp; demoPosts[[#This Row],[modified]] &amp; "\"", "</f>
        <v xml:space="preserve">\"modified\" : \"2002-05-30T09:30:10Z\", </v>
      </c>
      <c r="BC81" s="232" t="str">
        <f ca="1">"\""created\"" : \""" &amp; demoPosts[[#This Row],[created]] &amp; "\"", "</f>
        <v xml:space="preserve">\"created\" : \"2016-09-02T23:11:46Z\", </v>
      </c>
      <c r="BD81" s="232" t="str">
        <f>"\""modified\"" : \""" &amp; demoPosts[[#This Row],[modified]] &amp; "\"", "</f>
        <v xml:space="preserve">\"modified\" : \"2002-05-30T09:30:10Z\", </v>
      </c>
      <c r="BE81" s="232" t="str">
        <f>"\""labels\"" : \""each([Bitcoin],[Ethereum],[" &amp; demoPosts[[#This Row],[postTypeGuidLabel]]&amp;"])\"", "</f>
        <v xml:space="preserve">\"labels\" : \"each([Bitcoin],[Ethereum],[MESSAGEPOSTLABEL])\", </v>
      </c>
      <c r="BF81" s="232" t="str">
        <f t="shared" si="14"/>
        <v>\"connections\":[{\"source\":\"alias://ff5136ad023a66644c4f4a8e2a495bb34689/alias\",\"target\":\"alias://0e65bd3a974ed1d7c195f94055c93537827f/alias\",\"label\":\"f0186f0d-c862-4ee3-9c09-b850a9d745a7\"}],</v>
      </c>
      <c r="BG81" s="232" t="str">
        <f>"\""versionedPostId\"" : \""" &amp; demoPosts[[#This Row],[versionedPost.id]] &amp; "\"", "</f>
        <v xml:space="preserve">\"versionedPostId\" : \"\", </v>
      </c>
      <c r="BH81" s="232" t="str">
        <f>"\""versionedPostPredecessorId\"" : \""" &amp; demoPosts[[#This Row],[versionedPost.predecessorID]] &amp; "\"", "</f>
        <v xml:space="preserve">\"versionedPostPredecessorId\" : \"\", </v>
      </c>
      <c r="BI81" s="238" t="str">
        <f>"\""jobPostType\"" : \""" &amp; demoPosts[[#This Row],[jobPostType]] &amp; "\"", "</f>
        <v xml:space="preserve">\"jobPostType\" : \"\", </v>
      </c>
      <c r="BJ81" s="238" t="str">
        <f>"\""name\"" : \""" &amp; demoPosts[[#This Row],[summary]] &amp; "\"", "</f>
        <v xml:space="preserve">\"name\" : \"\", </v>
      </c>
      <c r="BK81" s="238" t="str">
        <f>"\""description\"" : \""" &amp; demoPosts[[#This Row],[description]] &amp; "\"", "</f>
        <v xml:space="preserve">\"description\" : \"\", </v>
      </c>
      <c r="BL81" s="238" t="str">
        <f>"\""message\"" : \""" &amp; demoPosts[[#This Row],[message]] &amp; "\"", "</f>
        <v xml:space="preserve">\"message\" : \"\", </v>
      </c>
      <c r="BM81"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1" s="238" t="str">
        <f>"\""postedDate\"" : \""" &amp; demoPosts[[#This Row],[message]] &amp; "\"", "</f>
        <v xml:space="preserve">\"postedDate\" : \"\", </v>
      </c>
      <c r="BO81" s="238" t="str">
        <f>"\""broadcastDate\"" : \""" &amp; demoPosts[[#This Row],[broadcastDate]] &amp; "\"", "</f>
        <v xml:space="preserve">\"broadcastDate\" : \"\", </v>
      </c>
      <c r="BP81" s="238" t="str">
        <f>"\""startDate\"" : \""" &amp; demoPosts[[#This Row],[startDate]] &amp; "\"", "</f>
        <v xml:space="preserve">\"startDate\" : \"\", </v>
      </c>
      <c r="BQ81" s="238" t="str">
        <f>"\""endDate\"" : \""" &amp; demoPosts[[#This Row],[endDate]] &amp; "\"", "</f>
        <v xml:space="preserve">\"endDate\" : \"\", </v>
      </c>
      <c r="BR81" s="238" t="str">
        <f>"\""currency\"" : \""" &amp; demoPosts[[#This Row],[currency]] &amp; "\"", "</f>
        <v xml:space="preserve">\"currency\" : \"\", </v>
      </c>
      <c r="BS81" s="238" t="str">
        <f>"\""workLocation\"" : \""" &amp; demoPosts[[#This Row],[workLocation]] &amp; "\"", "</f>
        <v xml:space="preserve">\"workLocation\" : \"\", </v>
      </c>
      <c r="BT81" s="238" t="str">
        <f>"\""isPayoutInPieces\"" : \""" &amp; demoPosts[[#This Row],[isPayoutInPieces]] &amp; "\"", "</f>
        <v xml:space="preserve">\"isPayoutInPieces\" : \"\", </v>
      </c>
      <c r="BU81" s="238" t="str">
        <f t="shared" si="15"/>
        <v xml:space="preserve">\"skillNeeded\" : \"\", </v>
      </c>
      <c r="BV81" s="238" t="str">
        <f>"\""posterId\"" : \""" &amp; demoPosts[[#This Row],[posterId]] &amp; "\"", "</f>
        <v xml:space="preserve">\"posterId\" : \"\", </v>
      </c>
      <c r="BW81" s="238" t="str">
        <f>"\""versionNumber\"" : \""" &amp; demoPosts[[#This Row],[versionNumber]] &amp; "\"", "</f>
        <v xml:space="preserve">\"versionNumber\" : \"\", </v>
      </c>
      <c r="BX81" s="239" t="str">
        <f>"\""allowFormatting\"" : " &amp; demoPosts[[#This Row],[allowFormatting]] &amp; ", "</f>
        <v xml:space="preserve">\"allowFormatting\" : , </v>
      </c>
      <c r="BY81" s="238" t="str">
        <f>"\""canForward\"" : " &amp; demoPosts[[#This Row],[canForward]] &amp; ", "</f>
        <v xml:space="preserve">\"canForward\" : true, </v>
      </c>
      <c r="BZ81" s="238" t="str">
        <f t="shared" si="16"/>
        <v xml:space="preserve">\"referents\" : \"\", </v>
      </c>
      <c r="CA81" s="238" t="str">
        <f>"\""contractType\"" : \""" &amp; demoPosts[[#This Row],[contractType]] &amp; "\"", "</f>
        <v xml:space="preserve">\"contractType\" : \"\", </v>
      </c>
      <c r="CB81" s="238" t="str">
        <f>"\""budget\"" : \""" &amp; demoPosts[[#This Row],[budget]] &amp; "\"""</f>
        <v>\"budget\" : \"\"</v>
      </c>
      <c r="CC81"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1" s="238"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1" s="238" t="str">
        <f>"\""subject\"" : \""" &amp; demoPosts[[#This Row],[messageSubject]] &amp; "\"","</f>
        <v>\"subject\" : \"subject to discussion\",</v>
      </c>
      <c r="CF81"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1"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1"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1" s="232" t="str">
        <f ca="1">"{\""$type\"":\"""&amp;demoPosts[[#This Row],[$type]]&amp;"\"","&amp;demoPosts[[#This Row],[uidInnerJson]]&amp;demoPosts[[#This Row],[createdInnerJson]]&amp;demoPosts[[#This Row],[modifiedInnerJson]]&amp;"\""connections\"":[{}],"&amp;demoPosts[[#This Row],[typeDependentContentJson]]&amp;"}"</f>
        <v>{\"$type\":\"shared.models.MessagePost\",\"uid\" : \"1ae39e03d70941fba5e0143343c85501\", \"created\" : \"2016-09-02T23:11:46Z\", \"modified\" : \"2002-05-30T09:30:10Z\", \"connections\":[{}],\"postContent\": {\"$type\":\"shared.models.MessagePostContent\",\"versionedPostId\" : \"\", \"versionedPostPredecessorId\" : \"\", \"versionNumber\" : \"\", \"canForward\"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1" s="212" t="str">
        <f>"""uid"" : """&amp;demoPosts[[#This Row],[uid]]&amp;""", "</f>
        <v xml:space="preserve">"uid" : "1ae39e03d70941fba5e0143343c85501", </v>
      </c>
      <c r="CK81" s="231" t="str">
        <f>"""src"" : """&amp;demoPosts[[#This Row],[Source]]&amp;""", "</f>
        <v xml:space="preserve">"src" : "bb51ab6536e2409386835f36f4bf1e1b", </v>
      </c>
      <c r="CL81" s="231" t="str">
        <f>"""trgts"" : ["""&amp;demoPosts[[#This Row],[trgt1]]&amp;"""], "</f>
        <v xml:space="preserve">"trgts" : ["eeeeeeeeeeeeeeeeeeeeeeeeeeeeeeee"], </v>
      </c>
      <c r="CM81" s="209" t="str">
        <f>"""label"" : ""each([Bitcoin],[Ethereum],[" &amp; demoPosts[[#This Row],[postTypeGuidLabel]]&amp;"])"", "</f>
        <v xml:space="preserve">"label" : "each([Bitcoin],[Ethereum],[MESSAGEPOSTLABEL])", </v>
      </c>
      <c r="CN81" s="240"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\"2016-09-02T23:11:46Z\", \"modified\" : \"2002-05-30T09:30:10Z\", \"connections\":[{}],\"postContent\": {\"$type\":\"shared.models.MessagePostContent\",\"versionedPostId\" : \"\", \"versionedPostPredecessorId\" : \"\", \"versionNumber\" : \"\", \"canForward\"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2" spans="2:92" s="209" customFormat="1" x14ac:dyDescent="0.25">
      <c r="B82" s="209" t="s">
        <v>1291</v>
      </c>
      <c r="C82" s="209" t="s">
        <v>1195</v>
      </c>
      <c r="D82" s="209" t="str">
        <f>VLOOKUP(demoPosts[[#This Row],[Source]],Table1[[UUID]:[email]],2,FALSE)</f>
        <v>80@localhost</v>
      </c>
      <c r="E82" s="213" t="s">
        <v>2507</v>
      </c>
      <c r="F82" s="209" t="s">
        <v>806</v>
      </c>
      <c r="G82"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2" s="232"/>
      <c r="I82" s="232" t="str">
        <f t="shared" ca="1" si="17"/>
        <v>2016-09-02T23:11:46Z</v>
      </c>
      <c r="J82" s="232" t="s">
        <v>805</v>
      </c>
      <c r="K82" s="233"/>
      <c r="L82" s="232"/>
      <c r="M82" s="232" t="s">
        <v>2620</v>
      </c>
      <c r="N82" s="164" t="str">
        <f>ROW(demoPosts[[#This Row],[postTypeGuidLabel]])-3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64">
        <v>12</v>
      </c>
      <c r="P8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64"/>
      <c r="R82" s="234"/>
      <c r="S82" s="234"/>
      <c r="T82" s="234"/>
      <c r="U82" s="234"/>
      <c r="V82" s="234"/>
      <c r="W82" s="234"/>
      <c r="X82" s="234"/>
      <c r="Y82" s="234"/>
      <c r="Z82" s="234"/>
      <c r="AA82" s="234"/>
      <c r="AB82" s="234"/>
      <c r="AC82" s="235"/>
      <c r="AD82" s="234"/>
      <c r="AE82" s="234"/>
      <c r="AF82" s="236"/>
      <c r="AG82" s="165" t="s">
        <v>869</v>
      </c>
      <c r="AH82" s="234"/>
      <c r="AI82" s="234"/>
      <c r="AJ82" s="234"/>
      <c r="AK82" s="237"/>
      <c r="AL82" s="237"/>
      <c r="AM82" s="237"/>
      <c r="AN82" s="237"/>
      <c r="AO82" s="237"/>
      <c r="AP82" s="237"/>
      <c r="AQ82" s="237"/>
      <c r="AR82" s="237"/>
      <c r="AS82" s="237" t="str">
        <f>"\""name\"" : \"""&amp;demoPosts[[#This Row],[talentProfile.name]]&amp;"\"", "</f>
        <v xml:space="preserve">\"name\" : \"\", </v>
      </c>
      <c r="AT82" s="237" t="str">
        <f>"\""title\"" : \"""&amp;demoPosts[[#This Row],[talentProfile.title]]&amp;"\"", "</f>
        <v xml:space="preserve">\"title\" : \"\", </v>
      </c>
      <c r="AU82" s="237" t="str">
        <f>"\""capabilities\"" : \"""&amp;demoPosts[[#This Row],[talentProfile.capabilities]]&amp;"\"", "</f>
        <v xml:space="preserve">\"capabilities\" : \"\", </v>
      </c>
      <c r="AV82" s="237" t="str">
        <f>"\""video\"" : \"""&amp;demoPosts[[#This Row],[talentProfile.video]]&amp;"\"" "</f>
        <v xml:space="preserve">\"video\" : \"\" </v>
      </c>
      <c r="AW82"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2" s="212" t="str">
        <f>"\""uid\"" : \"""&amp;demoPosts[[#This Row],[uid]]&amp;"\"", "</f>
        <v xml:space="preserve">\"uid\" : \"5a9d02d79b0341f2a11c1ef5a81123fe\", </v>
      </c>
      <c r="AY82" s="232" t="e">
        <f>"\""text\"" : \""" &amp;#REF! &amp; "\"", "</f>
        <v>#REF!</v>
      </c>
      <c r="AZ82" s="232" t="str">
        <f t="shared" si="13"/>
        <v xml:space="preserve">\"type\" : \"TEXT\", </v>
      </c>
      <c r="BA82" s="232" t="str">
        <f ca="1">"\""created\"" : \""" &amp; demoPosts[[#This Row],[created]] &amp; "\"", "</f>
        <v xml:space="preserve">\"created\" : \"2016-09-02T23:11:46Z\", </v>
      </c>
      <c r="BB82" s="232" t="str">
        <f>"\""modified\"" : \""" &amp; demoPosts[[#This Row],[modified]] &amp; "\"", "</f>
        <v xml:space="preserve">\"modified\" : \"2002-05-30T09:30:10Z\", </v>
      </c>
      <c r="BC82" s="232" t="str">
        <f ca="1">"\""created\"" : \""" &amp; demoPosts[[#This Row],[created]] &amp; "\"", "</f>
        <v xml:space="preserve">\"created\" : \"2016-09-02T23:11:46Z\", </v>
      </c>
      <c r="BD82" s="232" t="str">
        <f>"\""modified\"" : \""" &amp; demoPosts[[#This Row],[modified]] &amp; "\"", "</f>
        <v xml:space="preserve">\"modified\" : \"2002-05-30T09:30:10Z\", </v>
      </c>
      <c r="BE82" s="232" t="str">
        <f>"\""labels\"" : \""each([Bitcoin],[Ethereum],[" &amp; demoPosts[[#This Row],[postTypeGuidLabel]]&amp;"])\"", "</f>
        <v xml:space="preserve">\"labels\" : \"each([Bitcoin],[Ethereum],[MESSAGEPOSTLABEL])\", </v>
      </c>
      <c r="BF82" s="232" t="str">
        <f t="shared" si="14"/>
        <v>\"connections\":[{\"source\":\"alias://ff5136ad023a66644c4f4a8e2a495bb34689/alias\",\"target\":\"alias://0e65bd3a974ed1d7c195f94055c93537827f/alias\",\"label\":\"f0186f0d-c862-4ee3-9c09-b850a9d745a7\"}],</v>
      </c>
      <c r="BG82" s="232" t="str">
        <f>"\""versionedPostId\"" : \""" &amp; demoPosts[[#This Row],[versionedPost.id]] &amp; "\"", "</f>
        <v xml:space="preserve">\"versionedPostId\" : \"\", </v>
      </c>
      <c r="BH82" s="232" t="str">
        <f>"\""versionedPostPredecessorId\"" : \""" &amp; demoPosts[[#This Row],[versionedPost.predecessorID]] &amp; "\"", "</f>
        <v xml:space="preserve">\"versionedPostPredecessorId\" : \"\", </v>
      </c>
      <c r="BI82" s="238" t="str">
        <f>"\""jobPostType\"" : \""" &amp; demoPosts[[#This Row],[jobPostType]] &amp; "\"", "</f>
        <v xml:space="preserve">\"jobPostType\" : \"\", </v>
      </c>
      <c r="BJ82" s="238" t="str">
        <f>"\""name\"" : \""" &amp; demoPosts[[#This Row],[summary]] &amp; "\"", "</f>
        <v xml:space="preserve">\"name\" : \"\", </v>
      </c>
      <c r="BK82" s="238" t="str">
        <f>"\""description\"" : \""" &amp; demoPosts[[#This Row],[description]] &amp; "\"", "</f>
        <v xml:space="preserve">\"description\" : \"\", </v>
      </c>
      <c r="BL82" s="238" t="str">
        <f>"\""message\"" : \""" &amp; demoPosts[[#This Row],[message]] &amp; "\"", "</f>
        <v xml:space="preserve">\"message\" : \"\", </v>
      </c>
      <c r="BM8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2" s="238" t="str">
        <f>"\""postedDate\"" : \""" &amp; demoPosts[[#This Row],[message]] &amp; "\"", "</f>
        <v xml:space="preserve">\"postedDate\" : \"\", </v>
      </c>
      <c r="BO82" s="238" t="str">
        <f>"\""broadcastDate\"" : \""" &amp; demoPosts[[#This Row],[broadcastDate]] &amp; "\"", "</f>
        <v xml:space="preserve">\"broadcastDate\" : \"\", </v>
      </c>
      <c r="BP82" s="238" t="str">
        <f>"\""startDate\"" : \""" &amp; demoPosts[[#This Row],[startDate]] &amp; "\"", "</f>
        <v xml:space="preserve">\"startDate\" : \"\", </v>
      </c>
      <c r="BQ82" s="238" t="str">
        <f>"\""endDate\"" : \""" &amp; demoPosts[[#This Row],[endDate]] &amp; "\"", "</f>
        <v xml:space="preserve">\"endDate\" : \"\", </v>
      </c>
      <c r="BR82" s="238" t="str">
        <f>"\""currency\"" : \""" &amp; demoPosts[[#This Row],[currency]] &amp; "\"", "</f>
        <v xml:space="preserve">\"currency\" : \"\", </v>
      </c>
      <c r="BS82" s="238" t="str">
        <f>"\""workLocation\"" : \""" &amp; demoPosts[[#This Row],[workLocation]] &amp; "\"", "</f>
        <v xml:space="preserve">\"workLocation\" : \"\", </v>
      </c>
      <c r="BT82" s="238" t="str">
        <f>"\""isPayoutInPieces\"" : \""" &amp; demoPosts[[#This Row],[isPayoutInPieces]] &amp; "\"", "</f>
        <v xml:space="preserve">\"isPayoutInPieces\" : \"\", </v>
      </c>
      <c r="BU82" s="238" t="str">
        <f t="shared" si="15"/>
        <v xml:space="preserve">\"skillNeeded\" : \"\", </v>
      </c>
      <c r="BV82" s="238" t="str">
        <f>"\""posterId\"" : \""" &amp; demoPosts[[#This Row],[posterId]] &amp; "\"", "</f>
        <v xml:space="preserve">\"posterId\" : \"\", </v>
      </c>
      <c r="BW82" s="238" t="str">
        <f>"\""versionNumber\"" : \""" &amp; demoPosts[[#This Row],[versionNumber]] &amp; "\"", "</f>
        <v xml:space="preserve">\"versionNumber\" : \"\", </v>
      </c>
      <c r="BX82" s="239" t="str">
        <f>"\""allowFormatting\"" : " &amp; demoPosts[[#This Row],[allowFormatting]] &amp; ", "</f>
        <v xml:space="preserve">\"allowFormatting\" : , </v>
      </c>
      <c r="BY82" s="238" t="str">
        <f>"\""canForward\"" : " &amp; demoPosts[[#This Row],[canForward]] &amp; ", "</f>
        <v xml:space="preserve">\"canForward\" : true, </v>
      </c>
      <c r="BZ82" s="238" t="str">
        <f t="shared" si="16"/>
        <v xml:space="preserve">\"referents\" : \"\", </v>
      </c>
      <c r="CA82" s="238" t="str">
        <f>"\""contractType\"" : \""" &amp; demoPosts[[#This Row],[contractType]] &amp; "\"", "</f>
        <v xml:space="preserve">\"contractType\" : \"\", </v>
      </c>
      <c r="CB82" s="238" t="str">
        <f>"\""budget\"" : \""" &amp; demoPosts[[#This Row],[budget]] &amp; "\"""</f>
        <v>\"budget\" : \"\"</v>
      </c>
      <c r="CC82"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2" s="238"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2" s="238" t="str">
        <f>"\""subject\"" : \""" &amp; demoPosts[[#This Row],[messageSubject]] &amp; "\"","</f>
        <v>\"subject\" : \"subject to discussion\",</v>
      </c>
      <c r="CF82"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2"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2"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2" s="232" t="str">
        <f ca="1">"{\""$type\"":\"""&amp;demoPosts[[#This Row],[$type]]&amp;"\"","&amp;demoPosts[[#This Row],[uidInnerJson]]&amp;demoPosts[[#This Row],[createdInnerJson]]&amp;demoPosts[[#This Row],[modifiedInnerJson]]&amp;"\""connections\"":[{}],"&amp;demoPosts[[#This Row],[typeDependentContentJson]]&amp;"}"</f>
        <v>{\"$type\":\"shared.models.MessagePost\",\"uid\" : \"5a9d02d79b0341f2a11c1ef5a81123fe\", \"created\" : \"2016-09-02T23:11:46Z\", \"modified\" : \"2002-05-30T09:30:10Z\", \"connections\":[{}],\"postContent\": {\"$type\":\"shared.models.MessagePostContent\",\"versionedPostId\" : \"\", \"versionedPostPredecessorId\" : \"\", \"versionNumber\" : \"\", \"canForward\"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2" s="212" t="str">
        <f>"""uid"" : """&amp;demoPosts[[#This Row],[uid]]&amp;""", "</f>
        <v xml:space="preserve">"uid" : "5a9d02d79b0341f2a11c1ef5a81123fe", </v>
      </c>
      <c r="CK82" s="231" t="str">
        <f>"""src"" : """&amp;demoPosts[[#This Row],[Source]]&amp;""", "</f>
        <v xml:space="preserve">"src" : "fbffeff50e37456cab8ffbc446a2c2cd", </v>
      </c>
      <c r="CL82" s="231" t="str">
        <f>"""trgts"" : ["""&amp;demoPosts[[#This Row],[trgt1]]&amp;"""], "</f>
        <v xml:space="preserve">"trgts" : ["eeeeeeeeeeeeeeeeeeeeeeeeeeeeeeee"], </v>
      </c>
      <c r="CM82" s="209" t="str">
        <f>"""label"" : ""each([Bitcoin],[Ethereum],[" &amp; demoPosts[[#This Row],[postTypeGuidLabel]]&amp;"])"", "</f>
        <v xml:space="preserve">"label" : "each([Bitcoin],[Ethereum],[MESSAGEPOSTLABEL])", </v>
      </c>
      <c r="CN82" s="240"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\"2016-09-02T23:11:46Z\", \"modified\" : \"2002-05-30T09:30:10Z\", \"connections\":[{}],\"postContent\": {\"$type\":\"shared.models.MessagePostContent\",\"versionedPostId\" : \"\", \"versionedPostPredecessorId\" : \"\", \"versionNumber\" : \"\", \"canForward\"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3" spans="2:92" s="209" customFormat="1" x14ac:dyDescent="0.25">
      <c r="B83" s="209" t="s">
        <v>1292</v>
      </c>
      <c r="C83" s="209" t="s">
        <v>1196</v>
      </c>
      <c r="D83" s="209" t="str">
        <f>VLOOKUP(demoPosts[[#This Row],[Source]],Table1[[UUID]:[email]],2,FALSE)</f>
        <v>81@localhost</v>
      </c>
      <c r="E83" s="213" t="s">
        <v>2507</v>
      </c>
      <c r="F83" s="209" t="s">
        <v>806</v>
      </c>
      <c r="G83"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3" s="232"/>
      <c r="I83" s="232" t="str">
        <f t="shared" ca="1" si="17"/>
        <v>2016-09-02T23:11:46Z</v>
      </c>
      <c r="J83" s="232" t="s">
        <v>805</v>
      </c>
      <c r="K83" s="233"/>
      <c r="L83" s="232"/>
      <c r="M83" s="232" t="s">
        <v>2620</v>
      </c>
      <c r="N83" s="164" t="str">
        <f>ROW(demoPosts[[#This Row],[postTypeGuidLabel]])-3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64">
        <v>12</v>
      </c>
      <c r="P8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64"/>
      <c r="R83" s="234"/>
      <c r="S83" s="234"/>
      <c r="T83" s="234"/>
      <c r="U83" s="234"/>
      <c r="V83" s="234"/>
      <c r="W83" s="234"/>
      <c r="X83" s="234"/>
      <c r="Y83" s="234"/>
      <c r="Z83" s="234"/>
      <c r="AA83" s="234"/>
      <c r="AB83" s="234"/>
      <c r="AC83" s="235"/>
      <c r="AD83" s="234"/>
      <c r="AE83" s="234"/>
      <c r="AF83" s="236"/>
      <c r="AG83" s="165" t="s">
        <v>869</v>
      </c>
      <c r="AH83" s="234"/>
      <c r="AI83" s="234"/>
      <c r="AJ83" s="234"/>
      <c r="AK83" s="237"/>
      <c r="AL83" s="237"/>
      <c r="AM83" s="237"/>
      <c r="AN83" s="237"/>
      <c r="AO83" s="237"/>
      <c r="AP83" s="237"/>
      <c r="AQ83" s="237"/>
      <c r="AR83" s="237"/>
      <c r="AS83" s="237" t="str">
        <f>"\""name\"" : \"""&amp;demoPosts[[#This Row],[talentProfile.name]]&amp;"\"", "</f>
        <v xml:space="preserve">\"name\" : \"\", </v>
      </c>
      <c r="AT83" s="237" t="str">
        <f>"\""title\"" : \"""&amp;demoPosts[[#This Row],[talentProfile.title]]&amp;"\"", "</f>
        <v xml:space="preserve">\"title\" : \"\", </v>
      </c>
      <c r="AU83" s="237" t="str">
        <f>"\""capabilities\"" : \"""&amp;demoPosts[[#This Row],[talentProfile.capabilities]]&amp;"\"", "</f>
        <v xml:space="preserve">\"capabilities\" : \"\", </v>
      </c>
      <c r="AV83" s="237" t="str">
        <f>"\""video\"" : \"""&amp;demoPosts[[#This Row],[talentProfile.video]]&amp;"\"" "</f>
        <v xml:space="preserve">\"video\" : \"\" </v>
      </c>
      <c r="AW83"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3" s="212" t="str">
        <f>"\""uid\"" : \"""&amp;demoPosts[[#This Row],[uid]]&amp;"\"", "</f>
        <v xml:space="preserve">\"uid\" : \"f70f7ca8e50f40eaad04b94e2faf0626\", </v>
      </c>
      <c r="AY83" s="232" t="e">
        <f>"\""text\"" : \""" &amp;#REF! &amp; "\"", "</f>
        <v>#REF!</v>
      </c>
      <c r="AZ83" s="232" t="str">
        <f t="shared" si="13"/>
        <v xml:space="preserve">\"type\" : \"TEXT\", </v>
      </c>
      <c r="BA83" s="232" t="str">
        <f ca="1">"\""created\"" : \""" &amp; demoPosts[[#This Row],[created]] &amp; "\"", "</f>
        <v xml:space="preserve">\"created\" : \"2016-09-02T23:11:46Z\", </v>
      </c>
      <c r="BB83" s="232" t="str">
        <f>"\""modified\"" : \""" &amp; demoPosts[[#This Row],[modified]] &amp; "\"", "</f>
        <v xml:space="preserve">\"modified\" : \"2002-05-30T09:30:10Z\", </v>
      </c>
      <c r="BC83" s="232" t="str">
        <f ca="1">"\""created\"" : \""" &amp; demoPosts[[#This Row],[created]] &amp; "\"", "</f>
        <v xml:space="preserve">\"created\" : \"2016-09-02T23:11:46Z\", </v>
      </c>
      <c r="BD83" s="232" t="str">
        <f>"\""modified\"" : \""" &amp; demoPosts[[#This Row],[modified]] &amp; "\"", "</f>
        <v xml:space="preserve">\"modified\" : \"2002-05-30T09:30:10Z\", </v>
      </c>
      <c r="BE83" s="232" t="str">
        <f>"\""labels\"" : \""each([Bitcoin],[Ethereum],[" &amp; demoPosts[[#This Row],[postTypeGuidLabel]]&amp;"])\"", "</f>
        <v xml:space="preserve">\"labels\" : \"each([Bitcoin],[Ethereum],[MESSAGEPOSTLABEL])\", </v>
      </c>
      <c r="BF83" s="232" t="str">
        <f t="shared" si="14"/>
        <v>\"connections\":[{\"source\":\"alias://ff5136ad023a66644c4f4a8e2a495bb34689/alias\",\"target\":\"alias://0e65bd3a974ed1d7c195f94055c93537827f/alias\",\"label\":\"f0186f0d-c862-4ee3-9c09-b850a9d745a7\"}],</v>
      </c>
      <c r="BG83" s="232" t="str">
        <f>"\""versionedPostId\"" : \""" &amp; demoPosts[[#This Row],[versionedPost.id]] &amp; "\"", "</f>
        <v xml:space="preserve">\"versionedPostId\" : \"\", </v>
      </c>
      <c r="BH83" s="232" t="str">
        <f>"\""versionedPostPredecessorId\"" : \""" &amp; demoPosts[[#This Row],[versionedPost.predecessorID]] &amp; "\"", "</f>
        <v xml:space="preserve">\"versionedPostPredecessorId\" : \"\", </v>
      </c>
      <c r="BI83" s="238" t="str">
        <f>"\""jobPostType\"" : \""" &amp; demoPosts[[#This Row],[jobPostType]] &amp; "\"", "</f>
        <v xml:space="preserve">\"jobPostType\" : \"\", </v>
      </c>
      <c r="BJ83" s="238" t="str">
        <f>"\""name\"" : \""" &amp; demoPosts[[#This Row],[summary]] &amp; "\"", "</f>
        <v xml:space="preserve">\"name\" : \"\", </v>
      </c>
      <c r="BK83" s="238" t="str">
        <f>"\""description\"" : \""" &amp; demoPosts[[#This Row],[description]] &amp; "\"", "</f>
        <v xml:space="preserve">\"description\" : \"\", </v>
      </c>
      <c r="BL83" s="238" t="str">
        <f>"\""message\"" : \""" &amp; demoPosts[[#This Row],[message]] &amp; "\"", "</f>
        <v xml:space="preserve">\"message\" : \"\", </v>
      </c>
      <c r="BM83"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3" s="238" t="str">
        <f>"\""postedDate\"" : \""" &amp; demoPosts[[#This Row],[message]] &amp; "\"", "</f>
        <v xml:space="preserve">\"postedDate\" : \"\", </v>
      </c>
      <c r="BO83" s="238" t="str">
        <f>"\""broadcastDate\"" : \""" &amp; demoPosts[[#This Row],[broadcastDate]] &amp; "\"", "</f>
        <v xml:space="preserve">\"broadcastDate\" : \"\", </v>
      </c>
      <c r="BP83" s="238" t="str">
        <f>"\""startDate\"" : \""" &amp; demoPosts[[#This Row],[startDate]] &amp; "\"", "</f>
        <v xml:space="preserve">\"startDate\" : \"\", </v>
      </c>
      <c r="BQ83" s="238" t="str">
        <f>"\""endDate\"" : \""" &amp; demoPosts[[#This Row],[endDate]] &amp; "\"", "</f>
        <v xml:space="preserve">\"endDate\" : \"\", </v>
      </c>
      <c r="BR83" s="238" t="str">
        <f>"\""currency\"" : \""" &amp; demoPosts[[#This Row],[currency]] &amp; "\"", "</f>
        <v xml:space="preserve">\"currency\" : \"\", </v>
      </c>
      <c r="BS83" s="238" t="str">
        <f>"\""workLocation\"" : \""" &amp; demoPosts[[#This Row],[workLocation]] &amp; "\"", "</f>
        <v xml:space="preserve">\"workLocation\" : \"\", </v>
      </c>
      <c r="BT83" s="238" t="str">
        <f>"\""isPayoutInPieces\"" : \""" &amp; demoPosts[[#This Row],[isPayoutInPieces]] &amp; "\"", "</f>
        <v xml:space="preserve">\"isPayoutInPieces\" : \"\", </v>
      </c>
      <c r="BU83" s="238" t="str">
        <f t="shared" si="15"/>
        <v xml:space="preserve">\"skillNeeded\" : \"\", </v>
      </c>
      <c r="BV83" s="238" t="str">
        <f>"\""posterId\"" : \""" &amp; demoPosts[[#This Row],[posterId]] &amp; "\"", "</f>
        <v xml:space="preserve">\"posterId\" : \"\", </v>
      </c>
      <c r="BW83" s="238" t="str">
        <f>"\""versionNumber\"" : \""" &amp; demoPosts[[#This Row],[versionNumber]] &amp; "\"", "</f>
        <v xml:space="preserve">\"versionNumber\" : \"\", </v>
      </c>
      <c r="BX83" s="239" t="str">
        <f>"\""allowFormatting\"" : " &amp; demoPosts[[#This Row],[allowFormatting]] &amp; ", "</f>
        <v xml:space="preserve">\"allowFormatting\" : , </v>
      </c>
      <c r="BY83" s="238" t="str">
        <f>"\""canForward\"" : " &amp; demoPosts[[#This Row],[canForward]] &amp; ", "</f>
        <v xml:space="preserve">\"canForward\" : true, </v>
      </c>
      <c r="BZ83" s="238" t="str">
        <f t="shared" si="16"/>
        <v xml:space="preserve">\"referents\" : \"\", </v>
      </c>
      <c r="CA83" s="238" t="str">
        <f>"\""contractType\"" : \""" &amp; demoPosts[[#This Row],[contractType]] &amp; "\"", "</f>
        <v xml:space="preserve">\"contractType\" : \"\", </v>
      </c>
      <c r="CB83" s="238" t="str">
        <f>"\""budget\"" : \""" &amp; demoPosts[[#This Row],[budget]] &amp; "\"""</f>
        <v>\"budget\" : \"\"</v>
      </c>
      <c r="CC83"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3" s="238"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3" s="238" t="str">
        <f>"\""subject\"" : \""" &amp; demoPosts[[#This Row],[messageSubject]] &amp; "\"","</f>
        <v>\"subject\" : \"subject to discussion\",</v>
      </c>
      <c r="CF83"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3"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3"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3" s="232" t="str">
        <f ca="1">"{\""$type\"":\"""&amp;demoPosts[[#This Row],[$type]]&amp;"\"","&amp;demoPosts[[#This Row],[uidInnerJson]]&amp;demoPosts[[#This Row],[createdInnerJson]]&amp;demoPosts[[#This Row],[modifiedInnerJson]]&amp;"\""connections\"":[{}],"&amp;demoPosts[[#This Row],[typeDependentContentJson]]&amp;"}"</f>
        <v>{\"$type\":\"shared.models.MessagePost\",\"uid\" : \"f70f7ca8e50f40eaad04b94e2faf0626\", \"created\" : \"2016-09-02T23:11:46Z\", \"modified\" : \"2002-05-30T09:30:10Z\", \"connections\":[{}],\"postContent\": {\"$type\":\"shared.models.MessagePostContent\",\"versionedPostId\" : \"\", \"versionedPostPredecessorId\" : \"\", \"versionNumber\" : \"\", \"canForward\"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3" s="212" t="str">
        <f>"""uid"" : """&amp;demoPosts[[#This Row],[uid]]&amp;""", "</f>
        <v xml:space="preserve">"uid" : "f70f7ca8e50f40eaad04b94e2faf0626", </v>
      </c>
      <c r="CK83" s="231" t="str">
        <f>"""src"" : """&amp;demoPosts[[#This Row],[Source]]&amp;""", "</f>
        <v xml:space="preserve">"src" : "b4c297dec5844f468a5909de5e8298c6", </v>
      </c>
      <c r="CL83" s="231" t="str">
        <f>"""trgts"" : ["""&amp;demoPosts[[#This Row],[trgt1]]&amp;"""], "</f>
        <v xml:space="preserve">"trgts" : ["eeeeeeeeeeeeeeeeeeeeeeeeeeeeeeee"], </v>
      </c>
      <c r="CM83" s="209" t="str">
        <f>"""label"" : ""each([Bitcoin],[Ethereum],[" &amp; demoPosts[[#This Row],[postTypeGuidLabel]]&amp;"])"", "</f>
        <v xml:space="preserve">"label" : "each([Bitcoin],[Ethereum],[MESSAGEPOSTLABEL])", </v>
      </c>
      <c r="CN83" s="240"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\"2016-09-02T23:11:46Z\", \"modified\" : \"2002-05-30T09:30:10Z\", \"connections\":[{}],\"postContent\": {\"$type\":\"shared.models.MessagePostContent\",\"versionedPostId\" : \"\", \"versionedPostPredecessorId\" : \"\", \"versionNumber\" : \"\", \"canForward\"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4" spans="2:92" s="209" customFormat="1" x14ac:dyDescent="0.25">
      <c r="B84" s="209" t="s">
        <v>1293</v>
      </c>
      <c r="C84" s="209" t="s">
        <v>1197</v>
      </c>
      <c r="D84" s="209" t="str">
        <f>VLOOKUP(demoPosts[[#This Row],[Source]],Table1[[UUID]:[email]],2,FALSE)</f>
        <v>82@localhost</v>
      </c>
      <c r="E84" s="213" t="s">
        <v>2507</v>
      </c>
      <c r="F84" s="209" t="s">
        <v>806</v>
      </c>
      <c r="G84"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4" s="232"/>
      <c r="I84" s="232" t="str">
        <f t="shared" ca="1" si="17"/>
        <v>2016-09-02T23:11:46Z</v>
      </c>
      <c r="J84" s="232" t="s">
        <v>805</v>
      </c>
      <c r="K84" s="233"/>
      <c r="L84" s="232"/>
      <c r="M84" s="232" t="s">
        <v>2620</v>
      </c>
      <c r="N84" s="164" t="str">
        <f>ROW(demoPosts[[#This Row],[postTypeGuidLabel]])-3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64">
        <v>12</v>
      </c>
      <c r="P8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64"/>
      <c r="R84" s="234"/>
      <c r="S84" s="234"/>
      <c r="T84" s="234"/>
      <c r="U84" s="234"/>
      <c r="V84" s="234"/>
      <c r="W84" s="234"/>
      <c r="X84" s="234"/>
      <c r="Y84" s="234"/>
      <c r="Z84" s="234"/>
      <c r="AA84" s="234"/>
      <c r="AB84" s="234"/>
      <c r="AC84" s="235"/>
      <c r="AD84" s="234"/>
      <c r="AE84" s="234"/>
      <c r="AF84" s="236"/>
      <c r="AG84" s="165" t="s">
        <v>869</v>
      </c>
      <c r="AH84" s="234"/>
      <c r="AI84" s="234"/>
      <c r="AJ84" s="234"/>
      <c r="AK84" s="237"/>
      <c r="AL84" s="237"/>
      <c r="AM84" s="237"/>
      <c r="AN84" s="237"/>
      <c r="AO84" s="237"/>
      <c r="AP84" s="237"/>
      <c r="AQ84" s="237"/>
      <c r="AR84" s="237"/>
      <c r="AS84" s="237" t="str">
        <f>"\""name\"" : \"""&amp;demoPosts[[#This Row],[talentProfile.name]]&amp;"\"", "</f>
        <v xml:space="preserve">\"name\" : \"\", </v>
      </c>
      <c r="AT84" s="237" t="str">
        <f>"\""title\"" : \"""&amp;demoPosts[[#This Row],[talentProfile.title]]&amp;"\"", "</f>
        <v xml:space="preserve">\"title\" : \"\", </v>
      </c>
      <c r="AU84" s="237" t="str">
        <f>"\""capabilities\"" : \"""&amp;demoPosts[[#This Row],[talentProfile.capabilities]]&amp;"\"", "</f>
        <v xml:space="preserve">\"capabilities\" : \"\", </v>
      </c>
      <c r="AV84" s="237" t="str">
        <f>"\""video\"" : \"""&amp;demoPosts[[#This Row],[talentProfile.video]]&amp;"\"" "</f>
        <v xml:space="preserve">\"video\" : \"\" </v>
      </c>
      <c r="AW84"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4" s="212" t="str">
        <f>"\""uid\"" : \"""&amp;demoPosts[[#This Row],[uid]]&amp;"\"", "</f>
        <v xml:space="preserve">\"uid\" : \"e4543cebeb534064b9368adddfd972cd\", </v>
      </c>
      <c r="AY84" s="232" t="e">
        <f>"\""text\"" : \""" &amp;#REF! &amp; "\"", "</f>
        <v>#REF!</v>
      </c>
      <c r="AZ84" s="232" t="str">
        <f t="shared" si="13"/>
        <v xml:space="preserve">\"type\" : \"TEXT\", </v>
      </c>
      <c r="BA84" s="232" t="str">
        <f ca="1">"\""created\"" : \""" &amp; demoPosts[[#This Row],[created]] &amp; "\"", "</f>
        <v xml:space="preserve">\"created\" : \"2016-09-02T23:11:46Z\", </v>
      </c>
      <c r="BB84" s="232" t="str">
        <f>"\""modified\"" : \""" &amp; demoPosts[[#This Row],[modified]] &amp; "\"", "</f>
        <v xml:space="preserve">\"modified\" : \"2002-05-30T09:30:10Z\", </v>
      </c>
      <c r="BC84" s="232" t="str">
        <f ca="1">"\""created\"" : \""" &amp; demoPosts[[#This Row],[created]] &amp; "\"", "</f>
        <v xml:space="preserve">\"created\" : \"2016-09-02T23:11:46Z\", </v>
      </c>
      <c r="BD84" s="232" t="str">
        <f>"\""modified\"" : \""" &amp; demoPosts[[#This Row],[modified]] &amp; "\"", "</f>
        <v xml:space="preserve">\"modified\" : \"2002-05-30T09:30:10Z\", </v>
      </c>
      <c r="BE84" s="232" t="str">
        <f>"\""labels\"" : \""each([Bitcoin],[Ethereum],[" &amp; demoPosts[[#This Row],[postTypeGuidLabel]]&amp;"])\"", "</f>
        <v xml:space="preserve">\"labels\" : \"each([Bitcoin],[Ethereum],[MESSAGEPOSTLABEL])\", </v>
      </c>
      <c r="BF84" s="232" t="str">
        <f t="shared" si="14"/>
        <v>\"connections\":[{\"source\":\"alias://ff5136ad023a66644c4f4a8e2a495bb34689/alias\",\"target\":\"alias://0e65bd3a974ed1d7c195f94055c93537827f/alias\",\"label\":\"f0186f0d-c862-4ee3-9c09-b850a9d745a7\"}],</v>
      </c>
      <c r="BG84" s="232" t="str">
        <f>"\""versionedPostId\"" : \""" &amp; demoPosts[[#This Row],[versionedPost.id]] &amp; "\"", "</f>
        <v xml:space="preserve">\"versionedPostId\" : \"\", </v>
      </c>
      <c r="BH84" s="232" t="str">
        <f>"\""versionedPostPredecessorId\"" : \""" &amp; demoPosts[[#This Row],[versionedPost.predecessorID]] &amp; "\"", "</f>
        <v xml:space="preserve">\"versionedPostPredecessorId\" : \"\", </v>
      </c>
      <c r="BI84" s="238" t="str">
        <f>"\""jobPostType\"" : \""" &amp; demoPosts[[#This Row],[jobPostType]] &amp; "\"", "</f>
        <v xml:space="preserve">\"jobPostType\" : \"\", </v>
      </c>
      <c r="BJ84" s="238" t="str">
        <f>"\""name\"" : \""" &amp; demoPosts[[#This Row],[summary]] &amp; "\"", "</f>
        <v xml:space="preserve">\"name\" : \"\", </v>
      </c>
      <c r="BK84" s="238" t="str">
        <f>"\""description\"" : \""" &amp; demoPosts[[#This Row],[description]] &amp; "\"", "</f>
        <v xml:space="preserve">\"description\" : \"\", </v>
      </c>
      <c r="BL84" s="238" t="str">
        <f>"\""message\"" : \""" &amp; demoPosts[[#This Row],[message]] &amp; "\"", "</f>
        <v xml:space="preserve">\"message\" : \"\", </v>
      </c>
      <c r="BM84"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4" s="238" t="str">
        <f>"\""postedDate\"" : \""" &amp; demoPosts[[#This Row],[message]] &amp; "\"", "</f>
        <v xml:space="preserve">\"postedDate\" : \"\", </v>
      </c>
      <c r="BO84" s="238" t="str">
        <f>"\""broadcastDate\"" : \""" &amp; demoPosts[[#This Row],[broadcastDate]] &amp; "\"", "</f>
        <v xml:space="preserve">\"broadcastDate\" : \"\", </v>
      </c>
      <c r="BP84" s="238" t="str">
        <f>"\""startDate\"" : \""" &amp; demoPosts[[#This Row],[startDate]] &amp; "\"", "</f>
        <v xml:space="preserve">\"startDate\" : \"\", </v>
      </c>
      <c r="BQ84" s="238" t="str">
        <f>"\""endDate\"" : \""" &amp; demoPosts[[#This Row],[endDate]] &amp; "\"", "</f>
        <v xml:space="preserve">\"endDate\" : \"\", </v>
      </c>
      <c r="BR84" s="238" t="str">
        <f>"\""currency\"" : \""" &amp; demoPosts[[#This Row],[currency]] &amp; "\"", "</f>
        <v xml:space="preserve">\"currency\" : \"\", </v>
      </c>
      <c r="BS84" s="238" t="str">
        <f>"\""workLocation\"" : \""" &amp; demoPosts[[#This Row],[workLocation]] &amp; "\"", "</f>
        <v xml:space="preserve">\"workLocation\" : \"\", </v>
      </c>
      <c r="BT84" s="238" t="str">
        <f>"\""isPayoutInPieces\"" : \""" &amp; demoPosts[[#This Row],[isPayoutInPieces]] &amp; "\"", "</f>
        <v xml:space="preserve">\"isPayoutInPieces\" : \"\", </v>
      </c>
      <c r="BU84" s="238" t="str">
        <f t="shared" si="15"/>
        <v xml:space="preserve">\"skillNeeded\" : \"\", </v>
      </c>
      <c r="BV84" s="238" t="str">
        <f>"\""posterId\"" : \""" &amp; demoPosts[[#This Row],[posterId]] &amp; "\"", "</f>
        <v xml:space="preserve">\"posterId\" : \"\", </v>
      </c>
      <c r="BW84" s="238" t="str">
        <f>"\""versionNumber\"" : \""" &amp; demoPosts[[#This Row],[versionNumber]] &amp; "\"", "</f>
        <v xml:space="preserve">\"versionNumber\" : \"\", </v>
      </c>
      <c r="BX84" s="239" t="str">
        <f>"\""allowFormatting\"" : " &amp; demoPosts[[#This Row],[allowFormatting]] &amp; ", "</f>
        <v xml:space="preserve">\"allowFormatting\" : , </v>
      </c>
      <c r="BY84" s="238" t="str">
        <f>"\""canForward\"" : " &amp; demoPosts[[#This Row],[canForward]] &amp; ", "</f>
        <v xml:space="preserve">\"canForward\" : true, </v>
      </c>
      <c r="BZ84" s="238" t="str">
        <f t="shared" si="16"/>
        <v xml:space="preserve">\"referents\" : \"\", </v>
      </c>
      <c r="CA84" s="238" t="str">
        <f>"\""contractType\"" : \""" &amp; demoPosts[[#This Row],[contractType]] &amp; "\"", "</f>
        <v xml:space="preserve">\"contractType\" : \"\", </v>
      </c>
      <c r="CB84" s="238" t="str">
        <f>"\""budget\"" : \""" &amp; demoPosts[[#This Row],[budget]] &amp; "\"""</f>
        <v>\"budget\" : \"\"</v>
      </c>
      <c r="CC84"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4" s="238"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4" s="238" t="str">
        <f>"\""subject\"" : \""" &amp; demoPosts[[#This Row],[messageSubject]] &amp; "\"","</f>
        <v>\"subject\" : \"subject to discussion\",</v>
      </c>
      <c r="CF84"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4"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4"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4" s="232" t="str">
        <f ca="1">"{\""$type\"":\"""&amp;demoPosts[[#This Row],[$type]]&amp;"\"","&amp;demoPosts[[#This Row],[uidInnerJson]]&amp;demoPosts[[#This Row],[createdInnerJson]]&amp;demoPosts[[#This Row],[modifiedInnerJson]]&amp;"\""connections\"":[{}],"&amp;demoPosts[[#This Row],[typeDependentContentJson]]&amp;"}"</f>
        <v>{\"$type\":\"shared.models.MessagePost\",\"uid\" : \"e4543cebeb534064b9368adddfd972cd\", \"created\" : \"2016-09-02T23:11:46Z\", \"modified\" : \"2002-05-30T09:30:10Z\", \"connections\":[{}],\"postContent\": {\"$type\":\"shared.models.MessagePostContent\",\"versionedPostId\" : \"\", \"versionedPostPredecessorId\" : \"\", \"versionNumber\" : \"\", \"canForward\"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4" s="212" t="str">
        <f>"""uid"" : """&amp;demoPosts[[#This Row],[uid]]&amp;""", "</f>
        <v xml:space="preserve">"uid" : "e4543cebeb534064b9368adddfd972cd", </v>
      </c>
      <c r="CK84" s="231" t="str">
        <f>"""src"" : """&amp;demoPosts[[#This Row],[Source]]&amp;""", "</f>
        <v xml:space="preserve">"src" : "9ed76e8fca2f44998cb19911376d2a69", </v>
      </c>
      <c r="CL84" s="231" t="str">
        <f>"""trgts"" : ["""&amp;demoPosts[[#This Row],[trgt1]]&amp;"""], "</f>
        <v xml:space="preserve">"trgts" : ["eeeeeeeeeeeeeeeeeeeeeeeeeeeeeeee"], </v>
      </c>
      <c r="CM84" s="209" t="str">
        <f>"""label"" : ""each([Bitcoin],[Ethereum],[" &amp; demoPosts[[#This Row],[postTypeGuidLabel]]&amp;"])"", "</f>
        <v xml:space="preserve">"label" : "each([Bitcoin],[Ethereum],[MESSAGEPOSTLABEL])", </v>
      </c>
      <c r="CN84" s="240"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\"2016-09-02T23:11:46Z\", \"modified\" : \"2002-05-30T09:30:10Z\", \"connections\":[{}],\"postContent\": {\"$type\":\"shared.models.MessagePostContent\",\"versionedPostId\" : \"\", \"versionedPostPredecessorId\" : \"\", \"versionNumber\" : \"\", \"canForward\"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5" spans="2:92" s="209" customFormat="1" x14ac:dyDescent="0.25">
      <c r="B85" s="209" t="s">
        <v>1294</v>
      </c>
      <c r="C85" s="209" t="s">
        <v>1198</v>
      </c>
      <c r="D85" s="209" t="str">
        <f>VLOOKUP(demoPosts[[#This Row],[Source]],Table1[[UUID]:[email]],2,FALSE)</f>
        <v>83@localhost</v>
      </c>
      <c r="E85" s="213" t="s">
        <v>2507</v>
      </c>
      <c r="F85" s="209" t="s">
        <v>806</v>
      </c>
      <c r="G85"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5" s="232"/>
      <c r="I85" s="232" t="str">
        <f t="shared" ca="1" si="17"/>
        <v>2016-09-02T23:11:46Z</v>
      </c>
      <c r="J85" s="232" t="s">
        <v>805</v>
      </c>
      <c r="K85" s="233"/>
      <c r="L85" s="232"/>
      <c r="M85" s="232" t="s">
        <v>2620</v>
      </c>
      <c r="N85" s="164" t="str">
        <f>ROW(demoPosts[[#This Row],[postTypeGuidLabel]])-3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64">
        <v>12</v>
      </c>
      <c r="P8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64"/>
      <c r="R85" s="234"/>
      <c r="S85" s="234"/>
      <c r="T85" s="234"/>
      <c r="U85" s="234"/>
      <c r="V85" s="234"/>
      <c r="W85" s="234"/>
      <c r="X85" s="234"/>
      <c r="Y85" s="234"/>
      <c r="Z85" s="234"/>
      <c r="AA85" s="234"/>
      <c r="AB85" s="234"/>
      <c r="AC85" s="235"/>
      <c r="AD85" s="234"/>
      <c r="AE85" s="234"/>
      <c r="AF85" s="236"/>
      <c r="AG85" s="165" t="s">
        <v>869</v>
      </c>
      <c r="AH85" s="234"/>
      <c r="AI85" s="234"/>
      <c r="AJ85" s="234"/>
      <c r="AK85" s="237"/>
      <c r="AL85" s="237"/>
      <c r="AM85" s="237"/>
      <c r="AN85" s="237"/>
      <c r="AO85" s="237"/>
      <c r="AP85" s="237"/>
      <c r="AQ85" s="237"/>
      <c r="AR85" s="237"/>
      <c r="AS85" s="237" t="str">
        <f>"\""name\"" : \"""&amp;demoPosts[[#This Row],[talentProfile.name]]&amp;"\"", "</f>
        <v xml:space="preserve">\"name\" : \"\", </v>
      </c>
      <c r="AT85" s="237" t="str">
        <f>"\""title\"" : \"""&amp;demoPosts[[#This Row],[talentProfile.title]]&amp;"\"", "</f>
        <v xml:space="preserve">\"title\" : \"\", </v>
      </c>
      <c r="AU85" s="237" t="str">
        <f>"\""capabilities\"" : \"""&amp;demoPosts[[#This Row],[talentProfile.capabilities]]&amp;"\"", "</f>
        <v xml:space="preserve">\"capabilities\" : \"\", </v>
      </c>
      <c r="AV85" s="237" t="str">
        <f>"\""video\"" : \"""&amp;demoPosts[[#This Row],[talentProfile.video]]&amp;"\"" "</f>
        <v xml:space="preserve">\"video\" : \"\" </v>
      </c>
      <c r="AW85"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5" s="212" t="str">
        <f>"\""uid\"" : \"""&amp;demoPosts[[#This Row],[uid]]&amp;"\"", "</f>
        <v xml:space="preserve">\"uid\" : \"1f3920c546f747b3902047eb91377d2a\", </v>
      </c>
      <c r="AY85" s="232" t="e">
        <f>"\""text\"" : \""" &amp;#REF! &amp; "\"", "</f>
        <v>#REF!</v>
      </c>
      <c r="AZ85" s="232" t="str">
        <f t="shared" si="13"/>
        <v xml:space="preserve">\"type\" : \"TEXT\", </v>
      </c>
      <c r="BA85" s="232" t="str">
        <f ca="1">"\""created\"" : \""" &amp; demoPosts[[#This Row],[created]] &amp; "\"", "</f>
        <v xml:space="preserve">\"created\" : \"2016-09-02T23:11:46Z\", </v>
      </c>
      <c r="BB85" s="232" t="str">
        <f>"\""modified\"" : \""" &amp; demoPosts[[#This Row],[modified]] &amp; "\"", "</f>
        <v xml:space="preserve">\"modified\" : \"2002-05-30T09:30:10Z\", </v>
      </c>
      <c r="BC85" s="232" t="str">
        <f ca="1">"\""created\"" : \""" &amp; demoPosts[[#This Row],[created]] &amp; "\"", "</f>
        <v xml:space="preserve">\"created\" : \"2016-09-02T23:11:46Z\", </v>
      </c>
      <c r="BD85" s="232" t="str">
        <f>"\""modified\"" : \""" &amp; demoPosts[[#This Row],[modified]] &amp; "\"", "</f>
        <v xml:space="preserve">\"modified\" : \"2002-05-30T09:30:10Z\", </v>
      </c>
      <c r="BE85" s="232" t="str">
        <f>"\""labels\"" : \""each([Bitcoin],[Ethereum],[" &amp; demoPosts[[#This Row],[postTypeGuidLabel]]&amp;"])\"", "</f>
        <v xml:space="preserve">\"labels\" : \"each([Bitcoin],[Ethereum],[MESSAGEPOSTLABEL])\", </v>
      </c>
      <c r="BF85" s="232" t="str">
        <f t="shared" si="14"/>
        <v>\"connections\":[{\"source\":\"alias://ff5136ad023a66644c4f4a8e2a495bb34689/alias\",\"target\":\"alias://0e65bd3a974ed1d7c195f94055c93537827f/alias\",\"label\":\"f0186f0d-c862-4ee3-9c09-b850a9d745a7\"}],</v>
      </c>
      <c r="BG85" s="232" t="str">
        <f>"\""versionedPostId\"" : \""" &amp; demoPosts[[#This Row],[versionedPost.id]] &amp; "\"", "</f>
        <v xml:space="preserve">\"versionedPostId\" : \"\", </v>
      </c>
      <c r="BH85" s="232" t="str">
        <f>"\""versionedPostPredecessorId\"" : \""" &amp; demoPosts[[#This Row],[versionedPost.predecessorID]] &amp; "\"", "</f>
        <v xml:space="preserve">\"versionedPostPredecessorId\" : \"\", </v>
      </c>
      <c r="BI85" s="238" t="str">
        <f>"\""jobPostType\"" : \""" &amp; demoPosts[[#This Row],[jobPostType]] &amp; "\"", "</f>
        <v xml:space="preserve">\"jobPostType\" : \"\", </v>
      </c>
      <c r="BJ85" s="238" t="str">
        <f>"\""name\"" : \""" &amp; demoPosts[[#This Row],[summary]] &amp; "\"", "</f>
        <v xml:space="preserve">\"name\" : \"\", </v>
      </c>
      <c r="BK85" s="238" t="str">
        <f>"\""description\"" : \""" &amp; demoPosts[[#This Row],[description]] &amp; "\"", "</f>
        <v xml:space="preserve">\"description\" : \"\", </v>
      </c>
      <c r="BL85" s="238" t="str">
        <f>"\""message\"" : \""" &amp; demoPosts[[#This Row],[message]] &amp; "\"", "</f>
        <v xml:space="preserve">\"message\" : \"\", </v>
      </c>
      <c r="BM85"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5" s="238" t="str">
        <f>"\""postedDate\"" : \""" &amp; demoPosts[[#This Row],[message]] &amp; "\"", "</f>
        <v xml:space="preserve">\"postedDate\" : \"\", </v>
      </c>
      <c r="BO85" s="238" t="str">
        <f>"\""broadcastDate\"" : \""" &amp; demoPosts[[#This Row],[broadcastDate]] &amp; "\"", "</f>
        <v xml:space="preserve">\"broadcastDate\" : \"\", </v>
      </c>
      <c r="BP85" s="238" t="str">
        <f>"\""startDate\"" : \""" &amp; demoPosts[[#This Row],[startDate]] &amp; "\"", "</f>
        <v xml:space="preserve">\"startDate\" : \"\", </v>
      </c>
      <c r="BQ85" s="238" t="str">
        <f>"\""endDate\"" : \""" &amp; demoPosts[[#This Row],[endDate]] &amp; "\"", "</f>
        <v xml:space="preserve">\"endDate\" : \"\", </v>
      </c>
      <c r="BR85" s="238" t="str">
        <f>"\""currency\"" : \""" &amp; demoPosts[[#This Row],[currency]] &amp; "\"", "</f>
        <v xml:space="preserve">\"currency\" : \"\", </v>
      </c>
      <c r="BS85" s="238" t="str">
        <f>"\""workLocation\"" : \""" &amp; demoPosts[[#This Row],[workLocation]] &amp; "\"", "</f>
        <v xml:space="preserve">\"workLocation\" : \"\", </v>
      </c>
      <c r="BT85" s="238" t="str">
        <f>"\""isPayoutInPieces\"" : \""" &amp; demoPosts[[#This Row],[isPayoutInPieces]] &amp; "\"", "</f>
        <v xml:space="preserve">\"isPayoutInPieces\" : \"\", </v>
      </c>
      <c r="BU85" s="238" t="str">
        <f t="shared" si="15"/>
        <v xml:space="preserve">\"skillNeeded\" : \"\", </v>
      </c>
      <c r="BV85" s="238" t="str">
        <f>"\""posterId\"" : \""" &amp; demoPosts[[#This Row],[posterId]] &amp; "\"", "</f>
        <v xml:space="preserve">\"posterId\" : \"\", </v>
      </c>
      <c r="BW85" s="238" t="str">
        <f>"\""versionNumber\"" : \""" &amp; demoPosts[[#This Row],[versionNumber]] &amp; "\"", "</f>
        <v xml:space="preserve">\"versionNumber\" : \"\", </v>
      </c>
      <c r="BX85" s="239" t="str">
        <f>"\""allowFormatting\"" : " &amp; demoPosts[[#This Row],[allowFormatting]] &amp; ", "</f>
        <v xml:space="preserve">\"allowFormatting\" : , </v>
      </c>
      <c r="BY85" s="238" t="str">
        <f>"\""canForward\"" : " &amp; demoPosts[[#This Row],[canForward]] &amp; ", "</f>
        <v xml:space="preserve">\"canForward\" : true, </v>
      </c>
      <c r="BZ85" s="238" t="str">
        <f t="shared" si="16"/>
        <v xml:space="preserve">\"referents\" : \"\", </v>
      </c>
      <c r="CA85" s="238" t="str">
        <f>"\""contractType\"" : \""" &amp; demoPosts[[#This Row],[contractType]] &amp; "\"", "</f>
        <v xml:space="preserve">\"contractType\" : \"\", </v>
      </c>
      <c r="CB85" s="238" t="str">
        <f>"\""budget\"" : \""" &amp; demoPosts[[#This Row],[budget]] &amp; "\"""</f>
        <v>\"budget\" : \"\"</v>
      </c>
      <c r="CC85"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5" s="238"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5" s="238" t="str">
        <f>"\""subject\"" : \""" &amp; demoPosts[[#This Row],[messageSubject]] &amp; "\"","</f>
        <v>\"subject\" : \"subject to discussion\",</v>
      </c>
      <c r="CF85"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5"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5"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5" s="232" t="str">
        <f ca="1">"{\""$type\"":\"""&amp;demoPosts[[#This Row],[$type]]&amp;"\"","&amp;demoPosts[[#This Row],[uidInnerJson]]&amp;demoPosts[[#This Row],[createdInnerJson]]&amp;demoPosts[[#This Row],[modifiedInnerJson]]&amp;"\""connections\"":[{}],"&amp;demoPosts[[#This Row],[typeDependentContentJson]]&amp;"}"</f>
        <v>{\"$type\":\"shared.models.MessagePost\",\"uid\" : \"1f3920c546f747b3902047eb91377d2a\", \"created\" : \"2016-09-02T23:11:46Z\", \"modified\" : \"2002-05-30T09:30:10Z\", \"connections\":[{}],\"postContent\": {\"$type\":\"shared.models.MessagePostContent\",\"versionedPostId\" : \"\", \"versionedPostPredecessorId\" : \"\", \"versionNumber\" : \"\", \"canForward\"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5" s="212" t="str">
        <f>"""uid"" : """&amp;demoPosts[[#This Row],[uid]]&amp;""", "</f>
        <v xml:space="preserve">"uid" : "1f3920c546f747b3902047eb91377d2a", </v>
      </c>
      <c r="CK85" s="231" t="str">
        <f>"""src"" : """&amp;demoPosts[[#This Row],[Source]]&amp;""", "</f>
        <v xml:space="preserve">"src" : "54f62ba4295d4bcebcd09cba2339fc68", </v>
      </c>
      <c r="CL85" s="231" t="str">
        <f>"""trgts"" : ["""&amp;demoPosts[[#This Row],[trgt1]]&amp;"""], "</f>
        <v xml:space="preserve">"trgts" : ["eeeeeeeeeeeeeeeeeeeeeeeeeeeeeeee"], </v>
      </c>
      <c r="CM85" s="209" t="str">
        <f>"""label"" : ""each([Bitcoin],[Ethereum],[" &amp; demoPosts[[#This Row],[postTypeGuidLabel]]&amp;"])"", "</f>
        <v xml:space="preserve">"label" : "each([Bitcoin],[Ethereum],[MESSAGEPOSTLABEL])", </v>
      </c>
      <c r="CN85" s="240"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\"2016-09-02T23:11:46Z\", \"modified\" : \"2002-05-30T09:30:10Z\", \"connections\":[{}],\"postContent\": {\"$type\":\"shared.models.MessagePostContent\",\"versionedPostId\" : \"\", \"versionedPostPredecessorId\" : \"\", \"versionNumber\" : \"\", \"canForward\"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6" spans="2:92" s="209" customFormat="1" x14ac:dyDescent="0.25">
      <c r="B86" s="209" t="s">
        <v>1295</v>
      </c>
      <c r="C86" s="209" t="s">
        <v>1199</v>
      </c>
      <c r="D86" s="209" t="str">
        <f>VLOOKUP(demoPosts[[#This Row],[Source]],Table1[[UUID]:[email]],2,FALSE)</f>
        <v>84@localhost</v>
      </c>
      <c r="E86" s="213" t="s">
        <v>2507</v>
      </c>
      <c r="F86" s="209" t="s">
        <v>806</v>
      </c>
      <c r="G86"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6" s="232"/>
      <c r="I86" s="232" t="str">
        <f t="shared" ca="1" si="17"/>
        <v>2016-09-02T23:11:46Z</v>
      </c>
      <c r="J86" s="232" t="s">
        <v>805</v>
      </c>
      <c r="K86" s="233"/>
      <c r="L86" s="232"/>
      <c r="M86" s="232" t="s">
        <v>2620</v>
      </c>
      <c r="N86" s="164" t="str">
        <f>ROW(demoPosts[[#This Row],[postTypeGuidLabel]])-3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64">
        <v>12</v>
      </c>
      <c r="P8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64"/>
      <c r="R86" s="234"/>
      <c r="S86" s="234"/>
      <c r="T86" s="234"/>
      <c r="U86" s="234"/>
      <c r="V86" s="234"/>
      <c r="W86" s="234"/>
      <c r="X86" s="234"/>
      <c r="Y86" s="234"/>
      <c r="Z86" s="234"/>
      <c r="AA86" s="234"/>
      <c r="AB86" s="234"/>
      <c r="AC86" s="235"/>
      <c r="AD86" s="234"/>
      <c r="AE86" s="234"/>
      <c r="AF86" s="236"/>
      <c r="AG86" s="165" t="s">
        <v>869</v>
      </c>
      <c r="AH86" s="234"/>
      <c r="AI86" s="234"/>
      <c r="AJ86" s="234"/>
      <c r="AK86" s="237"/>
      <c r="AL86" s="237"/>
      <c r="AM86" s="237"/>
      <c r="AN86" s="237"/>
      <c r="AO86" s="237"/>
      <c r="AP86" s="237"/>
      <c r="AQ86" s="237"/>
      <c r="AR86" s="237"/>
      <c r="AS86" s="237" t="str">
        <f>"\""name\"" : \"""&amp;demoPosts[[#This Row],[talentProfile.name]]&amp;"\"", "</f>
        <v xml:space="preserve">\"name\" : \"\", </v>
      </c>
      <c r="AT86" s="237" t="str">
        <f>"\""title\"" : \"""&amp;demoPosts[[#This Row],[talentProfile.title]]&amp;"\"", "</f>
        <v xml:space="preserve">\"title\" : \"\", </v>
      </c>
      <c r="AU86" s="237" t="str">
        <f>"\""capabilities\"" : \"""&amp;demoPosts[[#This Row],[talentProfile.capabilities]]&amp;"\"", "</f>
        <v xml:space="preserve">\"capabilities\" : \"\", </v>
      </c>
      <c r="AV86" s="237" t="str">
        <f>"\""video\"" : \"""&amp;demoPosts[[#This Row],[talentProfile.video]]&amp;"\"" "</f>
        <v xml:space="preserve">\"video\" : \"\" </v>
      </c>
      <c r="AW86"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6" s="212" t="str">
        <f>"\""uid\"" : \"""&amp;demoPosts[[#This Row],[uid]]&amp;"\"", "</f>
        <v xml:space="preserve">\"uid\" : \"6ff0d238206f4bffbc0083b854aa13c9\", </v>
      </c>
      <c r="AY86" s="232" t="e">
        <f>"\""text\"" : \""" &amp;#REF! &amp; "\"", "</f>
        <v>#REF!</v>
      </c>
      <c r="AZ86" s="232" t="str">
        <f t="shared" si="13"/>
        <v xml:space="preserve">\"type\" : \"TEXT\", </v>
      </c>
      <c r="BA86" s="232" t="str">
        <f ca="1">"\""created\"" : \""" &amp; demoPosts[[#This Row],[created]] &amp; "\"", "</f>
        <v xml:space="preserve">\"created\" : \"2016-09-02T23:11:46Z\", </v>
      </c>
      <c r="BB86" s="232" t="str">
        <f>"\""modified\"" : \""" &amp; demoPosts[[#This Row],[modified]] &amp; "\"", "</f>
        <v xml:space="preserve">\"modified\" : \"2002-05-30T09:30:10Z\", </v>
      </c>
      <c r="BC86" s="232" t="str">
        <f ca="1">"\""created\"" : \""" &amp; demoPosts[[#This Row],[created]] &amp; "\"", "</f>
        <v xml:space="preserve">\"created\" : \"2016-09-02T23:11:46Z\", </v>
      </c>
      <c r="BD86" s="232" t="str">
        <f>"\""modified\"" : \""" &amp; demoPosts[[#This Row],[modified]] &amp; "\"", "</f>
        <v xml:space="preserve">\"modified\" : \"2002-05-30T09:30:10Z\", </v>
      </c>
      <c r="BE86" s="232" t="str">
        <f>"\""labels\"" : \""each([Bitcoin],[Ethereum],[" &amp; demoPosts[[#This Row],[postTypeGuidLabel]]&amp;"])\"", "</f>
        <v xml:space="preserve">\"labels\" : \"each([Bitcoin],[Ethereum],[MESSAGEPOSTLABEL])\", </v>
      </c>
      <c r="BF86" s="232" t="str">
        <f t="shared" si="14"/>
        <v>\"connections\":[{\"source\":\"alias://ff5136ad023a66644c4f4a8e2a495bb34689/alias\",\"target\":\"alias://0e65bd3a974ed1d7c195f94055c93537827f/alias\",\"label\":\"f0186f0d-c862-4ee3-9c09-b850a9d745a7\"}],</v>
      </c>
      <c r="BG86" s="232" t="str">
        <f>"\""versionedPostId\"" : \""" &amp; demoPosts[[#This Row],[versionedPost.id]] &amp; "\"", "</f>
        <v xml:space="preserve">\"versionedPostId\" : \"\", </v>
      </c>
      <c r="BH86" s="232" t="str">
        <f>"\""versionedPostPredecessorId\"" : \""" &amp; demoPosts[[#This Row],[versionedPost.predecessorID]] &amp; "\"", "</f>
        <v xml:space="preserve">\"versionedPostPredecessorId\" : \"\", </v>
      </c>
      <c r="BI86" s="238" t="str">
        <f>"\""jobPostType\"" : \""" &amp; demoPosts[[#This Row],[jobPostType]] &amp; "\"", "</f>
        <v xml:space="preserve">\"jobPostType\" : \"\", </v>
      </c>
      <c r="BJ86" s="238" t="str">
        <f>"\""name\"" : \""" &amp; demoPosts[[#This Row],[summary]] &amp; "\"", "</f>
        <v xml:space="preserve">\"name\" : \"\", </v>
      </c>
      <c r="BK86" s="238" t="str">
        <f>"\""description\"" : \""" &amp; demoPosts[[#This Row],[description]] &amp; "\"", "</f>
        <v xml:space="preserve">\"description\" : \"\", </v>
      </c>
      <c r="BL86" s="238" t="str">
        <f>"\""message\"" : \""" &amp; demoPosts[[#This Row],[message]] &amp; "\"", "</f>
        <v xml:space="preserve">\"message\" : \"\", </v>
      </c>
      <c r="BM86"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6" s="238" t="str">
        <f>"\""postedDate\"" : \""" &amp; demoPosts[[#This Row],[message]] &amp; "\"", "</f>
        <v xml:space="preserve">\"postedDate\" : \"\", </v>
      </c>
      <c r="BO86" s="238" t="str">
        <f>"\""broadcastDate\"" : \""" &amp; demoPosts[[#This Row],[broadcastDate]] &amp; "\"", "</f>
        <v xml:space="preserve">\"broadcastDate\" : \"\", </v>
      </c>
      <c r="BP86" s="238" t="str">
        <f>"\""startDate\"" : \""" &amp; demoPosts[[#This Row],[startDate]] &amp; "\"", "</f>
        <v xml:space="preserve">\"startDate\" : \"\", </v>
      </c>
      <c r="BQ86" s="238" t="str">
        <f>"\""endDate\"" : \""" &amp; demoPosts[[#This Row],[endDate]] &amp; "\"", "</f>
        <v xml:space="preserve">\"endDate\" : \"\", </v>
      </c>
      <c r="BR86" s="238" t="str">
        <f>"\""currency\"" : \""" &amp; demoPosts[[#This Row],[currency]] &amp; "\"", "</f>
        <v xml:space="preserve">\"currency\" : \"\", </v>
      </c>
      <c r="BS86" s="238" t="str">
        <f>"\""workLocation\"" : \""" &amp; demoPosts[[#This Row],[workLocation]] &amp; "\"", "</f>
        <v xml:space="preserve">\"workLocation\" : \"\", </v>
      </c>
      <c r="BT86" s="238" t="str">
        <f>"\""isPayoutInPieces\"" : \""" &amp; demoPosts[[#This Row],[isPayoutInPieces]] &amp; "\"", "</f>
        <v xml:space="preserve">\"isPayoutInPieces\" : \"\", </v>
      </c>
      <c r="BU86" s="238" t="str">
        <f t="shared" si="15"/>
        <v xml:space="preserve">\"skillNeeded\" : \"\", </v>
      </c>
      <c r="BV86" s="238" t="str">
        <f>"\""posterId\"" : \""" &amp; demoPosts[[#This Row],[posterId]] &amp; "\"", "</f>
        <v xml:space="preserve">\"posterId\" : \"\", </v>
      </c>
      <c r="BW86" s="238" t="str">
        <f>"\""versionNumber\"" : \""" &amp; demoPosts[[#This Row],[versionNumber]] &amp; "\"", "</f>
        <v xml:space="preserve">\"versionNumber\" : \"\", </v>
      </c>
      <c r="BX86" s="239" t="str">
        <f>"\""allowFormatting\"" : " &amp; demoPosts[[#This Row],[allowFormatting]] &amp; ", "</f>
        <v xml:space="preserve">\"allowFormatting\" : , </v>
      </c>
      <c r="BY86" s="238" t="str">
        <f>"\""canForward\"" : " &amp; demoPosts[[#This Row],[canForward]] &amp; ", "</f>
        <v xml:space="preserve">\"canForward\" : true, </v>
      </c>
      <c r="BZ86" s="238" t="str">
        <f t="shared" si="16"/>
        <v xml:space="preserve">\"referents\" : \"\", </v>
      </c>
      <c r="CA86" s="238" t="str">
        <f>"\""contractType\"" : \""" &amp; demoPosts[[#This Row],[contractType]] &amp; "\"", "</f>
        <v xml:space="preserve">\"contractType\" : \"\", </v>
      </c>
      <c r="CB86" s="238" t="str">
        <f>"\""budget\"" : \""" &amp; demoPosts[[#This Row],[budget]] &amp; "\"""</f>
        <v>\"budget\" : \"\"</v>
      </c>
      <c r="CC86"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6" s="238"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6" s="238" t="str">
        <f>"\""subject\"" : \""" &amp; demoPosts[[#This Row],[messageSubject]] &amp; "\"","</f>
        <v>\"subject\" : \"subject to discussion\",</v>
      </c>
      <c r="CF86"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6"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6"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6" s="232" t="str">
        <f ca="1">"{\""$type\"":\"""&amp;demoPosts[[#This Row],[$type]]&amp;"\"","&amp;demoPosts[[#This Row],[uidInnerJson]]&amp;demoPosts[[#This Row],[createdInnerJson]]&amp;demoPosts[[#This Row],[modifiedInnerJson]]&amp;"\""connections\"":[{}],"&amp;demoPosts[[#This Row],[typeDependentContentJson]]&amp;"}"</f>
        <v>{\"$type\":\"shared.models.MessagePost\",\"uid\" : \"6ff0d238206f4bffbc0083b854aa13c9\", \"created\" : \"2016-09-02T23:11:46Z\", \"modified\" : \"2002-05-30T09:30:10Z\", \"connections\":[{}],\"postContent\": {\"$type\":\"shared.models.MessagePostContent\",\"versionedPostId\" : \"\", \"versionedPostPredecessorId\" : \"\", \"versionNumber\" : \"\", \"canForward\"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6" s="212" t="str">
        <f>"""uid"" : """&amp;demoPosts[[#This Row],[uid]]&amp;""", "</f>
        <v xml:space="preserve">"uid" : "6ff0d238206f4bffbc0083b854aa13c9", </v>
      </c>
      <c r="CK86" s="231" t="str">
        <f>"""src"" : """&amp;demoPosts[[#This Row],[Source]]&amp;""", "</f>
        <v xml:space="preserve">"src" : "b15411de734e4a2f8d0c7a430233008b", </v>
      </c>
      <c r="CL86" s="231" t="str">
        <f>"""trgts"" : ["""&amp;demoPosts[[#This Row],[trgt1]]&amp;"""], "</f>
        <v xml:space="preserve">"trgts" : ["eeeeeeeeeeeeeeeeeeeeeeeeeeeeeeee"], </v>
      </c>
      <c r="CM86" s="209" t="str">
        <f>"""label"" : ""each([Bitcoin],[Ethereum],[" &amp; demoPosts[[#This Row],[postTypeGuidLabel]]&amp;"])"", "</f>
        <v xml:space="preserve">"label" : "each([Bitcoin],[Ethereum],[MESSAGEPOSTLABEL])", </v>
      </c>
      <c r="CN86" s="240"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\"2016-09-02T23:11:46Z\", \"modified\" : \"2002-05-30T09:30:10Z\", \"connections\":[{}],\"postContent\": {\"$type\":\"shared.models.MessagePostContent\",\"versionedPostId\" : \"\", \"versionedPostPredecessorId\" : \"\", \"versionNumber\" : \"\", \"canForward\"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7" spans="2:92" s="209" customFormat="1" x14ac:dyDescent="0.25">
      <c r="B87" s="209" t="s">
        <v>1296</v>
      </c>
      <c r="C87" s="209" t="s">
        <v>1200</v>
      </c>
      <c r="D87" s="209" t="str">
        <f>VLOOKUP(demoPosts[[#This Row],[Source]],Table1[[UUID]:[email]],2,FALSE)</f>
        <v>85@localhost</v>
      </c>
      <c r="E87" s="213" t="s">
        <v>2507</v>
      </c>
      <c r="F87" s="209" t="s">
        <v>806</v>
      </c>
      <c r="G87"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7" s="232"/>
      <c r="I87" s="232" t="str">
        <f t="shared" ca="1" si="17"/>
        <v>2016-09-02T23:11:46Z</v>
      </c>
      <c r="J87" s="232" t="s">
        <v>805</v>
      </c>
      <c r="K87" s="233"/>
      <c r="L87" s="232"/>
      <c r="M87" s="232" t="s">
        <v>2620</v>
      </c>
      <c r="N87" s="164" t="str">
        <f>ROW(demoPosts[[#This Row],[postTypeGuidLabel]])-3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64">
        <v>12</v>
      </c>
      <c r="P8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64"/>
      <c r="R87" s="234"/>
      <c r="S87" s="234"/>
      <c r="T87" s="234"/>
      <c r="U87" s="234"/>
      <c r="V87" s="234"/>
      <c r="W87" s="234"/>
      <c r="X87" s="234"/>
      <c r="Y87" s="234"/>
      <c r="Z87" s="234"/>
      <c r="AA87" s="234"/>
      <c r="AB87" s="234"/>
      <c r="AC87" s="235"/>
      <c r="AD87" s="234"/>
      <c r="AE87" s="234"/>
      <c r="AF87" s="236"/>
      <c r="AG87" s="165" t="s">
        <v>869</v>
      </c>
      <c r="AH87" s="234"/>
      <c r="AI87" s="234"/>
      <c r="AJ87" s="234"/>
      <c r="AK87" s="237"/>
      <c r="AL87" s="237"/>
      <c r="AM87" s="237"/>
      <c r="AN87" s="237"/>
      <c r="AO87" s="237"/>
      <c r="AP87" s="237"/>
      <c r="AQ87" s="237"/>
      <c r="AR87" s="237"/>
      <c r="AS87" s="237" t="str">
        <f>"\""name\"" : \"""&amp;demoPosts[[#This Row],[talentProfile.name]]&amp;"\"", "</f>
        <v xml:space="preserve">\"name\" : \"\", </v>
      </c>
      <c r="AT87" s="237" t="str">
        <f>"\""title\"" : \"""&amp;demoPosts[[#This Row],[talentProfile.title]]&amp;"\"", "</f>
        <v xml:space="preserve">\"title\" : \"\", </v>
      </c>
      <c r="AU87" s="237" t="str">
        <f>"\""capabilities\"" : \"""&amp;demoPosts[[#This Row],[talentProfile.capabilities]]&amp;"\"", "</f>
        <v xml:space="preserve">\"capabilities\" : \"\", </v>
      </c>
      <c r="AV87" s="237" t="str">
        <f>"\""video\"" : \"""&amp;demoPosts[[#This Row],[talentProfile.video]]&amp;"\"" "</f>
        <v xml:space="preserve">\"video\" : \"\" </v>
      </c>
      <c r="AW87"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7" s="212" t="str">
        <f>"\""uid\"" : \"""&amp;demoPosts[[#This Row],[uid]]&amp;"\"", "</f>
        <v xml:space="preserve">\"uid\" : \"03a8e79392a14a7f886527ad9e58af32\", </v>
      </c>
      <c r="AY87" s="232" t="e">
        <f>"\""text\"" : \""" &amp;#REF! &amp; "\"", "</f>
        <v>#REF!</v>
      </c>
      <c r="AZ87" s="232" t="str">
        <f t="shared" si="13"/>
        <v xml:space="preserve">\"type\" : \"TEXT\", </v>
      </c>
      <c r="BA87" s="232" t="str">
        <f ca="1">"\""created\"" : \""" &amp; demoPosts[[#This Row],[created]] &amp; "\"", "</f>
        <v xml:space="preserve">\"created\" : \"2016-09-02T23:11:46Z\", </v>
      </c>
      <c r="BB87" s="232" t="str">
        <f>"\""modified\"" : \""" &amp; demoPosts[[#This Row],[modified]] &amp; "\"", "</f>
        <v xml:space="preserve">\"modified\" : \"2002-05-30T09:30:10Z\", </v>
      </c>
      <c r="BC87" s="232" t="str">
        <f ca="1">"\""created\"" : \""" &amp; demoPosts[[#This Row],[created]] &amp; "\"", "</f>
        <v xml:space="preserve">\"created\" : \"2016-09-02T23:11:46Z\", </v>
      </c>
      <c r="BD87" s="232" t="str">
        <f>"\""modified\"" : \""" &amp; demoPosts[[#This Row],[modified]] &amp; "\"", "</f>
        <v xml:space="preserve">\"modified\" : \"2002-05-30T09:30:10Z\", </v>
      </c>
      <c r="BE87" s="232" t="str">
        <f>"\""labels\"" : \""each([Bitcoin],[Ethereum],[" &amp; demoPosts[[#This Row],[postTypeGuidLabel]]&amp;"])\"", "</f>
        <v xml:space="preserve">\"labels\" : \"each([Bitcoin],[Ethereum],[MESSAGEPOSTLABEL])\", </v>
      </c>
      <c r="BF87" s="232" t="str">
        <f t="shared" si="14"/>
        <v>\"connections\":[{\"source\":\"alias://ff5136ad023a66644c4f4a8e2a495bb34689/alias\",\"target\":\"alias://0e65bd3a974ed1d7c195f94055c93537827f/alias\",\"label\":\"f0186f0d-c862-4ee3-9c09-b850a9d745a7\"}],</v>
      </c>
      <c r="BG87" s="232" t="str">
        <f>"\""versionedPostId\"" : \""" &amp; demoPosts[[#This Row],[versionedPost.id]] &amp; "\"", "</f>
        <v xml:space="preserve">\"versionedPostId\" : \"\", </v>
      </c>
      <c r="BH87" s="232" t="str">
        <f>"\""versionedPostPredecessorId\"" : \""" &amp; demoPosts[[#This Row],[versionedPost.predecessorID]] &amp; "\"", "</f>
        <v xml:space="preserve">\"versionedPostPredecessorId\" : \"\", </v>
      </c>
      <c r="BI87" s="238" t="str">
        <f>"\""jobPostType\"" : \""" &amp; demoPosts[[#This Row],[jobPostType]] &amp; "\"", "</f>
        <v xml:space="preserve">\"jobPostType\" : \"\", </v>
      </c>
      <c r="BJ87" s="238" t="str">
        <f>"\""name\"" : \""" &amp; demoPosts[[#This Row],[summary]] &amp; "\"", "</f>
        <v xml:space="preserve">\"name\" : \"\", </v>
      </c>
      <c r="BK87" s="238" t="str">
        <f>"\""description\"" : \""" &amp; demoPosts[[#This Row],[description]] &amp; "\"", "</f>
        <v xml:space="preserve">\"description\" : \"\", </v>
      </c>
      <c r="BL87" s="238" t="str">
        <f>"\""message\"" : \""" &amp; demoPosts[[#This Row],[message]] &amp; "\"", "</f>
        <v xml:space="preserve">\"message\" : \"\", </v>
      </c>
      <c r="BM87"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7" s="238" t="str">
        <f>"\""postedDate\"" : \""" &amp; demoPosts[[#This Row],[message]] &amp; "\"", "</f>
        <v xml:space="preserve">\"postedDate\" : \"\", </v>
      </c>
      <c r="BO87" s="238" t="str">
        <f>"\""broadcastDate\"" : \""" &amp; demoPosts[[#This Row],[broadcastDate]] &amp; "\"", "</f>
        <v xml:space="preserve">\"broadcastDate\" : \"\", </v>
      </c>
      <c r="BP87" s="238" t="str">
        <f>"\""startDate\"" : \""" &amp; demoPosts[[#This Row],[startDate]] &amp; "\"", "</f>
        <v xml:space="preserve">\"startDate\" : \"\", </v>
      </c>
      <c r="BQ87" s="238" t="str">
        <f>"\""endDate\"" : \""" &amp; demoPosts[[#This Row],[endDate]] &amp; "\"", "</f>
        <v xml:space="preserve">\"endDate\" : \"\", </v>
      </c>
      <c r="BR87" s="238" t="str">
        <f>"\""currency\"" : \""" &amp; demoPosts[[#This Row],[currency]] &amp; "\"", "</f>
        <v xml:space="preserve">\"currency\" : \"\", </v>
      </c>
      <c r="BS87" s="238" t="str">
        <f>"\""workLocation\"" : \""" &amp; demoPosts[[#This Row],[workLocation]] &amp; "\"", "</f>
        <v xml:space="preserve">\"workLocation\" : \"\", </v>
      </c>
      <c r="BT87" s="238" t="str">
        <f>"\""isPayoutInPieces\"" : \""" &amp; demoPosts[[#This Row],[isPayoutInPieces]] &amp; "\"", "</f>
        <v xml:space="preserve">\"isPayoutInPieces\" : \"\", </v>
      </c>
      <c r="BU87" s="238" t="str">
        <f t="shared" si="15"/>
        <v xml:space="preserve">\"skillNeeded\" : \"\", </v>
      </c>
      <c r="BV87" s="238" t="str">
        <f>"\""posterId\"" : \""" &amp; demoPosts[[#This Row],[posterId]] &amp; "\"", "</f>
        <v xml:space="preserve">\"posterId\" : \"\", </v>
      </c>
      <c r="BW87" s="238" t="str">
        <f>"\""versionNumber\"" : \""" &amp; demoPosts[[#This Row],[versionNumber]] &amp; "\"", "</f>
        <v xml:space="preserve">\"versionNumber\" : \"\", </v>
      </c>
      <c r="BX87" s="239" t="str">
        <f>"\""allowFormatting\"" : " &amp; demoPosts[[#This Row],[allowFormatting]] &amp; ", "</f>
        <v xml:space="preserve">\"allowFormatting\" : , </v>
      </c>
      <c r="BY87" s="238" t="str">
        <f>"\""canForward\"" : " &amp; demoPosts[[#This Row],[canForward]] &amp; ", "</f>
        <v xml:space="preserve">\"canForward\" : true, </v>
      </c>
      <c r="BZ87" s="238" t="str">
        <f t="shared" si="16"/>
        <v xml:space="preserve">\"referents\" : \"\", </v>
      </c>
      <c r="CA87" s="238" t="str">
        <f>"\""contractType\"" : \""" &amp; demoPosts[[#This Row],[contractType]] &amp; "\"", "</f>
        <v xml:space="preserve">\"contractType\" : \"\", </v>
      </c>
      <c r="CB87" s="238" t="str">
        <f>"\""budget\"" : \""" &amp; demoPosts[[#This Row],[budget]] &amp; "\"""</f>
        <v>\"budget\" : \"\"</v>
      </c>
      <c r="CC87"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7" s="238"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7" s="238" t="str">
        <f>"\""subject\"" : \""" &amp; demoPosts[[#This Row],[messageSubject]] &amp; "\"","</f>
        <v>\"subject\" : \"subject to discussion\",</v>
      </c>
      <c r="CF87"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7"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7"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7" s="232" t="str">
        <f ca="1">"{\""$type\"":\"""&amp;demoPosts[[#This Row],[$type]]&amp;"\"","&amp;demoPosts[[#This Row],[uidInnerJson]]&amp;demoPosts[[#This Row],[createdInnerJson]]&amp;demoPosts[[#This Row],[modifiedInnerJson]]&amp;"\""connections\"":[{}],"&amp;demoPosts[[#This Row],[typeDependentContentJson]]&amp;"}"</f>
        <v>{\"$type\":\"shared.models.MessagePost\",\"uid\" : \"03a8e79392a14a7f886527ad9e58af32\", \"created\" : \"2016-09-02T23:11:46Z\", \"modified\" : \"2002-05-30T09:30:10Z\", \"connections\":[{}],\"postContent\": {\"$type\":\"shared.models.MessagePostContent\",\"versionedPostId\" : \"\", \"versionedPostPredecessorId\" : \"\", \"versionNumber\" : \"\", \"canForward\"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7" s="212" t="str">
        <f>"""uid"" : """&amp;demoPosts[[#This Row],[uid]]&amp;""", "</f>
        <v xml:space="preserve">"uid" : "03a8e79392a14a7f886527ad9e58af32", </v>
      </c>
      <c r="CK87" s="231" t="str">
        <f>"""src"" : """&amp;demoPosts[[#This Row],[Source]]&amp;""", "</f>
        <v xml:space="preserve">"src" : "244eedce45a84faf9cf8c18fb35aa6e1", </v>
      </c>
      <c r="CL87" s="231" t="str">
        <f>"""trgts"" : ["""&amp;demoPosts[[#This Row],[trgt1]]&amp;"""], "</f>
        <v xml:space="preserve">"trgts" : ["eeeeeeeeeeeeeeeeeeeeeeeeeeeeeeee"], </v>
      </c>
      <c r="CM87" s="209" t="str">
        <f>"""label"" : ""each([Bitcoin],[Ethereum],[" &amp; demoPosts[[#This Row],[postTypeGuidLabel]]&amp;"])"", "</f>
        <v xml:space="preserve">"label" : "each([Bitcoin],[Ethereum],[MESSAGEPOSTLABEL])", </v>
      </c>
      <c r="CN87" s="240"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\"2016-09-02T23:11:46Z\", \"modified\" : \"2002-05-30T09:30:10Z\", \"connections\":[{}],\"postContent\": {\"$type\":\"shared.models.MessagePostContent\",\"versionedPostId\" : \"\", \"versionedPostPredecessorId\" : \"\", \"versionNumber\" : \"\", \"canForward\"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8" spans="2:92" s="209" customFormat="1" x14ac:dyDescent="0.25">
      <c r="B88" s="209" t="s">
        <v>1297</v>
      </c>
      <c r="C88" s="209" t="s">
        <v>1201</v>
      </c>
      <c r="D88" s="209" t="str">
        <f>VLOOKUP(demoPosts[[#This Row],[Source]],Table1[[UUID]:[email]],2,FALSE)</f>
        <v>86@localhost</v>
      </c>
      <c r="E88" s="213" t="s">
        <v>2507</v>
      </c>
      <c r="F88" s="209" t="s">
        <v>806</v>
      </c>
      <c r="G88"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8" s="232"/>
      <c r="I88" s="232" t="str">
        <f t="shared" ca="1" si="17"/>
        <v>2016-09-02T23:11:46Z</v>
      </c>
      <c r="J88" s="232" t="s">
        <v>805</v>
      </c>
      <c r="K88" s="233"/>
      <c r="L88" s="232"/>
      <c r="M88" s="232" t="s">
        <v>2620</v>
      </c>
      <c r="N88" s="164" t="str">
        <f>ROW(demoPosts[[#This Row],[postTypeGuidLabel]])-3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64">
        <v>12</v>
      </c>
      <c r="P8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64"/>
      <c r="R88" s="234"/>
      <c r="S88" s="234"/>
      <c r="T88" s="234"/>
      <c r="U88" s="234"/>
      <c r="V88" s="234"/>
      <c r="W88" s="234"/>
      <c r="X88" s="234"/>
      <c r="Y88" s="234"/>
      <c r="Z88" s="234"/>
      <c r="AA88" s="234"/>
      <c r="AB88" s="234"/>
      <c r="AC88" s="235"/>
      <c r="AD88" s="234"/>
      <c r="AE88" s="234"/>
      <c r="AF88" s="236"/>
      <c r="AG88" s="165" t="s">
        <v>869</v>
      </c>
      <c r="AH88" s="234"/>
      <c r="AI88" s="234"/>
      <c r="AJ88" s="234"/>
      <c r="AK88" s="237"/>
      <c r="AL88" s="237"/>
      <c r="AM88" s="237"/>
      <c r="AN88" s="237"/>
      <c r="AO88" s="237"/>
      <c r="AP88" s="237"/>
      <c r="AQ88" s="237"/>
      <c r="AR88" s="237"/>
      <c r="AS88" s="237" t="str">
        <f>"\""name\"" : \"""&amp;demoPosts[[#This Row],[talentProfile.name]]&amp;"\"", "</f>
        <v xml:space="preserve">\"name\" : \"\", </v>
      </c>
      <c r="AT88" s="237" t="str">
        <f>"\""title\"" : \"""&amp;demoPosts[[#This Row],[talentProfile.title]]&amp;"\"", "</f>
        <v xml:space="preserve">\"title\" : \"\", </v>
      </c>
      <c r="AU88" s="237" t="str">
        <f>"\""capabilities\"" : \"""&amp;demoPosts[[#This Row],[talentProfile.capabilities]]&amp;"\"", "</f>
        <v xml:space="preserve">\"capabilities\" : \"\", </v>
      </c>
      <c r="AV88" s="237" t="str">
        <f>"\""video\"" : \"""&amp;demoPosts[[#This Row],[talentProfile.video]]&amp;"\"" "</f>
        <v xml:space="preserve">\"video\" : \"\" </v>
      </c>
      <c r="AW88"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8" s="212" t="str">
        <f>"\""uid\"" : \"""&amp;demoPosts[[#This Row],[uid]]&amp;"\"", "</f>
        <v xml:space="preserve">\"uid\" : \"e420a63a41114c19afd3f7b539e819bc\", </v>
      </c>
      <c r="AY88" s="232" t="e">
        <f>"\""text\"" : \""" &amp;#REF! &amp; "\"", "</f>
        <v>#REF!</v>
      </c>
      <c r="AZ88" s="232" t="str">
        <f t="shared" si="13"/>
        <v xml:space="preserve">\"type\" : \"TEXT\", </v>
      </c>
      <c r="BA88" s="232" t="str">
        <f ca="1">"\""created\"" : \""" &amp; demoPosts[[#This Row],[created]] &amp; "\"", "</f>
        <v xml:space="preserve">\"created\" : \"2016-09-02T23:11:46Z\", </v>
      </c>
      <c r="BB88" s="232" t="str">
        <f>"\""modified\"" : \""" &amp; demoPosts[[#This Row],[modified]] &amp; "\"", "</f>
        <v xml:space="preserve">\"modified\" : \"2002-05-30T09:30:10Z\", </v>
      </c>
      <c r="BC88" s="232" t="str">
        <f ca="1">"\""created\"" : \""" &amp; demoPosts[[#This Row],[created]] &amp; "\"", "</f>
        <v xml:space="preserve">\"created\" : \"2016-09-02T23:11:46Z\", </v>
      </c>
      <c r="BD88" s="232" t="str">
        <f>"\""modified\"" : \""" &amp; demoPosts[[#This Row],[modified]] &amp; "\"", "</f>
        <v xml:space="preserve">\"modified\" : \"2002-05-30T09:30:10Z\", </v>
      </c>
      <c r="BE88" s="232" t="str">
        <f>"\""labels\"" : \""each([Bitcoin],[Ethereum],[" &amp; demoPosts[[#This Row],[postTypeGuidLabel]]&amp;"])\"", "</f>
        <v xml:space="preserve">\"labels\" : \"each([Bitcoin],[Ethereum],[MESSAGEPOSTLABEL])\", </v>
      </c>
      <c r="BF88" s="232" t="str">
        <f t="shared" si="14"/>
        <v>\"connections\":[{\"source\":\"alias://ff5136ad023a66644c4f4a8e2a495bb34689/alias\",\"target\":\"alias://0e65bd3a974ed1d7c195f94055c93537827f/alias\",\"label\":\"f0186f0d-c862-4ee3-9c09-b850a9d745a7\"}],</v>
      </c>
      <c r="BG88" s="232" t="str">
        <f>"\""versionedPostId\"" : \""" &amp; demoPosts[[#This Row],[versionedPost.id]] &amp; "\"", "</f>
        <v xml:space="preserve">\"versionedPostId\" : \"\", </v>
      </c>
      <c r="BH88" s="232" t="str">
        <f>"\""versionedPostPredecessorId\"" : \""" &amp; demoPosts[[#This Row],[versionedPost.predecessorID]] &amp; "\"", "</f>
        <v xml:space="preserve">\"versionedPostPredecessorId\" : \"\", </v>
      </c>
      <c r="BI88" s="238" t="str">
        <f>"\""jobPostType\"" : \""" &amp; demoPosts[[#This Row],[jobPostType]] &amp; "\"", "</f>
        <v xml:space="preserve">\"jobPostType\" : \"\", </v>
      </c>
      <c r="BJ88" s="238" t="str">
        <f>"\""name\"" : \""" &amp; demoPosts[[#This Row],[summary]] &amp; "\"", "</f>
        <v xml:space="preserve">\"name\" : \"\", </v>
      </c>
      <c r="BK88" s="238" t="str">
        <f>"\""description\"" : \""" &amp; demoPosts[[#This Row],[description]] &amp; "\"", "</f>
        <v xml:space="preserve">\"description\" : \"\", </v>
      </c>
      <c r="BL88" s="238" t="str">
        <f>"\""message\"" : \""" &amp; demoPosts[[#This Row],[message]] &amp; "\"", "</f>
        <v xml:space="preserve">\"message\" : \"\", </v>
      </c>
      <c r="BM88"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8" s="238" t="str">
        <f>"\""postedDate\"" : \""" &amp; demoPosts[[#This Row],[message]] &amp; "\"", "</f>
        <v xml:space="preserve">\"postedDate\" : \"\", </v>
      </c>
      <c r="BO88" s="238" t="str">
        <f>"\""broadcastDate\"" : \""" &amp; demoPosts[[#This Row],[broadcastDate]] &amp; "\"", "</f>
        <v xml:space="preserve">\"broadcastDate\" : \"\", </v>
      </c>
      <c r="BP88" s="238" t="str">
        <f>"\""startDate\"" : \""" &amp; demoPosts[[#This Row],[startDate]] &amp; "\"", "</f>
        <v xml:space="preserve">\"startDate\" : \"\", </v>
      </c>
      <c r="BQ88" s="238" t="str">
        <f>"\""endDate\"" : \""" &amp; demoPosts[[#This Row],[endDate]] &amp; "\"", "</f>
        <v xml:space="preserve">\"endDate\" : \"\", </v>
      </c>
      <c r="BR88" s="238" t="str">
        <f>"\""currency\"" : \""" &amp; demoPosts[[#This Row],[currency]] &amp; "\"", "</f>
        <v xml:space="preserve">\"currency\" : \"\", </v>
      </c>
      <c r="BS88" s="238" t="str">
        <f>"\""workLocation\"" : \""" &amp; demoPosts[[#This Row],[workLocation]] &amp; "\"", "</f>
        <v xml:space="preserve">\"workLocation\" : \"\", </v>
      </c>
      <c r="BT88" s="238" t="str">
        <f>"\""isPayoutInPieces\"" : \""" &amp; demoPosts[[#This Row],[isPayoutInPieces]] &amp; "\"", "</f>
        <v xml:space="preserve">\"isPayoutInPieces\" : \"\", </v>
      </c>
      <c r="BU88" s="238" t="str">
        <f t="shared" si="15"/>
        <v xml:space="preserve">\"skillNeeded\" : \"\", </v>
      </c>
      <c r="BV88" s="238" t="str">
        <f>"\""posterId\"" : \""" &amp; demoPosts[[#This Row],[posterId]] &amp; "\"", "</f>
        <v xml:space="preserve">\"posterId\" : \"\", </v>
      </c>
      <c r="BW88" s="238" t="str">
        <f>"\""versionNumber\"" : \""" &amp; demoPosts[[#This Row],[versionNumber]] &amp; "\"", "</f>
        <v xml:space="preserve">\"versionNumber\" : \"\", </v>
      </c>
      <c r="BX88" s="239" t="str">
        <f>"\""allowFormatting\"" : " &amp; demoPosts[[#This Row],[allowFormatting]] &amp; ", "</f>
        <v xml:space="preserve">\"allowFormatting\" : , </v>
      </c>
      <c r="BY88" s="238" t="str">
        <f>"\""canForward\"" : " &amp; demoPosts[[#This Row],[canForward]] &amp; ", "</f>
        <v xml:space="preserve">\"canForward\" : true, </v>
      </c>
      <c r="BZ88" s="238" t="str">
        <f t="shared" si="16"/>
        <v xml:space="preserve">\"referents\" : \"\", </v>
      </c>
      <c r="CA88" s="238" t="str">
        <f>"\""contractType\"" : \""" &amp; demoPosts[[#This Row],[contractType]] &amp; "\"", "</f>
        <v xml:space="preserve">\"contractType\" : \"\", </v>
      </c>
      <c r="CB88" s="238" t="str">
        <f>"\""budget\"" : \""" &amp; demoPosts[[#This Row],[budget]] &amp; "\"""</f>
        <v>\"budget\" : \"\"</v>
      </c>
      <c r="CC88"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8" s="238"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8" s="238" t="str">
        <f>"\""subject\"" : \""" &amp; demoPosts[[#This Row],[messageSubject]] &amp; "\"","</f>
        <v>\"subject\" : \"subject to discussion\",</v>
      </c>
      <c r="CF88"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8"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8"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8" s="232" t="str">
        <f ca="1">"{\""$type\"":\"""&amp;demoPosts[[#This Row],[$type]]&amp;"\"","&amp;demoPosts[[#This Row],[uidInnerJson]]&amp;demoPosts[[#This Row],[createdInnerJson]]&amp;demoPosts[[#This Row],[modifiedInnerJson]]&amp;"\""connections\"":[{}],"&amp;demoPosts[[#This Row],[typeDependentContentJson]]&amp;"}"</f>
        <v>{\"$type\":\"shared.models.MessagePost\",\"uid\" : \"e420a63a41114c19afd3f7b539e819bc\", \"created\" : \"2016-09-02T23:11:46Z\", \"modified\" : \"2002-05-30T09:30:10Z\", \"connections\":[{}],\"postContent\": {\"$type\":\"shared.models.MessagePostContent\",\"versionedPostId\" : \"\", \"versionedPostPredecessorId\" : \"\", \"versionNumber\" : \"\", \"canForward\"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8" s="212" t="str">
        <f>"""uid"" : """&amp;demoPosts[[#This Row],[uid]]&amp;""", "</f>
        <v xml:space="preserve">"uid" : "e420a63a41114c19afd3f7b539e819bc", </v>
      </c>
      <c r="CK88" s="231" t="str">
        <f>"""src"" : """&amp;demoPosts[[#This Row],[Source]]&amp;""", "</f>
        <v xml:space="preserve">"src" : "1fdc30beabfa499f95b75eb29435e8c8", </v>
      </c>
      <c r="CL88" s="231" t="str">
        <f>"""trgts"" : ["""&amp;demoPosts[[#This Row],[trgt1]]&amp;"""], "</f>
        <v xml:space="preserve">"trgts" : ["eeeeeeeeeeeeeeeeeeeeeeeeeeeeeeee"], </v>
      </c>
      <c r="CM88" s="209" t="str">
        <f>"""label"" : ""each([Bitcoin],[Ethereum],[" &amp; demoPosts[[#This Row],[postTypeGuidLabel]]&amp;"])"", "</f>
        <v xml:space="preserve">"label" : "each([Bitcoin],[Ethereum],[MESSAGEPOSTLABEL])", </v>
      </c>
      <c r="CN88" s="240"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\"2016-09-02T23:11:46Z\", \"modified\" : \"2002-05-30T09:30:10Z\", \"connections\":[{}],\"postContent\": {\"$type\":\"shared.models.MessagePostContent\",\"versionedPostId\" : \"\", \"versionedPostPredecessorId\" : \"\", \"versionNumber\" : \"\", \"canForward\"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89" spans="2:92" s="209" customFormat="1" x14ac:dyDescent="0.25">
      <c r="B89" s="209" t="s">
        <v>1298</v>
      </c>
      <c r="C89" s="209" t="s">
        <v>1202</v>
      </c>
      <c r="D89" s="209" t="str">
        <f>VLOOKUP(demoPosts[[#This Row],[Source]],Table1[[UUID]:[email]],2,FALSE)</f>
        <v>87@localhost</v>
      </c>
      <c r="E89" s="213" t="s">
        <v>2507</v>
      </c>
      <c r="F89" s="209" t="s">
        <v>806</v>
      </c>
      <c r="G89" s="23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89" s="232"/>
      <c r="I89" s="232" t="str">
        <f t="shared" ca="1" si="17"/>
        <v>2016-09-02T23:11:46Z</v>
      </c>
      <c r="J89" s="232" t="s">
        <v>805</v>
      </c>
      <c r="K89" s="233"/>
      <c r="L89" s="232"/>
      <c r="M89" s="232" t="s">
        <v>2620</v>
      </c>
      <c r="N89" s="164" t="str">
        <f>ROW(demoPosts[[#This Row],[postTypeGuidLabel]])-3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64">
        <v>12</v>
      </c>
      <c r="P8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64"/>
      <c r="R89" s="234"/>
      <c r="S89" s="234"/>
      <c r="T89" s="234"/>
      <c r="U89" s="234"/>
      <c r="V89" s="234"/>
      <c r="W89" s="234"/>
      <c r="X89" s="234"/>
      <c r="Y89" s="234"/>
      <c r="Z89" s="234"/>
      <c r="AA89" s="234"/>
      <c r="AB89" s="234"/>
      <c r="AC89" s="235"/>
      <c r="AD89" s="234"/>
      <c r="AE89" s="234"/>
      <c r="AF89" s="236"/>
      <c r="AG89" s="165" t="s">
        <v>869</v>
      </c>
      <c r="AH89" s="234"/>
      <c r="AI89" s="234"/>
      <c r="AJ89" s="234"/>
      <c r="AK89" s="237"/>
      <c r="AL89" s="237"/>
      <c r="AM89" s="237"/>
      <c r="AN89" s="237"/>
      <c r="AO89" s="237"/>
      <c r="AP89" s="237"/>
      <c r="AQ89" s="237"/>
      <c r="AR89" s="237"/>
      <c r="AS89" s="237" t="str">
        <f>"\""name\"" : \"""&amp;demoPosts[[#This Row],[talentProfile.name]]&amp;"\"", "</f>
        <v xml:space="preserve">\"name\" : \"\", </v>
      </c>
      <c r="AT89" s="237" t="str">
        <f>"\""title\"" : \"""&amp;demoPosts[[#This Row],[talentProfile.title]]&amp;"\"", "</f>
        <v xml:space="preserve">\"title\" : \"\", </v>
      </c>
      <c r="AU89" s="237" t="str">
        <f>"\""capabilities\"" : \"""&amp;demoPosts[[#This Row],[talentProfile.capabilities]]&amp;"\"", "</f>
        <v xml:space="preserve">\"capabilities\" : \"\", </v>
      </c>
      <c r="AV89" s="237" t="str">
        <f>"\""video\"" : \"""&amp;demoPosts[[#This Row],[talentProfile.video]]&amp;"\"" "</f>
        <v xml:space="preserve">\"video\" : \"\" </v>
      </c>
      <c r="AW89" s="23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89" s="212" t="str">
        <f>"\""uid\"" : \"""&amp;demoPosts[[#This Row],[uid]]&amp;"\"", "</f>
        <v xml:space="preserve">\"uid\" : \"f96d9586813d47c5babf450813f089fd\", </v>
      </c>
      <c r="AY89" s="232" t="e">
        <f>"\""text\"" : \""" &amp;#REF! &amp; "\"", "</f>
        <v>#REF!</v>
      </c>
      <c r="AZ89" s="232" t="str">
        <f>"\""type\"" : \""TEXT\"", "</f>
        <v xml:space="preserve">\"type\" : \"TEXT\", </v>
      </c>
      <c r="BA89" s="232" t="str">
        <f ca="1">"\""created\"" : \""" &amp; demoPosts[[#This Row],[created]] &amp; "\"", "</f>
        <v xml:space="preserve">\"created\" : \"2016-09-02T23:11:46Z\", </v>
      </c>
      <c r="BB89" s="232" t="str">
        <f>"\""modified\"" : \""" &amp; demoPosts[[#This Row],[modified]] &amp; "\"", "</f>
        <v xml:space="preserve">\"modified\" : \"2002-05-30T09:30:10Z\", </v>
      </c>
      <c r="BC89" s="232" t="str">
        <f ca="1">"\""created\"" : \""" &amp; demoPosts[[#This Row],[created]] &amp; "\"", "</f>
        <v xml:space="preserve">\"created\" : \"2016-09-02T23:11:46Z\", </v>
      </c>
      <c r="BD89" s="232" t="str">
        <f>"\""modified\"" : \""" &amp; demoPosts[[#This Row],[modified]] &amp; "\"", "</f>
        <v xml:space="preserve">\"modified\" : \"2002-05-30T09:30:10Z\", </v>
      </c>
      <c r="BE89" s="232" t="str">
        <f>"\""labels\"" : \""each([Bitcoin],[Ethereum],[" &amp; demoPosts[[#This Row],[postTypeGuidLabel]]&amp;"])\"", "</f>
        <v xml:space="preserve">\"labels\" : \"each([Bitcoin],[Ethereum],[MESSAGEPOSTLABEL])\", </v>
      </c>
      <c r="BF89" s="232"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G89" s="232" t="str">
        <f>"\""versionedPostId\"" : \""" &amp; demoPosts[[#This Row],[versionedPost.id]] &amp; "\"", "</f>
        <v xml:space="preserve">\"versionedPostId\" : \"\", </v>
      </c>
      <c r="BH89" s="232" t="str">
        <f>"\""versionedPostPredecessorId\"" : \""" &amp; demoPosts[[#This Row],[versionedPost.predecessorID]] &amp; "\"", "</f>
        <v xml:space="preserve">\"versionedPostPredecessorId\" : \"\", </v>
      </c>
      <c r="BI89" s="238" t="str">
        <f>"\""jobPostType\"" : \""" &amp; demoPosts[[#This Row],[jobPostType]] &amp; "\"", "</f>
        <v xml:space="preserve">\"jobPostType\" : \"\", </v>
      </c>
      <c r="BJ89" s="238" t="str">
        <f>"\""name\"" : \""" &amp; demoPosts[[#This Row],[summary]] &amp; "\"", "</f>
        <v xml:space="preserve">\"name\" : \"\", </v>
      </c>
      <c r="BK89" s="238" t="str">
        <f>"\""description\"" : \""" &amp; demoPosts[[#This Row],[description]] &amp; "\"", "</f>
        <v xml:space="preserve">\"description\" : \"\", </v>
      </c>
      <c r="BL89" s="238" t="str">
        <f>"\""message\"" : \""" &amp; demoPosts[[#This Row],[message]] &amp; "\"", "</f>
        <v xml:space="preserve">\"message\" : \"\", </v>
      </c>
      <c r="BM89"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89" s="238" t="str">
        <f>"\""postedDate\"" : \""" &amp; demoPosts[[#This Row],[message]] &amp; "\"", "</f>
        <v xml:space="preserve">\"postedDate\" : \"\", </v>
      </c>
      <c r="BO89" s="238" t="str">
        <f>"\""broadcastDate\"" : \""" &amp; demoPosts[[#This Row],[broadcastDate]] &amp; "\"", "</f>
        <v xml:space="preserve">\"broadcastDate\" : \"\", </v>
      </c>
      <c r="BP89" s="238" t="str">
        <f>"\""startDate\"" : \""" &amp; demoPosts[[#This Row],[startDate]] &amp; "\"", "</f>
        <v xml:space="preserve">\"startDate\" : \"\", </v>
      </c>
      <c r="BQ89" s="238" t="str">
        <f>"\""endDate\"" : \""" &amp; demoPosts[[#This Row],[endDate]] &amp; "\"", "</f>
        <v xml:space="preserve">\"endDate\" : \"\", </v>
      </c>
      <c r="BR89" s="238" t="str">
        <f>"\""currency\"" : \""" &amp; demoPosts[[#This Row],[currency]] &amp; "\"", "</f>
        <v xml:space="preserve">\"currency\" : \"\", </v>
      </c>
      <c r="BS89" s="238" t="str">
        <f>"\""workLocation\"" : \""" &amp; demoPosts[[#This Row],[workLocation]] &amp; "\"", "</f>
        <v xml:space="preserve">\"workLocation\" : \"\", </v>
      </c>
      <c r="BT89" s="238" t="str">
        <f>"\""isPayoutInPieces\"" : \""" &amp; demoPosts[[#This Row],[isPayoutInPieces]] &amp; "\"", "</f>
        <v xml:space="preserve">\"isPayoutInPieces\" : \"\", </v>
      </c>
      <c r="BU89" s="238" t="str">
        <f>"\""skillNeeded\"" : \""" &amp; "" &amp; "\"", "</f>
        <v xml:space="preserve">\"skillNeeded\" : \"\", </v>
      </c>
      <c r="BV89" s="238" t="str">
        <f>"\""posterId\"" : \""" &amp; demoPosts[[#This Row],[posterId]] &amp; "\"", "</f>
        <v xml:space="preserve">\"posterId\" : \"\", </v>
      </c>
      <c r="BW89" s="238" t="str">
        <f>"\""versionNumber\"" : \""" &amp; demoPosts[[#This Row],[versionNumber]] &amp; "\"", "</f>
        <v xml:space="preserve">\"versionNumber\" : \"\", </v>
      </c>
      <c r="BX89" s="239" t="str">
        <f>"\""allowFormatting\"" : " &amp; demoPosts[[#This Row],[allowFormatting]] &amp; ", "</f>
        <v xml:space="preserve">\"allowFormatting\" : , </v>
      </c>
      <c r="BY89" s="238" t="str">
        <f>"\""canForward\"" : " &amp; demoPosts[[#This Row],[canForward]] &amp; ", "</f>
        <v xml:space="preserve">\"canForward\" : true, </v>
      </c>
      <c r="BZ89" s="238" t="str">
        <f>"\""referents\"" : \""" &amp; "" &amp; "\"", "</f>
        <v xml:space="preserve">\"referents\" : \"\", </v>
      </c>
      <c r="CA89" s="238" t="str">
        <f>"\""contractType\"" : \""" &amp; demoPosts[[#This Row],[contractType]] &amp; "\"", "</f>
        <v xml:space="preserve">\"contractType\" : \"\", </v>
      </c>
      <c r="CB89" s="238" t="str">
        <f>"\""budget\"" : \""" &amp; demoPosts[[#This Row],[budget]] &amp; "\"""</f>
        <v>\"budget\" : \"\"</v>
      </c>
      <c r="CC89" s="23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89" s="238"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89" s="238" t="str">
        <f>"\""subject\"" : \""" &amp; demoPosts[[#This Row],[messageSubject]] &amp; "\"","</f>
        <v>\"subject\" : \"subject to discussion\",</v>
      </c>
      <c r="CF89" s="23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89" s="23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89" s="23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89" s="232" t="str">
        <f ca="1">"{\""$type\"":\"""&amp;demoPosts[[#This Row],[$type]]&amp;"\"","&amp;demoPosts[[#This Row],[uidInnerJson]]&amp;demoPosts[[#This Row],[createdInnerJson]]&amp;demoPosts[[#This Row],[modifiedInnerJson]]&amp;"\""connections\"":[{}],"&amp;demoPosts[[#This Row],[typeDependentContentJson]]&amp;"}"</f>
        <v>{\"$type\":\"shared.models.MessagePost\",\"uid\" : \"f96d9586813d47c5babf450813f089fd\", \"created\" : \"2016-09-02T23:11:46Z\", \"modified\" : \"2002-05-30T09:30:10Z\", \"connections\":[{}],\"postContent\": {\"$type\":\"shared.models.MessagePostContent\",\"versionedPostId\" : \"\", \"versionedPostPredecessorId\" : \"\", \"versionNumber\" : \"\", \"canForward\"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89" s="212" t="str">
        <f>"""uid"" : """&amp;demoPosts[[#This Row],[uid]]&amp;""", "</f>
        <v xml:space="preserve">"uid" : "f96d9586813d47c5babf450813f089fd", </v>
      </c>
      <c r="CK89" s="231" t="str">
        <f>"""src"" : """&amp;demoPosts[[#This Row],[Source]]&amp;""", "</f>
        <v xml:space="preserve">"src" : "e1c10fc796714f95840bfb96ebbdd778", </v>
      </c>
      <c r="CL89" s="231" t="str">
        <f>"""trgts"" : ["""&amp;demoPosts[[#This Row],[trgt1]]&amp;"""], "</f>
        <v xml:space="preserve">"trgts" : ["eeeeeeeeeeeeeeeeeeeeeeeeeeeeeeee"], </v>
      </c>
      <c r="CM89" s="209" t="str">
        <f>"""label"" : ""each([Bitcoin],[Ethereum],[" &amp; demoPosts[[#This Row],[postTypeGuidLabel]]&amp;"])"", "</f>
        <v xml:space="preserve">"label" : "each([Bitcoin],[Ethereum],[MESSAGEPOSTLABEL])", </v>
      </c>
      <c r="CN89" s="240"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\"2016-09-02T23:11:46Z\", \"modified\" : \"2002-05-30T09:30:10Z\", \"connections\":[{}],\"postContent\": {\"$type\":\"shared.models.MessagePostContent\",\"versionedPostId\" : \"\", \"versionedPostPredecessorId\" : \"\", \"versionNumber\" : \"\", \"canForward\"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0" spans="2:92" x14ac:dyDescent="0.25">
      <c r="B90" t="s">
        <v>1299</v>
      </c>
      <c r="C90" t="s">
        <v>1203</v>
      </c>
      <c r="D90" t="str">
        <f>VLOOKUP(demoPosts[[#This Row],[Source]],Table1[[UUID]:[email]],2,FALSE)</f>
        <v>88@localhost</v>
      </c>
      <c r="E90" t="s">
        <v>2507</v>
      </c>
      <c r="F90" t="s">
        <v>806</v>
      </c>
      <c r="G9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t="str">
        <f t="shared" ca="1" si="17"/>
        <v>2016-09-02T23:11:46Z</v>
      </c>
      <c r="J90" t="s">
        <v>805</v>
      </c>
      <c r="M90" t="s">
        <v>2620</v>
      </c>
      <c r="N90" s="164" t="str">
        <f>ROW(demoPosts[[#This Row],[postTypeGuidLabel]])-3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64">
        <v>12</v>
      </c>
      <c r="P9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64"/>
      <c r="AG90" t="s">
        <v>869</v>
      </c>
      <c r="AS90" t="str">
        <f>"\""name\"" : \"""&amp;demoPosts[[#This Row],[talentProfile.name]]&amp;"\"", "</f>
        <v xml:space="preserve">\"name\" : \"\", </v>
      </c>
      <c r="AT90" t="str">
        <f>"\""title\"" : \"""&amp;demoPosts[[#This Row],[talentProfile.title]]&amp;"\"", "</f>
        <v xml:space="preserve">\"title\" : \"\", </v>
      </c>
      <c r="AU90" t="str">
        <f>"\""capabilities\"" : \"""&amp;demoPosts[[#This Row],[talentProfile.capabilities]]&amp;"\"", "</f>
        <v xml:space="preserve">\"capabilities\" : \"\", </v>
      </c>
      <c r="AV90" t="str">
        <f>"\""video\"" : \"""&amp;demoPosts[[#This Row],[talentProfile.video]]&amp;"\"" "</f>
        <v xml:space="preserve">\"video\" : \"\" </v>
      </c>
      <c r="AW9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0" t="str">
        <f>"\""uid\"" : \"""&amp;demoPosts[[#This Row],[uid]]&amp;"\"", "</f>
        <v xml:space="preserve">\"uid\" : \"5d3f4eb1390941bb8f317842f31c3226\", </v>
      </c>
      <c r="AY90" t="e">
        <f>"\""text\"" : \""" &amp;#REF! &amp; "\"", "</f>
        <v>#REF!</v>
      </c>
      <c r="AZ90" t="str">
        <f t="shared" si="13"/>
        <v xml:space="preserve">\"type\" : \"TEXT\", </v>
      </c>
      <c r="BA90" t="str">
        <f ca="1">"\""created\"" : \""" &amp; demoPosts[[#This Row],[created]] &amp; "\"", "</f>
        <v xml:space="preserve">\"created\" : \"2016-09-02T23:11:46Z\", </v>
      </c>
      <c r="BB90" t="str">
        <f>"\""modified\"" : \""" &amp; demoPosts[[#This Row],[modified]] &amp; "\"", "</f>
        <v xml:space="preserve">\"modified\" : \"2002-05-30T09:30:10Z\", </v>
      </c>
      <c r="BC90" t="str">
        <f ca="1">"\""created\"" : \""" &amp; demoPosts[[#This Row],[created]] &amp; "\"", "</f>
        <v xml:space="preserve">\"created\" : \"2016-09-02T23:11:46Z\", </v>
      </c>
      <c r="BD90" t="str">
        <f>"\""modified\"" : \""" &amp; demoPosts[[#This Row],[modified]] &amp; "\"", "</f>
        <v xml:space="preserve">\"modified\" : \"2002-05-30T09:30:10Z\", </v>
      </c>
      <c r="BE90" t="str">
        <f>"\""labels\"" : \""each([Bitcoin],[Ethereum],[" &amp; demoPosts[[#This Row],[postTypeGuidLabel]]&amp;"])\"", "</f>
        <v xml:space="preserve">\"labels\" : \"each([Bitcoin],[Ethereum],[MESSAGEPOSTLABEL])\", </v>
      </c>
      <c r="BF90" t="str">
        <f t="shared" si="14"/>
        <v>\"connections\":[{\"source\":\"alias://ff5136ad023a66644c4f4a8e2a495bb34689/alias\",\"target\":\"alias://0e65bd3a974ed1d7c195f94055c93537827f/alias\",\"label\":\"f0186f0d-c862-4ee3-9c09-b850a9d745a7\"}],</v>
      </c>
      <c r="BG90" t="str">
        <f>"\""versionedPostId\"" : \""" &amp; demoPosts[[#This Row],[versionedPost.id]] &amp; "\"", "</f>
        <v xml:space="preserve">\"versionedPostId\" : \"\", </v>
      </c>
      <c r="BH90" t="str">
        <f>"\""versionedPostPredecessorId\"" : \""" &amp; demoPosts[[#This Row],[versionedPost.predecessorID]] &amp; "\"", "</f>
        <v xml:space="preserve">\"versionedPostPredecessorId\" : \"\", </v>
      </c>
      <c r="BI90" t="str">
        <f>"\""jobPostType\"" : \""" &amp; demoPosts[[#This Row],[jobPostType]] &amp; "\"", "</f>
        <v xml:space="preserve">\"jobPostType\" : \"\", </v>
      </c>
      <c r="BJ90" t="str">
        <f>"\""name\"" : \""" &amp; demoPosts[[#This Row],[summary]] &amp; "\"", "</f>
        <v xml:space="preserve">\"name\" : \"\", </v>
      </c>
      <c r="BK90" t="str">
        <f>"\""description\"" : \""" &amp; demoPosts[[#This Row],[description]] &amp; "\"", "</f>
        <v xml:space="preserve">\"description\" : \"\", </v>
      </c>
      <c r="BL90" t="str">
        <f>"\""message\"" : \""" &amp; demoPosts[[#This Row],[message]] &amp; "\"", "</f>
        <v xml:space="preserve">\"message\" : \"\", </v>
      </c>
      <c r="BM9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0" t="str">
        <f>"\""postedDate\"" : \""" &amp; demoPosts[[#This Row],[message]] &amp; "\"", "</f>
        <v xml:space="preserve">\"postedDate\" : \"\", </v>
      </c>
      <c r="BO90" t="str">
        <f>"\""broadcastDate\"" : \""" &amp; demoPosts[[#This Row],[broadcastDate]] &amp; "\"", "</f>
        <v xml:space="preserve">\"broadcastDate\" : \"\", </v>
      </c>
      <c r="BP90" t="str">
        <f>"\""startDate\"" : \""" &amp; demoPosts[[#This Row],[startDate]] &amp; "\"", "</f>
        <v xml:space="preserve">\"startDate\" : \"\", </v>
      </c>
      <c r="BQ90" t="str">
        <f>"\""endDate\"" : \""" &amp; demoPosts[[#This Row],[endDate]] &amp; "\"", "</f>
        <v xml:space="preserve">\"endDate\" : \"\", </v>
      </c>
      <c r="BR90" t="str">
        <f>"\""currency\"" : \""" &amp; demoPosts[[#This Row],[currency]] &amp; "\"", "</f>
        <v xml:space="preserve">\"currency\" : \"\", </v>
      </c>
      <c r="BS90" t="str">
        <f>"\""workLocation\"" : \""" &amp; demoPosts[[#This Row],[workLocation]] &amp; "\"", "</f>
        <v xml:space="preserve">\"workLocation\" : \"\", </v>
      </c>
      <c r="BT90" t="str">
        <f>"\""isPayoutInPieces\"" : \""" &amp; demoPosts[[#This Row],[isPayoutInPieces]] &amp; "\"", "</f>
        <v xml:space="preserve">\"isPayoutInPieces\" : \"\", </v>
      </c>
      <c r="BU90" t="str">
        <f t="shared" si="15"/>
        <v xml:space="preserve">\"skillNeeded\" : \"\", </v>
      </c>
      <c r="BV90" t="str">
        <f>"\""posterId\"" : \""" &amp; demoPosts[[#This Row],[posterId]] &amp; "\"", "</f>
        <v xml:space="preserve">\"posterId\" : \"\", </v>
      </c>
      <c r="BW90" t="str">
        <f>"\""versionNumber\"" : \""" &amp; demoPosts[[#This Row],[versionNumber]] &amp; "\"", "</f>
        <v xml:space="preserve">\"versionNumber\" : \"\", </v>
      </c>
      <c r="BX90" t="str">
        <f>"\""allowFormatting\"" : " &amp; demoPosts[[#This Row],[allowFormatting]] &amp; ", "</f>
        <v xml:space="preserve">\"allowFormatting\" : , </v>
      </c>
      <c r="BY90" t="str">
        <f>"\""canForward\"" : " &amp; demoPosts[[#This Row],[canForward]] &amp; ", "</f>
        <v xml:space="preserve">\"canForward\" : true, </v>
      </c>
      <c r="BZ90" t="str">
        <f t="shared" si="16"/>
        <v xml:space="preserve">\"referents\" : \"\", </v>
      </c>
      <c r="CA90" t="str">
        <f>"\""contractType\"" : \""" &amp; demoPosts[[#This Row],[contractType]] &amp; "\"", "</f>
        <v xml:space="preserve">\"contractType\" : \"\", </v>
      </c>
      <c r="CB90" t="str">
        <f>"\""budget\"" : \""" &amp; demoPosts[[#This Row],[budget]] &amp; "\"""</f>
        <v>\"budget\" : \"\"</v>
      </c>
      <c r="CC90"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0"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0" t="str">
        <f>"\""subject\"" : \""" &amp; demoPosts[[#This Row],[messageSubject]] &amp; "\"","</f>
        <v>\"subject\" : \"subject to discussion\",</v>
      </c>
      <c r="CF90"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0"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0" t="str">
        <f ca="1">"{\""$type\"":\"""&amp;demoPosts[[#This Row],[$type]]&amp;"\"","&amp;demoPosts[[#This Row],[uidInnerJson]]&amp;demoPosts[[#This Row],[createdInnerJson]]&amp;demoPosts[[#This Row],[modifiedInnerJson]]&amp;"\""connections\"":[{}],"&amp;demoPosts[[#This Row],[typeDependentContentJson]]&amp;"}"</f>
        <v>{\"$type\":\"shared.models.MessagePost\",\"uid\" : \"5d3f4eb1390941bb8f317842f31c3226\", \"created\" : \"2016-09-02T23:11:46Z\", \"modified\" : \"2002-05-30T09:30:10Z\", \"connections\":[{}],\"postContent\": {\"$type\":\"shared.models.MessagePostContent\",\"versionedPostId\" : \"\", \"versionedPostPredecessorId\" : \"\", \"versionNumber\" : \"\", \"canForward\"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0" t="str">
        <f>"""uid"" : """&amp;demoPosts[[#This Row],[uid]]&amp;""", "</f>
        <v xml:space="preserve">"uid" : "5d3f4eb1390941bb8f317842f31c3226", </v>
      </c>
      <c r="CK90" t="str">
        <f>"""src"" : """&amp;demoPosts[[#This Row],[Source]]&amp;""", "</f>
        <v xml:space="preserve">"src" : "1ecb74ba3f094b6a94ad6628919aff6b", </v>
      </c>
      <c r="CL90" t="str">
        <f>"""trgts"" : ["""&amp;demoPosts[[#This Row],[trgt1]]&amp;"""], "</f>
        <v xml:space="preserve">"trgts" : ["eeeeeeeeeeeeeeeeeeeeeeeeeeeeeeee"], </v>
      </c>
      <c r="CM90" t="str">
        <f>"""label"" : ""each([Bitcoin],[Ethereum],[" &amp; demoPosts[[#This Row],[postTypeGuidLabel]]&amp;"])"", "</f>
        <v xml:space="preserve">"label" : "each([Bitcoin],[Ethereum],[MESSAGEPOSTLABEL])", </v>
      </c>
      <c r="CN90"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\"2016-09-02T23:11:46Z\", \"modified\" : \"2002-05-30T09:30:10Z\", \"connections\":[{}],\"postContent\": {\"$type\":\"shared.models.MessagePostContent\",\"versionedPostId\" : \"\", \"versionedPostPredecessorId\" : \"\", \"versionNumber\" : \"\", \"canForward\"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1" spans="2:92" x14ac:dyDescent="0.25">
      <c r="B91" t="s">
        <v>1300</v>
      </c>
      <c r="C91" t="s">
        <v>1204</v>
      </c>
      <c r="D91" t="str">
        <f>VLOOKUP(demoPosts[[#This Row],[Source]],Table1[[UUID]:[email]],2,FALSE)</f>
        <v>89@localhost</v>
      </c>
      <c r="E91" t="s">
        <v>2507</v>
      </c>
      <c r="F91" t="s">
        <v>806</v>
      </c>
      <c r="G9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t="str">
        <f t="shared" ca="1" si="17"/>
        <v>2016-09-02T23:11:46Z</v>
      </c>
      <c r="J91" t="s">
        <v>805</v>
      </c>
      <c r="M91" t="s">
        <v>2620</v>
      </c>
      <c r="N91" s="164" t="str">
        <f>ROW(demoPosts[[#This Row],[postTypeGuidLabel]])-3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64">
        <v>12</v>
      </c>
      <c r="P9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64"/>
      <c r="AG91" t="s">
        <v>869</v>
      </c>
      <c r="AS91" t="str">
        <f>"\""name\"" : \"""&amp;demoPosts[[#This Row],[talentProfile.name]]&amp;"\"", "</f>
        <v xml:space="preserve">\"name\" : \"\", </v>
      </c>
      <c r="AT91" t="str">
        <f>"\""title\"" : \"""&amp;demoPosts[[#This Row],[talentProfile.title]]&amp;"\"", "</f>
        <v xml:space="preserve">\"title\" : \"\", </v>
      </c>
      <c r="AU91" t="str">
        <f>"\""capabilities\"" : \"""&amp;demoPosts[[#This Row],[talentProfile.capabilities]]&amp;"\"", "</f>
        <v xml:space="preserve">\"capabilities\" : \"\", </v>
      </c>
      <c r="AV91" t="str">
        <f>"\""video\"" : \"""&amp;demoPosts[[#This Row],[talentProfile.video]]&amp;"\"" "</f>
        <v xml:space="preserve">\"video\" : \"\" </v>
      </c>
      <c r="AW9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1" t="str">
        <f>"\""uid\"" : \"""&amp;demoPosts[[#This Row],[uid]]&amp;"\"", "</f>
        <v xml:space="preserve">\"uid\" : \"eaaf79de0b0442b79322e226fc15e958\", </v>
      </c>
      <c r="AY91" t="e">
        <f>"\""text\"" : \""" &amp;#REF! &amp; "\"", "</f>
        <v>#REF!</v>
      </c>
      <c r="AZ91" t="str">
        <f t="shared" si="13"/>
        <v xml:space="preserve">\"type\" : \"TEXT\", </v>
      </c>
      <c r="BA91" t="str">
        <f ca="1">"\""created\"" : \""" &amp; demoPosts[[#This Row],[created]] &amp; "\"", "</f>
        <v xml:space="preserve">\"created\" : \"2016-09-02T23:11:46Z\", </v>
      </c>
      <c r="BB91" t="str">
        <f>"\""modified\"" : \""" &amp; demoPosts[[#This Row],[modified]] &amp; "\"", "</f>
        <v xml:space="preserve">\"modified\" : \"2002-05-30T09:30:10Z\", </v>
      </c>
      <c r="BC91" t="str">
        <f ca="1">"\""created\"" : \""" &amp; demoPosts[[#This Row],[created]] &amp; "\"", "</f>
        <v xml:space="preserve">\"created\" : \"2016-09-02T23:11:46Z\", </v>
      </c>
      <c r="BD91" t="str">
        <f>"\""modified\"" : \""" &amp; demoPosts[[#This Row],[modified]] &amp; "\"", "</f>
        <v xml:space="preserve">\"modified\" : \"2002-05-30T09:30:10Z\", </v>
      </c>
      <c r="BE91" t="str">
        <f>"\""labels\"" : \""each([Bitcoin],[Ethereum],[" &amp; demoPosts[[#This Row],[postTypeGuidLabel]]&amp;"])\"", "</f>
        <v xml:space="preserve">\"labels\" : \"each([Bitcoin],[Ethereum],[MESSAGEPOSTLABEL])\", </v>
      </c>
      <c r="BF91" t="str">
        <f t="shared" si="14"/>
        <v>\"connections\":[{\"source\":\"alias://ff5136ad023a66644c4f4a8e2a495bb34689/alias\",\"target\":\"alias://0e65bd3a974ed1d7c195f94055c93537827f/alias\",\"label\":\"f0186f0d-c862-4ee3-9c09-b850a9d745a7\"}],</v>
      </c>
      <c r="BG91" t="str">
        <f>"\""versionedPostId\"" : \""" &amp; demoPosts[[#This Row],[versionedPost.id]] &amp; "\"", "</f>
        <v xml:space="preserve">\"versionedPostId\" : \"\", </v>
      </c>
      <c r="BH91" t="str">
        <f>"\""versionedPostPredecessorId\"" : \""" &amp; demoPosts[[#This Row],[versionedPost.predecessorID]] &amp; "\"", "</f>
        <v xml:space="preserve">\"versionedPostPredecessorId\" : \"\", </v>
      </c>
      <c r="BI91" t="str">
        <f>"\""jobPostType\"" : \""" &amp; demoPosts[[#This Row],[jobPostType]] &amp; "\"", "</f>
        <v xml:space="preserve">\"jobPostType\" : \"\", </v>
      </c>
      <c r="BJ91" t="str">
        <f>"\""name\"" : \""" &amp; demoPosts[[#This Row],[summary]] &amp; "\"", "</f>
        <v xml:space="preserve">\"name\" : \"\", </v>
      </c>
      <c r="BK91" t="str">
        <f>"\""description\"" : \""" &amp; demoPosts[[#This Row],[description]] &amp; "\"", "</f>
        <v xml:space="preserve">\"description\" : \"\", </v>
      </c>
      <c r="BL91" t="str">
        <f>"\""message\"" : \""" &amp; demoPosts[[#This Row],[message]] &amp; "\"", "</f>
        <v xml:space="preserve">\"message\" : \"\", </v>
      </c>
      <c r="BM9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1" t="str">
        <f>"\""postedDate\"" : \""" &amp; demoPosts[[#This Row],[message]] &amp; "\"", "</f>
        <v xml:space="preserve">\"postedDate\" : \"\", </v>
      </c>
      <c r="BO91" t="str">
        <f>"\""broadcastDate\"" : \""" &amp; demoPosts[[#This Row],[broadcastDate]] &amp; "\"", "</f>
        <v xml:space="preserve">\"broadcastDate\" : \"\", </v>
      </c>
      <c r="BP91" t="str">
        <f>"\""startDate\"" : \""" &amp; demoPosts[[#This Row],[startDate]] &amp; "\"", "</f>
        <v xml:space="preserve">\"startDate\" : \"\", </v>
      </c>
      <c r="BQ91" t="str">
        <f>"\""endDate\"" : \""" &amp; demoPosts[[#This Row],[endDate]] &amp; "\"", "</f>
        <v xml:space="preserve">\"endDate\" : \"\", </v>
      </c>
      <c r="BR91" t="str">
        <f>"\""currency\"" : \""" &amp; demoPosts[[#This Row],[currency]] &amp; "\"", "</f>
        <v xml:space="preserve">\"currency\" : \"\", </v>
      </c>
      <c r="BS91" t="str">
        <f>"\""workLocation\"" : \""" &amp; demoPosts[[#This Row],[workLocation]] &amp; "\"", "</f>
        <v xml:space="preserve">\"workLocation\" : \"\", </v>
      </c>
      <c r="BT91" t="str">
        <f>"\""isPayoutInPieces\"" : \""" &amp; demoPosts[[#This Row],[isPayoutInPieces]] &amp; "\"", "</f>
        <v xml:space="preserve">\"isPayoutInPieces\" : \"\", </v>
      </c>
      <c r="BU91" t="str">
        <f t="shared" si="15"/>
        <v xml:space="preserve">\"skillNeeded\" : \"\", </v>
      </c>
      <c r="BV91" t="str">
        <f>"\""posterId\"" : \""" &amp; demoPosts[[#This Row],[posterId]] &amp; "\"", "</f>
        <v xml:space="preserve">\"posterId\" : \"\", </v>
      </c>
      <c r="BW91" t="str">
        <f>"\""versionNumber\"" : \""" &amp; demoPosts[[#This Row],[versionNumber]] &amp; "\"", "</f>
        <v xml:space="preserve">\"versionNumber\" : \"\", </v>
      </c>
      <c r="BX91" t="str">
        <f>"\""allowFormatting\"" : " &amp; demoPosts[[#This Row],[allowFormatting]] &amp; ", "</f>
        <v xml:space="preserve">\"allowFormatting\" : , </v>
      </c>
      <c r="BY91" t="str">
        <f>"\""canForward\"" : " &amp; demoPosts[[#This Row],[canForward]] &amp; ", "</f>
        <v xml:space="preserve">\"canForward\" : true, </v>
      </c>
      <c r="BZ91" t="str">
        <f t="shared" si="16"/>
        <v xml:space="preserve">\"referents\" : \"\", </v>
      </c>
      <c r="CA91" t="str">
        <f>"\""contractType\"" : \""" &amp; demoPosts[[#This Row],[contractType]] &amp; "\"", "</f>
        <v xml:space="preserve">\"contractType\" : \"\", </v>
      </c>
      <c r="CB91" t="str">
        <f>"\""budget\"" : \""" &amp; demoPosts[[#This Row],[budget]] &amp; "\"""</f>
        <v>\"budget\" : \"\"</v>
      </c>
      <c r="CC91"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1"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1" t="str">
        <f>"\""subject\"" : \""" &amp; demoPosts[[#This Row],[messageSubject]] &amp; "\"","</f>
        <v>\"subject\" : \"subject to discussion\",</v>
      </c>
      <c r="CF91"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1"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1" t="str">
        <f ca="1">"{\""$type\"":\"""&amp;demoPosts[[#This Row],[$type]]&amp;"\"","&amp;demoPosts[[#This Row],[uidInnerJson]]&amp;demoPosts[[#This Row],[createdInnerJson]]&amp;demoPosts[[#This Row],[modifiedInnerJson]]&amp;"\""connections\"":[{}],"&amp;demoPosts[[#This Row],[typeDependentContentJson]]&amp;"}"</f>
        <v>{\"$type\":\"shared.models.MessagePost\",\"uid\" : \"eaaf79de0b0442b79322e226fc15e958\", \"created\" : \"2016-09-02T23:11:46Z\", \"modified\" : \"2002-05-30T09:30:10Z\", \"connections\":[{}],\"postContent\": {\"$type\":\"shared.models.MessagePostContent\",\"versionedPostId\" : \"\", \"versionedPostPredecessorId\" : \"\", \"versionNumber\" : \"\", \"canForward\"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1" t="str">
        <f>"""uid"" : """&amp;demoPosts[[#This Row],[uid]]&amp;""", "</f>
        <v xml:space="preserve">"uid" : "eaaf79de0b0442b79322e226fc15e958", </v>
      </c>
      <c r="CK91" t="str">
        <f>"""src"" : """&amp;demoPosts[[#This Row],[Source]]&amp;""", "</f>
        <v xml:space="preserve">"src" : "23ecc3b14aa449a58697f851d7053ce0", </v>
      </c>
      <c r="CL91" t="str">
        <f>"""trgts"" : ["""&amp;demoPosts[[#This Row],[trgt1]]&amp;"""], "</f>
        <v xml:space="preserve">"trgts" : ["eeeeeeeeeeeeeeeeeeeeeeeeeeeeeeee"], </v>
      </c>
      <c r="CM91" t="str">
        <f>"""label"" : ""each([Bitcoin],[Ethereum],[" &amp; demoPosts[[#This Row],[postTypeGuidLabel]]&amp;"])"", "</f>
        <v xml:space="preserve">"label" : "each([Bitcoin],[Ethereum],[MESSAGEPOSTLABEL])", </v>
      </c>
      <c r="CN91"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\"2016-09-02T23:11:46Z\", \"modified\" : \"2002-05-30T09:30:10Z\", \"connections\":[{}],\"postContent\": {\"$type\":\"shared.models.MessagePostContent\",\"versionedPostId\" : \"\", \"versionedPostPredecessorId\" : \"\", \"versionNumber\" : \"\", \"canForward\"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2" spans="2:92" x14ac:dyDescent="0.25">
      <c r="B92" t="s">
        <v>1301</v>
      </c>
      <c r="C92" t="s">
        <v>1205</v>
      </c>
      <c r="D92" t="str">
        <f>VLOOKUP(demoPosts[[#This Row],[Source]],Table1[[UUID]:[email]],2,FALSE)</f>
        <v>90@localhost</v>
      </c>
      <c r="E92" t="s">
        <v>2507</v>
      </c>
      <c r="F92" t="s">
        <v>806</v>
      </c>
      <c r="G9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t="str">
        <f t="shared" ca="1" si="17"/>
        <v>2016-09-02T23:11:46Z</v>
      </c>
      <c r="J92" t="s">
        <v>805</v>
      </c>
      <c r="M92" t="s">
        <v>2620</v>
      </c>
      <c r="N92" s="164" t="str">
        <f>ROW(demoPosts[[#This Row],[postTypeGuidLabel]])-3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64">
        <v>12</v>
      </c>
      <c r="P9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64"/>
      <c r="AG92" t="s">
        <v>869</v>
      </c>
      <c r="AS92" t="str">
        <f>"\""name\"" : \"""&amp;demoPosts[[#This Row],[talentProfile.name]]&amp;"\"", "</f>
        <v xml:space="preserve">\"name\" : \"\", </v>
      </c>
      <c r="AT92" t="str">
        <f>"\""title\"" : \"""&amp;demoPosts[[#This Row],[talentProfile.title]]&amp;"\"", "</f>
        <v xml:space="preserve">\"title\" : \"\", </v>
      </c>
      <c r="AU92" t="str">
        <f>"\""capabilities\"" : \"""&amp;demoPosts[[#This Row],[talentProfile.capabilities]]&amp;"\"", "</f>
        <v xml:space="preserve">\"capabilities\" : \"\", </v>
      </c>
      <c r="AV92" t="str">
        <f>"\""video\"" : \"""&amp;demoPosts[[#This Row],[talentProfile.video]]&amp;"\"" "</f>
        <v xml:space="preserve">\"video\" : \"\" </v>
      </c>
      <c r="AW9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2" t="str">
        <f>"\""uid\"" : \"""&amp;demoPosts[[#This Row],[uid]]&amp;"\"", "</f>
        <v xml:space="preserve">\"uid\" : \"6d9ef5eff5174ba1b6d01a7a4d17aa91\", </v>
      </c>
      <c r="AY92" t="e">
        <f>"\""text\"" : \""" &amp;#REF! &amp; "\"", "</f>
        <v>#REF!</v>
      </c>
      <c r="AZ92" t="str">
        <f t="shared" si="13"/>
        <v xml:space="preserve">\"type\" : \"TEXT\", </v>
      </c>
      <c r="BA92" t="str">
        <f ca="1">"\""created\"" : \""" &amp; demoPosts[[#This Row],[created]] &amp; "\"", "</f>
        <v xml:space="preserve">\"created\" : \"2016-09-02T23:11:46Z\", </v>
      </c>
      <c r="BB92" t="str">
        <f>"\""modified\"" : \""" &amp; demoPosts[[#This Row],[modified]] &amp; "\"", "</f>
        <v xml:space="preserve">\"modified\" : \"2002-05-30T09:30:10Z\", </v>
      </c>
      <c r="BC92" t="str">
        <f ca="1">"\""created\"" : \""" &amp; demoPosts[[#This Row],[created]] &amp; "\"", "</f>
        <v xml:space="preserve">\"created\" : \"2016-09-02T23:11:46Z\", </v>
      </c>
      <c r="BD92" t="str">
        <f>"\""modified\"" : \""" &amp; demoPosts[[#This Row],[modified]] &amp; "\"", "</f>
        <v xml:space="preserve">\"modified\" : \"2002-05-30T09:30:10Z\", </v>
      </c>
      <c r="BE92" t="str">
        <f>"\""labels\"" : \""each([Bitcoin],[Ethereum],[" &amp; demoPosts[[#This Row],[postTypeGuidLabel]]&amp;"])\"", "</f>
        <v xml:space="preserve">\"labels\" : \"each([Bitcoin],[Ethereum],[MESSAGEPOSTLABEL])\", </v>
      </c>
      <c r="BF92" t="str">
        <f t="shared" si="14"/>
        <v>\"connections\":[{\"source\":\"alias://ff5136ad023a66644c4f4a8e2a495bb34689/alias\",\"target\":\"alias://0e65bd3a974ed1d7c195f94055c93537827f/alias\",\"label\":\"f0186f0d-c862-4ee3-9c09-b850a9d745a7\"}],</v>
      </c>
      <c r="BG92" t="str">
        <f>"\""versionedPostId\"" : \""" &amp; demoPosts[[#This Row],[versionedPost.id]] &amp; "\"", "</f>
        <v xml:space="preserve">\"versionedPostId\" : \"\", </v>
      </c>
      <c r="BH92" t="str">
        <f>"\""versionedPostPredecessorId\"" : \""" &amp; demoPosts[[#This Row],[versionedPost.predecessorID]] &amp; "\"", "</f>
        <v xml:space="preserve">\"versionedPostPredecessorId\" : \"\", </v>
      </c>
      <c r="BI92" t="str">
        <f>"\""jobPostType\"" : \""" &amp; demoPosts[[#This Row],[jobPostType]] &amp; "\"", "</f>
        <v xml:space="preserve">\"jobPostType\" : \"\", </v>
      </c>
      <c r="BJ92" t="str">
        <f>"\""name\"" : \""" &amp; demoPosts[[#This Row],[summary]] &amp; "\"", "</f>
        <v xml:space="preserve">\"name\" : \"\", </v>
      </c>
      <c r="BK92" t="str">
        <f>"\""description\"" : \""" &amp; demoPosts[[#This Row],[description]] &amp; "\"", "</f>
        <v xml:space="preserve">\"description\" : \"\", </v>
      </c>
      <c r="BL92" t="str">
        <f>"\""message\"" : \""" &amp; demoPosts[[#This Row],[message]] &amp; "\"", "</f>
        <v xml:space="preserve">\"message\" : \"\", </v>
      </c>
      <c r="BM9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2" t="str">
        <f>"\""postedDate\"" : \""" &amp; demoPosts[[#This Row],[message]] &amp; "\"", "</f>
        <v xml:space="preserve">\"postedDate\" : \"\", </v>
      </c>
      <c r="BO92" t="str">
        <f>"\""broadcastDate\"" : \""" &amp; demoPosts[[#This Row],[broadcastDate]] &amp; "\"", "</f>
        <v xml:space="preserve">\"broadcastDate\" : \"\", </v>
      </c>
      <c r="BP92" t="str">
        <f>"\""startDate\"" : \""" &amp; demoPosts[[#This Row],[startDate]] &amp; "\"", "</f>
        <v xml:space="preserve">\"startDate\" : \"\", </v>
      </c>
      <c r="BQ92" t="str">
        <f>"\""endDate\"" : \""" &amp; demoPosts[[#This Row],[endDate]] &amp; "\"", "</f>
        <v xml:space="preserve">\"endDate\" : \"\", </v>
      </c>
      <c r="BR92" t="str">
        <f>"\""currency\"" : \""" &amp; demoPosts[[#This Row],[currency]] &amp; "\"", "</f>
        <v xml:space="preserve">\"currency\" : \"\", </v>
      </c>
      <c r="BS92" t="str">
        <f>"\""workLocation\"" : \""" &amp; demoPosts[[#This Row],[workLocation]] &amp; "\"", "</f>
        <v xml:space="preserve">\"workLocation\" : \"\", </v>
      </c>
      <c r="BT92" t="str">
        <f>"\""isPayoutInPieces\"" : \""" &amp; demoPosts[[#This Row],[isPayoutInPieces]] &amp; "\"", "</f>
        <v xml:space="preserve">\"isPayoutInPieces\" : \"\", </v>
      </c>
      <c r="BU92" t="str">
        <f t="shared" si="15"/>
        <v xml:space="preserve">\"skillNeeded\" : \"\", </v>
      </c>
      <c r="BV92" t="str">
        <f>"\""posterId\"" : \""" &amp; demoPosts[[#This Row],[posterId]] &amp; "\"", "</f>
        <v xml:space="preserve">\"posterId\" : \"\", </v>
      </c>
      <c r="BW92" t="str">
        <f>"\""versionNumber\"" : \""" &amp; demoPosts[[#This Row],[versionNumber]] &amp; "\"", "</f>
        <v xml:space="preserve">\"versionNumber\" : \"\", </v>
      </c>
      <c r="BX92" t="str">
        <f>"\""allowFormatting\"" : " &amp; demoPosts[[#This Row],[allowFormatting]] &amp; ", "</f>
        <v xml:space="preserve">\"allowFormatting\" : , </v>
      </c>
      <c r="BY92" t="str">
        <f>"\""canForward\"" : " &amp; demoPosts[[#This Row],[canForward]] &amp; ", "</f>
        <v xml:space="preserve">\"canForward\" : true, </v>
      </c>
      <c r="BZ92" t="str">
        <f t="shared" si="16"/>
        <v xml:space="preserve">\"referents\" : \"\", </v>
      </c>
      <c r="CA92" t="str">
        <f>"\""contractType\"" : \""" &amp; demoPosts[[#This Row],[contractType]] &amp; "\"", "</f>
        <v xml:space="preserve">\"contractType\" : \"\", </v>
      </c>
      <c r="CB92" t="str">
        <f>"\""budget\"" : \""" &amp; demoPosts[[#This Row],[budget]] &amp; "\"""</f>
        <v>\"budget\" : \"\"</v>
      </c>
      <c r="CC9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2"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2" t="str">
        <f>"\""subject\"" : \""" &amp; demoPosts[[#This Row],[messageSubject]] &amp; "\"","</f>
        <v>\"subject\" : \"subject to discussion\",</v>
      </c>
      <c r="CF9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2"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2"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2" t="str">
        <f ca="1">"{\""$type\"":\"""&amp;demoPosts[[#This Row],[$type]]&amp;"\"","&amp;demoPosts[[#This Row],[uidInnerJson]]&amp;demoPosts[[#This Row],[createdInnerJson]]&amp;demoPosts[[#This Row],[modifiedInnerJson]]&amp;"\""connections\"":[{}],"&amp;demoPosts[[#This Row],[typeDependentContentJson]]&amp;"}"</f>
        <v>{\"$type\":\"shared.models.MessagePost\",\"uid\" : \"6d9ef5eff5174ba1b6d01a7a4d17aa91\", \"created\" : \"2016-09-02T23:11:46Z\", \"modified\" : \"2002-05-30T09:30:10Z\", \"connections\":[{}],\"postContent\": {\"$type\":\"shared.models.MessagePostContent\",\"versionedPostId\" : \"\", \"versionedPostPredecessorId\" : \"\", \"versionNumber\" : \"\", \"canForward\"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2" t="str">
        <f>"""uid"" : """&amp;demoPosts[[#This Row],[uid]]&amp;""", "</f>
        <v xml:space="preserve">"uid" : "6d9ef5eff5174ba1b6d01a7a4d17aa91", </v>
      </c>
      <c r="CK92" t="str">
        <f>"""src"" : """&amp;demoPosts[[#This Row],[Source]]&amp;""", "</f>
        <v xml:space="preserve">"src" : "dc894a34be9147debe7e58fc5a9dace1", </v>
      </c>
      <c r="CL92" t="str">
        <f>"""trgts"" : ["""&amp;demoPosts[[#This Row],[trgt1]]&amp;"""], "</f>
        <v xml:space="preserve">"trgts" : ["eeeeeeeeeeeeeeeeeeeeeeeeeeeeeeee"], </v>
      </c>
      <c r="CM92" t="str">
        <f>"""label"" : ""each([Bitcoin],[Ethereum],[" &amp; demoPosts[[#This Row],[postTypeGuidLabel]]&amp;"])"", "</f>
        <v xml:space="preserve">"label" : "each([Bitcoin],[Ethereum],[MESSAGEPOSTLABEL])", </v>
      </c>
      <c r="CN92"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\"2016-09-02T23:11:46Z\", \"modified\" : \"2002-05-30T09:30:10Z\", \"connections\":[{}],\"postContent\": {\"$type\":\"shared.models.MessagePostContent\",\"versionedPostId\" : \"\", \"versionedPostPredecessorId\" : \"\", \"versionNumber\" : \"\", \"canForward\"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3" spans="2:92" x14ac:dyDescent="0.25">
      <c r="B93" t="s">
        <v>1302</v>
      </c>
      <c r="C93" t="s">
        <v>1206</v>
      </c>
      <c r="D93" t="str">
        <f>VLOOKUP(demoPosts[[#This Row],[Source]],Table1[[UUID]:[email]],2,FALSE)</f>
        <v>91@localhost</v>
      </c>
      <c r="E93" t="s">
        <v>2507</v>
      </c>
      <c r="F93" t="s">
        <v>806</v>
      </c>
      <c r="G9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t="str">
        <f t="shared" ca="1" si="17"/>
        <v>2016-09-02T23:11:46Z</v>
      </c>
      <c r="J93" t="s">
        <v>805</v>
      </c>
      <c r="M93" t="s">
        <v>2620</v>
      </c>
      <c r="N93" s="164" t="str">
        <f>ROW(demoPosts[[#This Row],[postTypeGuidLabel]])-3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64">
        <v>12</v>
      </c>
      <c r="P9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64"/>
      <c r="AG93" t="s">
        <v>869</v>
      </c>
      <c r="AS93" t="str">
        <f>"\""name\"" : \"""&amp;demoPosts[[#This Row],[talentProfile.name]]&amp;"\"", "</f>
        <v xml:space="preserve">\"name\" : \"\", </v>
      </c>
      <c r="AT93" t="str">
        <f>"\""title\"" : \"""&amp;demoPosts[[#This Row],[talentProfile.title]]&amp;"\"", "</f>
        <v xml:space="preserve">\"title\" : \"\", </v>
      </c>
      <c r="AU93" t="str">
        <f>"\""capabilities\"" : \"""&amp;demoPosts[[#This Row],[talentProfile.capabilities]]&amp;"\"", "</f>
        <v xml:space="preserve">\"capabilities\" : \"\", </v>
      </c>
      <c r="AV93" t="str">
        <f>"\""video\"" : \"""&amp;demoPosts[[#This Row],[talentProfile.video]]&amp;"\"" "</f>
        <v xml:space="preserve">\"video\" : \"\" </v>
      </c>
      <c r="AW93"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3" t="str">
        <f>"\""uid\"" : \"""&amp;demoPosts[[#This Row],[uid]]&amp;"\"", "</f>
        <v xml:space="preserve">\"uid\" : \"04731459f8df4d6f8f7e586d93480a61\", </v>
      </c>
      <c r="AY93" t="e">
        <f>"\""text\"" : \""" &amp;#REF! &amp; "\"", "</f>
        <v>#REF!</v>
      </c>
      <c r="AZ93" t="str">
        <f t="shared" si="13"/>
        <v xml:space="preserve">\"type\" : \"TEXT\", </v>
      </c>
      <c r="BA93" t="str">
        <f ca="1">"\""created\"" : \""" &amp; demoPosts[[#This Row],[created]] &amp; "\"", "</f>
        <v xml:space="preserve">\"created\" : \"2016-09-02T23:11:46Z\", </v>
      </c>
      <c r="BB93" t="str">
        <f>"\""modified\"" : \""" &amp; demoPosts[[#This Row],[modified]] &amp; "\"", "</f>
        <v xml:space="preserve">\"modified\" : \"2002-05-30T09:30:10Z\", </v>
      </c>
      <c r="BC93" t="str">
        <f ca="1">"\""created\"" : \""" &amp; demoPosts[[#This Row],[created]] &amp; "\"", "</f>
        <v xml:space="preserve">\"created\" : \"2016-09-02T23:11:46Z\", </v>
      </c>
      <c r="BD93" t="str">
        <f>"\""modified\"" : \""" &amp; demoPosts[[#This Row],[modified]] &amp; "\"", "</f>
        <v xml:space="preserve">\"modified\" : \"2002-05-30T09:30:10Z\", </v>
      </c>
      <c r="BE93" t="str">
        <f>"\""labels\"" : \""each([Bitcoin],[Ethereum],[" &amp; demoPosts[[#This Row],[postTypeGuidLabel]]&amp;"])\"", "</f>
        <v xml:space="preserve">\"labels\" : \"each([Bitcoin],[Ethereum],[MESSAGEPOSTLABEL])\", </v>
      </c>
      <c r="BF93" t="str">
        <f t="shared" si="14"/>
        <v>\"connections\":[{\"source\":\"alias://ff5136ad023a66644c4f4a8e2a495bb34689/alias\",\"target\":\"alias://0e65bd3a974ed1d7c195f94055c93537827f/alias\",\"label\":\"f0186f0d-c862-4ee3-9c09-b850a9d745a7\"}],</v>
      </c>
      <c r="BG93" t="str">
        <f>"\""versionedPostId\"" : \""" &amp; demoPosts[[#This Row],[versionedPost.id]] &amp; "\"", "</f>
        <v xml:space="preserve">\"versionedPostId\" : \"\", </v>
      </c>
      <c r="BH93" t="str">
        <f>"\""versionedPostPredecessorId\"" : \""" &amp; demoPosts[[#This Row],[versionedPost.predecessorID]] &amp; "\"", "</f>
        <v xml:space="preserve">\"versionedPostPredecessorId\" : \"\", </v>
      </c>
      <c r="BI93" t="str">
        <f>"\""jobPostType\"" : \""" &amp; demoPosts[[#This Row],[jobPostType]] &amp; "\"", "</f>
        <v xml:space="preserve">\"jobPostType\" : \"\", </v>
      </c>
      <c r="BJ93" t="str">
        <f>"\""name\"" : \""" &amp; demoPosts[[#This Row],[summary]] &amp; "\"", "</f>
        <v xml:space="preserve">\"name\" : \"\", </v>
      </c>
      <c r="BK93" t="str">
        <f>"\""description\"" : \""" &amp; demoPosts[[#This Row],[description]] &amp; "\"", "</f>
        <v xml:space="preserve">\"description\" : \"\", </v>
      </c>
      <c r="BL93" t="str">
        <f>"\""message\"" : \""" &amp; demoPosts[[#This Row],[message]] &amp; "\"", "</f>
        <v xml:space="preserve">\"message\" : \"\", </v>
      </c>
      <c r="BM93"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3" t="str">
        <f>"\""postedDate\"" : \""" &amp; demoPosts[[#This Row],[message]] &amp; "\"", "</f>
        <v xml:space="preserve">\"postedDate\" : \"\", </v>
      </c>
      <c r="BO93" t="str">
        <f>"\""broadcastDate\"" : \""" &amp; demoPosts[[#This Row],[broadcastDate]] &amp; "\"", "</f>
        <v xml:space="preserve">\"broadcastDate\" : \"\", </v>
      </c>
      <c r="BP93" t="str">
        <f>"\""startDate\"" : \""" &amp; demoPosts[[#This Row],[startDate]] &amp; "\"", "</f>
        <v xml:space="preserve">\"startDate\" : \"\", </v>
      </c>
      <c r="BQ93" t="str">
        <f>"\""endDate\"" : \""" &amp; demoPosts[[#This Row],[endDate]] &amp; "\"", "</f>
        <v xml:space="preserve">\"endDate\" : \"\", </v>
      </c>
      <c r="BR93" t="str">
        <f>"\""currency\"" : \""" &amp; demoPosts[[#This Row],[currency]] &amp; "\"", "</f>
        <v xml:space="preserve">\"currency\" : \"\", </v>
      </c>
      <c r="BS93" t="str">
        <f>"\""workLocation\"" : \""" &amp; demoPosts[[#This Row],[workLocation]] &amp; "\"", "</f>
        <v xml:space="preserve">\"workLocation\" : \"\", </v>
      </c>
      <c r="BT93" t="str">
        <f>"\""isPayoutInPieces\"" : \""" &amp; demoPosts[[#This Row],[isPayoutInPieces]] &amp; "\"", "</f>
        <v xml:space="preserve">\"isPayoutInPieces\" : \"\", </v>
      </c>
      <c r="BU93" t="str">
        <f t="shared" si="15"/>
        <v xml:space="preserve">\"skillNeeded\" : \"\", </v>
      </c>
      <c r="BV93" t="str">
        <f>"\""posterId\"" : \""" &amp; demoPosts[[#This Row],[posterId]] &amp; "\"", "</f>
        <v xml:space="preserve">\"posterId\" : \"\", </v>
      </c>
      <c r="BW93" t="str">
        <f>"\""versionNumber\"" : \""" &amp; demoPosts[[#This Row],[versionNumber]] &amp; "\"", "</f>
        <v xml:space="preserve">\"versionNumber\" : \"\", </v>
      </c>
      <c r="BX93" t="str">
        <f>"\""allowFormatting\"" : " &amp; demoPosts[[#This Row],[allowFormatting]] &amp; ", "</f>
        <v xml:space="preserve">\"allowFormatting\" : , </v>
      </c>
      <c r="BY93" t="str">
        <f>"\""canForward\"" : " &amp; demoPosts[[#This Row],[canForward]] &amp; ", "</f>
        <v xml:space="preserve">\"canForward\" : true, </v>
      </c>
      <c r="BZ93" t="str">
        <f t="shared" si="16"/>
        <v xml:space="preserve">\"referents\" : \"\", </v>
      </c>
      <c r="CA93" t="str">
        <f>"\""contractType\"" : \""" &amp; demoPosts[[#This Row],[contractType]] &amp; "\"", "</f>
        <v xml:space="preserve">\"contractType\" : \"\", </v>
      </c>
      <c r="CB93" t="str">
        <f>"\""budget\"" : \""" &amp; demoPosts[[#This Row],[budget]] &amp; "\"""</f>
        <v>\"budget\" : \"\"</v>
      </c>
      <c r="CC93"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3"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3" t="str">
        <f>"\""subject\"" : \""" &amp; demoPosts[[#This Row],[messageSubject]] &amp; "\"","</f>
        <v>\"subject\" : \"subject to discussion\",</v>
      </c>
      <c r="CF93"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3" t="str">
        <f ca="1">"{\""$type\"":\"""&amp;demoPosts[[#This Row],[$type]]&amp;"\"","&amp;demoPosts[[#This Row],[uidInnerJson]]&amp;demoPosts[[#This Row],[createdInnerJson]]&amp;demoPosts[[#This Row],[modifiedInnerJson]]&amp;"\""connections\"":[{}],"&amp;demoPosts[[#This Row],[typeDependentContentJson]]&amp;"}"</f>
        <v>{\"$type\":\"shared.models.MessagePost\",\"uid\" : \"04731459f8df4d6f8f7e586d93480a61\", \"created\" : \"2016-09-02T23:11:46Z\", \"modified\" : \"2002-05-30T09:30:10Z\", \"connections\":[{}],\"postContent\": {\"$type\":\"shared.models.MessagePostContent\",\"versionedPostId\" : \"\", \"versionedPostPredecessorId\" : \"\", \"versionNumber\" : \"\", \"canForward\"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3" t="str">
        <f>"""uid"" : """&amp;demoPosts[[#This Row],[uid]]&amp;""", "</f>
        <v xml:space="preserve">"uid" : "04731459f8df4d6f8f7e586d93480a61", </v>
      </c>
      <c r="CK93" t="str">
        <f>"""src"" : """&amp;demoPosts[[#This Row],[Source]]&amp;""", "</f>
        <v xml:space="preserve">"src" : "418e866371414f2393331bd7e7bcf2bf", </v>
      </c>
      <c r="CL93" t="str">
        <f>"""trgts"" : ["""&amp;demoPosts[[#This Row],[trgt1]]&amp;"""], "</f>
        <v xml:space="preserve">"trgts" : ["eeeeeeeeeeeeeeeeeeeeeeeeeeeeeeee"], </v>
      </c>
      <c r="CM93" t="str">
        <f>"""label"" : ""each([Bitcoin],[Ethereum],[" &amp; demoPosts[[#This Row],[postTypeGuidLabel]]&amp;"])"", "</f>
        <v xml:space="preserve">"label" : "each([Bitcoin],[Ethereum],[MESSAGEPOSTLABEL])", </v>
      </c>
      <c r="CN93"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\"2016-09-02T23:11:46Z\", \"modified\" : \"2002-05-30T09:30:10Z\", \"connections\":[{}],\"postContent\": {\"$type\":\"shared.models.MessagePostContent\",\"versionedPostId\" : \"\", \"versionedPostPredecessorId\" : \"\", \"versionNumber\" : \"\", \"canForward\"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4" spans="2:92" x14ac:dyDescent="0.25">
      <c r="B94" t="s">
        <v>1303</v>
      </c>
      <c r="C94" t="s">
        <v>1207</v>
      </c>
      <c r="D94" t="str">
        <f>VLOOKUP(demoPosts[[#This Row],[Source]],Table1[[UUID]:[email]],2,FALSE)</f>
        <v>92@localhost</v>
      </c>
      <c r="E94" t="s">
        <v>2507</v>
      </c>
      <c r="F94" t="s">
        <v>806</v>
      </c>
      <c r="G9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t="str">
        <f t="shared" ca="1" si="17"/>
        <v>2016-09-02T23:11:46Z</v>
      </c>
      <c r="J94" t="s">
        <v>805</v>
      </c>
      <c r="M94" t="s">
        <v>2620</v>
      </c>
      <c r="N94" s="164" t="str">
        <f>ROW(demoPosts[[#This Row],[postTypeGuidLabel]])-3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64">
        <v>12</v>
      </c>
      <c r="P9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64"/>
      <c r="AG94" t="s">
        <v>869</v>
      </c>
      <c r="AS94" t="str">
        <f>"\""name\"" : \"""&amp;demoPosts[[#This Row],[talentProfile.name]]&amp;"\"", "</f>
        <v xml:space="preserve">\"name\" : \"\", </v>
      </c>
      <c r="AT94" t="str">
        <f>"\""title\"" : \"""&amp;demoPosts[[#This Row],[talentProfile.title]]&amp;"\"", "</f>
        <v xml:space="preserve">\"title\" : \"\", </v>
      </c>
      <c r="AU94" t="str">
        <f>"\""capabilities\"" : \"""&amp;demoPosts[[#This Row],[talentProfile.capabilities]]&amp;"\"", "</f>
        <v xml:space="preserve">\"capabilities\" : \"\", </v>
      </c>
      <c r="AV94" t="str">
        <f>"\""video\"" : \"""&amp;demoPosts[[#This Row],[talentProfile.video]]&amp;"\"" "</f>
        <v xml:space="preserve">\"video\" : \"\" </v>
      </c>
      <c r="AW9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4" t="str">
        <f>"\""uid\"" : \"""&amp;demoPosts[[#This Row],[uid]]&amp;"\"", "</f>
        <v xml:space="preserve">\"uid\" : \"d05960d49a3b4c628b0fc3884de22fee\", </v>
      </c>
      <c r="AY94" t="e">
        <f>"\""text\"" : \""" &amp;#REF! &amp; "\"", "</f>
        <v>#REF!</v>
      </c>
      <c r="AZ94" t="str">
        <f t="shared" si="13"/>
        <v xml:space="preserve">\"type\" : \"TEXT\", </v>
      </c>
      <c r="BA94" t="str">
        <f ca="1">"\""created\"" : \""" &amp; demoPosts[[#This Row],[created]] &amp; "\"", "</f>
        <v xml:space="preserve">\"created\" : \"2016-09-02T23:11:46Z\", </v>
      </c>
      <c r="BB94" t="str">
        <f>"\""modified\"" : \""" &amp; demoPosts[[#This Row],[modified]] &amp; "\"", "</f>
        <v xml:space="preserve">\"modified\" : \"2002-05-30T09:30:10Z\", </v>
      </c>
      <c r="BC94" t="str">
        <f ca="1">"\""created\"" : \""" &amp; demoPosts[[#This Row],[created]] &amp; "\"", "</f>
        <v xml:space="preserve">\"created\" : \"2016-09-02T23:11:46Z\", </v>
      </c>
      <c r="BD94" t="str">
        <f>"\""modified\"" : \""" &amp; demoPosts[[#This Row],[modified]] &amp; "\"", "</f>
        <v xml:space="preserve">\"modified\" : \"2002-05-30T09:30:10Z\", </v>
      </c>
      <c r="BE94" t="str">
        <f>"\""labels\"" : \""each([Bitcoin],[Ethereum],[" &amp; demoPosts[[#This Row],[postTypeGuidLabel]]&amp;"])\"", "</f>
        <v xml:space="preserve">\"labels\" : \"each([Bitcoin],[Ethereum],[MESSAGEPOSTLABEL])\", </v>
      </c>
      <c r="BF94" t="str">
        <f t="shared" si="14"/>
        <v>\"connections\":[{\"source\":\"alias://ff5136ad023a66644c4f4a8e2a495bb34689/alias\",\"target\":\"alias://0e65bd3a974ed1d7c195f94055c93537827f/alias\",\"label\":\"f0186f0d-c862-4ee3-9c09-b850a9d745a7\"}],</v>
      </c>
      <c r="BG94" t="str">
        <f>"\""versionedPostId\"" : \""" &amp; demoPosts[[#This Row],[versionedPost.id]] &amp; "\"", "</f>
        <v xml:space="preserve">\"versionedPostId\" : \"\", </v>
      </c>
      <c r="BH94" t="str">
        <f>"\""versionedPostPredecessorId\"" : \""" &amp; demoPosts[[#This Row],[versionedPost.predecessorID]] &amp; "\"", "</f>
        <v xml:space="preserve">\"versionedPostPredecessorId\" : \"\", </v>
      </c>
      <c r="BI94" t="str">
        <f>"\""jobPostType\"" : \""" &amp; demoPosts[[#This Row],[jobPostType]] &amp; "\"", "</f>
        <v xml:space="preserve">\"jobPostType\" : \"\", </v>
      </c>
      <c r="BJ94" t="str">
        <f>"\""name\"" : \""" &amp; demoPosts[[#This Row],[summary]] &amp; "\"", "</f>
        <v xml:space="preserve">\"name\" : \"\", </v>
      </c>
      <c r="BK94" t="str">
        <f>"\""description\"" : \""" &amp; demoPosts[[#This Row],[description]] &amp; "\"", "</f>
        <v xml:space="preserve">\"description\" : \"\", </v>
      </c>
      <c r="BL94" t="str">
        <f>"\""message\"" : \""" &amp; demoPosts[[#This Row],[message]] &amp; "\"", "</f>
        <v xml:space="preserve">\"message\" : \"\", </v>
      </c>
      <c r="BM9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4" t="str">
        <f>"\""postedDate\"" : \""" &amp; demoPosts[[#This Row],[message]] &amp; "\"", "</f>
        <v xml:space="preserve">\"postedDate\" : \"\", </v>
      </c>
      <c r="BO94" t="str">
        <f>"\""broadcastDate\"" : \""" &amp; demoPosts[[#This Row],[broadcastDate]] &amp; "\"", "</f>
        <v xml:space="preserve">\"broadcastDate\" : \"\", </v>
      </c>
      <c r="BP94" t="str">
        <f>"\""startDate\"" : \""" &amp; demoPosts[[#This Row],[startDate]] &amp; "\"", "</f>
        <v xml:space="preserve">\"startDate\" : \"\", </v>
      </c>
      <c r="BQ94" t="str">
        <f>"\""endDate\"" : \""" &amp; demoPosts[[#This Row],[endDate]] &amp; "\"", "</f>
        <v xml:space="preserve">\"endDate\" : \"\", </v>
      </c>
      <c r="BR94" t="str">
        <f>"\""currency\"" : \""" &amp; demoPosts[[#This Row],[currency]] &amp; "\"", "</f>
        <v xml:space="preserve">\"currency\" : \"\", </v>
      </c>
      <c r="BS94" t="str">
        <f>"\""workLocation\"" : \""" &amp; demoPosts[[#This Row],[workLocation]] &amp; "\"", "</f>
        <v xml:space="preserve">\"workLocation\" : \"\", </v>
      </c>
      <c r="BT94" t="str">
        <f>"\""isPayoutInPieces\"" : \""" &amp; demoPosts[[#This Row],[isPayoutInPieces]] &amp; "\"", "</f>
        <v xml:space="preserve">\"isPayoutInPieces\" : \"\", </v>
      </c>
      <c r="BU94" t="str">
        <f t="shared" si="15"/>
        <v xml:space="preserve">\"skillNeeded\" : \"\", </v>
      </c>
      <c r="BV94" t="str">
        <f>"\""posterId\"" : \""" &amp; demoPosts[[#This Row],[posterId]] &amp; "\"", "</f>
        <v xml:space="preserve">\"posterId\" : \"\", </v>
      </c>
      <c r="BW94" t="str">
        <f>"\""versionNumber\"" : \""" &amp; demoPosts[[#This Row],[versionNumber]] &amp; "\"", "</f>
        <v xml:space="preserve">\"versionNumber\" : \"\", </v>
      </c>
      <c r="BX94" t="str">
        <f>"\""allowFormatting\"" : " &amp; demoPosts[[#This Row],[allowFormatting]] &amp; ", "</f>
        <v xml:space="preserve">\"allowFormatting\" : , </v>
      </c>
      <c r="BY94" t="str">
        <f>"\""canForward\"" : " &amp; demoPosts[[#This Row],[canForward]] &amp; ", "</f>
        <v xml:space="preserve">\"canForward\" : true, </v>
      </c>
      <c r="BZ94" t="str">
        <f t="shared" si="16"/>
        <v xml:space="preserve">\"referents\" : \"\", </v>
      </c>
      <c r="CA94" t="str">
        <f>"\""contractType\"" : \""" &amp; demoPosts[[#This Row],[contractType]] &amp; "\"", "</f>
        <v xml:space="preserve">\"contractType\" : \"\", </v>
      </c>
      <c r="CB94" t="str">
        <f>"\""budget\"" : \""" &amp; demoPosts[[#This Row],[budget]] &amp; "\"""</f>
        <v>\"budget\" : \"\"</v>
      </c>
      <c r="CC9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4"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4" t="str">
        <f>"\""subject\"" : \""" &amp; demoPosts[[#This Row],[messageSubject]] &amp; "\"","</f>
        <v>\"subject\" : \"subject to discussion\",</v>
      </c>
      <c r="CF9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4"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4"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4" t="str">
        <f ca="1">"{\""$type\"":\"""&amp;demoPosts[[#This Row],[$type]]&amp;"\"","&amp;demoPosts[[#This Row],[uidInnerJson]]&amp;demoPosts[[#This Row],[createdInnerJson]]&amp;demoPosts[[#This Row],[modifiedInnerJson]]&amp;"\""connections\"":[{}],"&amp;demoPosts[[#This Row],[typeDependentContentJson]]&amp;"}"</f>
        <v>{\"$type\":\"shared.models.MessagePost\",\"uid\" : \"d05960d49a3b4c628b0fc3884de22fee\", \"created\" : \"2016-09-02T23:11:46Z\", \"modified\" : \"2002-05-30T09:30:10Z\", \"connections\":[{}],\"postContent\": {\"$type\":\"shared.models.MessagePostContent\",\"versionedPostId\" : \"\", \"versionedPostPredecessorId\" : \"\", \"versionNumber\" : \"\", \"canForward\"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4" t="str">
        <f>"""uid"" : """&amp;demoPosts[[#This Row],[uid]]&amp;""", "</f>
        <v xml:space="preserve">"uid" : "d05960d49a3b4c628b0fc3884de22fee", </v>
      </c>
      <c r="CK94" t="str">
        <f>"""src"" : """&amp;demoPosts[[#This Row],[Source]]&amp;""", "</f>
        <v xml:space="preserve">"src" : "6a643d9b02224e7b9432e5c092eec0dd", </v>
      </c>
      <c r="CL94" t="str">
        <f>"""trgts"" : ["""&amp;demoPosts[[#This Row],[trgt1]]&amp;"""], "</f>
        <v xml:space="preserve">"trgts" : ["eeeeeeeeeeeeeeeeeeeeeeeeeeeeeeee"], </v>
      </c>
      <c r="CM94" t="str">
        <f>"""label"" : ""each([Bitcoin],[Ethereum],[" &amp; demoPosts[[#This Row],[postTypeGuidLabel]]&amp;"])"", "</f>
        <v xml:space="preserve">"label" : "each([Bitcoin],[Ethereum],[MESSAGEPOSTLABEL])", </v>
      </c>
      <c r="CN94"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\"2016-09-02T23:11:46Z\", \"modified\" : \"2002-05-30T09:30:10Z\", \"connections\":[{}],\"postContent\": {\"$type\":\"shared.models.MessagePostContent\",\"versionedPostId\" : \"\", \"versionedPostPredecessorId\" : \"\", \"versionNumber\" : \"\", \"canForward\"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5" spans="2:92" x14ac:dyDescent="0.25">
      <c r="B95" t="s">
        <v>1304</v>
      </c>
      <c r="C95" t="s">
        <v>1208</v>
      </c>
      <c r="D95" t="str">
        <f>VLOOKUP(demoPosts[[#This Row],[Source]],Table1[[UUID]:[email]],2,FALSE)</f>
        <v>93@localhost</v>
      </c>
      <c r="E95" t="s">
        <v>2507</v>
      </c>
      <c r="F95" t="s">
        <v>806</v>
      </c>
      <c r="G9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t="str">
        <f t="shared" ca="1" si="17"/>
        <v>2016-09-02T23:11:46Z</v>
      </c>
      <c r="J95" t="s">
        <v>805</v>
      </c>
      <c r="M95" t="s">
        <v>2620</v>
      </c>
      <c r="N95" s="164" t="str">
        <f>ROW(demoPosts[[#This Row],[postTypeGuidLabel]])-3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64">
        <v>12</v>
      </c>
      <c r="P9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64"/>
      <c r="AG95" t="s">
        <v>869</v>
      </c>
      <c r="AS95" t="str">
        <f>"\""name\"" : \"""&amp;demoPosts[[#This Row],[talentProfile.name]]&amp;"\"", "</f>
        <v xml:space="preserve">\"name\" : \"\", </v>
      </c>
      <c r="AT95" t="str">
        <f>"\""title\"" : \"""&amp;demoPosts[[#This Row],[talentProfile.title]]&amp;"\"", "</f>
        <v xml:space="preserve">\"title\" : \"\", </v>
      </c>
      <c r="AU95" t="str">
        <f>"\""capabilities\"" : \"""&amp;demoPosts[[#This Row],[talentProfile.capabilities]]&amp;"\"", "</f>
        <v xml:space="preserve">\"capabilities\" : \"\", </v>
      </c>
      <c r="AV95" t="str">
        <f>"\""video\"" : \"""&amp;demoPosts[[#This Row],[talentProfile.video]]&amp;"\"" "</f>
        <v xml:space="preserve">\"video\" : \"\" </v>
      </c>
      <c r="AW95"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5" t="str">
        <f>"\""uid\"" : \"""&amp;demoPosts[[#This Row],[uid]]&amp;"\"", "</f>
        <v xml:space="preserve">\"uid\" : \"013d4808d5ef44058c958de7e0f349d4\", </v>
      </c>
      <c r="AY95" t="e">
        <f>"\""text\"" : \""" &amp;#REF! &amp; "\"", "</f>
        <v>#REF!</v>
      </c>
      <c r="AZ95" t="str">
        <f t="shared" si="13"/>
        <v xml:space="preserve">\"type\" : \"TEXT\", </v>
      </c>
      <c r="BA95" t="str">
        <f ca="1">"\""created\"" : \""" &amp; demoPosts[[#This Row],[created]] &amp; "\"", "</f>
        <v xml:space="preserve">\"created\" : \"2016-09-02T23:11:46Z\", </v>
      </c>
      <c r="BB95" t="str">
        <f>"\""modified\"" : \""" &amp; demoPosts[[#This Row],[modified]] &amp; "\"", "</f>
        <v xml:space="preserve">\"modified\" : \"2002-05-30T09:30:10Z\", </v>
      </c>
      <c r="BC95" t="str">
        <f ca="1">"\""created\"" : \""" &amp; demoPosts[[#This Row],[created]] &amp; "\"", "</f>
        <v xml:space="preserve">\"created\" : \"2016-09-02T23:11:46Z\", </v>
      </c>
      <c r="BD95" t="str">
        <f>"\""modified\"" : \""" &amp; demoPosts[[#This Row],[modified]] &amp; "\"", "</f>
        <v xml:space="preserve">\"modified\" : \"2002-05-30T09:30:10Z\", </v>
      </c>
      <c r="BE95" t="str">
        <f>"\""labels\"" : \""each([Bitcoin],[Ethereum],[" &amp; demoPosts[[#This Row],[postTypeGuidLabel]]&amp;"])\"", "</f>
        <v xml:space="preserve">\"labels\" : \"each([Bitcoin],[Ethereum],[MESSAGEPOSTLABEL])\", </v>
      </c>
      <c r="BF95" t="str">
        <f t="shared" si="14"/>
        <v>\"connections\":[{\"source\":\"alias://ff5136ad023a66644c4f4a8e2a495bb34689/alias\",\"target\":\"alias://0e65bd3a974ed1d7c195f94055c93537827f/alias\",\"label\":\"f0186f0d-c862-4ee3-9c09-b850a9d745a7\"}],</v>
      </c>
      <c r="BG95" t="str">
        <f>"\""versionedPostId\"" : \""" &amp; demoPosts[[#This Row],[versionedPost.id]] &amp; "\"", "</f>
        <v xml:space="preserve">\"versionedPostId\" : \"\", </v>
      </c>
      <c r="BH95" t="str">
        <f>"\""versionedPostPredecessorId\"" : \""" &amp; demoPosts[[#This Row],[versionedPost.predecessorID]] &amp; "\"", "</f>
        <v xml:space="preserve">\"versionedPostPredecessorId\" : \"\", </v>
      </c>
      <c r="BI95" t="str">
        <f>"\""jobPostType\"" : \""" &amp; demoPosts[[#This Row],[jobPostType]] &amp; "\"", "</f>
        <v xml:space="preserve">\"jobPostType\" : \"\", </v>
      </c>
      <c r="BJ95" t="str">
        <f>"\""name\"" : \""" &amp; demoPosts[[#This Row],[summary]] &amp; "\"", "</f>
        <v xml:space="preserve">\"name\" : \"\", </v>
      </c>
      <c r="BK95" t="str">
        <f>"\""description\"" : \""" &amp; demoPosts[[#This Row],[description]] &amp; "\"", "</f>
        <v xml:space="preserve">\"description\" : \"\", </v>
      </c>
      <c r="BL95" t="str">
        <f>"\""message\"" : \""" &amp; demoPosts[[#This Row],[message]] &amp; "\"", "</f>
        <v xml:space="preserve">\"message\" : \"\", </v>
      </c>
      <c r="BM9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5" t="str">
        <f>"\""postedDate\"" : \""" &amp; demoPosts[[#This Row],[message]] &amp; "\"", "</f>
        <v xml:space="preserve">\"postedDate\" : \"\", </v>
      </c>
      <c r="BO95" t="str">
        <f>"\""broadcastDate\"" : \""" &amp; demoPosts[[#This Row],[broadcastDate]] &amp; "\"", "</f>
        <v xml:space="preserve">\"broadcastDate\" : \"\", </v>
      </c>
      <c r="BP95" t="str">
        <f>"\""startDate\"" : \""" &amp; demoPosts[[#This Row],[startDate]] &amp; "\"", "</f>
        <v xml:space="preserve">\"startDate\" : \"\", </v>
      </c>
      <c r="BQ95" t="str">
        <f>"\""endDate\"" : \""" &amp; demoPosts[[#This Row],[endDate]] &amp; "\"", "</f>
        <v xml:space="preserve">\"endDate\" : \"\", </v>
      </c>
      <c r="BR95" t="str">
        <f>"\""currency\"" : \""" &amp; demoPosts[[#This Row],[currency]] &amp; "\"", "</f>
        <v xml:space="preserve">\"currency\" : \"\", </v>
      </c>
      <c r="BS95" t="str">
        <f>"\""workLocation\"" : \""" &amp; demoPosts[[#This Row],[workLocation]] &amp; "\"", "</f>
        <v xml:space="preserve">\"workLocation\" : \"\", </v>
      </c>
      <c r="BT95" t="str">
        <f>"\""isPayoutInPieces\"" : \""" &amp; demoPosts[[#This Row],[isPayoutInPieces]] &amp; "\"", "</f>
        <v xml:space="preserve">\"isPayoutInPieces\" : \"\", </v>
      </c>
      <c r="BU95" t="str">
        <f t="shared" si="15"/>
        <v xml:space="preserve">\"skillNeeded\" : \"\", </v>
      </c>
      <c r="BV95" t="str">
        <f>"\""posterId\"" : \""" &amp; demoPosts[[#This Row],[posterId]] &amp; "\"", "</f>
        <v xml:space="preserve">\"posterId\" : \"\", </v>
      </c>
      <c r="BW95" t="str">
        <f>"\""versionNumber\"" : \""" &amp; demoPosts[[#This Row],[versionNumber]] &amp; "\"", "</f>
        <v xml:space="preserve">\"versionNumber\" : \"\", </v>
      </c>
      <c r="BX95" t="str">
        <f>"\""allowFormatting\"" : " &amp; demoPosts[[#This Row],[allowFormatting]] &amp; ", "</f>
        <v xml:space="preserve">\"allowFormatting\" : , </v>
      </c>
      <c r="BY95" t="str">
        <f>"\""canForward\"" : " &amp; demoPosts[[#This Row],[canForward]] &amp; ", "</f>
        <v xml:space="preserve">\"canForward\" : true, </v>
      </c>
      <c r="BZ95" t="str">
        <f t="shared" si="16"/>
        <v xml:space="preserve">\"referents\" : \"\", </v>
      </c>
      <c r="CA95" t="str">
        <f>"\""contractType\"" : \""" &amp; demoPosts[[#This Row],[contractType]] &amp; "\"", "</f>
        <v xml:space="preserve">\"contractType\" : \"\", </v>
      </c>
      <c r="CB95" t="str">
        <f>"\""budget\"" : \""" &amp; demoPosts[[#This Row],[budget]] &amp; "\"""</f>
        <v>\"budget\" : \"\"</v>
      </c>
      <c r="CC9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5"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5" t="str">
        <f>"\""subject\"" : \""" &amp; demoPosts[[#This Row],[messageSubject]] &amp; "\"","</f>
        <v>\"subject\" : \"subject to discussion\",</v>
      </c>
      <c r="CF9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5"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5"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5" t="str">
        <f ca="1">"{\""$type\"":\"""&amp;demoPosts[[#This Row],[$type]]&amp;"\"","&amp;demoPosts[[#This Row],[uidInnerJson]]&amp;demoPosts[[#This Row],[createdInnerJson]]&amp;demoPosts[[#This Row],[modifiedInnerJson]]&amp;"\""connections\"":[{}],"&amp;demoPosts[[#This Row],[typeDependentContentJson]]&amp;"}"</f>
        <v>{\"$type\":\"shared.models.MessagePost\",\"uid\" : \"013d4808d5ef44058c958de7e0f349d4\", \"created\" : \"2016-09-02T23:11:46Z\", \"modified\" : \"2002-05-30T09:30:10Z\", \"connections\":[{}],\"postContent\": {\"$type\":\"shared.models.MessagePostContent\",\"versionedPostId\" : \"\", \"versionedPostPredecessorId\" : \"\", \"versionNumber\" : \"\", \"canForward\"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5" t="str">
        <f>"""uid"" : """&amp;demoPosts[[#This Row],[uid]]&amp;""", "</f>
        <v xml:space="preserve">"uid" : "013d4808d5ef44058c958de7e0f349d4", </v>
      </c>
      <c r="CK95" t="str">
        <f>"""src"" : """&amp;demoPosts[[#This Row],[Source]]&amp;""", "</f>
        <v xml:space="preserve">"src" : "0c72eb6676734404aa0f8af68a235af6", </v>
      </c>
      <c r="CL95" t="str">
        <f>"""trgts"" : ["""&amp;demoPosts[[#This Row],[trgt1]]&amp;"""], "</f>
        <v xml:space="preserve">"trgts" : ["eeeeeeeeeeeeeeeeeeeeeeeeeeeeeeee"], </v>
      </c>
      <c r="CM95" t="str">
        <f>"""label"" : ""each([Bitcoin],[Ethereum],[" &amp; demoPosts[[#This Row],[postTypeGuidLabel]]&amp;"])"", "</f>
        <v xml:space="preserve">"label" : "each([Bitcoin],[Ethereum],[MESSAGEPOSTLABEL])", </v>
      </c>
      <c r="CN95"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\"2016-09-02T23:11:46Z\", \"modified\" : \"2002-05-30T09:30:10Z\", \"connections\":[{}],\"postContent\": {\"$type\":\"shared.models.MessagePostContent\",\"versionedPostId\" : \"\", \"versionedPostPredecessorId\" : \"\", \"versionNumber\" : \"\", \"canForward\"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6" spans="2:92" x14ac:dyDescent="0.25">
      <c r="B96" t="s">
        <v>1305</v>
      </c>
      <c r="C96" t="s">
        <v>1209</v>
      </c>
      <c r="D96" t="str">
        <f>VLOOKUP(demoPosts[[#This Row],[Source]],Table1[[UUID]:[email]],2,FALSE)</f>
        <v>94@localhost</v>
      </c>
      <c r="E96" t="s">
        <v>2507</v>
      </c>
      <c r="F96" t="s">
        <v>806</v>
      </c>
      <c r="G9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t="str">
        <f t="shared" ca="1" si="17"/>
        <v>2016-09-02T23:11:46Z</v>
      </c>
      <c r="J96" t="s">
        <v>805</v>
      </c>
      <c r="M96" t="s">
        <v>2620</v>
      </c>
      <c r="N96" s="164" t="str">
        <f>ROW(demoPosts[[#This Row],[postTypeGuidLabel]])-3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64">
        <v>12</v>
      </c>
      <c r="P9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64"/>
      <c r="AG96" t="s">
        <v>869</v>
      </c>
      <c r="AS96" t="str">
        <f>"\""name\"" : \"""&amp;demoPosts[[#This Row],[talentProfile.name]]&amp;"\"", "</f>
        <v xml:space="preserve">\"name\" : \"\", </v>
      </c>
      <c r="AT96" t="str">
        <f>"\""title\"" : \"""&amp;demoPosts[[#This Row],[talentProfile.title]]&amp;"\"", "</f>
        <v xml:space="preserve">\"title\" : \"\", </v>
      </c>
      <c r="AU96" t="str">
        <f>"\""capabilities\"" : \"""&amp;demoPosts[[#This Row],[talentProfile.capabilities]]&amp;"\"", "</f>
        <v xml:space="preserve">\"capabilities\" : \"\", </v>
      </c>
      <c r="AV96" t="str">
        <f>"\""video\"" : \"""&amp;demoPosts[[#This Row],[talentProfile.video]]&amp;"\"" "</f>
        <v xml:space="preserve">\"video\" : \"\" </v>
      </c>
      <c r="AW96"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6" t="str">
        <f>"\""uid\"" : \"""&amp;demoPosts[[#This Row],[uid]]&amp;"\"", "</f>
        <v xml:space="preserve">\"uid\" : \"5136b6691d4348a6af8bb18c8ddff7a8\", </v>
      </c>
      <c r="AY96" t="e">
        <f>"\""text\"" : \""" &amp;#REF! &amp; "\"", "</f>
        <v>#REF!</v>
      </c>
      <c r="AZ96" t="str">
        <f t="shared" si="13"/>
        <v xml:space="preserve">\"type\" : \"TEXT\", </v>
      </c>
      <c r="BA96" t="str">
        <f ca="1">"\""created\"" : \""" &amp; demoPosts[[#This Row],[created]] &amp; "\"", "</f>
        <v xml:space="preserve">\"created\" : \"2016-09-02T23:11:46Z\", </v>
      </c>
      <c r="BB96" t="str">
        <f>"\""modified\"" : \""" &amp; demoPosts[[#This Row],[modified]] &amp; "\"", "</f>
        <v xml:space="preserve">\"modified\" : \"2002-05-30T09:30:10Z\", </v>
      </c>
      <c r="BC96" t="str">
        <f ca="1">"\""created\"" : \""" &amp; demoPosts[[#This Row],[created]] &amp; "\"", "</f>
        <v xml:space="preserve">\"created\" : \"2016-09-02T23:11:46Z\", </v>
      </c>
      <c r="BD96" t="str">
        <f>"\""modified\"" : \""" &amp; demoPosts[[#This Row],[modified]] &amp; "\"", "</f>
        <v xml:space="preserve">\"modified\" : \"2002-05-30T09:30:10Z\", </v>
      </c>
      <c r="BE96" t="str">
        <f>"\""labels\"" : \""each([Bitcoin],[Ethereum],[" &amp; demoPosts[[#This Row],[postTypeGuidLabel]]&amp;"])\"", "</f>
        <v xml:space="preserve">\"labels\" : \"each([Bitcoin],[Ethereum],[MESSAGEPOSTLABEL])\", </v>
      </c>
      <c r="BF96" t="str">
        <f t="shared" si="14"/>
        <v>\"connections\":[{\"source\":\"alias://ff5136ad023a66644c4f4a8e2a495bb34689/alias\",\"target\":\"alias://0e65bd3a974ed1d7c195f94055c93537827f/alias\",\"label\":\"f0186f0d-c862-4ee3-9c09-b850a9d745a7\"}],</v>
      </c>
      <c r="BG96" t="str">
        <f>"\""versionedPostId\"" : \""" &amp; demoPosts[[#This Row],[versionedPost.id]] &amp; "\"", "</f>
        <v xml:space="preserve">\"versionedPostId\" : \"\", </v>
      </c>
      <c r="BH96" t="str">
        <f>"\""versionedPostPredecessorId\"" : \""" &amp; demoPosts[[#This Row],[versionedPost.predecessorID]] &amp; "\"", "</f>
        <v xml:space="preserve">\"versionedPostPredecessorId\" : \"\", </v>
      </c>
      <c r="BI96" t="str">
        <f>"\""jobPostType\"" : \""" &amp; demoPosts[[#This Row],[jobPostType]] &amp; "\"", "</f>
        <v xml:space="preserve">\"jobPostType\" : \"\", </v>
      </c>
      <c r="BJ96" t="str">
        <f>"\""name\"" : \""" &amp; demoPosts[[#This Row],[summary]] &amp; "\"", "</f>
        <v xml:space="preserve">\"name\" : \"\", </v>
      </c>
      <c r="BK96" t="str">
        <f>"\""description\"" : \""" &amp; demoPosts[[#This Row],[description]] &amp; "\"", "</f>
        <v xml:space="preserve">\"description\" : \"\", </v>
      </c>
      <c r="BL96" t="str">
        <f>"\""message\"" : \""" &amp; demoPosts[[#This Row],[message]] &amp; "\"", "</f>
        <v xml:space="preserve">\"message\" : \"\", </v>
      </c>
      <c r="BM9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6" t="str">
        <f>"\""postedDate\"" : \""" &amp; demoPosts[[#This Row],[message]] &amp; "\"", "</f>
        <v xml:space="preserve">\"postedDate\" : \"\", </v>
      </c>
      <c r="BO96" t="str">
        <f>"\""broadcastDate\"" : \""" &amp; demoPosts[[#This Row],[broadcastDate]] &amp; "\"", "</f>
        <v xml:space="preserve">\"broadcastDate\" : \"\", </v>
      </c>
      <c r="BP96" t="str">
        <f>"\""startDate\"" : \""" &amp; demoPosts[[#This Row],[startDate]] &amp; "\"", "</f>
        <v xml:space="preserve">\"startDate\" : \"\", </v>
      </c>
      <c r="BQ96" t="str">
        <f>"\""endDate\"" : \""" &amp; demoPosts[[#This Row],[endDate]] &amp; "\"", "</f>
        <v xml:space="preserve">\"endDate\" : \"\", </v>
      </c>
      <c r="BR96" t="str">
        <f>"\""currency\"" : \""" &amp; demoPosts[[#This Row],[currency]] &amp; "\"", "</f>
        <v xml:space="preserve">\"currency\" : \"\", </v>
      </c>
      <c r="BS96" t="str">
        <f>"\""workLocation\"" : \""" &amp; demoPosts[[#This Row],[workLocation]] &amp; "\"", "</f>
        <v xml:space="preserve">\"workLocation\" : \"\", </v>
      </c>
      <c r="BT96" t="str">
        <f>"\""isPayoutInPieces\"" : \""" &amp; demoPosts[[#This Row],[isPayoutInPieces]] &amp; "\"", "</f>
        <v xml:space="preserve">\"isPayoutInPieces\" : \"\", </v>
      </c>
      <c r="BU96" t="str">
        <f t="shared" si="15"/>
        <v xml:space="preserve">\"skillNeeded\" : \"\", </v>
      </c>
      <c r="BV96" t="str">
        <f>"\""posterId\"" : \""" &amp; demoPosts[[#This Row],[posterId]] &amp; "\"", "</f>
        <v xml:space="preserve">\"posterId\" : \"\", </v>
      </c>
      <c r="BW96" t="str">
        <f>"\""versionNumber\"" : \""" &amp; demoPosts[[#This Row],[versionNumber]] &amp; "\"", "</f>
        <v xml:space="preserve">\"versionNumber\" : \"\", </v>
      </c>
      <c r="BX96" t="str">
        <f>"\""allowFormatting\"" : " &amp; demoPosts[[#This Row],[allowFormatting]] &amp; ", "</f>
        <v xml:space="preserve">\"allowFormatting\" : , </v>
      </c>
      <c r="BY96" t="str">
        <f>"\""canForward\"" : " &amp; demoPosts[[#This Row],[canForward]] &amp; ", "</f>
        <v xml:space="preserve">\"canForward\" : true, </v>
      </c>
      <c r="BZ96" t="str">
        <f t="shared" si="16"/>
        <v xml:space="preserve">\"referents\" : \"\", </v>
      </c>
      <c r="CA96" t="str">
        <f>"\""contractType\"" : \""" &amp; demoPosts[[#This Row],[contractType]] &amp; "\"", "</f>
        <v xml:space="preserve">\"contractType\" : \"\", </v>
      </c>
      <c r="CB96" t="str">
        <f>"\""budget\"" : \""" &amp; demoPosts[[#This Row],[budget]] &amp; "\"""</f>
        <v>\"budget\" : \"\"</v>
      </c>
      <c r="CC9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6"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6" t="str">
        <f>"\""subject\"" : \""" &amp; demoPosts[[#This Row],[messageSubject]] &amp; "\"","</f>
        <v>\"subject\" : \"subject to discussion\",</v>
      </c>
      <c r="CF9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6"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6" t="str">
        <f ca="1">"{\""$type\"":\"""&amp;demoPosts[[#This Row],[$type]]&amp;"\"","&amp;demoPosts[[#This Row],[uidInnerJson]]&amp;demoPosts[[#This Row],[createdInnerJson]]&amp;demoPosts[[#This Row],[modifiedInnerJson]]&amp;"\""connections\"":[{}],"&amp;demoPosts[[#This Row],[typeDependentContentJson]]&amp;"}"</f>
        <v>{\"$type\":\"shared.models.MessagePost\",\"uid\" : \"5136b6691d4348a6af8bb18c8ddff7a8\", \"created\" : \"2016-09-02T23:11:46Z\", \"modified\" : \"2002-05-30T09:30:10Z\", \"connections\":[{}],\"postContent\": {\"$type\":\"shared.models.MessagePostContent\",\"versionedPostId\" : \"\", \"versionedPostPredecessorId\" : \"\", \"versionNumber\" : \"\", \"canForward\"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6" t="str">
        <f>"""uid"" : """&amp;demoPosts[[#This Row],[uid]]&amp;""", "</f>
        <v xml:space="preserve">"uid" : "5136b6691d4348a6af8bb18c8ddff7a8", </v>
      </c>
      <c r="CK96" t="str">
        <f>"""src"" : """&amp;demoPosts[[#This Row],[Source]]&amp;""", "</f>
        <v xml:space="preserve">"src" : "b5776eb1d7a54191830eecb2c0d2ed1f", </v>
      </c>
      <c r="CL96" t="str">
        <f>"""trgts"" : ["""&amp;demoPosts[[#This Row],[trgt1]]&amp;"""], "</f>
        <v xml:space="preserve">"trgts" : ["eeeeeeeeeeeeeeeeeeeeeeeeeeeeeeee"], </v>
      </c>
      <c r="CM96" t="str">
        <f>"""label"" : ""each([Bitcoin],[Ethereum],[" &amp; demoPosts[[#This Row],[postTypeGuidLabel]]&amp;"])"", "</f>
        <v xml:space="preserve">"label" : "each([Bitcoin],[Ethereum],[MESSAGEPOSTLABEL])", </v>
      </c>
      <c r="CN96"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\"2016-09-02T23:11:46Z\", \"modified\" : \"2002-05-30T09:30:10Z\", \"connections\":[{}],\"postContent\": {\"$type\":\"shared.models.MessagePostContent\",\"versionedPostId\" : \"\", \"versionedPostPredecessorId\" : \"\", \"versionNumber\" : \"\", \"canForward\"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7" spans="2:92" x14ac:dyDescent="0.25">
      <c r="B97" t="s">
        <v>1306</v>
      </c>
      <c r="C97" t="s">
        <v>1210</v>
      </c>
      <c r="D97" t="str">
        <f>VLOOKUP(demoPosts[[#This Row],[Source]],Table1[[UUID]:[email]],2,FALSE)</f>
        <v>95@localhost</v>
      </c>
      <c r="E97" t="s">
        <v>2507</v>
      </c>
      <c r="F97" t="s">
        <v>806</v>
      </c>
      <c r="G9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t="str">
        <f t="shared" ca="1" si="17"/>
        <v>2016-09-02T23:11:46Z</v>
      </c>
      <c r="J97" t="s">
        <v>805</v>
      </c>
      <c r="M97" t="s">
        <v>2620</v>
      </c>
      <c r="N97" s="164" t="str">
        <f>ROW(demoPosts[[#This Row],[postTypeGuidLabel]])-3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64">
        <v>12</v>
      </c>
      <c r="P9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64"/>
      <c r="AG97" t="s">
        <v>869</v>
      </c>
      <c r="AS97" t="str">
        <f>"\""name\"" : \"""&amp;demoPosts[[#This Row],[talentProfile.name]]&amp;"\"", "</f>
        <v xml:space="preserve">\"name\" : \"\", </v>
      </c>
      <c r="AT97" t="str">
        <f>"\""title\"" : \"""&amp;demoPosts[[#This Row],[talentProfile.title]]&amp;"\"", "</f>
        <v xml:space="preserve">\"title\" : \"\", </v>
      </c>
      <c r="AU97" t="str">
        <f>"\""capabilities\"" : \"""&amp;demoPosts[[#This Row],[talentProfile.capabilities]]&amp;"\"", "</f>
        <v xml:space="preserve">\"capabilities\" : \"\", </v>
      </c>
      <c r="AV97" t="str">
        <f>"\""video\"" : \"""&amp;demoPosts[[#This Row],[talentProfile.video]]&amp;"\"" "</f>
        <v xml:space="preserve">\"video\" : \"\" </v>
      </c>
      <c r="AW97"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7" t="str">
        <f>"\""uid\"" : \"""&amp;demoPosts[[#This Row],[uid]]&amp;"\"", "</f>
        <v xml:space="preserve">\"uid\" : \"07c6c3e07b34443d99c60e301ff0853e\", </v>
      </c>
      <c r="AY97" t="e">
        <f>"\""text\"" : \""" &amp;#REF! &amp; "\"", "</f>
        <v>#REF!</v>
      </c>
      <c r="AZ97" t="str">
        <f t="shared" ref="AZ97:AZ101" si="18">"\""type\"" : \""TEXT\"", "</f>
        <v xml:space="preserve">\"type\" : \"TEXT\", </v>
      </c>
      <c r="BA97" t="str">
        <f ca="1">"\""created\"" : \""" &amp; demoPosts[[#This Row],[created]] &amp; "\"", "</f>
        <v xml:space="preserve">\"created\" : \"2016-09-02T23:11:46Z\", </v>
      </c>
      <c r="BB97" t="str">
        <f>"\""modified\"" : \""" &amp; demoPosts[[#This Row],[modified]] &amp; "\"", "</f>
        <v xml:space="preserve">\"modified\" : \"2002-05-30T09:30:10Z\", </v>
      </c>
      <c r="BC97" t="str">
        <f ca="1">"\""created\"" : \""" &amp; demoPosts[[#This Row],[created]] &amp; "\"", "</f>
        <v xml:space="preserve">\"created\" : \"2016-09-02T23:11:46Z\", </v>
      </c>
      <c r="BD97" t="str">
        <f>"\""modified\"" : \""" &amp; demoPosts[[#This Row],[modified]] &amp; "\"", "</f>
        <v xml:space="preserve">\"modified\" : \"2002-05-30T09:30:10Z\", </v>
      </c>
      <c r="BE97" t="str">
        <f>"\""labels\"" : \""each([Bitcoin],[Ethereum],[" &amp; demoPosts[[#This Row],[postTypeGuidLabel]]&amp;"])\"", "</f>
        <v xml:space="preserve">\"labels\" : \"each([Bitcoin],[Ethereum],[MESSAGEPOSTLABEL])\", </v>
      </c>
      <c r="BF97" t="str">
        <f t="shared" ref="BF97:BF101" si="1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G97" t="str">
        <f>"\""versionedPostId\"" : \""" &amp; demoPosts[[#This Row],[versionedPost.id]] &amp; "\"", "</f>
        <v xml:space="preserve">\"versionedPostId\" : \"\", </v>
      </c>
      <c r="BH97" t="str">
        <f>"\""versionedPostPredecessorId\"" : \""" &amp; demoPosts[[#This Row],[versionedPost.predecessorID]] &amp; "\"", "</f>
        <v xml:space="preserve">\"versionedPostPredecessorId\" : \"\", </v>
      </c>
      <c r="BI97" t="str">
        <f>"\""jobPostType\"" : \""" &amp; demoPosts[[#This Row],[jobPostType]] &amp; "\"", "</f>
        <v xml:space="preserve">\"jobPostType\" : \"\", </v>
      </c>
      <c r="BJ97" t="str">
        <f>"\""name\"" : \""" &amp; demoPosts[[#This Row],[summary]] &amp; "\"", "</f>
        <v xml:space="preserve">\"name\" : \"\", </v>
      </c>
      <c r="BK97" t="str">
        <f>"\""description\"" : \""" &amp; demoPosts[[#This Row],[description]] &amp; "\"", "</f>
        <v xml:space="preserve">\"description\" : \"\", </v>
      </c>
      <c r="BL97" t="str">
        <f>"\""message\"" : \""" &amp; demoPosts[[#This Row],[message]] &amp; "\"", "</f>
        <v xml:space="preserve">\"message\" : \"\", </v>
      </c>
      <c r="BM9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7" t="str">
        <f>"\""postedDate\"" : \""" &amp; demoPosts[[#This Row],[message]] &amp; "\"", "</f>
        <v xml:space="preserve">\"postedDate\" : \"\", </v>
      </c>
      <c r="BO97" t="str">
        <f>"\""broadcastDate\"" : \""" &amp; demoPosts[[#This Row],[broadcastDate]] &amp; "\"", "</f>
        <v xml:space="preserve">\"broadcastDate\" : \"\", </v>
      </c>
      <c r="BP97" t="str">
        <f>"\""startDate\"" : \""" &amp; demoPosts[[#This Row],[startDate]] &amp; "\"", "</f>
        <v xml:space="preserve">\"startDate\" : \"\", </v>
      </c>
      <c r="BQ97" t="str">
        <f>"\""endDate\"" : \""" &amp; demoPosts[[#This Row],[endDate]] &amp; "\"", "</f>
        <v xml:space="preserve">\"endDate\" : \"\", </v>
      </c>
      <c r="BR97" t="str">
        <f>"\""currency\"" : \""" &amp; demoPosts[[#This Row],[currency]] &amp; "\"", "</f>
        <v xml:space="preserve">\"currency\" : \"\", </v>
      </c>
      <c r="BS97" t="str">
        <f>"\""workLocation\"" : \""" &amp; demoPosts[[#This Row],[workLocation]] &amp; "\"", "</f>
        <v xml:space="preserve">\"workLocation\" : \"\", </v>
      </c>
      <c r="BT97" t="str">
        <f>"\""isPayoutInPieces\"" : \""" &amp; demoPosts[[#This Row],[isPayoutInPieces]] &amp; "\"", "</f>
        <v xml:space="preserve">\"isPayoutInPieces\" : \"\", </v>
      </c>
      <c r="BU97" t="str">
        <f t="shared" ref="BU97:BU101" si="20">"\""skillNeeded\"" : \""" &amp; "" &amp; "\"", "</f>
        <v xml:space="preserve">\"skillNeeded\" : \"\", </v>
      </c>
      <c r="BV97" t="str">
        <f>"\""posterId\"" : \""" &amp; demoPosts[[#This Row],[posterId]] &amp; "\"", "</f>
        <v xml:space="preserve">\"posterId\" : \"\", </v>
      </c>
      <c r="BW97" t="str">
        <f>"\""versionNumber\"" : \""" &amp; demoPosts[[#This Row],[versionNumber]] &amp; "\"", "</f>
        <v xml:space="preserve">\"versionNumber\" : \"\", </v>
      </c>
      <c r="BX97" t="str">
        <f>"\""allowFormatting\"" : " &amp; demoPosts[[#This Row],[allowFormatting]] &amp; ", "</f>
        <v xml:space="preserve">\"allowFormatting\" : , </v>
      </c>
      <c r="BY97" t="str">
        <f>"\""canForward\"" : " &amp; demoPosts[[#This Row],[canForward]] &amp; ", "</f>
        <v xml:space="preserve">\"canForward\" : true, </v>
      </c>
      <c r="BZ97" t="str">
        <f t="shared" ref="BZ97:BZ101" si="21">"\""referents\"" : \""" &amp; "" &amp; "\"", "</f>
        <v xml:space="preserve">\"referents\" : \"\", </v>
      </c>
      <c r="CA97" t="str">
        <f>"\""contractType\"" : \""" &amp; demoPosts[[#This Row],[contractType]] &amp; "\"", "</f>
        <v xml:space="preserve">\"contractType\" : \"\", </v>
      </c>
      <c r="CB97" t="str">
        <f>"\""budget\"" : \""" &amp; demoPosts[[#This Row],[budget]] &amp; "\"""</f>
        <v>\"budget\" : \"\"</v>
      </c>
      <c r="CC97"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7"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7" t="str">
        <f>"\""subject\"" : \""" &amp; demoPosts[[#This Row],[messageSubject]] &amp; "\"","</f>
        <v>\"subject\" : \"subject to discussion\",</v>
      </c>
      <c r="CF97"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7"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7"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7" t="str">
        <f ca="1">"{\""$type\"":\"""&amp;demoPosts[[#This Row],[$type]]&amp;"\"","&amp;demoPosts[[#This Row],[uidInnerJson]]&amp;demoPosts[[#This Row],[createdInnerJson]]&amp;demoPosts[[#This Row],[modifiedInnerJson]]&amp;"\""connections\"":[{}],"&amp;demoPosts[[#This Row],[typeDependentContentJson]]&amp;"}"</f>
        <v>{\"$type\":\"shared.models.MessagePost\",\"uid\" : \"07c6c3e07b34443d99c60e301ff0853e\", \"created\" : \"2016-09-02T23:11:46Z\", \"modified\" : \"2002-05-30T09:30:10Z\", \"connections\":[{}],\"postContent\": {\"$type\":\"shared.models.MessagePostContent\",\"versionedPostId\" : \"\", \"versionedPostPredecessorId\" : \"\", \"versionNumber\" : \"\", \"canForward\"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7" t="str">
        <f>"""uid"" : """&amp;demoPosts[[#This Row],[uid]]&amp;""", "</f>
        <v xml:space="preserve">"uid" : "07c6c3e07b34443d99c60e301ff0853e", </v>
      </c>
      <c r="CK97" t="str">
        <f>"""src"" : """&amp;demoPosts[[#This Row],[Source]]&amp;""", "</f>
        <v xml:space="preserve">"src" : "ee1a7ac309df43459cdd6092b9a7a87c", </v>
      </c>
      <c r="CL97" t="str">
        <f>"""trgts"" : ["""&amp;demoPosts[[#This Row],[trgt1]]&amp;"""], "</f>
        <v xml:space="preserve">"trgts" : ["eeeeeeeeeeeeeeeeeeeeeeeeeeeeeeee"], </v>
      </c>
      <c r="CM97" t="str">
        <f>"""label"" : ""each([Bitcoin],[Ethereum],[" &amp; demoPosts[[#This Row],[postTypeGuidLabel]]&amp;"])"", "</f>
        <v xml:space="preserve">"label" : "each([Bitcoin],[Ethereum],[MESSAGEPOSTLABEL])", </v>
      </c>
      <c r="CN97"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\"2016-09-02T23:11:46Z\", \"modified\" : \"2002-05-30T09:30:10Z\", \"connections\":[{}],\"postContent\": {\"$type\":\"shared.models.MessagePostContent\",\"versionedPostId\" : \"\", \"versionedPostPredecessorId\" : \"\", \"versionNumber\" : \"\", \"canForward\"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8" spans="2:92" x14ac:dyDescent="0.25">
      <c r="B98" t="s">
        <v>1307</v>
      </c>
      <c r="C98" t="s">
        <v>1211</v>
      </c>
      <c r="D98" t="str">
        <f>VLOOKUP(demoPosts[[#This Row],[Source]],Table1[[UUID]:[email]],2,FALSE)</f>
        <v>96@localhost</v>
      </c>
      <c r="E98" t="s">
        <v>2507</v>
      </c>
      <c r="F98" t="s">
        <v>806</v>
      </c>
      <c r="G9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t="str">
        <f t="shared" ca="1" si="17"/>
        <v>2016-09-02T23:11:46Z</v>
      </c>
      <c r="J98" t="s">
        <v>805</v>
      </c>
      <c r="M98" t="s">
        <v>2620</v>
      </c>
      <c r="N98" s="164" t="str">
        <f>ROW(demoPosts[[#This Row],[postTypeGuidLabel]])-3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64">
        <v>12</v>
      </c>
      <c r="P9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64"/>
      <c r="AG98" t="s">
        <v>869</v>
      </c>
      <c r="AS98" t="str">
        <f>"\""name\"" : \"""&amp;demoPosts[[#This Row],[talentProfile.name]]&amp;"\"", "</f>
        <v xml:space="preserve">\"name\" : \"\", </v>
      </c>
      <c r="AT98" t="str">
        <f>"\""title\"" : \"""&amp;demoPosts[[#This Row],[talentProfile.title]]&amp;"\"", "</f>
        <v xml:space="preserve">\"title\" : \"\", </v>
      </c>
      <c r="AU98" t="str">
        <f>"\""capabilities\"" : \"""&amp;demoPosts[[#This Row],[talentProfile.capabilities]]&amp;"\"", "</f>
        <v xml:space="preserve">\"capabilities\" : \"\", </v>
      </c>
      <c r="AV98" t="str">
        <f>"\""video\"" : \"""&amp;demoPosts[[#This Row],[talentProfile.video]]&amp;"\"" "</f>
        <v xml:space="preserve">\"video\" : \"\" </v>
      </c>
      <c r="AW98"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8" t="str">
        <f>"\""uid\"" : \"""&amp;demoPosts[[#This Row],[uid]]&amp;"\"", "</f>
        <v xml:space="preserve">\"uid\" : \"45e65f43845e417481711950de540a5b\", </v>
      </c>
      <c r="AY98" t="e">
        <f>"\""text\"" : \""" &amp;#REF! &amp; "\"", "</f>
        <v>#REF!</v>
      </c>
      <c r="AZ98" t="str">
        <f t="shared" si="18"/>
        <v xml:space="preserve">\"type\" : \"TEXT\", </v>
      </c>
      <c r="BA98" t="str">
        <f ca="1">"\""created\"" : \""" &amp; demoPosts[[#This Row],[created]] &amp; "\"", "</f>
        <v xml:space="preserve">\"created\" : \"2016-09-02T23:11:46Z\", </v>
      </c>
      <c r="BB98" t="str">
        <f>"\""modified\"" : \""" &amp; demoPosts[[#This Row],[modified]] &amp; "\"", "</f>
        <v xml:space="preserve">\"modified\" : \"2002-05-30T09:30:10Z\", </v>
      </c>
      <c r="BC98" t="str">
        <f ca="1">"\""created\"" : \""" &amp; demoPosts[[#This Row],[created]] &amp; "\"", "</f>
        <v xml:space="preserve">\"created\" : \"2016-09-02T23:11:46Z\", </v>
      </c>
      <c r="BD98" t="str">
        <f>"\""modified\"" : \""" &amp; demoPosts[[#This Row],[modified]] &amp; "\"", "</f>
        <v xml:space="preserve">\"modified\" : \"2002-05-30T09:30:10Z\", </v>
      </c>
      <c r="BE98" t="str">
        <f>"\""labels\"" : \""each([Bitcoin],[Ethereum],[" &amp; demoPosts[[#This Row],[postTypeGuidLabel]]&amp;"])\"", "</f>
        <v xml:space="preserve">\"labels\" : \"each([Bitcoin],[Ethereum],[MESSAGEPOSTLABEL])\", </v>
      </c>
      <c r="BF98" t="str">
        <f t="shared" si="19"/>
        <v>\"connections\":[{\"source\":\"alias://ff5136ad023a66644c4f4a8e2a495bb34689/alias\",\"target\":\"alias://0e65bd3a974ed1d7c195f94055c93537827f/alias\",\"label\":\"f0186f0d-c862-4ee3-9c09-b850a9d745a7\"}],</v>
      </c>
      <c r="BG98" t="str">
        <f>"\""versionedPostId\"" : \""" &amp; demoPosts[[#This Row],[versionedPost.id]] &amp; "\"", "</f>
        <v xml:space="preserve">\"versionedPostId\" : \"\", </v>
      </c>
      <c r="BH98" t="str">
        <f>"\""versionedPostPredecessorId\"" : \""" &amp; demoPosts[[#This Row],[versionedPost.predecessorID]] &amp; "\"", "</f>
        <v xml:space="preserve">\"versionedPostPredecessorId\" : \"\", </v>
      </c>
      <c r="BI98" t="str">
        <f>"\""jobPostType\"" : \""" &amp; demoPosts[[#This Row],[jobPostType]] &amp; "\"", "</f>
        <v xml:space="preserve">\"jobPostType\" : \"\", </v>
      </c>
      <c r="BJ98" t="str">
        <f>"\""name\"" : \""" &amp; demoPosts[[#This Row],[summary]] &amp; "\"", "</f>
        <v xml:space="preserve">\"name\" : \"\", </v>
      </c>
      <c r="BK98" t="str">
        <f>"\""description\"" : \""" &amp; demoPosts[[#This Row],[description]] &amp; "\"", "</f>
        <v xml:space="preserve">\"description\" : \"\", </v>
      </c>
      <c r="BL98" t="str">
        <f>"\""message\"" : \""" &amp; demoPosts[[#This Row],[message]] &amp; "\"", "</f>
        <v xml:space="preserve">\"message\" : \"\", </v>
      </c>
      <c r="BM9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8" t="str">
        <f>"\""postedDate\"" : \""" &amp; demoPosts[[#This Row],[message]] &amp; "\"", "</f>
        <v xml:space="preserve">\"postedDate\" : \"\", </v>
      </c>
      <c r="BO98" t="str">
        <f>"\""broadcastDate\"" : \""" &amp; demoPosts[[#This Row],[broadcastDate]] &amp; "\"", "</f>
        <v xml:space="preserve">\"broadcastDate\" : \"\", </v>
      </c>
      <c r="BP98" t="str">
        <f>"\""startDate\"" : \""" &amp; demoPosts[[#This Row],[startDate]] &amp; "\"", "</f>
        <v xml:space="preserve">\"startDate\" : \"\", </v>
      </c>
      <c r="BQ98" t="str">
        <f>"\""endDate\"" : \""" &amp; demoPosts[[#This Row],[endDate]] &amp; "\"", "</f>
        <v xml:space="preserve">\"endDate\" : \"\", </v>
      </c>
      <c r="BR98" t="str">
        <f>"\""currency\"" : \""" &amp; demoPosts[[#This Row],[currency]] &amp; "\"", "</f>
        <v xml:space="preserve">\"currency\" : \"\", </v>
      </c>
      <c r="BS98" t="str">
        <f>"\""workLocation\"" : \""" &amp; demoPosts[[#This Row],[workLocation]] &amp; "\"", "</f>
        <v xml:space="preserve">\"workLocation\" : \"\", </v>
      </c>
      <c r="BT98" t="str">
        <f>"\""isPayoutInPieces\"" : \""" &amp; demoPosts[[#This Row],[isPayoutInPieces]] &amp; "\"", "</f>
        <v xml:space="preserve">\"isPayoutInPieces\" : \"\", </v>
      </c>
      <c r="BU98" t="str">
        <f t="shared" si="20"/>
        <v xml:space="preserve">\"skillNeeded\" : \"\", </v>
      </c>
      <c r="BV98" t="str">
        <f>"\""posterId\"" : \""" &amp; demoPosts[[#This Row],[posterId]] &amp; "\"", "</f>
        <v xml:space="preserve">\"posterId\" : \"\", </v>
      </c>
      <c r="BW98" t="str">
        <f>"\""versionNumber\"" : \""" &amp; demoPosts[[#This Row],[versionNumber]] &amp; "\"", "</f>
        <v xml:space="preserve">\"versionNumber\" : \"\", </v>
      </c>
      <c r="BX98" t="str">
        <f>"\""allowFormatting\"" : " &amp; demoPosts[[#This Row],[allowFormatting]] &amp; ", "</f>
        <v xml:space="preserve">\"allowFormatting\" : , </v>
      </c>
      <c r="BY98" t="str">
        <f>"\""canForward\"" : " &amp; demoPosts[[#This Row],[canForward]] &amp; ", "</f>
        <v xml:space="preserve">\"canForward\" : true, </v>
      </c>
      <c r="BZ98" t="str">
        <f t="shared" si="21"/>
        <v xml:space="preserve">\"referents\" : \"\", </v>
      </c>
      <c r="CA98" t="str">
        <f>"\""contractType\"" : \""" &amp; demoPosts[[#This Row],[contractType]] &amp; "\"", "</f>
        <v xml:space="preserve">\"contractType\" : \"\", </v>
      </c>
      <c r="CB98" t="str">
        <f>"\""budget\"" : \""" &amp; demoPosts[[#This Row],[budget]] &amp; "\"""</f>
        <v>\"budget\" : \"\"</v>
      </c>
      <c r="CC9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8"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8" t="str">
        <f>"\""subject\"" : \""" &amp; demoPosts[[#This Row],[messageSubject]] &amp; "\"","</f>
        <v>\"subject\" : \"subject to discussion\",</v>
      </c>
      <c r="CF9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8"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8"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8" t="str">
        <f ca="1">"{\""$type\"":\"""&amp;demoPosts[[#This Row],[$type]]&amp;"\"","&amp;demoPosts[[#This Row],[uidInnerJson]]&amp;demoPosts[[#This Row],[createdInnerJson]]&amp;demoPosts[[#This Row],[modifiedInnerJson]]&amp;"\""connections\"":[{}],"&amp;demoPosts[[#This Row],[typeDependentContentJson]]&amp;"}"</f>
        <v>{\"$type\":\"shared.models.MessagePost\",\"uid\" : \"45e65f43845e417481711950de540a5b\", \"created\" : \"2016-09-02T23:11:46Z\", \"modified\" : \"2002-05-30T09:30:10Z\", \"connections\":[{}],\"postContent\": {\"$type\":\"shared.models.MessagePostContent\",\"versionedPostId\" : \"\", \"versionedPostPredecessorId\" : \"\", \"versionNumber\" : \"\", \"canForward\"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8" t="str">
        <f>"""uid"" : """&amp;demoPosts[[#This Row],[uid]]&amp;""", "</f>
        <v xml:space="preserve">"uid" : "45e65f43845e417481711950de540a5b", </v>
      </c>
      <c r="CK98" t="str">
        <f>"""src"" : """&amp;demoPosts[[#This Row],[Source]]&amp;""", "</f>
        <v xml:space="preserve">"src" : "cf213e4dd76e4cf191a36f8b022dbb31", </v>
      </c>
      <c r="CL98" t="str">
        <f>"""trgts"" : ["""&amp;demoPosts[[#This Row],[trgt1]]&amp;"""], "</f>
        <v xml:space="preserve">"trgts" : ["eeeeeeeeeeeeeeeeeeeeeeeeeeeeeeee"], </v>
      </c>
      <c r="CM98" t="str">
        <f>"""label"" : ""each([Bitcoin],[Ethereum],[" &amp; demoPosts[[#This Row],[postTypeGuidLabel]]&amp;"])"", "</f>
        <v xml:space="preserve">"label" : "each([Bitcoin],[Ethereum],[MESSAGEPOSTLABEL])", </v>
      </c>
      <c r="CN98"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\"2016-09-02T23:11:46Z\", \"modified\" : \"2002-05-30T09:30:10Z\", \"connections\":[{}],\"postContent\": {\"$type\":\"shared.models.MessagePostContent\",\"versionedPostId\" : \"\", \"versionedPostPredecessorId\" : \"\", \"versionNumber\" : \"\", \"canForward\"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99" spans="2:92" x14ac:dyDescent="0.25">
      <c r="B99" t="s">
        <v>1308</v>
      </c>
      <c r="C99" t="s">
        <v>1212</v>
      </c>
      <c r="D99" t="str">
        <f>VLOOKUP(demoPosts[[#This Row],[Source]],Table1[[UUID]:[email]],2,FALSE)</f>
        <v>97@localhost</v>
      </c>
      <c r="E99" t="s">
        <v>2507</v>
      </c>
      <c r="F99" t="s">
        <v>806</v>
      </c>
      <c r="G9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t="str">
        <f t="shared" ca="1" si="17"/>
        <v>2016-09-02T23:11:46Z</v>
      </c>
      <c r="J99" t="s">
        <v>805</v>
      </c>
      <c r="M99" t="s">
        <v>2620</v>
      </c>
      <c r="N99" s="164" t="str">
        <f>ROW(demoPosts[[#This Row],[postTypeGuidLabel]])-3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64">
        <v>12</v>
      </c>
      <c r="P9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64"/>
      <c r="AG99" t="s">
        <v>869</v>
      </c>
      <c r="AS99" t="str">
        <f>"\""name\"" : \"""&amp;demoPosts[[#This Row],[talentProfile.name]]&amp;"\"", "</f>
        <v xml:space="preserve">\"name\" : \"\", </v>
      </c>
      <c r="AT99" t="str">
        <f>"\""title\"" : \"""&amp;demoPosts[[#This Row],[talentProfile.title]]&amp;"\"", "</f>
        <v xml:space="preserve">\"title\" : \"\", </v>
      </c>
      <c r="AU99" t="str">
        <f>"\""capabilities\"" : \"""&amp;demoPosts[[#This Row],[talentProfile.capabilities]]&amp;"\"", "</f>
        <v xml:space="preserve">\"capabilities\" : \"\", </v>
      </c>
      <c r="AV99" t="str">
        <f>"\""video\"" : \"""&amp;demoPosts[[#This Row],[talentProfile.video]]&amp;"\"" "</f>
        <v xml:space="preserve">\"video\" : \"\" </v>
      </c>
      <c r="AW9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99" t="str">
        <f>"\""uid\"" : \"""&amp;demoPosts[[#This Row],[uid]]&amp;"\"", "</f>
        <v xml:space="preserve">\"uid\" : \"184c973922a74eaa8a45e49706b4fd16\", </v>
      </c>
      <c r="AY99" t="e">
        <f>"\""text\"" : \""" &amp;#REF! &amp; "\"", "</f>
        <v>#REF!</v>
      </c>
      <c r="AZ99" t="str">
        <f t="shared" si="18"/>
        <v xml:space="preserve">\"type\" : \"TEXT\", </v>
      </c>
      <c r="BA99" t="str">
        <f ca="1">"\""created\"" : \""" &amp; demoPosts[[#This Row],[created]] &amp; "\"", "</f>
        <v xml:space="preserve">\"created\" : \"2016-09-02T23:11:46Z\", </v>
      </c>
      <c r="BB99" t="str">
        <f>"\""modified\"" : \""" &amp; demoPosts[[#This Row],[modified]] &amp; "\"", "</f>
        <v xml:space="preserve">\"modified\" : \"2002-05-30T09:30:10Z\", </v>
      </c>
      <c r="BC99" t="str">
        <f ca="1">"\""created\"" : \""" &amp; demoPosts[[#This Row],[created]] &amp; "\"", "</f>
        <v xml:space="preserve">\"created\" : \"2016-09-02T23:11:46Z\", </v>
      </c>
      <c r="BD99" t="str">
        <f>"\""modified\"" : \""" &amp; demoPosts[[#This Row],[modified]] &amp; "\"", "</f>
        <v xml:space="preserve">\"modified\" : \"2002-05-30T09:30:10Z\", </v>
      </c>
      <c r="BE99" t="str">
        <f>"\""labels\"" : \""each([Bitcoin],[Ethereum],[" &amp; demoPosts[[#This Row],[postTypeGuidLabel]]&amp;"])\"", "</f>
        <v xml:space="preserve">\"labels\" : \"each([Bitcoin],[Ethereum],[MESSAGEPOSTLABEL])\", </v>
      </c>
      <c r="BF99" t="str">
        <f t="shared" si="19"/>
        <v>\"connections\":[{\"source\":\"alias://ff5136ad023a66644c4f4a8e2a495bb34689/alias\",\"target\":\"alias://0e65bd3a974ed1d7c195f94055c93537827f/alias\",\"label\":\"f0186f0d-c862-4ee3-9c09-b850a9d745a7\"}],</v>
      </c>
      <c r="BG99" t="str">
        <f>"\""versionedPostId\"" : \""" &amp; demoPosts[[#This Row],[versionedPost.id]] &amp; "\"", "</f>
        <v xml:space="preserve">\"versionedPostId\" : \"\", </v>
      </c>
      <c r="BH99" t="str">
        <f>"\""versionedPostPredecessorId\"" : \""" &amp; demoPosts[[#This Row],[versionedPost.predecessorID]] &amp; "\"", "</f>
        <v xml:space="preserve">\"versionedPostPredecessorId\" : \"\", </v>
      </c>
      <c r="BI99" t="str">
        <f>"\""jobPostType\"" : \""" &amp; demoPosts[[#This Row],[jobPostType]] &amp; "\"", "</f>
        <v xml:space="preserve">\"jobPostType\" : \"\", </v>
      </c>
      <c r="BJ99" t="str">
        <f>"\""name\"" : \""" &amp; demoPosts[[#This Row],[summary]] &amp; "\"", "</f>
        <v xml:space="preserve">\"name\" : \"\", </v>
      </c>
      <c r="BK99" t="str">
        <f>"\""description\"" : \""" &amp; demoPosts[[#This Row],[description]] &amp; "\"", "</f>
        <v xml:space="preserve">\"description\" : \"\", </v>
      </c>
      <c r="BL99" t="str">
        <f>"\""message\"" : \""" &amp; demoPosts[[#This Row],[message]] &amp; "\"", "</f>
        <v xml:space="preserve">\"message\" : \"\", </v>
      </c>
      <c r="BM9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99" t="str">
        <f>"\""postedDate\"" : \""" &amp; demoPosts[[#This Row],[message]] &amp; "\"", "</f>
        <v xml:space="preserve">\"postedDate\" : \"\", </v>
      </c>
      <c r="BO99" t="str">
        <f>"\""broadcastDate\"" : \""" &amp; demoPosts[[#This Row],[broadcastDate]] &amp; "\"", "</f>
        <v xml:space="preserve">\"broadcastDate\" : \"\", </v>
      </c>
      <c r="BP99" t="str">
        <f>"\""startDate\"" : \""" &amp; demoPosts[[#This Row],[startDate]] &amp; "\"", "</f>
        <v xml:space="preserve">\"startDate\" : \"\", </v>
      </c>
      <c r="BQ99" t="str">
        <f>"\""endDate\"" : \""" &amp; demoPosts[[#This Row],[endDate]] &amp; "\"", "</f>
        <v xml:space="preserve">\"endDate\" : \"\", </v>
      </c>
      <c r="BR99" t="str">
        <f>"\""currency\"" : \""" &amp; demoPosts[[#This Row],[currency]] &amp; "\"", "</f>
        <v xml:space="preserve">\"currency\" : \"\", </v>
      </c>
      <c r="BS99" t="str">
        <f>"\""workLocation\"" : \""" &amp; demoPosts[[#This Row],[workLocation]] &amp; "\"", "</f>
        <v xml:space="preserve">\"workLocation\" : \"\", </v>
      </c>
      <c r="BT99" t="str">
        <f>"\""isPayoutInPieces\"" : \""" &amp; demoPosts[[#This Row],[isPayoutInPieces]] &amp; "\"", "</f>
        <v xml:space="preserve">\"isPayoutInPieces\" : \"\", </v>
      </c>
      <c r="BU99" t="str">
        <f t="shared" si="20"/>
        <v xml:space="preserve">\"skillNeeded\" : \"\", </v>
      </c>
      <c r="BV99" t="str">
        <f>"\""posterId\"" : \""" &amp; demoPosts[[#This Row],[posterId]] &amp; "\"", "</f>
        <v xml:space="preserve">\"posterId\" : \"\", </v>
      </c>
      <c r="BW99" t="str">
        <f>"\""versionNumber\"" : \""" &amp; demoPosts[[#This Row],[versionNumber]] &amp; "\"", "</f>
        <v xml:space="preserve">\"versionNumber\" : \"\", </v>
      </c>
      <c r="BX99" t="str">
        <f>"\""allowFormatting\"" : " &amp; demoPosts[[#This Row],[allowFormatting]] &amp; ", "</f>
        <v xml:space="preserve">\"allowFormatting\" : , </v>
      </c>
      <c r="BY99" t="str">
        <f>"\""canForward\"" : " &amp; demoPosts[[#This Row],[canForward]] &amp; ", "</f>
        <v xml:space="preserve">\"canForward\" : true, </v>
      </c>
      <c r="BZ99" t="str">
        <f t="shared" si="21"/>
        <v xml:space="preserve">\"referents\" : \"\", </v>
      </c>
      <c r="CA99" t="str">
        <f>"\""contractType\"" : \""" &amp; demoPosts[[#This Row],[contractType]] &amp; "\"", "</f>
        <v xml:space="preserve">\"contractType\" : \"\", </v>
      </c>
      <c r="CB99" t="str">
        <f>"\""budget\"" : \""" &amp; demoPosts[[#This Row],[budget]] &amp; "\"""</f>
        <v>\"budget\" : \"\"</v>
      </c>
      <c r="CC9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99"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99" t="str">
        <f>"\""subject\"" : \""" &amp; demoPosts[[#This Row],[messageSubject]] &amp; "\"","</f>
        <v>\"subject\" : \"subject to discussion\",</v>
      </c>
      <c r="CF9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9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9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99" t="str">
        <f ca="1">"{\""$type\"":\"""&amp;demoPosts[[#This Row],[$type]]&amp;"\"","&amp;demoPosts[[#This Row],[uidInnerJson]]&amp;demoPosts[[#This Row],[createdInnerJson]]&amp;demoPosts[[#This Row],[modifiedInnerJson]]&amp;"\""connections\"":[{}],"&amp;demoPosts[[#This Row],[typeDependentContentJson]]&amp;"}"</f>
        <v>{\"$type\":\"shared.models.MessagePost\",\"uid\" : \"184c973922a74eaa8a45e49706b4fd16\", \"created\" : \"2016-09-02T23:11:46Z\", \"modified\" : \"2002-05-30T09:30:10Z\", \"connections\":[{}],\"postContent\": {\"$type\":\"shared.models.MessagePostContent\",\"versionedPostId\" : \"\", \"versionedPostPredecessorId\" : \"\", \"versionNumber\" : \"\", \"canForward\"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99" t="str">
        <f>"""uid"" : """&amp;demoPosts[[#This Row],[uid]]&amp;""", "</f>
        <v xml:space="preserve">"uid" : "184c973922a74eaa8a45e49706b4fd16", </v>
      </c>
      <c r="CK99" t="str">
        <f>"""src"" : """&amp;demoPosts[[#This Row],[Source]]&amp;""", "</f>
        <v xml:space="preserve">"src" : "d77deea5180a410192b4102179328e74", </v>
      </c>
      <c r="CL99" t="str">
        <f>"""trgts"" : ["""&amp;demoPosts[[#This Row],[trgt1]]&amp;"""], "</f>
        <v xml:space="preserve">"trgts" : ["eeeeeeeeeeeeeeeeeeeeeeeeeeeeeeee"], </v>
      </c>
      <c r="CM99" t="str">
        <f>"""label"" : ""each([Bitcoin],[Ethereum],[" &amp; demoPosts[[#This Row],[postTypeGuidLabel]]&amp;"])"", "</f>
        <v xml:space="preserve">"label" : "each([Bitcoin],[Ethereum],[MESSAGEPOSTLABEL])", </v>
      </c>
      <c r="CN99"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\"2016-09-02T23:11:46Z\", \"modified\" : \"2002-05-30T09:30:10Z\", \"connections\":[{}],\"postContent\": {\"$type\":\"shared.models.MessagePostContent\",\"versionedPostId\" : \"\", \"versionedPostPredecessorId\" : \"\", \"versionNumber\" : \"\", \"canForward\"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0" spans="2:92" x14ac:dyDescent="0.25">
      <c r="B100" t="s">
        <v>1309</v>
      </c>
      <c r="C100" t="s">
        <v>1213</v>
      </c>
      <c r="D100" t="str">
        <f>VLOOKUP(demoPosts[[#This Row],[Source]],Table1[[UUID]:[email]],2,FALSE)</f>
        <v>98@localhost</v>
      </c>
      <c r="E100" t="s">
        <v>2507</v>
      </c>
      <c r="F100" t="s">
        <v>806</v>
      </c>
      <c r="G10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t="str">
        <f t="shared" ca="1" si="17"/>
        <v>2016-09-02T23:11:46Z</v>
      </c>
      <c r="J100" t="s">
        <v>805</v>
      </c>
      <c r="M100" t="s">
        <v>2620</v>
      </c>
      <c r="N100" s="164" t="str">
        <f>ROW(demoPosts[[#This Row],[postTypeGuidLabel]])-3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64">
        <v>12</v>
      </c>
      <c r="P10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64"/>
      <c r="AG100" t="s">
        <v>869</v>
      </c>
      <c r="AS100" t="str">
        <f>"\""name\"" : \"""&amp;demoPosts[[#This Row],[talentProfile.name]]&amp;"\"", "</f>
        <v xml:space="preserve">\"name\" : \"\", </v>
      </c>
      <c r="AT100" t="str">
        <f>"\""title\"" : \"""&amp;demoPosts[[#This Row],[talentProfile.title]]&amp;"\"", "</f>
        <v xml:space="preserve">\"title\" : \"\", </v>
      </c>
      <c r="AU100" t="str">
        <f>"\""capabilities\"" : \"""&amp;demoPosts[[#This Row],[talentProfile.capabilities]]&amp;"\"", "</f>
        <v xml:space="preserve">\"capabilities\" : \"\", </v>
      </c>
      <c r="AV100" t="str">
        <f>"\""video\"" : \"""&amp;demoPosts[[#This Row],[talentProfile.video]]&amp;"\"" "</f>
        <v xml:space="preserve">\"video\" : \"\" </v>
      </c>
      <c r="AW10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00" t="str">
        <f>"\""uid\"" : \"""&amp;demoPosts[[#This Row],[uid]]&amp;"\"", "</f>
        <v xml:space="preserve">\"uid\" : \"3469fd746ff9469ebe07ae68a69192d1\", </v>
      </c>
      <c r="AY100" t="e">
        <f>"\""text\"" : \""" &amp;#REF! &amp; "\"", "</f>
        <v>#REF!</v>
      </c>
      <c r="AZ100" t="str">
        <f t="shared" si="18"/>
        <v xml:space="preserve">\"type\" : \"TEXT\", </v>
      </c>
      <c r="BA100" t="str">
        <f ca="1">"\""created\"" : \""" &amp; demoPosts[[#This Row],[created]] &amp; "\"", "</f>
        <v xml:space="preserve">\"created\" : \"2016-09-02T23:11:46Z\", </v>
      </c>
      <c r="BB100" t="str">
        <f>"\""modified\"" : \""" &amp; demoPosts[[#This Row],[modified]] &amp; "\"", "</f>
        <v xml:space="preserve">\"modified\" : \"2002-05-30T09:30:10Z\", </v>
      </c>
      <c r="BC100" t="str">
        <f ca="1">"\""created\"" : \""" &amp; demoPosts[[#This Row],[created]] &amp; "\"", "</f>
        <v xml:space="preserve">\"created\" : \"2016-09-02T23:11:46Z\", </v>
      </c>
      <c r="BD100" t="str">
        <f>"\""modified\"" : \""" &amp; demoPosts[[#This Row],[modified]] &amp; "\"", "</f>
        <v xml:space="preserve">\"modified\" : \"2002-05-30T09:30:10Z\", </v>
      </c>
      <c r="BE100" t="str">
        <f>"\""labels\"" : \""each([Bitcoin],[Ethereum],[" &amp; demoPosts[[#This Row],[postTypeGuidLabel]]&amp;"])\"", "</f>
        <v xml:space="preserve">\"labels\" : \"each([Bitcoin],[Ethereum],[MESSAGEPOSTLABEL])\", </v>
      </c>
      <c r="BF100" t="str">
        <f t="shared" si="19"/>
        <v>\"connections\":[{\"source\":\"alias://ff5136ad023a66644c4f4a8e2a495bb34689/alias\",\"target\":\"alias://0e65bd3a974ed1d7c195f94055c93537827f/alias\",\"label\":\"f0186f0d-c862-4ee3-9c09-b850a9d745a7\"}],</v>
      </c>
      <c r="BG100" t="str">
        <f>"\""versionedPostId\"" : \""" &amp; demoPosts[[#This Row],[versionedPost.id]] &amp; "\"", "</f>
        <v xml:space="preserve">\"versionedPostId\" : \"\", </v>
      </c>
      <c r="BH100" t="str">
        <f>"\""versionedPostPredecessorId\"" : \""" &amp; demoPosts[[#This Row],[versionedPost.predecessorID]] &amp; "\"", "</f>
        <v xml:space="preserve">\"versionedPostPredecessorId\" : \"\", </v>
      </c>
      <c r="BI100" t="str">
        <f>"\""jobPostType\"" : \""" &amp; demoPosts[[#This Row],[jobPostType]] &amp; "\"", "</f>
        <v xml:space="preserve">\"jobPostType\" : \"\", </v>
      </c>
      <c r="BJ100" t="str">
        <f>"\""name\"" : \""" &amp; demoPosts[[#This Row],[summary]] &amp; "\"", "</f>
        <v xml:space="preserve">\"name\" : \"\", </v>
      </c>
      <c r="BK100" t="str">
        <f>"\""description\"" : \""" &amp; demoPosts[[#This Row],[description]] &amp; "\"", "</f>
        <v xml:space="preserve">\"description\" : \"\", </v>
      </c>
      <c r="BL100" t="str">
        <f>"\""message\"" : \""" &amp; demoPosts[[#This Row],[message]] &amp; "\"", "</f>
        <v xml:space="preserve">\"message\" : \"\", </v>
      </c>
      <c r="BM10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0" t="str">
        <f>"\""postedDate\"" : \""" &amp; demoPosts[[#This Row],[message]] &amp; "\"", "</f>
        <v xml:space="preserve">\"postedDate\" : \"\", </v>
      </c>
      <c r="BO100" t="str">
        <f>"\""broadcastDate\"" : \""" &amp; demoPosts[[#This Row],[broadcastDate]] &amp; "\"", "</f>
        <v xml:space="preserve">\"broadcastDate\" : \"\", </v>
      </c>
      <c r="BP100" t="str">
        <f>"\""startDate\"" : \""" &amp; demoPosts[[#This Row],[startDate]] &amp; "\"", "</f>
        <v xml:space="preserve">\"startDate\" : \"\", </v>
      </c>
      <c r="BQ100" t="str">
        <f>"\""endDate\"" : \""" &amp; demoPosts[[#This Row],[endDate]] &amp; "\"", "</f>
        <v xml:space="preserve">\"endDate\" : \"\", </v>
      </c>
      <c r="BR100" t="str">
        <f>"\""currency\"" : \""" &amp; demoPosts[[#This Row],[currency]] &amp; "\"", "</f>
        <v xml:space="preserve">\"currency\" : \"\", </v>
      </c>
      <c r="BS100" t="str">
        <f>"\""workLocation\"" : \""" &amp; demoPosts[[#This Row],[workLocation]] &amp; "\"", "</f>
        <v xml:space="preserve">\"workLocation\" : \"\", </v>
      </c>
      <c r="BT100" t="str">
        <f>"\""isPayoutInPieces\"" : \""" &amp; demoPosts[[#This Row],[isPayoutInPieces]] &amp; "\"", "</f>
        <v xml:space="preserve">\"isPayoutInPieces\" : \"\", </v>
      </c>
      <c r="BU100" t="str">
        <f t="shared" si="20"/>
        <v xml:space="preserve">\"skillNeeded\" : \"\", </v>
      </c>
      <c r="BV100" t="str">
        <f>"\""posterId\"" : \""" &amp; demoPosts[[#This Row],[posterId]] &amp; "\"", "</f>
        <v xml:space="preserve">\"posterId\" : \"\", </v>
      </c>
      <c r="BW100" t="str">
        <f>"\""versionNumber\"" : \""" &amp; demoPosts[[#This Row],[versionNumber]] &amp; "\"", "</f>
        <v xml:space="preserve">\"versionNumber\" : \"\", </v>
      </c>
      <c r="BX100" t="str">
        <f>"\""allowFormatting\"" : " &amp; demoPosts[[#This Row],[allowFormatting]] &amp; ", "</f>
        <v xml:space="preserve">\"allowFormatting\" : , </v>
      </c>
      <c r="BY100" t="str">
        <f>"\""canForward\"" : " &amp; demoPosts[[#This Row],[canForward]] &amp; ", "</f>
        <v xml:space="preserve">\"canForward\" : true, </v>
      </c>
      <c r="BZ100" t="str">
        <f t="shared" si="21"/>
        <v xml:space="preserve">\"referents\" : \"\", </v>
      </c>
      <c r="CA100" t="str">
        <f>"\""contractType\"" : \""" &amp; demoPosts[[#This Row],[contractType]] &amp; "\"", "</f>
        <v xml:space="preserve">\"contractType\" : \"\", </v>
      </c>
      <c r="CB100" t="str">
        <f>"\""budget\"" : \""" &amp; demoPosts[[#This Row],[budget]] &amp; "\"""</f>
        <v>\"budget\" : \"\"</v>
      </c>
      <c r="CC100"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00"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0" t="str">
        <f>"\""subject\"" : \""" &amp; demoPosts[[#This Row],[messageSubject]] &amp; "\"","</f>
        <v>\"subject\" : \"subject to discussion\",</v>
      </c>
      <c r="CF100"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0"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0" t="str">
        <f ca="1">"{\""$type\"":\"""&amp;demoPosts[[#This Row],[$type]]&amp;"\"","&amp;demoPosts[[#This Row],[uidInnerJson]]&amp;demoPosts[[#This Row],[createdInnerJson]]&amp;demoPosts[[#This Row],[modifiedInnerJson]]&amp;"\""connections\"":[{}],"&amp;demoPosts[[#This Row],[typeDependentContentJson]]&amp;"}"</f>
        <v>{\"$type\":\"shared.models.MessagePost\",\"uid\" : \"3469fd746ff9469ebe07ae68a69192d1\", \"created\" : \"2016-09-02T23:11:46Z\", \"modified\" : \"2002-05-30T09:30:10Z\", \"connections\":[{}],\"postContent\": {\"$type\":\"shared.models.MessagePostContent\",\"versionedPostId\" : \"\", \"versionedPostPredecessorId\" : \"\", \"versionNumber\" : \"\", \"canForward\"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0" t="str">
        <f>"""uid"" : """&amp;demoPosts[[#This Row],[uid]]&amp;""", "</f>
        <v xml:space="preserve">"uid" : "3469fd746ff9469ebe07ae68a69192d1", </v>
      </c>
      <c r="CK100" t="str">
        <f>"""src"" : """&amp;demoPosts[[#This Row],[Source]]&amp;""", "</f>
        <v xml:space="preserve">"src" : "c4d5583df60544209d787951ec6cf961", </v>
      </c>
      <c r="CL100" t="str">
        <f>"""trgts"" : ["""&amp;demoPosts[[#This Row],[trgt1]]&amp;"""], "</f>
        <v xml:space="preserve">"trgts" : ["eeeeeeeeeeeeeeeeeeeeeeeeeeeeeeee"], </v>
      </c>
      <c r="CM100" t="str">
        <f>"""label"" : ""each([Bitcoin],[Ethereum],[" &amp; demoPosts[[#This Row],[postTypeGuidLabel]]&amp;"])"", "</f>
        <v xml:space="preserve">"label" : "each([Bitcoin],[Ethereum],[MESSAGEPOSTLABEL])", </v>
      </c>
      <c r="CN100"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\"2016-09-02T23:11:46Z\", \"modified\" : \"2002-05-30T09:30:10Z\", \"connections\":[{}],\"postContent\": {\"$type\":\"shared.models.MessagePostContent\",\"versionedPostId\" : \"\", \"versionedPostPredecessorId\" : \"\", \"versionNumber\" : \"\", \"canForward\"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1" spans="2:92" x14ac:dyDescent="0.25">
      <c r="B101" t="s">
        <v>1310</v>
      </c>
      <c r="C101" t="s">
        <v>1214</v>
      </c>
      <c r="D101" t="str">
        <f>VLOOKUP(demoPosts[[#This Row],[Source]],Table1[[UUID]:[email]],2,FALSE)</f>
        <v>99@localhost</v>
      </c>
      <c r="E101" t="s">
        <v>2507</v>
      </c>
      <c r="F101" t="s">
        <v>806</v>
      </c>
      <c r="G101"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t="str">
        <f t="shared" ca="1" si="17"/>
        <v>2016-09-02T23:11:46Z</v>
      </c>
      <c r="J101" t="s">
        <v>805</v>
      </c>
      <c r="M101" t="s">
        <v>2620</v>
      </c>
      <c r="N101" s="164" t="str">
        <f>ROW(demoPosts[[#This Row],[postTypeGuidLabel]])-3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64">
        <v>12</v>
      </c>
      <c r="P10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64"/>
      <c r="AG101" t="s">
        <v>869</v>
      </c>
      <c r="AS101" t="str">
        <f>"\""name\"" : \"""&amp;demoPosts[[#This Row],[talentProfile.name]]&amp;"\"", "</f>
        <v xml:space="preserve">\"name\" : \"\", </v>
      </c>
      <c r="AT101" t="str">
        <f>"\""title\"" : \"""&amp;demoPosts[[#This Row],[talentProfile.title]]&amp;"\"", "</f>
        <v xml:space="preserve">\"title\" : \"\", </v>
      </c>
      <c r="AU101" t="str">
        <f>"\""capabilities\"" : \"""&amp;demoPosts[[#This Row],[talentProfile.capabilities]]&amp;"\"", "</f>
        <v xml:space="preserve">\"capabilities\" : \"\", </v>
      </c>
      <c r="AV101" t="str">
        <f>"\""video\"" : \"""&amp;demoPosts[[#This Row],[talentProfile.video]]&amp;"\"" "</f>
        <v xml:space="preserve">\"video\" : \"\" </v>
      </c>
      <c r="AW10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\"canForward\" : true, \"talentProfile\": {\"$type\":\"shared.models.TalentProfile\",\"name\" : \"\", \"title\" : \"\", \"capabilities\" : \"\", \"video\" : \"\" }}</v>
      </c>
      <c r="AX101" t="str">
        <f>"\""uid\"" : \"""&amp;demoPosts[[#This Row],[uid]]&amp;"\"", "</f>
        <v xml:space="preserve">\"uid\" : \"6836c2271cb44d22a647d465139abf33\", </v>
      </c>
      <c r="AY101" t="e">
        <f>"\""text\"" : \""" &amp;#REF! &amp; "\"", "</f>
        <v>#REF!</v>
      </c>
      <c r="AZ101" t="str">
        <f t="shared" si="18"/>
        <v xml:space="preserve">\"type\" : \"TEXT\", </v>
      </c>
      <c r="BA101" t="str">
        <f ca="1">"\""created\"" : \""" &amp; demoPosts[[#This Row],[created]] &amp; "\"", "</f>
        <v xml:space="preserve">\"created\" : \"2016-09-02T23:11:46Z\", </v>
      </c>
      <c r="BB101" t="str">
        <f>"\""modified\"" : \""" &amp; demoPosts[[#This Row],[modified]] &amp; "\"", "</f>
        <v xml:space="preserve">\"modified\" : \"2002-05-30T09:30:10Z\", </v>
      </c>
      <c r="BC101" t="str">
        <f ca="1">"\""created\"" : \""" &amp; demoPosts[[#This Row],[created]] &amp; "\"", "</f>
        <v xml:space="preserve">\"created\" : \"2016-09-02T23:11:46Z\", </v>
      </c>
      <c r="BD101" t="str">
        <f>"\""modified\"" : \""" &amp; demoPosts[[#This Row],[modified]] &amp; "\"", "</f>
        <v xml:space="preserve">\"modified\" : \"2002-05-30T09:30:10Z\", </v>
      </c>
      <c r="BE101" t="str">
        <f>"\""labels\"" : \""each([Bitcoin],[Ethereum],[" &amp; demoPosts[[#This Row],[postTypeGuidLabel]]&amp;"])\"", "</f>
        <v xml:space="preserve">\"labels\" : \"each([Bitcoin],[Ethereum],[MESSAGEPOSTLABEL])\", </v>
      </c>
      <c r="BF101" t="str">
        <f t="shared" si="19"/>
        <v>\"connections\":[{\"source\":\"alias://ff5136ad023a66644c4f4a8e2a495bb34689/alias\",\"target\":\"alias://0e65bd3a974ed1d7c195f94055c93537827f/alias\",\"label\":\"f0186f0d-c862-4ee3-9c09-b850a9d745a7\"}],</v>
      </c>
      <c r="BG101" t="str">
        <f>"\""versionedPostId\"" : \""" &amp; demoPosts[[#This Row],[versionedPost.id]] &amp; "\"", "</f>
        <v xml:space="preserve">\"versionedPostId\" : \"\", </v>
      </c>
      <c r="BH101" t="str">
        <f>"\""versionedPostPredecessorId\"" : \""" &amp; demoPosts[[#This Row],[versionedPost.predecessorID]] &amp; "\"", "</f>
        <v xml:space="preserve">\"versionedPostPredecessorId\" : \"\", </v>
      </c>
      <c r="BI101" t="str">
        <f>"\""jobPostType\"" : \""" &amp; demoPosts[[#This Row],[jobPostType]] &amp; "\"", "</f>
        <v xml:space="preserve">\"jobPostType\" : \"\", </v>
      </c>
      <c r="BJ101" t="str">
        <f>"\""name\"" : \""" &amp; demoPosts[[#This Row],[summary]] &amp; "\"", "</f>
        <v xml:space="preserve">\"name\" : \"\", </v>
      </c>
      <c r="BK101" t="str">
        <f>"\""description\"" : \""" &amp; demoPosts[[#This Row],[description]] &amp; "\"", "</f>
        <v xml:space="preserve">\"description\" : \"\", </v>
      </c>
      <c r="BL101" t="str">
        <f>"\""message\"" : \""" &amp; demoPosts[[#This Row],[message]] &amp; "\"", "</f>
        <v xml:space="preserve">\"message\" : \"\", </v>
      </c>
      <c r="BM10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1" t="str">
        <f>"\""postedDate\"" : \""" &amp; demoPosts[[#This Row],[message]] &amp; "\"", "</f>
        <v xml:space="preserve">\"postedDate\" : \"\", </v>
      </c>
      <c r="BO101" t="str">
        <f>"\""broadcastDate\"" : \""" &amp; demoPosts[[#This Row],[broadcastDate]] &amp; "\"", "</f>
        <v xml:space="preserve">\"broadcastDate\" : \"\", </v>
      </c>
      <c r="BP101" t="str">
        <f>"\""startDate\"" : \""" &amp; demoPosts[[#This Row],[startDate]] &amp; "\"", "</f>
        <v xml:space="preserve">\"startDate\" : \"\", </v>
      </c>
      <c r="BQ101" t="str">
        <f>"\""endDate\"" : \""" &amp; demoPosts[[#This Row],[endDate]] &amp; "\"", "</f>
        <v xml:space="preserve">\"endDate\" : \"\", </v>
      </c>
      <c r="BR101" t="str">
        <f>"\""currency\"" : \""" &amp; demoPosts[[#This Row],[currency]] &amp; "\"", "</f>
        <v xml:space="preserve">\"currency\" : \"\", </v>
      </c>
      <c r="BS101" t="str">
        <f>"\""workLocation\"" : \""" &amp; demoPosts[[#This Row],[workLocation]] &amp; "\"", "</f>
        <v xml:space="preserve">\"workLocation\" : \"\", </v>
      </c>
      <c r="BT101" t="str">
        <f>"\""isPayoutInPieces\"" : \""" &amp; demoPosts[[#This Row],[isPayoutInPieces]] &amp; "\"", "</f>
        <v xml:space="preserve">\"isPayoutInPieces\" : \"\", </v>
      </c>
      <c r="BU101" t="str">
        <f t="shared" si="20"/>
        <v xml:space="preserve">\"skillNeeded\" : \"\", </v>
      </c>
      <c r="BV101" t="str">
        <f>"\""posterId\"" : \""" &amp; demoPosts[[#This Row],[posterId]] &amp; "\"", "</f>
        <v xml:space="preserve">\"posterId\" : \"\", </v>
      </c>
      <c r="BW101" t="str">
        <f>"\""versionNumber\"" : \""" &amp; demoPosts[[#This Row],[versionNumber]] &amp; "\"", "</f>
        <v xml:space="preserve">\"versionNumber\" : \"\", </v>
      </c>
      <c r="BX101" t="str">
        <f>"\""allowFormatting\"" : " &amp; demoPosts[[#This Row],[allowFormatting]] &amp; ", "</f>
        <v xml:space="preserve">\"allowFormatting\" : , </v>
      </c>
      <c r="BY101" t="str">
        <f>"\""canForward\"" : " &amp; demoPosts[[#This Row],[canForward]] &amp; ", "</f>
        <v xml:space="preserve">\"canForward\" : true, </v>
      </c>
      <c r="BZ101" t="str">
        <f t="shared" si="21"/>
        <v xml:space="preserve">\"referents\" : \"\", </v>
      </c>
      <c r="CA101" t="str">
        <f>"\""contractType\"" : \""" &amp; demoPosts[[#This Row],[contractType]] &amp; "\"", "</f>
        <v xml:space="preserve">\"contractType\" : \"\", </v>
      </c>
      <c r="CB101" t="str">
        <f>"\""budget\"" : \""" &amp; demoPosts[[#This Row],[budget]] &amp; "\"""</f>
        <v>\"budget\" : \"\"</v>
      </c>
      <c r="CC101"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 \"versionedPostPredecessorId\" : \"\", \"jobPostType\" : \"\", \"name\" : \"\", \"description\" : \"\", \"message\" : \"\", \"postedDate\" : \"\", \"broadcastDate\" : \"\", \"startDate\" : \"\", \"endDate\" : \"\", \"currency\" : \"\", \"workLocation\" : \"\", \"isPayoutInPieces\" : \"\", \"skillNeeded\" : \"\", \"posterId\" : \"\", \"versionNumber\" : \"\", \"allowFormatting\" : , \"canForward\" : true, \"referents\" : \"\", \"contractType\" : \"\", \"budget\" : \"\"}</v>
      </c>
      <c r="CD101"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1" t="str">
        <f>"\""subject\"" : \""" &amp; demoPosts[[#This Row],[messageSubject]] &amp; "\"","</f>
        <v>\"subject\" : \"subject to discussion\",</v>
      </c>
      <c r="CF101"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 \"versionedPostPredecessorId\" : \"\", \"versionNumber\" : \"\", \"canForward\"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1"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\"canForward\"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1" t="str">
        <f ca="1">"{\""$type\"":\"""&amp;demoPosts[[#This Row],[$type]]&amp;"\"","&amp;demoPosts[[#This Row],[uidInnerJson]]&amp;demoPosts[[#This Row],[createdInnerJson]]&amp;demoPosts[[#This Row],[modifiedInnerJson]]&amp;"\""connections\"":[{}],"&amp;demoPosts[[#This Row],[typeDependentContentJson]]&amp;"}"</f>
        <v>{\"$type\":\"shared.models.MessagePost\",\"uid\" : \"6836c2271cb44d22a647d465139abf33\", \"created\" : \"2016-09-02T23:11:46Z\", \"modified\" : \"2002-05-30T09:30:10Z\", \"connections\":[{}],\"postContent\": {\"$type\":\"shared.models.MessagePostContent\",\"versionedPostId\" : \"\", \"versionedPostPredecessorId\" : \"\", \"versionNumber\" : \"\", \"canForward\"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1" t="str">
        <f>"""uid"" : """&amp;demoPosts[[#This Row],[uid]]&amp;""", "</f>
        <v xml:space="preserve">"uid" : "6836c2271cb44d22a647d465139abf33", </v>
      </c>
      <c r="CK101" t="str">
        <f>"""src"" : """&amp;demoPosts[[#This Row],[Source]]&amp;""", "</f>
        <v xml:space="preserve">"src" : "a6f234472aba4e2d943f4ba499071f0f", </v>
      </c>
      <c r="CL101" t="str">
        <f>"""trgts"" : ["""&amp;demoPosts[[#This Row],[trgt1]]&amp;"""], "</f>
        <v xml:space="preserve">"trgts" : ["eeeeeeeeeeeeeeeeeeeeeeeeeeeeeeee"], </v>
      </c>
      <c r="CM101" t="str">
        <f>"""label"" : ""each([Bitcoin],[Ethereum],[" &amp; demoPosts[[#This Row],[postTypeGuidLabel]]&amp;"])"", "</f>
        <v xml:space="preserve">"label" : "each([Bitcoin],[Ethereum],[MESSAGEPOSTLABEL])", </v>
      </c>
      <c r="CN101"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\"2016-09-02T23:11:46Z\", \"modified\" : \"2002-05-30T09:30:10Z\", \"connections\":[{}],\"postContent\": {\"$type\":\"shared.models.MessagePostContent\",\"versionedPostId\" : \"\", \"versionedPostPredecessorId\" : \"\", \"versionNumber\" : \"\", \"canForward\"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2" spans="2:92" x14ac:dyDescent="0.25">
      <c r="B102" t="s">
        <v>1103</v>
      </c>
      <c r="C102" s="118" t="s">
        <v>2506</v>
      </c>
      <c r="D102" s="118" t="str">
        <f>VLOOKUP(demoPosts[[#This Row],[Source]],Table1[[UUID]:[email]],2,FALSE)</f>
        <v>3@localhost</v>
      </c>
      <c r="E102" s="3" t="s">
        <v>2507</v>
      </c>
      <c r="F102" t="s">
        <v>807</v>
      </c>
      <c r="G102" s="1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109" t="s">
        <v>2431</v>
      </c>
      <c r="I102" s="164" t="str">
        <f t="shared" ca="1" si="17"/>
        <v>2016-09-02T23:11:46Z</v>
      </c>
      <c r="J102" s="164" t="s">
        <v>805</v>
      </c>
      <c r="K102" s="173" t="s">
        <v>2508</v>
      </c>
      <c r="L102" s="109"/>
      <c r="M102" s="164" t="s">
        <v>2620</v>
      </c>
      <c r="N102" s="164" t="str">
        <f>ROW(demoPosts[[#This Row],[postTypeGuidLabel]])-3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164">
        <v>12</v>
      </c>
      <c r="P10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164"/>
      <c r="R102" s="112" t="s">
        <v>947</v>
      </c>
      <c r="S102" s="112" t="s">
        <v>952</v>
      </c>
      <c r="T102" s="112" t="s">
        <v>954</v>
      </c>
      <c r="U102" s="112" t="s">
        <v>1066</v>
      </c>
      <c r="V102" s="112" t="s">
        <v>805</v>
      </c>
      <c r="W102" s="112" t="s">
        <v>805</v>
      </c>
      <c r="X102" s="112" t="s">
        <v>805</v>
      </c>
      <c r="Y102" s="112" t="s">
        <v>805</v>
      </c>
      <c r="Z102" s="112" t="s">
        <v>619</v>
      </c>
      <c r="AA102" s="112" t="s">
        <v>865</v>
      </c>
      <c r="AB102" s="112" t="s">
        <v>819</v>
      </c>
      <c r="AC102" s="113" t="s">
        <v>939</v>
      </c>
      <c r="AD102" s="112" t="s">
        <v>2507</v>
      </c>
      <c r="AE102" s="112">
        <v>1</v>
      </c>
      <c r="AF102" s="111" t="s">
        <v>869</v>
      </c>
      <c r="AG102" s="112" t="s">
        <v>869</v>
      </c>
      <c r="AH102" s="112" t="s">
        <v>944</v>
      </c>
      <c r="AI102" s="112" t="s">
        <v>2521</v>
      </c>
      <c r="AJ102" s="112">
        <v>2350.3000000000002</v>
      </c>
      <c r="AK102" s="110">
        <v>1</v>
      </c>
      <c r="AL102" s="110">
        <v>2</v>
      </c>
      <c r="AM102" s="110">
        <v>3</v>
      </c>
      <c r="AN102" s="110"/>
      <c r="AO102" s="110"/>
      <c r="AP102" s="110"/>
      <c r="AQ102" s="110"/>
      <c r="AR102" s="110"/>
      <c r="AS102" s="110" t="str">
        <f>"\""name\"" : \"""&amp;demoPosts[[#This Row],[talentProfile.name]]&amp;"\"", "</f>
        <v xml:space="preserve">\"name\" : \"\", </v>
      </c>
      <c r="AT102" s="110" t="str">
        <f>"\""title\"" : \"""&amp;demoPosts[[#This Row],[talentProfile.title]]&amp;"\"", "</f>
        <v xml:space="preserve">\"title\" : \"\", </v>
      </c>
      <c r="AU102" s="110" t="str">
        <f>"\""capabilities\"" : \"""&amp;demoPosts[[#This Row],[talentProfile.capabilities]]&amp;"\"", "</f>
        <v xml:space="preserve">\"capabilities\" : \"\", </v>
      </c>
      <c r="AV102" s="110" t="str">
        <f>"\""video\"" : \"""&amp;demoPosts[[#This Row],[talentProfile.video]]&amp;"\"" "</f>
        <v xml:space="preserve">\"video\" : \"\" </v>
      </c>
      <c r="AW102"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02" s="34" t="str">
        <f>"\""uid\"" : \"""&amp;demoPosts[[#This Row],[uid]]&amp;"\"", "</f>
        <v xml:space="preserve">\"uid\" : \"cd265741286c4edcabd60081d17de6b0\", </v>
      </c>
      <c r="AY102" s="39" t="e">
        <f>"\""text\"" : \""" &amp;#REF! &amp; "\"", "</f>
        <v>#REF!</v>
      </c>
      <c r="AZ102" s="39" t="str">
        <f t="shared" si="0"/>
        <v xml:space="preserve">\"type\" : \"TEXT\", </v>
      </c>
      <c r="BA102" s="39" t="str">
        <f ca="1">"\""created\"" : \""" &amp; demoPosts[[#This Row],[created]] &amp; "\"", "</f>
        <v xml:space="preserve">\"created\" : \"2016-09-02T23:11:46Z\", </v>
      </c>
      <c r="BB102" s="39" t="str">
        <f>"\""modified\"" : \""" &amp; demoPosts[[#This Row],[modified]] &amp; "\"", "</f>
        <v xml:space="preserve">\"modified\" : \"2002-05-30T09:30:10Z\", </v>
      </c>
      <c r="BC102" s="39" t="str">
        <f ca="1">"\""created\"" : \""" &amp; demoPosts[[#This Row],[created]] &amp; "\"", "</f>
        <v xml:space="preserve">\"created\" : \"2016-09-02T23:11:46Z\", </v>
      </c>
      <c r="BD102" s="39" t="str">
        <f>"\""modified\"" : \""" &amp; demoPosts[[#This Row],[modified]] &amp; "\"", "</f>
        <v xml:space="preserve">\"modified\" : \"2002-05-30T09:30:10Z\", </v>
      </c>
      <c r="BE102" s="39" t="str">
        <f>"\""labels\"" : \""each([Bitcoin],[Ethereum],[" &amp; demoPosts[[#This Row],[postTypeGuidLabel]]&amp;"])\"", "</f>
        <v xml:space="preserve">\"labels\" : \"each([Bitcoin],[Ethereum],[PROJECTPOSTLABEL])\", </v>
      </c>
      <c r="BF102" s="39" t="str">
        <f t="shared" si="1"/>
        <v>\"connections\":[{\"source\":\"alias://ff5136ad023a66644c4f4a8e2a495bb34689/alias\",\"target\":\"alias://0e65bd3a974ed1d7c195f94055c93537827f/alias\",\"label\":\"f0186f0d-c862-4ee3-9c09-b850a9d745a7\"}],</v>
      </c>
      <c r="BG102" s="39" t="str">
        <f>"\""versionedPostId\"" : \""" &amp; demoPosts[[#This Row],[versionedPost.id]] &amp; "\"", "</f>
        <v xml:space="preserve">\"versionedPostId\" : \"35e60447747e496aafde65ca182db1c8\", </v>
      </c>
      <c r="BH102" s="39" t="str">
        <f>"\""versionedPostPredecessorId\"" : \""" &amp; demoPosts[[#This Row],[versionedPost.predecessorID]] &amp; "\"", "</f>
        <v xml:space="preserve">\"versionedPostPredecessorId\" : \"\", </v>
      </c>
      <c r="BI102" s="104" t="str">
        <f>"\""jobPostType\"" : \""" &amp; demoPosts[[#This Row],[jobPostType]] &amp; "\"", "</f>
        <v xml:space="preserve">\"jobPostType\" : \"Project-Hourly\", </v>
      </c>
      <c r="BJ102" s="104" t="str">
        <f>"\""name\"" : \""" &amp; demoPosts[[#This Row],[summary]] &amp; "\"", "</f>
        <v xml:space="preserve">\"name\" : \"Help test Bitcoin as payment for my travel-related business\", </v>
      </c>
      <c r="BK102"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02" s="104" t="str">
        <f>"\""message\"" : \""" &amp; demoPosts[[#This Row],[message]] &amp; "\"", "</f>
        <v xml:space="preserve">\"message\" : \"hi\", </v>
      </c>
      <c r="BM102"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2" s="104" t="str">
        <f>"\""postedDate\"" : \""" &amp; demoPosts[[#This Row],[message]] &amp; "\"", "</f>
        <v xml:space="preserve">\"postedDate\" : \"hi\", </v>
      </c>
      <c r="BO102" s="104" t="str">
        <f>"\""broadcastDate\"" : \""" &amp; demoPosts[[#This Row],[broadcastDate]] &amp; "\"", "</f>
        <v xml:space="preserve">\"broadcastDate\" : \"2002-05-30T09:30:10Z\", </v>
      </c>
      <c r="BP102" s="104" t="str">
        <f>"\""startDate\"" : \""" &amp; demoPosts[[#This Row],[startDate]] &amp; "\"", "</f>
        <v xml:space="preserve">\"startDate\" : \"2002-05-30T09:30:10Z\", </v>
      </c>
      <c r="BQ102" s="104" t="str">
        <f>"\""endDate\"" : \""" &amp; demoPosts[[#This Row],[endDate]] &amp; "\"", "</f>
        <v xml:space="preserve">\"endDate\" : \"2002-05-30T09:30:10Z\", </v>
      </c>
      <c r="BR102" s="104" t="str">
        <f>"\""currency\"" : \""" &amp; demoPosts[[#This Row],[currency]] &amp; "\"", "</f>
        <v xml:space="preserve">\"currency\" : \"USD\", </v>
      </c>
      <c r="BS102" s="104" t="str">
        <f>"\""workLocation\"" : \""" &amp; demoPosts[[#This Row],[workLocation]] &amp; "\"", "</f>
        <v xml:space="preserve">\"workLocation\" : \"United States\", </v>
      </c>
      <c r="BT102" s="104" t="str">
        <f>"\""isPayoutInPieces\"" : \""" &amp; demoPosts[[#This Row],[isPayoutInPieces]] &amp; "\"", "</f>
        <v xml:space="preserve">\"isPayoutInPieces\" : \"false\", </v>
      </c>
      <c r="BU102" s="104" t="str">
        <f t="shared" si="2"/>
        <v xml:space="preserve">\"skillNeeded\" : \"\", </v>
      </c>
      <c r="BV102" s="104" t="str">
        <f>"\""posterId\"" : \""" &amp; demoPosts[[#This Row],[posterId]] &amp; "\"", "</f>
        <v xml:space="preserve">\"posterId\" : \"eeeeeeeeeeeeeeeeeeeeeeeeeeeeeeee\", </v>
      </c>
      <c r="BW102" s="104" t="str">
        <f>"\""versionNumber\"" : \""" &amp; demoPosts[[#This Row],[versionNumber]] &amp; "\"", "</f>
        <v xml:space="preserve">\"versionNumber\" : \"1\", </v>
      </c>
      <c r="BX102" s="106" t="str">
        <f>"\""allowFormatting\"" : " &amp; demoPosts[[#This Row],[allowFormatting]] &amp; ", "</f>
        <v xml:space="preserve">\"allowFormatting\" : true, </v>
      </c>
      <c r="BY102" s="104" t="str">
        <f>"\""canForward\"" : " &amp; demoPosts[[#This Row],[canForward]] &amp; ", "</f>
        <v xml:space="preserve">\"canForward\" : true, </v>
      </c>
      <c r="BZ102" s="104" t="str">
        <f t="shared" si="3"/>
        <v xml:space="preserve">\"referents\" : \"\", </v>
      </c>
      <c r="CA102" s="104" t="str">
        <f>"\""contractType\"" : \""" &amp; demoPosts[[#This Row],[contractType]] &amp; "\"", "</f>
        <v xml:space="preserve">\"contractType\" : \"contest\", </v>
      </c>
      <c r="CB102" s="104" t="str">
        <f>"\""budget\"" : \""" &amp; demoPosts[[#This Row],[budget]] &amp; "\"""</f>
        <v>\"budget\" : \"2350.3\"</v>
      </c>
      <c r="CC102"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02" s="104"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2" s="104" t="str">
        <f>"\""subject\"" : \""" &amp; demoPosts[[#This Row],[messageSubject]] &amp; "\"","</f>
        <v>\"subject\" : \"subject to discussion\",</v>
      </c>
      <c r="CF102"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H10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I102" s="39" t="str">
        <f ca="1">"{\""$type\"":\"""&amp;demoPosts[[#This Row],[$type]]&amp;"\"","&amp;demoPosts[[#This Row],[uidInnerJson]]&amp;demoPosts[[#This Row],[createdInnerJson]]&amp;demoPosts[[#This Row],[modifiedInnerJson]]&amp;"\""connections\"":[{}],"&amp;demoPosts[[#This Row],[typeDependentContentJson]]&amp;"}"</f>
        <v>{\"$type\":\"shared.models.ProjectsPost\",\"uid\" : \"cd265741286c4edcabd60081d17de6b0\", \"created\" : \"2016-09-02T23:11:46Z\",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J102" s="34" t="str">
        <f>"""uid"" : """&amp;demoPosts[[#This Row],[uid]]&amp;""", "</f>
        <v xml:space="preserve">"uid" : "cd265741286c4edcabd60081d17de6b0", </v>
      </c>
      <c r="CK102" s="40" t="str">
        <f>"""src"" : """&amp;demoPosts[[#This Row],[Source]]&amp;""", "</f>
        <v xml:space="preserve">"src" : "00038b40479945579050fd7a4b77c23e", </v>
      </c>
      <c r="CL102" s="40" t="str">
        <f>"""trgts"" : ["""&amp;demoPosts[[#This Row],[trgt1]]&amp;"""], "</f>
        <v xml:space="preserve">"trgts" : ["eeeeeeeeeeeeeeeeeeeeeeeeeeeeeeee"], </v>
      </c>
      <c r="CM102" t="str">
        <f>"""label"" : ""each([Bitcoin],[Ethereum],[" &amp; demoPosts[[#This Row],[postTypeGuidLabel]]&amp;"])"", "</f>
        <v xml:space="preserve">"label" : "each([Bitcoin],[Ethereum],[PROJECTPOSTLABEL])", </v>
      </c>
      <c r="CN102"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\"2016-09-02T23:11:46Z\",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103" spans="2:92" x14ac:dyDescent="0.25">
      <c r="B103" s="5" t="s">
        <v>2488</v>
      </c>
      <c r="C103" s="40" t="s">
        <v>2505</v>
      </c>
      <c r="D103" s="40" t="str">
        <f>VLOOKUP(demoPosts[[#This Row],[Source]],Table1[[UUID]:[email]],2,FALSE)</f>
        <v>2@localhost</v>
      </c>
      <c r="E103" s="3" t="s">
        <v>2507</v>
      </c>
      <c r="F103" s="5" t="s">
        <v>807</v>
      </c>
      <c r="G10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109" t="s">
        <v>2431</v>
      </c>
      <c r="I103" s="164" t="str">
        <f t="shared" ca="1" si="17"/>
        <v>2016-09-02T23:11:46Z</v>
      </c>
      <c r="J103" s="164" t="s">
        <v>805</v>
      </c>
      <c r="K103" s="173" t="s">
        <v>2508</v>
      </c>
      <c r="L103" s="109"/>
      <c r="M103" s="164" t="s">
        <v>2620</v>
      </c>
      <c r="N103" s="164" t="str">
        <f>ROW(demoPosts[[#This Row],[postTypeGuidLabel]])-3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164">
        <v>12</v>
      </c>
      <c r="P10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164"/>
      <c r="R103" s="112" t="s">
        <v>947</v>
      </c>
      <c r="S103" s="112" t="s">
        <v>2438</v>
      </c>
      <c r="T103" s="112" t="s">
        <v>2437</v>
      </c>
      <c r="U103" s="112" t="s">
        <v>1066</v>
      </c>
      <c r="V103" s="112" t="s">
        <v>805</v>
      </c>
      <c r="W103" s="112" t="s">
        <v>805</v>
      </c>
      <c r="X103" s="112" t="s">
        <v>805</v>
      </c>
      <c r="Y103" s="112" t="s">
        <v>805</v>
      </c>
      <c r="Z103" s="112" t="s">
        <v>619</v>
      </c>
      <c r="AA103" s="112" t="s">
        <v>865</v>
      </c>
      <c r="AB103" s="112" t="s">
        <v>819</v>
      </c>
      <c r="AC103" s="113" t="s">
        <v>939</v>
      </c>
      <c r="AD103" s="112" t="s">
        <v>2507</v>
      </c>
      <c r="AE103" s="112">
        <v>1</v>
      </c>
      <c r="AF103" s="111" t="s">
        <v>869</v>
      </c>
      <c r="AG103" s="112" t="s">
        <v>869</v>
      </c>
      <c r="AH103" s="112" t="s">
        <v>944</v>
      </c>
      <c r="AI103" s="112" t="s">
        <v>2521</v>
      </c>
      <c r="AJ103" s="112">
        <v>2350.3000000000002</v>
      </c>
      <c r="AK103" s="110">
        <v>1</v>
      </c>
      <c r="AL103" s="110">
        <v>2</v>
      </c>
      <c r="AM103" s="110">
        <v>3</v>
      </c>
      <c r="AN103" s="110">
        <v>4</v>
      </c>
      <c r="AO103" s="110"/>
      <c r="AP103" s="110"/>
      <c r="AQ103" s="110"/>
      <c r="AR103" s="110"/>
      <c r="AS103" s="110" t="str">
        <f>"\""name\"" : \"""&amp;demoPosts[[#This Row],[talentProfile.name]]&amp;"\"", "</f>
        <v xml:space="preserve">\"name\" : \"\", </v>
      </c>
      <c r="AT103" s="110" t="str">
        <f>"\""title\"" : \"""&amp;demoPosts[[#This Row],[talentProfile.title]]&amp;"\"", "</f>
        <v xml:space="preserve">\"title\" : \"\", </v>
      </c>
      <c r="AU103" s="110" t="str">
        <f>"\""capabilities\"" : \"""&amp;demoPosts[[#This Row],[talentProfile.capabilities]]&amp;"\"", "</f>
        <v xml:space="preserve">\"capabilities\" : \"\", </v>
      </c>
      <c r="AV103" s="110" t="str">
        <f>"\""video\"" : \"""&amp;demoPosts[[#This Row],[talentProfile.video]]&amp;"\"" "</f>
        <v xml:space="preserve">\"video\" : \"\" </v>
      </c>
      <c r="AW103"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03" s="34" t="str">
        <f>"\""uid\"" : \"""&amp;demoPosts[[#This Row],[uid]]&amp;"\"", "</f>
        <v xml:space="preserve">\"uid\" : \"0c778b40479945579050fd7a4b77c23e\", </v>
      </c>
      <c r="AY103" s="39" t="e">
        <f>"\""text\"" : \""" &amp;#REF! &amp; "\"", "</f>
        <v>#REF!</v>
      </c>
      <c r="AZ103" s="39" t="str">
        <f t="shared" si="0"/>
        <v xml:space="preserve">\"type\" : \"TEXT\", </v>
      </c>
      <c r="BA103" s="39" t="str">
        <f ca="1">"\""created\"" : \""" &amp; demoPosts[[#This Row],[created]] &amp; "\"", "</f>
        <v xml:space="preserve">\"created\" : \"2016-09-02T23:11:46Z\", </v>
      </c>
      <c r="BB103" s="39" t="str">
        <f>"\""modified\"" : \""" &amp; demoPosts[[#This Row],[modified]] &amp; "\"", "</f>
        <v xml:space="preserve">\"modified\" : \"2002-05-30T09:30:10Z\", </v>
      </c>
      <c r="BC103" s="39" t="str">
        <f ca="1">"\""created\"" : \""" &amp; demoPosts[[#This Row],[created]] &amp; "\"", "</f>
        <v xml:space="preserve">\"created\" : \"2016-09-02T23:11:46Z\", </v>
      </c>
      <c r="BD103" s="39" t="str">
        <f>"\""modified\"" : \""" &amp; demoPosts[[#This Row],[modified]] &amp; "\"", "</f>
        <v xml:space="preserve">\"modified\" : \"2002-05-30T09:30:10Z\", </v>
      </c>
      <c r="BE103" s="39" t="str">
        <f>"\""labels\"" : \""each([Bitcoin],[Ethereum],[" &amp; demoPosts[[#This Row],[postTypeGuidLabel]]&amp;"])\"", "</f>
        <v xml:space="preserve">\"labels\" : \"each([Bitcoin],[Ethereum],[PROJECTPOSTLABEL])\", </v>
      </c>
      <c r="BF103" s="39" t="str">
        <f t="shared" si="1"/>
        <v>\"connections\":[{\"source\":\"alias://ff5136ad023a66644c4f4a8e2a495bb34689/alias\",\"target\":\"alias://0e65bd3a974ed1d7c195f94055c93537827f/alias\",\"label\":\"f0186f0d-c862-4ee3-9c09-b850a9d745a7\"}],</v>
      </c>
      <c r="BG103" s="39" t="str">
        <f>"\""versionedPostId\"" : \""" &amp; demoPosts[[#This Row],[versionedPost.id]] &amp; "\"", "</f>
        <v xml:space="preserve">\"versionedPostId\" : \"35e60447747e496aafde65ca182db1c8\", </v>
      </c>
      <c r="BH103" s="39" t="str">
        <f>"\""versionedPostPredecessorId\"" : \""" &amp; demoPosts[[#This Row],[versionedPost.predecessorID]] &amp; "\"", "</f>
        <v xml:space="preserve">\"versionedPostPredecessorId\" : \"\", </v>
      </c>
      <c r="BI103" s="104" t="str">
        <f>"\""jobPostType\"" : \""" &amp; demoPosts[[#This Row],[jobPostType]] &amp; "\"", "</f>
        <v xml:space="preserve">\"jobPostType\" : \"Project-Hourly\", </v>
      </c>
      <c r="BJ103" s="104" t="str">
        <f>"\""name\"" : \""" &amp; demoPosts[[#This Row],[summary]] &amp; "\"", "</f>
        <v xml:space="preserve">\"name\" : \"Help test Ethereum DAO, now…\", </v>
      </c>
      <c r="BK103" s="104" t="str">
        <f>"\""description\"" : \""" &amp; demoPosts[[#This Row],[description]] &amp; "\"", "</f>
        <v xml:space="preserve">\"description\" : \"Even better than before, this project pays a huge up-front signing bonus!\", </v>
      </c>
      <c r="BL103" s="104" t="str">
        <f>"\""message\"" : \""" &amp; demoPosts[[#This Row],[message]] &amp; "\"", "</f>
        <v xml:space="preserve">\"message\" : \"hi\", </v>
      </c>
      <c r="BM103"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3" s="104" t="str">
        <f>"\""postedDate\"" : \""" &amp; demoPosts[[#This Row],[message]] &amp; "\"", "</f>
        <v xml:space="preserve">\"postedDate\" : \"hi\", </v>
      </c>
      <c r="BO103" s="104" t="str">
        <f>"\""broadcastDate\"" : \""" &amp; demoPosts[[#This Row],[broadcastDate]] &amp; "\"", "</f>
        <v xml:space="preserve">\"broadcastDate\" : \"2002-05-30T09:30:10Z\", </v>
      </c>
      <c r="BP103" s="104" t="str">
        <f>"\""startDate\"" : \""" &amp; demoPosts[[#This Row],[startDate]] &amp; "\"", "</f>
        <v xml:space="preserve">\"startDate\" : \"2002-05-30T09:30:10Z\", </v>
      </c>
      <c r="BQ103" s="104" t="str">
        <f>"\""endDate\"" : \""" &amp; demoPosts[[#This Row],[endDate]] &amp; "\"", "</f>
        <v xml:space="preserve">\"endDate\" : \"2002-05-30T09:30:10Z\", </v>
      </c>
      <c r="BR103" s="104" t="str">
        <f>"\""currency\"" : \""" &amp; demoPosts[[#This Row],[currency]] &amp; "\"", "</f>
        <v xml:space="preserve">\"currency\" : \"USD\", </v>
      </c>
      <c r="BS103" s="104" t="str">
        <f>"\""workLocation\"" : \""" &amp; demoPosts[[#This Row],[workLocation]] &amp; "\"", "</f>
        <v xml:space="preserve">\"workLocation\" : \"United States\", </v>
      </c>
      <c r="BT103" s="104" t="str">
        <f>"\""isPayoutInPieces\"" : \""" &amp; demoPosts[[#This Row],[isPayoutInPieces]] &amp; "\"", "</f>
        <v xml:space="preserve">\"isPayoutInPieces\" : \"false\", </v>
      </c>
      <c r="BU103" s="104" t="str">
        <f t="shared" si="2"/>
        <v xml:space="preserve">\"skillNeeded\" : \"\", </v>
      </c>
      <c r="BV103" s="104" t="str">
        <f>"\""posterId\"" : \""" &amp; demoPosts[[#This Row],[posterId]] &amp; "\"", "</f>
        <v xml:space="preserve">\"posterId\" : \"eeeeeeeeeeeeeeeeeeeeeeeeeeeeeeee\", </v>
      </c>
      <c r="BW103" s="104" t="str">
        <f>"\""versionNumber\"" : \""" &amp; demoPosts[[#This Row],[versionNumber]] &amp; "\"", "</f>
        <v xml:space="preserve">\"versionNumber\" : \"1\", </v>
      </c>
      <c r="BX103" s="106" t="str">
        <f>"\""allowFormatting\"" : " &amp; demoPosts[[#This Row],[allowFormatting]] &amp; ", "</f>
        <v xml:space="preserve">\"allowFormatting\" : true, </v>
      </c>
      <c r="BY103" s="104" t="str">
        <f>"\""canForward\"" : " &amp; demoPosts[[#This Row],[canForward]] &amp; ", "</f>
        <v xml:space="preserve">\"canForward\" : true, </v>
      </c>
      <c r="BZ103" s="104" t="str">
        <f t="shared" si="3"/>
        <v xml:space="preserve">\"referents\" : \"\", </v>
      </c>
      <c r="CA103" s="104" t="str">
        <f>"\""contractType\"" : \""" &amp; demoPosts[[#This Row],[contractType]] &amp; "\"", "</f>
        <v xml:space="preserve">\"contractType\" : \"contest\", </v>
      </c>
      <c r="CB103" s="104" t="str">
        <f>"\""budget\"" : \""" &amp; demoPosts[[#This Row],[budget]] &amp; "\"""</f>
        <v>\"budget\" : \"2350.3\"</v>
      </c>
      <c r="CC103"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03" s="104"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3" s="104" t="str">
        <f>"\""subject\"" : \""" &amp; demoPosts[[#This Row],[messageSubject]] &amp; "\"","</f>
        <v>\"subject\" : \"subject to discussion\",</v>
      </c>
      <c r="CF103"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H10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I103" s="39" t="str">
        <f ca="1">"{\""$type\"":\"""&amp;demoPosts[[#This Row],[$type]]&amp;"\"","&amp;demoPosts[[#This Row],[uidInnerJson]]&amp;demoPosts[[#This Row],[createdInnerJson]]&amp;demoPosts[[#This Row],[modifiedInnerJson]]&amp;"\""connections\"":[{}],"&amp;demoPosts[[#This Row],[typeDependentContentJson]]&amp;"}"</f>
        <v>{\"$type\":\"shared.models.ProjectsPost\",\"uid\" : \"0c778b40479945579050fd7a4b77c23e\", \"created\" : \"2016-09-02T23:11:46Z\", \"modified\" : \"2002-05-30T09:30:10Z\", \"connections\":[{}],\"postContent\":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J103" s="34" t="str">
        <f>"""uid"" : """&amp;demoPosts[[#This Row],[uid]]&amp;""", "</f>
        <v xml:space="preserve">"uid" : "0c778b40479945579050fd7a4b77c23e", </v>
      </c>
      <c r="CK103" s="40" t="str">
        <f>"""src"" : """&amp;demoPosts[[#This Row],[Source]]&amp;""", "</f>
        <v xml:space="preserve">"src" : "0002223c1a99453096fa3ccb8dca5418", </v>
      </c>
      <c r="CL103" s="40" t="str">
        <f>"""trgts"" : ["""&amp;demoPosts[[#This Row],[trgt1]]&amp;"""], "</f>
        <v xml:space="preserve">"trgts" : ["eeeeeeeeeeeeeeeeeeeeeeeeeeeeeeee"], </v>
      </c>
      <c r="CM103" t="str">
        <f>"""label"" : ""each([Bitcoin],[Ethereum],[" &amp; demoPosts[[#This Row],[postTypeGuidLabel]]&amp;"])"", "</f>
        <v xml:space="preserve">"label" : "each([Bitcoin],[Ethereum],[PROJECTPOSTLABEL])", </v>
      </c>
      <c r="CN103"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\"2016-09-02T23:11:46Z\", \"modified\" : \"2002-05-30T09:30:10Z\", \"connections\":[{}],\"postContent\":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104" spans="2:92" x14ac:dyDescent="0.25">
      <c r="B104" s="5" t="s">
        <v>2489</v>
      </c>
      <c r="C104" s="40" t="s">
        <v>2505</v>
      </c>
      <c r="D104" s="40" t="str">
        <f>VLOOKUP(demoPosts[[#This Row],[Source]],Table1[[UUID]:[email]],2,FALSE)</f>
        <v>2@localhost</v>
      </c>
      <c r="E104" s="3" t="s">
        <v>2507</v>
      </c>
      <c r="F104" t="s">
        <v>808</v>
      </c>
      <c r="G10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04" s="109" t="s">
        <v>2431</v>
      </c>
      <c r="I104" s="164" t="str">
        <f t="shared" ca="1" si="17"/>
        <v>2016-09-02T23:11:46Z</v>
      </c>
      <c r="J104" s="164" t="s">
        <v>805</v>
      </c>
      <c r="K104" s="173" t="s">
        <v>2508</v>
      </c>
      <c r="L104" s="109"/>
      <c r="M104" s="164" t="s">
        <v>2620</v>
      </c>
      <c r="N104" s="164" t="str">
        <f>ROW(demoPosts[[#This Row],[postTypeGuidLabel]])-3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164">
        <v>12</v>
      </c>
      <c r="P10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164"/>
      <c r="R104" s="112" t="s">
        <v>947</v>
      </c>
      <c r="S104" s="112" t="s">
        <v>952</v>
      </c>
      <c r="T104" s="112" t="s">
        <v>954</v>
      </c>
      <c r="U104" s="112" t="s">
        <v>1066</v>
      </c>
      <c r="V104" s="112" t="s">
        <v>805</v>
      </c>
      <c r="W104" s="112" t="s">
        <v>805</v>
      </c>
      <c r="X104" s="112" t="s">
        <v>805</v>
      </c>
      <c r="Y104" s="112" t="s">
        <v>805</v>
      </c>
      <c r="Z104" s="112" t="s">
        <v>619</v>
      </c>
      <c r="AA104" s="112" t="s">
        <v>865</v>
      </c>
      <c r="AB104" s="112" t="s">
        <v>819</v>
      </c>
      <c r="AC104" s="113" t="s">
        <v>939</v>
      </c>
      <c r="AD104" s="112" t="s">
        <v>2507</v>
      </c>
      <c r="AE104" s="112">
        <v>1</v>
      </c>
      <c r="AF104" s="111" t="s">
        <v>869</v>
      </c>
      <c r="AG104" s="112" t="s">
        <v>869</v>
      </c>
      <c r="AH104" s="112" t="s">
        <v>944</v>
      </c>
      <c r="AI104" s="112" t="s">
        <v>2521</v>
      </c>
      <c r="AJ104" s="112">
        <v>2350.3000000000002</v>
      </c>
      <c r="AK104" s="110">
        <v>1</v>
      </c>
      <c r="AL104" s="110"/>
      <c r="AM104" s="110"/>
      <c r="AN104" s="110"/>
      <c r="AO104" t="s">
        <v>2444</v>
      </c>
      <c r="AP104" s="110" t="s">
        <v>2443</v>
      </c>
      <c r="AQ104" s="110" t="s">
        <v>2451</v>
      </c>
      <c r="AR104" s="132" t="s">
        <v>2445</v>
      </c>
      <c r="AS104" s="34" t="str">
        <f>"\""name\"" : \"""&amp;demoPosts[[#This Row],[talentProfile.name]]&amp;"\"", "</f>
        <v xml:space="preserve">\"name\" : \"Crypto.Video\", </v>
      </c>
      <c r="AT104" s="34" t="str">
        <f>"\""title\"" : \"""&amp;demoPosts[[#This Row],[talentProfile.title]]&amp;"\"", "</f>
        <v xml:space="preserve">\"title\" : \"Videographer Extraordinaire\", </v>
      </c>
      <c r="AU104" s="34" t="str">
        <f>"\""capabilities\"" : \"""&amp;demoPosts[[#This Row],[talentProfile.capabilities]]&amp;"\"", "</f>
        <v xml:space="preserve">\"capabilities\" : \"Video, CS5, AfterEffects, 3D Modeling\", </v>
      </c>
      <c r="AV104" s="34" t="str">
        <f>"\""video\"" : \"""&amp;demoPosts[[#This Row],[talentProfile.video]]&amp;"\"" "</f>
        <v xml:space="preserve">\"video\" : \"https://www.youtube.com/watch?v=DIZY0wUaNm0\" </v>
      </c>
      <c r="AW104" s="3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AX104" s="34" t="str">
        <f>"\""uid\"" : \"""&amp;demoPosts[[#This Row],[uid]]&amp;"\"", "</f>
        <v xml:space="preserve">\"uid\" : \"1519223c1a99453096fa3ccb8dca5418\", </v>
      </c>
      <c r="AY104" s="39" t="e">
        <f>"\""text\"" : \""" &amp;#REF! &amp; "\"", "</f>
        <v>#REF!</v>
      </c>
      <c r="AZ104" s="39" t="str">
        <f t="shared" si="0"/>
        <v xml:space="preserve">\"type\" : \"TEXT\", </v>
      </c>
      <c r="BA104" s="39" t="str">
        <f ca="1">"\""created\"" : \""" &amp; demoPosts[[#This Row],[created]] &amp; "\"", "</f>
        <v xml:space="preserve">\"created\" : \"2016-09-02T23:11:46Z\", </v>
      </c>
      <c r="BB104" s="39" t="str">
        <f>"\""modified\"" : \""" &amp; demoPosts[[#This Row],[modified]] &amp; "\"", "</f>
        <v xml:space="preserve">\"modified\" : \"2002-05-30T09:30:10Z\", </v>
      </c>
      <c r="BC104" s="39" t="str">
        <f ca="1">"\""created\"" : \""" &amp; demoPosts[[#This Row],[created]] &amp; "\"", "</f>
        <v xml:space="preserve">\"created\" : \"2016-09-02T23:11:46Z\", </v>
      </c>
      <c r="BD104" s="39" t="str">
        <f>"\""modified\"" : \""" &amp; demoPosts[[#This Row],[modified]] &amp; "\"", "</f>
        <v xml:space="preserve">\"modified\" : \"2002-05-30T09:30:10Z\", </v>
      </c>
      <c r="BE104" s="39" t="str">
        <f>"\""labels\"" : \""each([Bitcoin],[Ethereum],[" &amp; demoPosts[[#This Row],[postTypeGuidLabel]]&amp;"])\"", "</f>
        <v xml:space="preserve">\"labels\" : \"each([Bitcoin],[Ethereum],[PROFILESPOSTLABEL])\", </v>
      </c>
      <c r="BF104" s="39" t="str">
        <f t="shared" si="1"/>
        <v>\"connections\":[{\"source\":\"alias://ff5136ad023a66644c4f4a8e2a495bb34689/alias\",\"target\":\"alias://0e65bd3a974ed1d7c195f94055c93537827f/alias\",\"label\":\"f0186f0d-c862-4ee3-9c09-b850a9d745a7\"}],</v>
      </c>
      <c r="BG104" s="39" t="str">
        <f>"\""versionedPostId\"" : \""" &amp; demoPosts[[#This Row],[versionedPost.id]] &amp; "\"", "</f>
        <v xml:space="preserve">\"versionedPostId\" : \"35e60447747e496aafde65ca182db1c8\", </v>
      </c>
      <c r="BH104" s="39" t="str">
        <f>"\""versionedPostPredecessorId\"" : \""" &amp; demoPosts[[#This Row],[versionedPost.predecessorID]] &amp; "\"", "</f>
        <v xml:space="preserve">\"versionedPostPredecessorId\" : \"\", </v>
      </c>
      <c r="BI104" s="104" t="str">
        <f>"\""jobPostType\"" : \""" &amp; demoPosts[[#This Row],[jobPostType]] &amp; "\"", "</f>
        <v xml:space="preserve">\"jobPostType\" : \"Project-Hourly\", </v>
      </c>
      <c r="BJ104" s="104" t="str">
        <f>"\""name\"" : \""" &amp; demoPosts[[#This Row],[summary]] &amp; "\"", "</f>
        <v xml:space="preserve">\"name\" : \"Help test Bitcoin as payment for my travel-related business\", </v>
      </c>
      <c r="BK10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04" s="104" t="str">
        <f>"\""message\"" : \""" &amp; demoPosts[[#This Row],[message]] &amp; "\"", "</f>
        <v xml:space="preserve">\"message\" : \"hi\", </v>
      </c>
      <c r="BM104"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4" s="104" t="str">
        <f>"\""postedDate\"" : \""" &amp; demoPosts[[#This Row],[message]] &amp; "\"", "</f>
        <v xml:space="preserve">\"postedDate\" : \"hi\", </v>
      </c>
      <c r="BO104" s="104" t="str">
        <f>"\""broadcastDate\"" : \""" &amp; demoPosts[[#This Row],[broadcastDate]] &amp; "\"", "</f>
        <v xml:space="preserve">\"broadcastDate\" : \"2002-05-30T09:30:10Z\", </v>
      </c>
      <c r="BP104" s="104" t="str">
        <f>"\""startDate\"" : \""" &amp; demoPosts[[#This Row],[startDate]] &amp; "\"", "</f>
        <v xml:space="preserve">\"startDate\" : \"2002-05-30T09:30:10Z\", </v>
      </c>
      <c r="BQ104" s="104" t="str">
        <f>"\""endDate\"" : \""" &amp; demoPosts[[#This Row],[endDate]] &amp; "\"", "</f>
        <v xml:space="preserve">\"endDate\" : \"2002-05-30T09:30:10Z\", </v>
      </c>
      <c r="BR104" s="104" t="str">
        <f>"\""currency\"" : \""" &amp; demoPosts[[#This Row],[currency]] &amp; "\"", "</f>
        <v xml:space="preserve">\"currency\" : \"USD\", </v>
      </c>
      <c r="BS104" s="104" t="str">
        <f>"\""workLocation\"" : \""" &amp; demoPosts[[#This Row],[workLocation]] &amp; "\"", "</f>
        <v xml:space="preserve">\"workLocation\" : \"United States\", </v>
      </c>
      <c r="BT104" s="104" t="str">
        <f>"\""isPayoutInPieces\"" : \""" &amp; demoPosts[[#This Row],[isPayoutInPieces]] &amp; "\"", "</f>
        <v xml:space="preserve">\"isPayoutInPieces\" : \"false\", </v>
      </c>
      <c r="BU104" s="104" t="str">
        <f t="shared" si="2"/>
        <v xml:space="preserve">\"skillNeeded\" : \"\", </v>
      </c>
      <c r="BV104" s="104" t="str">
        <f>"\""posterId\"" : \""" &amp; demoPosts[[#This Row],[posterId]] &amp; "\"", "</f>
        <v xml:space="preserve">\"posterId\" : \"eeeeeeeeeeeeeeeeeeeeeeeeeeeeeeee\", </v>
      </c>
      <c r="BW104" s="104" t="str">
        <f>"\""versionNumber\"" : \""" &amp; demoPosts[[#This Row],[versionNumber]] &amp; "\"", "</f>
        <v xml:space="preserve">\"versionNumber\" : \"1\", </v>
      </c>
      <c r="BX104" s="106" t="str">
        <f>"\""allowFormatting\"" : " &amp; demoPosts[[#This Row],[allowFormatting]] &amp; ", "</f>
        <v xml:space="preserve">\"allowFormatting\" : true, </v>
      </c>
      <c r="BY104" s="104" t="str">
        <f>"\""canForward\"" : " &amp; demoPosts[[#This Row],[canForward]] &amp; ", "</f>
        <v xml:space="preserve">\"canForward\" : true, </v>
      </c>
      <c r="BZ104" s="104" t="str">
        <f t="shared" si="3"/>
        <v xml:space="preserve">\"referents\" : \"\", </v>
      </c>
      <c r="CA104" s="104" t="str">
        <f>"\""contractType\"" : \""" &amp; demoPosts[[#This Row],[contractType]] &amp; "\"", "</f>
        <v xml:space="preserve">\"contractType\" : \"contest\", </v>
      </c>
      <c r="CB104" s="104" t="str">
        <f>"\""budget\"" : \""" &amp; demoPosts[[#This Row],[budget]] &amp; "\"""</f>
        <v>\"budget\" : \"2350.3\"</v>
      </c>
      <c r="CC10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04" s="104"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4" s="104" t="str">
        <f>"\""subject\"" : \""" &amp; demoPosts[[#This Row],[messageSubject]] &amp; "\"","</f>
        <v>\"subject\" : \"subject to discussion\",</v>
      </c>
      <c r="CF10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H10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I104" s="39" t="str">
        <f ca="1">"{\""$type\"":\"""&amp;demoPosts[[#This Row],[$type]]&amp;"\"","&amp;demoPosts[[#This Row],[uidInnerJson]]&amp;demoPosts[[#This Row],[createdInnerJson]]&amp;demoPosts[[#This Row],[modifiedInnerJson]]&amp;"\""connections\"":[{}],"&amp;demoPosts[[#This Row],[typeDependentContentJson]]&amp;"}"</f>
        <v>{\"$type\":\"shared.models.ProfilePost\",\"uid\" : \"1519223c1a99453096fa3ccb8dca5418\", \"created\" : \"2016-09-02T23:11:46Z\", \"modified\" : \"2002-05-30T09:30:10Z\", \"connections\":[{}],\"postContent\":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J104" s="34" t="str">
        <f>"""uid"" : """&amp;demoPosts[[#This Row],[uid]]&amp;""", "</f>
        <v xml:space="preserve">"uid" : "1519223c1a99453096fa3ccb8dca5418", </v>
      </c>
      <c r="CK104" s="40" t="str">
        <f>"""src"" : """&amp;demoPosts[[#This Row],[Source]]&amp;""", "</f>
        <v xml:space="preserve">"src" : "0002223c1a99453096fa3ccb8dca5418", </v>
      </c>
      <c r="CL104" s="40" t="str">
        <f>"""trgts"" : ["""&amp;demoPosts[[#This Row],[trgt1]]&amp;"""], "</f>
        <v xml:space="preserve">"trgts" : ["eeeeeeeeeeeeeeeeeeeeeeeeeeeeeeee"], </v>
      </c>
      <c r="CM104" t="str">
        <f>"""label"" : ""each([Bitcoin],[Ethereum],[" &amp; demoPosts[[#This Row],[postTypeGuidLabel]]&amp;"])"", "</f>
        <v xml:space="preserve">"label" : "each([Bitcoin],[Ethereum],[PROFILESPOSTLABEL])", </v>
      </c>
      <c r="CN104"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"each([Bitcoin],[Ethereum],[PROFILESPOSTLABEL])", "uid" : "1519223c1a99453096fa3ccb8dca5418", "value" : "{\"$type\":\"shared.models.ProfilePost\",\"uid\" : \"1519223c1a99453096fa3ccb8dca5418\", \"created\" : \"2016-09-02T23:11:46Z\", \"modified\" : \"2002-05-30T09:30:10Z\", \"connections\":[{}],\"postContent\":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 , </v>
      </c>
    </row>
    <row r="105" spans="2:92" x14ac:dyDescent="0.25">
      <c r="B105" t="s">
        <v>2490</v>
      </c>
      <c r="C105" s="118" t="s">
        <v>2504</v>
      </c>
      <c r="D105" s="118" t="str">
        <f>VLOOKUP(demoPosts[[#This Row],[Source]],Table1[[UUID]:[email]],2,FALSE)</f>
        <v>1@localhost</v>
      </c>
      <c r="E105" s="3" t="s">
        <v>2507</v>
      </c>
      <c r="F105" t="s">
        <v>806</v>
      </c>
      <c r="G1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05" s="109" t="s">
        <v>2431</v>
      </c>
      <c r="I105" s="164" t="str">
        <f t="shared" ca="1" si="17"/>
        <v>2016-09-02T23:11:46Z</v>
      </c>
      <c r="J105" s="164" t="s">
        <v>805</v>
      </c>
      <c r="K105" s="39" t="s">
        <v>2509</v>
      </c>
      <c r="L105" s="39"/>
      <c r="M105" s="164" t="s">
        <v>2620</v>
      </c>
      <c r="N105" s="164" t="str">
        <f>ROW(demoPosts[[#This Row],[postTypeGuidLabel]])-3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164">
        <v>12</v>
      </c>
      <c r="P10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164"/>
      <c r="R105" s="121" t="s">
        <v>1067</v>
      </c>
      <c r="S105" s="121" t="s">
        <v>1067</v>
      </c>
      <c r="T105" s="121" t="s">
        <v>1067</v>
      </c>
      <c r="U105" s="121" t="s">
        <v>1067</v>
      </c>
      <c r="V105" s="101" t="s">
        <v>805</v>
      </c>
      <c r="W105" s="101" t="s">
        <v>805</v>
      </c>
      <c r="X105" s="101" t="s">
        <v>805</v>
      </c>
      <c r="Y105" s="101" t="s">
        <v>805</v>
      </c>
      <c r="Z105" s="121" t="s">
        <v>1067</v>
      </c>
      <c r="AA105" s="121" t="s">
        <v>1067</v>
      </c>
      <c r="AB105" s="101" t="s">
        <v>819</v>
      </c>
      <c r="AC105" s="122" t="s">
        <v>1067</v>
      </c>
      <c r="AD105" s="121" t="s">
        <v>1067</v>
      </c>
      <c r="AE105" s="101">
        <v>1</v>
      </c>
      <c r="AF105" s="103" t="s">
        <v>869</v>
      </c>
      <c r="AG105" s="101" t="s">
        <v>869</v>
      </c>
      <c r="AH105" s="121" t="s">
        <v>1067</v>
      </c>
      <c r="AI105" s="121" t="s">
        <v>1067</v>
      </c>
      <c r="AJ105" s="121" t="s">
        <v>1067</v>
      </c>
      <c r="AK105" s="110">
        <v>1</v>
      </c>
      <c r="AL105" s="119"/>
      <c r="AM105" s="119"/>
      <c r="AN105" s="119"/>
      <c r="AO105" s="119"/>
      <c r="AP105" s="119"/>
      <c r="AQ105" s="119"/>
      <c r="AR105" s="119"/>
      <c r="AS105" s="119" t="str">
        <f>"\""name\"" : \"""&amp;demoPosts[[#This Row],[talentProfile.name]]&amp;"\"", "</f>
        <v xml:space="preserve">\"name\" : \"\", </v>
      </c>
      <c r="AT105" s="119" t="str">
        <f>"\""title\"" : \"""&amp;demoPosts[[#This Row],[talentProfile.title]]&amp;"\"", "</f>
        <v xml:space="preserve">\"title\" : \"\", </v>
      </c>
      <c r="AU105" s="119" t="str">
        <f>"\""capabilities\"" : \"""&amp;demoPosts[[#This Row],[talentProfile.capabilities]]&amp;"\"", "</f>
        <v xml:space="preserve">\"capabilities\" : \"\", </v>
      </c>
      <c r="AV105" s="119" t="str">
        <f>"\""video\"" : \"""&amp;demoPosts[[#This Row],[talentProfile.video]]&amp;"\"" "</f>
        <v xml:space="preserve">\"video\" : \"\" </v>
      </c>
      <c r="AW105" s="11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\"b6df0958f7a7408d97c8d3b0158489dc\", \"versionedPostPredecessorId\" : \"\", \"versionNumber\" : \"1\", \"canForward\" : true, \"talentProfile\": {\"$type\":\"shared.models.TalentProfile\",\"name\" : \"\", \"title\" : \"\", \"capabilities\" : \"\", \"video\" : \"\" }}</v>
      </c>
      <c r="AX105" s="117" t="str">
        <f>"\""uid\"" : \"""&amp;demoPosts[[#This Row],[uid]]&amp;"\"", "</f>
        <v xml:space="preserve">\"uid\" : \"151b91955f584331a83b98d4ed6b1926\", </v>
      </c>
      <c r="AY105" s="39" t="e">
        <f>"\""text\"" : \""" &amp;#REF! &amp; "\"", "</f>
        <v>#REF!</v>
      </c>
      <c r="AZ105" s="39" t="str">
        <f t="shared" si="0"/>
        <v xml:space="preserve">\"type\" : \"TEXT\", </v>
      </c>
      <c r="BA105" s="39" t="str">
        <f ca="1">"\""created\"" : \""" &amp; demoPosts[[#This Row],[created]] &amp; "\"", "</f>
        <v xml:space="preserve">\"created\" : \"2016-09-02T23:11:46Z\", </v>
      </c>
      <c r="BB105" s="39" t="str">
        <f>"\""modified\"" : \""" &amp; demoPosts[[#This Row],[modified]] &amp; "\"", "</f>
        <v xml:space="preserve">\"modified\" : \"2002-05-30T09:30:10Z\", </v>
      </c>
      <c r="BC105" s="39" t="str">
        <f ca="1">"\""created\"" : \""" &amp; demoPosts[[#This Row],[created]] &amp; "\"", "</f>
        <v xml:space="preserve">\"created\" : \"2016-09-02T23:11:46Z\", </v>
      </c>
      <c r="BD105" s="39" t="str">
        <f>"\""modified\"" : \""" &amp; demoPosts[[#This Row],[modified]] &amp; "\"", "</f>
        <v xml:space="preserve">\"modified\" : \"2002-05-30T09:30:10Z\", </v>
      </c>
      <c r="BE105" s="39" t="str">
        <f>"\""labels\"" : \""each([Bitcoin],[Ethereum],[" &amp; demoPosts[[#This Row],[postTypeGuidLabel]]&amp;"])\"", "</f>
        <v xml:space="preserve">\"labels\" : \"each([Bitcoin],[Ethereum],[MESSAGEPOSTLABEL])\", </v>
      </c>
      <c r="BF105" s="39" t="str">
        <f t="shared" si="1"/>
        <v>\"connections\":[{\"source\":\"alias://ff5136ad023a66644c4f4a8e2a495bb34689/alias\",\"target\":\"alias://0e65bd3a974ed1d7c195f94055c93537827f/alias\",\"label\":\"f0186f0d-c862-4ee3-9c09-b850a9d745a7\"}],</v>
      </c>
      <c r="BG105" s="39" t="str">
        <f>"\""versionedPostId\"" : \""" &amp; demoPosts[[#This Row],[versionedPost.id]] &amp; "\"", "</f>
        <v xml:space="preserve">\"versionedPostId\" : \"b6df0958f7a7408d97c8d3b0158489dc\", </v>
      </c>
      <c r="BH105" s="39" t="str">
        <f>"\""versionedPostPredecessorId\"" : \""" &amp; demoPosts[[#This Row],[versionedPost.predecessorID]] &amp; "\"", "</f>
        <v xml:space="preserve">\"versionedPostPredecessorId\" : \"\", </v>
      </c>
      <c r="BI105" s="102" t="str">
        <f>"\""jobPostType\"" : \""" &amp; demoPosts[[#This Row],[jobPostType]] &amp; "\"", "</f>
        <v xml:space="preserve">\"jobPostType\" : \"na\", </v>
      </c>
      <c r="BJ105" s="102" t="str">
        <f>"\""name\"" : \""" &amp; demoPosts[[#This Row],[summary]] &amp; "\"", "</f>
        <v xml:space="preserve">\"name\" : \"na\", </v>
      </c>
      <c r="BK105" s="102" t="str">
        <f>"\""description\"" : \""" &amp; demoPosts[[#This Row],[description]] &amp; "\"", "</f>
        <v xml:space="preserve">\"description\" : \"na\", </v>
      </c>
      <c r="BL105" s="102" t="str">
        <f>"\""message\"" : \""" &amp; demoPosts[[#This Row],[message]] &amp; "\"", "</f>
        <v xml:space="preserve">\"message\" : \"na\", </v>
      </c>
      <c r="BM105"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5" s="102" t="str">
        <f>"\""postedDate\"" : \""" &amp; demoPosts[[#This Row],[message]] &amp; "\"", "</f>
        <v xml:space="preserve">\"postedDate\" : \"na\", </v>
      </c>
      <c r="BO105" s="102" t="str">
        <f>"\""broadcastDate\"" : \""" &amp; demoPosts[[#This Row],[broadcastDate]] &amp; "\"", "</f>
        <v xml:space="preserve">\"broadcastDate\" : \"2002-05-30T09:30:10Z\", </v>
      </c>
      <c r="BP105" s="102" t="str">
        <f>"\""startDate\"" : \""" &amp; demoPosts[[#This Row],[startDate]] &amp; "\"", "</f>
        <v xml:space="preserve">\"startDate\" : \"2002-05-30T09:30:10Z\", </v>
      </c>
      <c r="BQ105" s="102" t="str">
        <f>"\""endDate\"" : \""" &amp; demoPosts[[#This Row],[endDate]] &amp; "\"", "</f>
        <v xml:space="preserve">\"endDate\" : \"2002-05-30T09:30:10Z\", </v>
      </c>
      <c r="BR105" s="102" t="str">
        <f>"\""currency\"" : \""" &amp; demoPosts[[#This Row],[currency]] &amp; "\"", "</f>
        <v xml:space="preserve">\"currency\" : \"na\", </v>
      </c>
      <c r="BS105" s="102" t="str">
        <f>"\""workLocation\"" : \""" &amp; demoPosts[[#This Row],[workLocation]] &amp; "\"", "</f>
        <v xml:space="preserve">\"workLocation\" : \"na\", </v>
      </c>
      <c r="BT105" s="102" t="str">
        <f>"\""isPayoutInPieces\"" : \""" &amp; demoPosts[[#This Row],[isPayoutInPieces]] &amp; "\"", "</f>
        <v xml:space="preserve">\"isPayoutInPieces\" : \"false\", </v>
      </c>
      <c r="BU105" s="102" t="str">
        <f t="shared" si="2"/>
        <v xml:space="preserve">\"skillNeeded\" : \"\", </v>
      </c>
      <c r="BV105" s="102" t="str">
        <f>"\""posterId\"" : \""" &amp; demoPosts[[#This Row],[posterId]] &amp; "\"", "</f>
        <v xml:space="preserve">\"posterId\" : \"na\", </v>
      </c>
      <c r="BW105" s="102" t="str">
        <f>"\""versionNumber\"" : \""" &amp; demoPosts[[#This Row],[versionNumber]] &amp; "\"", "</f>
        <v xml:space="preserve">\"versionNumber\" : \"1\", </v>
      </c>
      <c r="BX105" s="102" t="str">
        <f>"\""allowFormatting\"" : " &amp; demoPosts[[#This Row],[allowFormatting]] &amp; ", "</f>
        <v xml:space="preserve">\"allowFormatting\" : true, </v>
      </c>
      <c r="BY105" s="102" t="str">
        <f>"\""canForward\"" : " &amp; demoPosts[[#This Row],[canForward]] &amp; ", "</f>
        <v xml:space="preserve">\"canForward\" : true, </v>
      </c>
      <c r="BZ105" s="102" t="str">
        <f t="shared" si="3"/>
        <v xml:space="preserve">\"referents\" : \"\", </v>
      </c>
      <c r="CA105" s="102" t="str">
        <f>"\""contractType\"" : \""" &amp; demoPosts[[#This Row],[contractType]] &amp; "\"", "</f>
        <v xml:space="preserve">\"contractType\" : \"contest\", </v>
      </c>
      <c r="CB105" s="102" t="str">
        <f>"\""budget\"" : \""" &amp; demoPosts[[#This Row],[budget]] &amp; "\"""</f>
        <v>\"budget\" : \"na\"</v>
      </c>
      <c r="CC105"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05" s="104"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5" s="104" t="str">
        <f>"\""subject\"" : \""" &amp; demoPosts[[#This Row],[messageSubject]] &amp; "\"","</f>
        <v>\"subject\" : \"subject to discussion\",</v>
      </c>
      <c r="CF105"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\"b6df0958f7a7408d97c8d3b0158489dc\", \"versionedPostPredecessorId\" : \"\", \"versionNumber\" : \"1\", \"canForward\"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\"b6df0958f7a7408d97c8d3b0158489dc\", \"versionedPostPredecessorId\" : \"\", \"versionNumber\" : \"1\", \"canForward\"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5" s="39" t="str">
        <f ca="1">"{\""$type\"":\"""&amp;demoPosts[[#This Row],[$type]]&amp;"\"","&amp;demoPosts[[#This Row],[uidInnerJson]]&amp;demoPosts[[#This Row],[createdInnerJson]]&amp;demoPosts[[#This Row],[modifiedInnerJson]]&amp;"\""connections\"":[{}],"&amp;demoPosts[[#This Row],[typeDependentContentJson]]&amp;"}"</f>
        <v>{\"$type\":\"shared.models.MessagePost\",\"uid\" : \"151b91955f584331a83b98d4ed6b1926\", \"created\" : \"2016-09-02T23:11:46Z\", \"modified\" : \"2002-05-30T09:30:10Z\", \"connections\":[{}],\"postContent\": {\"$type\":\"shared.models.MessagePostContent\",\"versionedPostId\" : \"b6df0958f7a7408d97c8d3b0158489dc\", \"versionedPostPredecessorId\" : \"\", \"versionNumber\" : \"1\", \"canForward\"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5" s="117" t="str">
        <f>"""uid"" : """&amp;demoPosts[[#This Row],[uid]]&amp;""", "</f>
        <v xml:space="preserve">"uid" : "151b91955f584331a83b98d4ed6b1926", </v>
      </c>
      <c r="CK105" s="40" t="str">
        <f>"""src"" : """&amp;demoPosts[[#This Row],[Source]]&amp;""", "</f>
        <v xml:space="preserve">"src" : "0001b786be604980af3bd2a9e55d6dae", </v>
      </c>
      <c r="CL105" s="40" t="str">
        <f>"""trgts"" : ["""&amp;demoPosts[[#This Row],[trgt1]]&amp;"""], "</f>
        <v xml:space="preserve">"trgts" : ["eeeeeeeeeeeeeeeeeeeeeeeeeeeeeeee"], </v>
      </c>
      <c r="CM105" t="str">
        <f>"""label"" : ""each([Bitcoin],[Ethereum],[" &amp; demoPosts[[#This Row],[postTypeGuidLabel]]&amp;"])"", "</f>
        <v xml:space="preserve">"label" : "each([Bitcoin],[Ethereum],[MESSAGEPOSTLABEL])", </v>
      </c>
      <c r="CN105"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"151b91955f584331a83b98d4ed6b1926", "value" : "{\"$type\":\"shared.models.MessagePost\",\"uid\" : \"151b91955f584331a83b98d4ed6b1926\", \"created\" : \"2016-09-02T23:11:46Z\", \"modified\" : \"2002-05-30T09:30:10Z\", \"connections\":[{}],\"postContent\": {\"$type\":\"shared.models.MessagePostContent\",\"versionedPostId\" : \"b6df0958f7a7408d97c8d3b0158489dc\", \"versionedPostPredecessorId\" : \"\", \"versionNumber\" : \"1\", \"canForward\"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6" spans="2:92" x14ac:dyDescent="0.25">
      <c r="B106" t="s">
        <v>2491</v>
      </c>
      <c r="C106" s="118" t="s">
        <v>2504</v>
      </c>
      <c r="D106" s="118" t="str">
        <f>VLOOKUP(demoPosts[[#This Row],[Source]],Table1[[UUID]:[email]],2,FALSE)</f>
        <v>1@localhost</v>
      </c>
      <c r="E106" s="3" t="s">
        <v>2507</v>
      </c>
      <c r="F106" t="s">
        <v>806</v>
      </c>
      <c r="G10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06" s="109" t="s">
        <v>2431</v>
      </c>
      <c r="I106" s="164" t="str">
        <f t="shared" ca="1" si="17"/>
        <v>2016-09-02T23:11:46Z</v>
      </c>
      <c r="J106" s="164" t="s">
        <v>805</v>
      </c>
      <c r="K106" s="39" t="s">
        <v>2510</v>
      </c>
      <c r="L106" s="39"/>
      <c r="M106" s="164" t="s">
        <v>2620</v>
      </c>
      <c r="N106" s="164" t="str">
        <f>ROW(demoPosts[[#This Row],[postTypeGuidLabel]])-3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164">
        <v>12</v>
      </c>
      <c r="P10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164"/>
      <c r="R106" s="121" t="s">
        <v>1067</v>
      </c>
      <c r="S106" s="121" t="s">
        <v>1067</v>
      </c>
      <c r="T106" s="121" t="s">
        <v>1067</v>
      </c>
      <c r="U106" s="121" t="s">
        <v>1067</v>
      </c>
      <c r="V106" s="101" t="s">
        <v>805</v>
      </c>
      <c r="W106" s="101" t="s">
        <v>805</v>
      </c>
      <c r="X106" s="101" t="s">
        <v>805</v>
      </c>
      <c r="Y106" s="101" t="s">
        <v>805</v>
      </c>
      <c r="Z106" s="121" t="s">
        <v>1067</v>
      </c>
      <c r="AA106" s="121" t="s">
        <v>1067</v>
      </c>
      <c r="AB106" s="101" t="s">
        <v>819</v>
      </c>
      <c r="AC106" s="122" t="s">
        <v>1067</v>
      </c>
      <c r="AD106" s="121" t="s">
        <v>1067</v>
      </c>
      <c r="AE106" s="101">
        <v>1</v>
      </c>
      <c r="AF106" s="103" t="s">
        <v>869</v>
      </c>
      <c r="AG106" s="101" t="s">
        <v>869</v>
      </c>
      <c r="AH106" s="121" t="s">
        <v>1067</v>
      </c>
      <c r="AI106" s="121" t="s">
        <v>1067</v>
      </c>
      <c r="AJ106" s="121" t="s">
        <v>1067</v>
      </c>
      <c r="AK106" s="110">
        <v>1</v>
      </c>
      <c r="AL106" s="119"/>
      <c r="AM106" s="119"/>
      <c r="AN106" s="119"/>
      <c r="AO106" s="119"/>
      <c r="AP106" s="119"/>
      <c r="AQ106" s="119"/>
      <c r="AR106" s="119"/>
      <c r="AS106" s="119" t="str">
        <f>"\""name\"" : \"""&amp;demoPosts[[#This Row],[talentProfile.name]]&amp;"\"", "</f>
        <v xml:space="preserve">\"name\" : \"\", </v>
      </c>
      <c r="AT106" s="119" t="str">
        <f>"\""title\"" : \"""&amp;demoPosts[[#This Row],[talentProfile.title]]&amp;"\"", "</f>
        <v xml:space="preserve">\"title\" : \"\", </v>
      </c>
      <c r="AU106" s="119" t="str">
        <f>"\""capabilities\"" : \"""&amp;demoPosts[[#This Row],[talentProfile.capabilities]]&amp;"\"", "</f>
        <v xml:space="preserve">\"capabilities\" : \"\", </v>
      </c>
      <c r="AV106" s="119" t="str">
        <f>"\""video\"" : \"""&amp;demoPosts[[#This Row],[talentProfile.video]]&amp;"\"" "</f>
        <v xml:space="preserve">\"video\" : \"\" </v>
      </c>
      <c r="AW106" s="11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\"dba62260f2ec4bfc86fb49c180c3987e\", \"versionedPostPredecessorId\" : \"\", \"versionNumber\" : \"1\", \"canForward\" : true, \"talentProfile\": {\"$type\":\"shared.models.TalentProfile\",\"name\" : \"\", \"title\" : \"\", \"capabilities\" : \"\", \"video\" : \"\" }}</v>
      </c>
      <c r="AX106" s="34" t="str">
        <f>"\""uid\"" : \"""&amp;demoPosts[[#This Row],[uid]]&amp;"\"", "</f>
        <v xml:space="preserve">\"uid\" : \"1cd53fda1715480f8f34ba120e2fbcc6\", </v>
      </c>
      <c r="AY106" s="39" t="e">
        <f>"\""text\"" : \""" &amp;#REF! &amp; "\"", "</f>
        <v>#REF!</v>
      </c>
      <c r="AZ106" s="39" t="str">
        <f t="shared" si="0"/>
        <v xml:space="preserve">\"type\" : \"TEXT\", </v>
      </c>
      <c r="BA106" s="39" t="str">
        <f ca="1">"\""created\"" : \""" &amp; demoPosts[[#This Row],[created]] &amp; "\"", "</f>
        <v xml:space="preserve">\"created\" : \"2016-09-02T23:11:46Z\", </v>
      </c>
      <c r="BB106" s="39" t="str">
        <f>"\""modified\"" : \""" &amp; demoPosts[[#This Row],[modified]] &amp; "\"", "</f>
        <v xml:space="preserve">\"modified\" : \"2002-05-30T09:30:10Z\", </v>
      </c>
      <c r="BC106" s="39" t="str">
        <f ca="1">"\""created\"" : \""" &amp; demoPosts[[#This Row],[created]] &amp; "\"", "</f>
        <v xml:space="preserve">\"created\" : \"2016-09-02T23:11:46Z\", </v>
      </c>
      <c r="BD106" s="39" t="str">
        <f>"\""modified\"" : \""" &amp; demoPosts[[#This Row],[modified]] &amp; "\"", "</f>
        <v xml:space="preserve">\"modified\" : \"2002-05-30T09:30:10Z\", </v>
      </c>
      <c r="BE106" s="39" t="str">
        <f>"\""labels\"" : \""each([Bitcoin],[Ethereum],[" &amp; demoPosts[[#This Row],[postTypeGuidLabel]]&amp;"])\"", "</f>
        <v xml:space="preserve">\"labels\" : \"each([Bitcoin],[Ethereum],[MESSAGEPOSTLABEL])\", </v>
      </c>
      <c r="BF106" s="39" t="str">
        <f t="shared" si="1"/>
        <v>\"connections\":[{\"source\":\"alias://ff5136ad023a66644c4f4a8e2a495bb34689/alias\",\"target\":\"alias://0e65bd3a974ed1d7c195f94055c93537827f/alias\",\"label\":\"f0186f0d-c862-4ee3-9c09-b850a9d745a7\"}],</v>
      </c>
      <c r="BG106" s="39" t="str">
        <f>"\""versionedPostId\"" : \""" &amp; demoPosts[[#This Row],[versionedPost.id]] &amp; "\"", "</f>
        <v xml:space="preserve">\"versionedPostId\" : \"dba62260f2ec4bfc86fb49c180c3987e\", </v>
      </c>
      <c r="BH106" s="39" t="str">
        <f>"\""versionedPostPredecessorId\"" : \""" &amp; demoPosts[[#This Row],[versionedPost.predecessorID]] &amp; "\"", "</f>
        <v xml:space="preserve">\"versionedPostPredecessorId\" : \"\", </v>
      </c>
      <c r="BI106" s="102" t="str">
        <f>"\""jobPostType\"" : \""" &amp; demoPosts[[#This Row],[jobPostType]] &amp; "\"", "</f>
        <v xml:space="preserve">\"jobPostType\" : \"na\", </v>
      </c>
      <c r="BJ106" s="102" t="str">
        <f>"\""name\"" : \""" &amp; demoPosts[[#This Row],[summary]] &amp; "\"", "</f>
        <v xml:space="preserve">\"name\" : \"na\", </v>
      </c>
      <c r="BK106" s="102" t="str">
        <f>"\""description\"" : \""" &amp; demoPosts[[#This Row],[description]] &amp; "\"", "</f>
        <v xml:space="preserve">\"description\" : \"na\", </v>
      </c>
      <c r="BL106" s="102" t="str">
        <f>"\""message\"" : \""" &amp; demoPosts[[#This Row],[message]] &amp; "\"", "</f>
        <v xml:space="preserve">\"message\" : \"na\", </v>
      </c>
      <c r="BM106"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6" s="102" t="str">
        <f>"\""postedDate\"" : \""" &amp; demoPosts[[#This Row],[message]] &amp; "\"", "</f>
        <v xml:space="preserve">\"postedDate\" : \"na\", </v>
      </c>
      <c r="BO106" s="102" t="str">
        <f>"\""broadcastDate\"" : \""" &amp; demoPosts[[#This Row],[broadcastDate]] &amp; "\"", "</f>
        <v xml:space="preserve">\"broadcastDate\" : \"2002-05-30T09:30:10Z\", </v>
      </c>
      <c r="BP106" s="102" t="str">
        <f>"\""startDate\"" : \""" &amp; demoPosts[[#This Row],[startDate]] &amp; "\"", "</f>
        <v xml:space="preserve">\"startDate\" : \"2002-05-30T09:30:10Z\", </v>
      </c>
      <c r="BQ106" s="102" t="str">
        <f>"\""endDate\"" : \""" &amp; demoPosts[[#This Row],[endDate]] &amp; "\"", "</f>
        <v xml:space="preserve">\"endDate\" : \"2002-05-30T09:30:10Z\", </v>
      </c>
      <c r="BR106" s="102" t="str">
        <f>"\""currency\"" : \""" &amp; demoPosts[[#This Row],[currency]] &amp; "\"", "</f>
        <v xml:space="preserve">\"currency\" : \"na\", </v>
      </c>
      <c r="BS106" s="102" t="str">
        <f>"\""workLocation\"" : \""" &amp; demoPosts[[#This Row],[workLocation]] &amp; "\"", "</f>
        <v xml:space="preserve">\"workLocation\" : \"na\", </v>
      </c>
      <c r="BT106" s="102" t="str">
        <f>"\""isPayoutInPieces\"" : \""" &amp; demoPosts[[#This Row],[isPayoutInPieces]] &amp; "\"", "</f>
        <v xml:space="preserve">\"isPayoutInPieces\" : \"false\", </v>
      </c>
      <c r="BU106" s="102" t="str">
        <f t="shared" si="2"/>
        <v xml:space="preserve">\"skillNeeded\" : \"\", </v>
      </c>
      <c r="BV106" s="102" t="str">
        <f>"\""posterId\"" : \""" &amp; demoPosts[[#This Row],[posterId]] &amp; "\"", "</f>
        <v xml:space="preserve">\"posterId\" : \"na\", </v>
      </c>
      <c r="BW106" s="102" t="str">
        <f>"\""versionNumber\"" : \""" &amp; demoPosts[[#This Row],[versionNumber]] &amp; "\"", "</f>
        <v xml:space="preserve">\"versionNumber\" : \"1\", </v>
      </c>
      <c r="BX106" s="102" t="str">
        <f>"\""allowFormatting\"" : " &amp; demoPosts[[#This Row],[allowFormatting]] &amp; ", "</f>
        <v xml:space="preserve">\"allowFormatting\" : true, </v>
      </c>
      <c r="BY106" s="102" t="str">
        <f>"\""canForward\"" : " &amp; demoPosts[[#This Row],[canForward]] &amp; ", "</f>
        <v xml:space="preserve">\"canForward\" : true, </v>
      </c>
      <c r="BZ106" s="102" t="str">
        <f t="shared" si="3"/>
        <v xml:space="preserve">\"referents\" : \"\", </v>
      </c>
      <c r="CA106" s="102" t="str">
        <f>"\""contractType\"" : \""" &amp; demoPosts[[#This Row],[contractType]] &amp; "\"", "</f>
        <v xml:space="preserve">\"contractType\" : \"contest\", </v>
      </c>
      <c r="CB106" s="102" t="str">
        <f>"\""budget\"" : \""" &amp; demoPosts[[#This Row],[budget]] &amp; "\"""</f>
        <v>\"budget\" : \"na\"</v>
      </c>
      <c r="CC106"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06" s="104"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6" s="104" t="str">
        <f>"\""subject\"" : \""" &amp; demoPosts[[#This Row],[messageSubject]] &amp; "\"","</f>
        <v>\"subject\" : \"subject to discussion\",</v>
      </c>
      <c r="CF106"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\"dba62260f2ec4bfc86fb49c180c3987e\", \"versionedPostPredecessorId\" : \"\", \"versionNumber\" : \"1\", \"canForward\"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\"dba62260f2ec4bfc86fb49c180c3987e\", \"versionedPostPredecessorId\" : \"\", \"versionNumber\" : \"1\", \"canForward\"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6" s="39" t="str">
        <f ca="1">"{\""$type\"":\"""&amp;demoPosts[[#This Row],[$type]]&amp;"\"","&amp;demoPosts[[#This Row],[uidInnerJson]]&amp;demoPosts[[#This Row],[createdInnerJson]]&amp;demoPosts[[#This Row],[modifiedInnerJson]]&amp;"\""connections\"":[{}],"&amp;demoPosts[[#This Row],[typeDependentContentJson]]&amp;"}"</f>
        <v>{\"$type\":\"shared.models.MessagePost\",\"uid\" : \"1cd53fda1715480f8f34ba120e2fbcc6\", \"created\" : \"2016-09-02T23:11:46Z\", \"modified\" : \"2002-05-30T09:30:10Z\", \"connections\":[{}],\"postContent\": {\"$type\":\"shared.models.MessagePostContent\",\"versionedPostId\" : \"dba62260f2ec4bfc86fb49c180c3987e\", \"versionedPostPredecessorId\" : \"\", \"versionNumber\" : \"1\", \"canForward\"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6" s="34" t="str">
        <f>"""uid"" : """&amp;demoPosts[[#This Row],[uid]]&amp;""", "</f>
        <v xml:space="preserve">"uid" : "1cd53fda1715480f8f34ba120e2fbcc6", </v>
      </c>
      <c r="CK106" t="str">
        <f>"""src"" : """&amp;demoPosts[[#This Row],[Source]]&amp;""", "</f>
        <v xml:space="preserve">"src" : "0001b786be604980af3bd2a9e55d6dae", </v>
      </c>
      <c r="CL106" t="str">
        <f>"""trgts"" : ["""&amp;demoPosts[[#This Row],[trgt1]]&amp;"""], "</f>
        <v xml:space="preserve">"trgts" : ["eeeeeeeeeeeeeeeeeeeeeeeeeeeeeeee"], </v>
      </c>
      <c r="CM106" t="str">
        <f>"""label"" : ""each([Bitcoin],[Ethereum],[" &amp; demoPosts[[#This Row],[postTypeGuidLabel]]&amp;"])"", "</f>
        <v xml:space="preserve">"label" : "each([Bitcoin],[Ethereum],[MESSAGEPOSTLABEL])", </v>
      </c>
      <c r="CN106"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"1cd53fda1715480f8f34ba120e2fbcc6", "value" : "{\"$type\":\"shared.models.MessagePost\",\"uid\" : \"1cd53fda1715480f8f34ba120e2fbcc6\", \"created\" : \"2016-09-02T23:11:46Z\", \"modified\" : \"2002-05-30T09:30:10Z\", \"connections\":[{}],\"postContent\": {\"$type\":\"shared.models.MessagePostContent\",\"versionedPostId\" : \"dba62260f2ec4bfc86fb49c180c3987e\", \"versionedPostPredecessorId\" : \"\", \"versionNumber\" : \"1\", \"canForward\"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7" spans="2:92" x14ac:dyDescent="0.25">
      <c r="B107" s="5" t="s">
        <v>1097</v>
      </c>
      <c r="C107" s="118" t="s">
        <v>2504</v>
      </c>
      <c r="D107" s="118" t="str">
        <f>VLOOKUP(demoPosts[[#This Row],[Source]],Table1[[UUID]:[email]],2,FALSE)</f>
        <v>1@localhost</v>
      </c>
      <c r="E107" s="3" t="s">
        <v>2507</v>
      </c>
      <c r="F107" t="s">
        <v>806</v>
      </c>
      <c r="G10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07" s="109" t="s">
        <v>2431</v>
      </c>
      <c r="I107" s="164" t="str">
        <f t="shared" ca="1" si="17"/>
        <v>2016-09-02T23:11:46Z</v>
      </c>
      <c r="J107" s="164" t="s">
        <v>805</v>
      </c>
      <c r="K107" s="173" t="s">
        <v>2508</v>
      </c>
      <c r="L107" s="109"/>
      <c r="M107" s="164" t="s">
        <v>2620</v>
      </c>
      <c r="N107" s="164" t="str">
        <f>ROW(demoPosts[[#This Row],[postTypeGuidLabel]])-3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164">
        <v>12</v>
      </c>
      <c r="P10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164"/>
      <c r="R107" s="112" t="s">
        <v>947</v>
      </c>
      <c r="S107" s="112" t="s">
        <v>952</v>
      </c>
      <c r="T107" s="112" t="s">
        <v>954</v>
      </c>
      <c r="U107" s="112" t="s">
        <v>1066</v>
      </c>
      <c r="V107" s="112" t="s">
        <v>805</v>
      </c>
      <c r="W107" s="112" t="s">
        <v>805</v>
      </c>
      <c r="X107" s="112" t="s">
        <v>805</v>
      </c>
      <c r="Y107" s="112" t="s">
        <v>805</v>
      </c>
      <c r="Z107" s="112" t="s">
        <v>619</v>
      </c>
      <c r="AA107" s="112" t="s">
        <v>865</v>
      </c>
      <c r="AB107" s="112" t="s">
        <v>819</v>
      </c>
      <c r="AC107" s="113" t="s">
        <v>939</v>
      </c>
      <c r="AD107" s="112" t="s">
        <v>2507</v>
      </c>
      <c r="AE107" s="112">
        <v>1</v>
      </c>
      <c r="AF107" s="111" t="s">
        <v>869</v>
      </c>
      <c r="AG107" s="112" t="s">
        <v>869</v>
      </c>
      <c r="AH107" s="112" t="s">
        <v>944</v>
      </c>
      <c r="AI107" s="112" t="s">
        <v>2521</v>
      </c>
      <c r="AJ107" s="112">
        <v>2350.3000000000002</v>
      </c>
      <c r="AK107" s="110">
        <v>1</v>
      </c>
      <c r="AL107" s="110"/>
      <c r="AM107" s="110"/>
      <c r="AN107" s="110"/>
      <c r="AO107" s="110"/>
      <c r="AP107" s="110"/>
      <c r="AQ107" s="110"/>
      <c r="AR107" s="110"/>
      <c r="AS107" s="110" t="str">
        <f>"\""name\"" : \"""&amp;demoPosts[[#This Row],[talentProfile.name]]&amp;"\"", "</f>
        <v xml:space="preserve">\"name\" : \"\", </v>
      </c>
      <c r="AT107" s="110" t="str">
        <f>"\""title\"" : \"""&amp;demoPosts[[#This Row],[talentProfile.title]]&amp;"\"", "</f>
        <v xml:space="preserve">\"title\" : \"\", </v>
      </c>
      <c r="AU107" s="110" t="str">
        <f>"\""capabilities\"" : \"""&amp;demoPosts[[#This Row],[talentProfile.capabilities]]&amp;"\"", "</f>
        <v xml:space="preserve">\"capabilities\" : \"\", </v>
      </c>
      <c r="AV107" s="110" t="str">
        <f>"\""video\"" : \"""&amp;demoPosts[[#This Row],[talentProfile.video]]&amp;"\"" "</f>
        <v xml:space="preserve">\"video\" : \"\" </v>
      </c>
      <c r="AW10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07" s="34" t="str">
        <f>"\""uid\"" : \"""&amp;demoPosts[[#This Row],[uid]]&amp;"\"", "</f>
        <v xml:space="preserve">\"uid\" : \"1d6331a4c1cc48de8248ece06c7e4bdf\", </v>
      </c>
      <c r="AY107" s="39" t="e">
        <f>"\""text\"" : \""" &amp;#REF! &amp; "\"", "</f>
        <v>#REF!</v>
      </c>
      <c r="AZ107" s="39" t="str">
        <f t="shared" si="0"/>
        <v xml:space="preserve">\"type\" : \"TEXT\", </v>
      </c>
      <c r="BA107" s="39" t="str">
        <f ca="1">"\""created\"" : \""" &amp; demoPosts[[#This Row],[created]] &amp; "\"", "</f>
        <v xml:space="preserve">\"created\" : \"2016-09-02T23:11:46Z\", </v>
      </c>
      <c r="BB107" s="39" t="str">
        <f>"\""modified\"" : \""" &amp; demoPosts[[#This Row],[modified]] &amp; "\"", "</f>
        <v xml:space="preserve">\"modified\" : \"2002-05-30T09:30:10Z\", </v>
      </c>
      <c r="BC107" s="39" t="str">
        <f ca="1">"\""created\"" : \""" &amp; demoPosts[[#This Row],[created]] &amp; "\"", "</f>
        <v xml:space="preserve">\"created\" : \"2016-09-02T23:11:46Z\", </v>
      </c>
      <c r="BD107" s="39" t="str">
        <f>"\""modified\"" : \""" &amp; demoPosts[[#This Row],[modified]] &amp; "\"", "</f>
        <v xml:space="preserve">\"modified\" : \"2002-05-30T09:30:10Z\", </v>
      </c>
      <c r="BE107" s="39" t="str">
        <f>"\""labels\"" : \""each([Bitcoin],[Ethereum],[" &amp; demoPosts[[#This Row],[postTypeGuidLabel]]&amp;"])\"", "</f>
        <v xml:space="preserve">\"labels\" : \"each([Bitcoin],[Ethereum],[MESSAGEPOSTLABEL])\", </v>
      </c>
      <c r="BF107" s="39" t="str">
        <f t="shared" si="1"/>
        <v>\"connections\":[{\"source\":\"alias://ff5136ad023a66644c4f4a8e2a495bb34689/alias\",\"target\":\"alias://0e65bd3a974ed1d7c195f94055c93537827f/alias\",\"label\":\"f0186f0d-c862-4ee3-9c09-b850a9d745a7\"}],</v>
      </c>
      <c r="BG107" s="39" t="str">
        <f>"\""versionedPostId\"" : \""" &amp; demoPosts[[#This Row],[versionedPost.id]] &amp; "\"", "</f>
        <v xml:space="preserve">\"versionedPostId\" : \"35e60447747e496aafde65ca182db1c8\", </v>
      </c>
      <c r="BH107" s="39" t="str">
        <f>"\""versionedPostPredecessorId\"" : \""" &amp; demoPosts[[#This Row],[versionedPost.predecessorID]] &amp; "\"", "</f>
        <v xml:space="preserve">\"versionedPostPredecessorId\" : \"\", </v>
      </c>
      <c r="BI107" s="104" t="str">
        <f>"\""jobPostType\"" : \""" &amp; demoPosts[[#This Row],[jobPostType]] &amp; "\"", "</f>
        <v xml:space="preserve">\"jobPostType\" : \"Project-Hourly\", </v>
      </c>
      <c r="BJ107" s="104" t="str">
        <f>"\""name\"" : \""" &amp; demoPosts[[#This Row],[summary]] &amp; "\"", "</f>
        <v xml:space="preserve">\"name\" : \"Help test Bitcoin as payment for my travel-related business\", </v>
      </c>
      <c r="BK107"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07" s="104" t="str">
        <f>"\""message\"" : \""" &amp; demoPosts[[#This Row],[message]] &amp; "\"", "</f>
        <v xml:space="preserve">\"message\" : \"hi\", </v>
      </c>
      <c r="BM107"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7" s="104" t="str">
        <f>"\""postedDate\"" : \""" &amp; demoPosts[[#This Row],[message]] &amp; "\"", "</f>
        <v xml:space="preserve">\"postedDate\" : \"hi\", </v>
      </c>
      <c r="BO107" s="104" t="str">
        <f>"\""broadcastDate\"" : \""" &amp; demoPosts[[#This Row],[broadcastDate]] &amp; "\"", "</f>
        <v xml:space="preserve">\"broadcastDate\" : \"2002-05-30T09:30:10Z\", </v>
      </c>
      <c r="BP107" s="104" t="str">
        <f>"\""startDate\"" : \""" &amp; demoPosts[[#This Row],[startDate]] &amp; "\"", "</f>
        <v xml:space="preserve">\"startDate\" : \"2002-05-30T09:30:10Z\", </v>
      </c>
      <c r="BQ107" s="104" t="str">
        <f>"\""endDate\"" : \""" &amp; demoPosts[[#This Row],[endDate]] &amp; "\"", "</f>
        <v xml:space="preserve">\"endDate\" : \"2002-05-30T09:30:10Z\", </v>
      </c>
      <c r="BR107" s="104" t="str">
        <f>"\""currency\"" : \""" &amp; demoPosts[[#This Row],[currency]] &amp; "\"", "</f>
        <v xml:space="preserve">\"currency\" : \"USD\", </v>
      </c>
      <c r="BS107" s="104" t="str">
        <f>"\""workLocation\"" : \""" &amp; demoPosts[[#This Row],[workLocation]] &amp; "\"", "</f>
        <v xml:space="preserve">\"workLocation\" : \"United States\", </v>
      </c>
      <c r="BT107" s="104" t="str">
        <f>"\""isPayoutInPieces\"" : \""" &amp; demoPosts[[#This Row],[isPayoutInPieces]] &amp; "\"", "</f>
        <v xml:space="preserve">\"isPayoutInPieces\" : \"false\", </v>
      </c>
      <c r="BU107" s="104" t="str">
        <f t="shared" si="2"/>
        <v xml:space="preserve">\"skillNeeded\" : \"\", </v>
      </c>
      <c r="BV107" s="104" t="str">
        <f>"\""posterId\"" : \""" &amp; demoPosts[[#This Row],[posterId]] &amp; "\"", "</f>
        <v xml:space="preserve">\"posterId\" : \"eeeeeeeeeeeeeeeeeeeeeeeeeeeeeeee\", </v>
      </c>
      <c r="BW107" s="104" t="str">
        <f>"\""versionNumber\"" : \""" &amp; demoPosts[[#This Row],[versionNumber]] &amp; "\"", "</f>
        <v xml:space="preserve">\"versionNumber\" : \"1\", </v>
      </c>
      <c r="BX107" s="106" t="str">
        <f>"\""allowFormatting\"" : " &amp; demoPosts[[#This Row],[allowFormatting]] &amp; ", "</f>
        <v xml:space="preserve">\"allowFormatting\" : true, </v>
      </c>
      <c r="BY107" s="104" t="str">
        <f>"\""canForward\"" : " &amp; demoPosts[[#This Row],[canForward]] &amp; ", "</f>
        <v xml:space="preserve">\"canForward\" : true, </v>
      </c>
      <c r="BZ107" s="104" t="str">
        <f t="shared" si="3"/>
        <v xml:space="preserve">\"referents\" : \"\", </v>
      </c>
      <c r="CA107" s="104" t="str">
        <f>"\""contractType\"" : \""" &amp; demoPosts[[#This Row],[contractType]] &amp; "\"", "</f>
        <v xml:space="preserve">\"contractType\" : \"contest\", </v>
      </c>
      <c r="CB107" s="104" t="str">
        <f>"\""budget\"" : \""" &amp; demoPosts[[#This Row],[budget]] &amp; "\"""</f>
        <v>\"budget\" : \"2350.3\"</v>
      </c>
      <c r="CC10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07" s="104"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7" s="104" t="str">
        <f>"\""subject\"" : \""" &amp; demoPosts[[#This Row],[messageSubject]] &amp; "\"","</f>
        <v>\"subject\" : \"subject to discussion\",</v>
      </c>
      <c r="CF10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7" s="39" t="str">
        <f ca="1">"{\""$type\"":\"""&amp;demoPosts[[#This Row],[$type]]&amp;"\"","&amp;demoPosts[[#This Row],[uidInnerJson]]&amp;demoPosts[[#This Row],[createdInnerJson]]&amp;demoPosts[[#This Row],[modifiedInnerJson]]&amp;"\""connections\"":[{}],"&amp;demoPosts[[#This Row],[typeDependentContentJson]]&amp;"}"</f>
        <v>{\"$type\":\"shared.models.MessagePost\",\"uid\" : \"1d6331a4c1cc48de8248ece06c7e4bdf\", \"created\" : \"2016-09-02T23:11:46Z\", \"modified\" : \"2002-05-30T09:30:10Z\", \"connections\":[{}],\"postContent\": {\"$type\":\"shared.models.MessagePostContent\",\"versionedPostId\" : \"35e60447747e496aafde65ca182db1c8\", \"versionedPostPredecessorId\" : \"\", \"versionNumber\" : \"1\", \"canForward\"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7" s="34" t="str">
        <f>"""uid"" : """&amp;demoPosts[[#This Row],[uid]]&amp;""", "</f>
        <v xml:space="preserve">"uid" : "1d6331a4c1cc48de8248ece06c7e4bdf", </v>
      </c>
      <c r="CK107" s="40" t="str">
        <f>"""src"" : """&amp;demoPosts[[#This Row],[Source]]&amp;""", "</f>
        <v xml:space="preserve">"src" : "0001b786be604980af3bd2a9e55d6dae", </v>
      </c>
      <c r="CL107" s="40" t="str">
        <f>"""trgts"" : ["""&amp;demoPosts[[#This Row],[trgt1]]&amp;"""], "</f>
        <v xml:space="preserve">"trgts" : ["eeeeeeeeeeeeeeeeeeeeeeeeeeeeeeee"], </v>
      </c>
      <c r="CM107" t="str">
        <f>"""label"" : ""each([Bitcoin],[Ethereum],[" &amp; demoPosts[[#This Row],[postTypeGuidLabel]]&amp;"])"", "</f>
        <v xml:space="preserve">"label" : "each([Bitcoin],[Ethereum],[MESSAGEPOSTLABEL])", </v>
      </c>
      <c r="CN107"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"1d6331a4c1cc48de8248ece06c7e4bdf", "value" : "{\"$type\":\"shared.models.MessagePost\",\"uid\" : \"1d6331a4c1cc48de8248ece06c7e4bdf\", \"created\" : \"2016-09-02T23:11:46Z\", \"modified\" : \"2002-05-30T09:30:10Z\", \"connections\":[{}],\"postContent\": {\"$type\":\"shared.models.MessagePostContent\",\"versionedPostId\" : \"35e60447747e496aafde65ca182db1c8\", \"versionedPostPredecessorId\" : \"\", \"versionNumber\" : \"1\", \"canForward\"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8" spans="2:92" x14ac:dyDescent="0.25">
      <c r="B108" t="s">
        <v>2492</v>
      </c>
      <c r="C108" s="118" t="s">
        <v>2504</v>
      </c>
      <c r="D108" s="118" t="str">
        <f>VLOOKUP(demoPosts[[#This Row],[Source]],Table1[[UUID]:[email]],2,FALSE)</f>
        <v>1@localhost</v>
      </c>
      <c r="E108" s="3" t="s">
        <v>2507</v>
      </c>
      <c r="F108" t="s">
        <v>806</v>
      </c>
      <c r="G10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08" s="109" t="s">
        <v>2431</v>
      </c>
      <c r="I108" s="164" t="str">
        <f t="shared" ca="1" si="17"/>
        <v>2016-09-02T23:11:46Z</v>
      </c>
      <c r="J108" s="164" t="s">
        <v>805</v>
      </c>
      <c r="K108" s="39" t="s">
        <v>2511</v>
      </c>
      <c r="L108" s="39"/>
      <c r="M108" s="164" t="s">
        <v>2620</v>
      </c>
      <c r="N108" s="164" t="str">
        <f>ROW(demoPosts[[#This Row],[postTypeGuidLabel]])-3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164">
        <v>12</v>
      </c>
      <c r="P10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164"/>
      <c r="R108" s="121" t="s">
        <v>1067</v>
      </c>
      <c r="S108" s="121" t="s">
        <v>1067</v>
      </c>
      <c r="T108" s="121" t="s">
        <v>1067</v>
      </c>
      <c r="U108" s="121" t="s">
        <v>1067</v>
      </c>
      <c r="V108" s="101" t="s">
        <v>805</v>
      </c>
      <c r="W108" s="101" t="s">
        <v>805</v>
      </c>
      <c r="X108" s="101" t="s">
        <v>805</v>
      </c>
      <c r="Y108" s="101" t="s">
        <v>805</v>
      </c>
      <c r="Z108" s="121" t="s">
        <v>1067</v>
      </c>
      <c r="AA108" s="121" t="s">
        <v>1067</v>
      </c>
      <c r="AB108" s="101" t="s">
        <v>819</v>
      </c>
      <c r="AC108" s="122" t="s">
        <v>1067</v>
      </c>
      <c r="AD108" s="121" t="s">
        <v>1067</v>
      </c>
      <c r="AE108" s="101">
        <v>1</v>
      </c>
      <c r="AF108" s="103" t="s">
        <v>869</v>
      </c>
      <c r="AG108" s="101" t="s">
        <v>869</v>
      </c>
      <c r="AH108" s="121" t="s">
        <v>1067</v>
      </c>
      <c r="AI108" s="121" t="s">
        <v>1067</v>
      </c>
      <c r="AJ108" s="121" t="s">
        <v>1067</v>
      </c>
      <c r="AK108" s="110">
        <v>1</v>
      </c>
      <c r="AL108" s="119"/>
      <c r="AM108" s="119"/>
      <c r="AN108" s="119"/>
      <c r="AO108" s="119"/>
      <c r="AP108" s="119"/>
      <c r="AQ108" s="119"/>
      <c r="AR108" s="119"/>
      <c r="AS108" s="119" t="str">
        <f>"\""name\"" : \"""&amp;demoPosts[[#This Row],[talentProfile.name]]&amp;"\"", "</f>
        <v xml:space="preserve">\"name\" : \"\", </v>
      </c>
      <c r="AT108" s="119" t="str">
        <f>"\""title\"" : \"""&amp;demoPosts[[#This Row],[talentProfile.title]]&amp;"\"", "</f>
        <v xml:space="preserve">\"title\" : \"\", </v>
      </c>
      <c r="AU108" s="119" t="str">
        <f>"\""capabilities\"" : \"""&amp;demoPosts[[#This Row],[talentProfile.capabilities]]&amp;"\"", "</f>
        <v xml:space="preserve">\"capabilities\" : \"\", </v>
      </c>
      <c r="AV108" s="119" t="str">
        <f>"\""video\"" : \"""&amp;demoPosts[[#This Row],[talentProfile.video]]&amp;"\"" "</f>
        <v xml:space="preserve">\"video\" : \"\" </v>
      </c>
      <c r="AW108" s="11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\"23e47ef8a07d47848baf0bb8cf785d1a\", \"versionedPostPredecessorId\" : \"\", \"versionNumber\" : \"1\", \"canForward\" : true, \"talentProfile\": {\"$type\":\"shared.models.TalentProfile\",\"name\" : \"\", \"title\" : \"\", \"capabilities\" : \"\", \"video\" : \"\" }}</v>
      </c>
      <c r="AX108" s="117" t="str">
        <f>"\""uid\"" : \"""&amp;demoPosts[[#This Row],[uid]]&amp;"\"", "</f>
        <v xml:space="preserve">\"uid\" : \"2776d18b2bd148d69f35e133e4c0287f\", </v>
      </c>
      <c r="AY108" s="39" t="e">
        <f>"\""text\"" : \""" &amp;#REF! &amp; "\"", "</f>
        <v>#REF!</v>
      </c>
      <c r="AZ108" s="39" t="str">
        <f t="shared" si="0"/>
        <v xml:space="preserve">\"type\" : \"TEXT\", </v>
      </c>
      <c r="BA108" s="39" t="str">
        <f ca="1">"\""created\"" : \""" &amp; demoPosts[[#This Row],[created]] &amp; "\"", "</f>
        <v xml:space="preserve">\"created\" : \"2016-09-02T23:11:46Z\", </v>
      </c>
      <c r="BB108" s="39" t="str">
        <f>"\""modified\"" : \""" &amp; demoPosts[[#This Row],[modified]] &amp; "\"", "</f>
        <v xml:space="preserve">\"modified\" : \"2002-05-30T09:30:10Z\", </v>
      </c>
      <c r="BC108" s="39" t="str">
        <f ca="1">"\""created\"" : \""" &amp; demoPosts[[#This Row],[created]] &amp; "\"", "</f>
        <v xml:space="preserve">\"created\" : \"2016-09-02T23:11:46Z\", </v>
      </c>
      <c r="BD108" s="39" t="str">
        <f>"\""modified\"" : \""" &amp; demoPosts[[#This Row],[modified]] &amp; "\"", "</f>
        <v xml:space="preserve">\"modified\" : \"2002-05-30T09:30:10Z\", </v>
      </c>
      <c r="BE108" s="39" t="str">
        <f>"\""labels\"" : \""each([Bitcoin],[Ethereum],[" &amp; demoPosts[[#This Row],[postTypeGuidLabel]]&amp;"])\"", "</f>
        <v xml:space="preserve">\"labels\" : \"each([Bitcoin],[Ethereum],[MESSAGEPOSTLABEL])\", </v>
      </c>
      <c r="BF108" s="39" t="str">
        <f t="shared" si="1"/>
        <v>\"connections\":[{\"source\":\"alias://ff5136ad023a66644c4f4a8e2a495bb34689/alias\",\"target\":\"alias://0e65bd3a974ed1d7c195f94055c93537827f/alias\",\"label\":\"f0186f0d-c862-4ee3-9c09-b850a9d745a7\"}],</v>
      </c>
      <c r="BG108" s="39" t="str">
        <f>"\""versionedPostId\"" : \""" &amp; demoPosts[[#This Row],[versionedPost.id]] &amp; "\"", "</f>
        <v xml:space="preserve">\"versionedPostId\" : \"23e47ef8a07d47848baf0bb8cf785d1a\", </v>
      </c>
      <c r="BH108" s="39" t="str">
        <f>"\""versionedPostPredecessorId\"" : \""" &amp; demoPosts[[#This Row],[versionedPost.predecessorID]] &amp; "\"", "</f>
        <v xml:space="preserve">\"versionedPostPredecessorId\" : \"\", </v>
      </c>
      <c r="BI108" s="102" t="str">
        <f>"\""jobPostType\"" : \""" &amp; demoPosts[[#This Row],[jobPostType]] &amp; "\"", "</f>
        <v xml:space="preserve">\"jobPostType\" : \"na\", </v>
      </c>
      <c r="BJ108" s="102" t="str">
        <f>"\""name\"" : \""" &amp; demoPosts[[#This Row],[summary]] &amp; "\"", "</f>
        <v xml:space="preserve">\"name\" : \"na\", </v>
      </c>
      <c r="BK108" s="102" t="str">
        <f>"\""description\"" : \""" &amp; demoPosts[[#This Row],[description]] &amp; "\"", "</f>
        <v xml:space="preserve">\"description\" : \"na\", </v>
      </c>
      <c r="BL108" s="102" t="str">
        <f>"\""message\"" : \""" &amp; demoPosts[[#This Row],[message]] &amp; "\"", "</f>
        <v xml:space="preserve">\"message\" : \"na\", </v>
      </c>
      <c r="BM108"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8" s="102" t="str">
        <f>"\""postedDate\"" : \""" &amp; demoPosts[[#This Row],[message]] &amp; "\"", "</f>
        <v xml:space="preserve">\"postedDate\" : \"na\", </v>
      </c>
      <c r="BO108" s="102" t="str">
        <f>"\""broadcastDate\"" : \""" &amp; demoPosts[[#This Row],[broadcastDate]] &amp; "\"", "</f>
        <v xml:space="preserve">\"broadcastDate\" : \"2002-05-30T09:30:10Z\", </v>
      </c>
      <c r="BP108" s="102" t="str">
        <f>"\""startDate\"" : \""" &amp; demoPosts[[#This Row],[startDate]] &amp; "\"", "</f>
        <v xml:space="preserve">\"startDate\" : \"2002-05-30T09:30:10Z\", </v>
      </c>
      <c r="BQ108" s="102" t="str">
        <f>"\""endDate\"" : \""" &amp; demoPosts[[#This Row],[endDate]] &amp; "\"", "</f>
        <v xml:space="preserve">\"endDate\" : \"2002-05-30T09:30:10Z\", </v>
      </c>
      <c r="BR108" s="102" t="str">
        <f>"\""currency\"" : \""" &amp; demoPosts[[#This Row],[currency]] &amp; "\"", "</f>
        <v xml:space="preserve">\"currency\" : \"na\", </v>
      </c>
      <c r="BS108" s="102" t="str">
        <f>"\""workLocation\"" : \""" &amp; demoPosts[[#This Row],[workLocation]] &amp; "\"", "</f>
        <v xml:space="preserve">\"workLocation\" : \"na\", </v>
      </c>
      <c r="BT108" s="102" t="str">
        <f>"\""isPayoutInPieces\"" : \""" &amp; demoPosts[[#This Row],[isPayoutInPieces]] &amp; "\"", "</f>
        <v xml:space="preserve">\"isPayoutInPieces\" : \"false\", </v>
      </c>
      <c r="BU108" s="102" t="str">
        <f t="shared" si="2"/>
        <v xml:space="preserve">\"skillNeeded\" : \"\", </v>
      </c>
      <c r="BV108" s="102" t="str">
        <f>"\""posterId\"" : \""" &amp; demoPosts[[#This Row],[posterId]] &amp; "\"", "</f>
        <v xml:space="preserve">\"posterId\" : \"na\", </v>
      </c>
      <c r="BW108" s="102" t="str">
        <f>"\""versionNumber\"" : \""" &amp; demoPosts[[#This Row],[versionNumber]] &amp; "\"", "</f>
        <v xml:space="preserve">\"versionNumber\" : \"1\", </v>
      </c>
      <c r="BX108" s="102" t="str">
        <f>"\""allowFormatting\"" : " &amp; demoPosts[[#This Row],[allowFormatting]] &amp; ", "</f>
        <v xml:space="preserve">\"allowFormatting\" : true, </v>
      </c>
      <c r="BY108" s="102" t="str">
        <f>"\""canForward\"" : " &amp; demoPosts[[#This Row],[canForward]] &amp; ", "</f>
        <v xml:space="preserve">\"canForward\" : true, </v>
      </c>
      <c r="BZ108" s="102" t="str">
        <f t="shared" si="3"/>
        <v xml:space="preserve">\"referents\" : \"\", </v>
      </c>
      <c r="CA108" s="102" t="str">
        <f>"\""contractType\"" : \""" &amp; demoPosts[[#This Row],[contractType]] &amp; "\"", "</f>
        <v xml:space="preserve">\"contractType\" : \"contest\", </v>
      </c>
      <c r="CB108" s="102" t="str">
        <f>"\""budget\"" : \""" &amp; demoPosts[[#This Row],[budget]] &amp; "\"""</f>
        <v>\"budget\" : \"na\"</v>
      </c>
      <c r="CC10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08" s="104"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8" s="104" t="str">
        <f>"\""subject\"" : \""" &amp; demoPosts[[#This Row],[messageSubject]] &amp; "\"","</f>
        <v>\"subject\" : \"subject to discussion\",</v>
      </c>
      <c r="CF10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\"23e47ef8a07d47848baf0bb8cf785d1a\", \"versionedPostPredecessorId\" : \"\", \"versionNumber\" : \"1\", \"canForward\"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\"23e47ef8a07d47848baf0bb8cf785d1a\", \"versionedPostPredecessorId\" : \"\", \"versionNumber\" : \"1\", \"canForward\"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8" s="39" t="str">
        <f ca="1">"{\""$type\"":\"""&amp;demoPosts[[#This Row],[$type]]&amp;"\"","&amp;demoPosts[[#This Row],[uidInnerJson]]&amp;demoPosts[[#This Row],[createdInnerJson]]&amp;demoPosts[[#This Row],[modifiedInnerJson]]&amp;"\""connections\"":[{}],"&amp;demoPosts[[#This Row],[typeDependentContentJson]]&amp;"}"</f>
        <v>{\"$type\":\"shared.models.MessagePost\",\"uid\" : \"2776d18b2bd148d69f35e133e4c0287f\", \"created\" : \"2016-09-02T23:11:46Z\", \"modified\" : \"2002-05-30T09:30:10Z\", \"connections\":[{}],\"postContent\": {\"$type\":\"shared.models.MessagePostContent\",\"versionedPostId\" : \"23e47ef8a07d47848baf0bb8cf785d1a\", \"versionedPostPredecessorId\" : \"\", \"versionNumber\" : \"1\", \"canForward\"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8" s="117" t="str">
        <f>"""uid"" : """&amp;demoPosts[[#This Row],[uid]]&amp;""", "</f>
        <v xml:space="preserve">"uid" : "2776d18b2bd148d69f35e133e4c0287f", </v>
      </c>
      <c r="CK108" t="str">
        <f>"""src"" : """&amp;demoPosts[[#This Row],[Source]]&amp;""", "</f>
        <v xml:space="preserve">"src" : "0001b786be604980af3bd2a9e55d6dae", </v>
      </c>
      <c r="CL108" t="str">
        <f>"""trgts"" : ["""&amp;demoPosts[[#This Row],[trgt1]]&amp;"""], "</f>
        <v xml:space="preserve">"trgts" : ["eeeeeeeeeeeeeeeeeeeeeeeeeeeeeeee"], </v>
      </c>
      <c r="CM108" t="str">
        <f>"""label"" : ""each([Bitcoin],[Ethereum],[" &amp; demoPosts[[#This Row],[postTypeGuidLabel]]&amp;"])"", "</f>
        <v xml:space="preserve">"label" : "each([Bitcoin],[Ethereum],[MESSAGEPOSTLABEL])", </v>
      </c>
      <c r="CN108"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"2776d18b2bd148d69f35e133e4c0287f", "value" : "{\"$type\":\"shared.models.MessagePost\",\"uid\" : \"2776d18b2bd148d69f35e133e4c0287f\", \"created\" : \"2016-09-02T23:11:46Z\", \"modified\" : \"2002-05-30T09:30:10Z\", \"connections\":[{}],\"postContent\": {\"$type\":\"shared.models.MessagePostContent\",\"versionedPostId\" : \"23e47ef8a07d47848baf0bb8cf785d1a\", \"versionedPostPredecessorId\" : \"\", \"versionNumber\" : \"1\", \"canForward\"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09" spans="2:92" x14ac:dyDescent="0.25">
      <c r="B109" t="s">
        <v>2493</v>
      </c>
      <c r="C109" s="118" t="s">
        <v>2504</v>
      </c>
      <c r="D109" s="118" t="str">
        <f>VLOOKUP(demoPosts[[#This Row],[Source]],Table1[[UUID]:[email]],2,FALSE)</f>
        <v>1@localhost</v>
      </c>
      <c r="E109" s="3" t="s">
        <v>2507</v>
      </c>
      <c r="F109" t="s">
        <v>806</v>
      </c>
      <c r="G10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09" s="109" t="s">
        <v>2431</v>
      </c>
      <c r="I109" s="164" t="str">
        <f t="shared" ca="1" si="17"/>
        <v>2016-09-02T23:11:46Z</v>
      </c>
      <c r="J109" s="164" t="s">
        <v>805</v>
      </c>
      <c r="K109" s="39" t="s">
        <v>2512</v>
      </c>
      <c r="L109" s="39" t="str">
        <f>+K108</f>
        <v>23e47ef8a07d47848baf0bb8cf785d1a</v>
      </c>
      <c r="M109" s="164" t="s">
        <v>2620</v>
      </c>
      <c r="N109" s="164" t="str">
        <f>ROW(demoPosts[[#This Row],[postTypeGuidLabel]])-3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164">
        <v>12</v>
      </c>
      <c r="P10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164"/>
      <c r="R109" s="121" t="s">
        <v>1067</v>
      </c>
      <c r="S109" s="121" t="s">
        <v>1067</v>
      </c>
      <c r="T109" s="121" t="s">
        <v>1067</v>
      </c>
      <c r="U109" s="121" t="s">
        <v>1067</v>
      </c>
      <c r="V109" s="101" t="s">
        <v>805</v>
      </c>
      <c r="W109" s="101" t="s">
        <v>805</v>
      </c>
      <c r="X109" s="101" t="s">
        <v>805</v>
      </c>
      <c r="Y109" s="101" t="s">
        <v>805</v>
      </c>
      <c r="Z109" s="121" t="s">
        <v>1067</v>
      </c>
      <c r="AA109" s="121" t="s">
        <v>1067</v>
      </c>
      <c r="AB109" s="101" t="s">
        <v>819</v>
      </c>
      <c r="AC109" s="122" t="s">
        <v>1067</v>
      </c>
      <c r="AD109" s="121" t="s">
        <v>1067</v>
      </c>
      <c r="AE109" s="101">
        <v>1</v>
      </c>
      <c r="AF109" s="103" t="s">
        <v>869</v>
      </c>
      <c r="AG109" s="101" t="s">
        <v>869</v>
      </c>
      <c r="AH109" s="121" t="s">
        <v>1067</v>
      </c>
      <c r="AI109" s="121" t="s">
        <v>1067</v>
      </c>
      <c r="AJ109" s="121" t="s">
        <v>1067</v>
      </c>
      <c r="AK109" s="110">
        <v>1</v>
      </c>
      <c r="AL109" s="119"/>
      <c r="AM109" s="119"/>
      <c r="AN109" s="119"/>
      <c r="AO109" s="119"/>
      <c r="AP109" s="119"/>
      <c r="AQ109" s="119"/>
      <c r="AR109" s="119"/>
      <c r="AS109" s="119" t="str">
        <f>"\""name\"" : \"""&amp;demoPosts[[#This Row],[talentProfile.name]]&amp;"\"", "</f>
        <v xml:space="preserve">\"name\" : \"\", </v>
      </c>
      <c r="AT109" s="119" t="str">
        <f>"\""title\"" : \"""&amp;demoPosts[[#This Row],[talentProfile.title]]&amp;"\"", "</f>
        <v xml:space="preserve">\"title\" : \"\", </v>
      </c>
      <c r="AU109" s="119" t="str">
        <f>"\""capabilities\"" : \"""&amp;demoPosts[[#This Row],[talentProfile.capabilities]]&amp;"\"", "</f>
        <v xml:space="preserve">\"capabilities\" : \"\", </v>
      </c>
      <c r="AV109" s="119" t="str">
        <f>"\""video\"" : \"""&amp;demoPosts[[#This Row],[talentProfile.video]]&amp;"\"" "</f>
        <v xml:space="preserve">\"video\" : \"\" </v>
      </c>
      <c r="AW109" s="11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\"000170d4855d47578a555ec2c994b76a\", \"versionedPostPredecessorId\" : \"23e47ef8a07d47848baf0bb8cf785d1a\", \"versionNumber\" : \"1\", \"canForward\" : true, \"talentProfile\": {\"$type\":\"shared.models.TalentProfile\",\"name\" : \"\", \"title\" : \"\", \"capabilities\" : \"\", \"video\" : \"\" }}</v>
      </c>
      <c r="AX109" s="117" t="str">
        <f>"\""uid\"" : \"""&amp;demoPosts[[#This Row],[uid]]&amp;"\"", "</f>
        <v xml:space="preserve">\"uid\" : \"2864d41d31964075a9381834fb672321\", </v>
      </c>
      <c r="AY109" s="39" t="e">
        <f>"\""text\"" : \""" &amp;#REF! &amp; "\"", "</f>
        <v>#REF!</v>
      </c>
      <c r="AZ109" s="39" t="str">
        <f t="shared" si="0"/>
        <v xml:space="preserve">\"type\" : \"TEXT\", </v>
      </c>
      <c r="BA109" s="39" t="str">
        <f ca="1">"\""created\"" : \""" &amp; demoPosts[[#This Row],[created]] &amp; "\"", "</f>
        <v xml:space="preserve">\"created\" : \"2016-09-02T23:11:46Z\", </v>
      </c>
      <c r="BB109" s="39" t="str">
        <f>"\""modified\"" : \""" &amp; demoPosts[[#This Row],[modified]] &amp; "\"", "</f>
        <v xml:space="preserve">\"modified\" : \"2002-05-30T09:30:10Z\", </v>
      </c>
      <c r="BC109" s="39" t="str">
        <f ca="1">"\""created\"" : \""" &amp; demoPosts[[#This Row],[created]] &amp; "\"", "</f>
        <v xml:space="preserve">\"created\" : \"2016-09-02T23:11:46Z\", </v>
      </c>
      <c r="BD109" s="39" t="str">
        <f>"\""modified\"" : \""" &amp; demoPosts[[#This Row],[modified]] &amp; "\"", "</f>
        <v xml:space="preserve">\"modified\" : \"2002-05-30T09:30:10Z\", </v>
      </c>
      <c r="BE109" s="39" t="str">
        <f>"\""labels\"" : \""each([Bitcoin],[Ethereum],[" &amp; demoPosts[[#This Row],[postTypeGuidLabel]]&amp;"])\"", "</f>
        <v xml:space="preserve">\"labels\" : \"each([Bitcoin],[Ethereum],[MESSAGEPOSTLABEL])\", </v>
      </c>
      <c r="BF109" s="39" t="str">
        <f t="shared" si="1"/>
        <v>\"connections\":[{\"source\":\"alias://ff5136ad023a66644c4f4a8e2a495bb34689/alias\",\"target\":\"alias://0e65bd3a974ed1d7c195f94055c93537827f/alias\",\"label\":\"f0186f0d-c862-4ee3-9c09-b850a9d745a7\"}],</v>
      </c>
      <c r="BG109" s="39" t="str">
        <f>"\""versionedPostId\"" : \""" &amp; demoPosts[[#This Row],[versionedPost.id]] &amp; "\"", "</f>
        <v xml:space="preserve">\"versionedPostId\" : \"000170d4855d47578a555ec2c994b76a\", </v>
      </c>
      <c r="BH109" s="39" t="str">
        <f>"\""versionedPostPredecessorId\"" : \""" &amp; demoPosts[[#This Row],[versionedPost.predecessorID]] &amp; "\"", "</f>
        <v xml:space="preserve">\"versionedPostPredecessorId\" : \"23e47ef8a07d47848baf0bb8cf785d1a\", </v>
      </c>
      <c r="BI109" s="102" t="str">
        <f>"\""jobPostType\"" : \""" &amp; demoPosts[[#This Row],[jobPostType]] &amp; "\"", "</f>
        <v xml:space="preserve">\"jobPostType\" : \"na\", </v>
      </c>
      <c r="BJ109" s="102" t="str">
        <f>"\""name\"" : \""" &amp; demoPosts[[#This Row],[summary]] &amp; "\"", "</f>
        <v xml:space="preserve">\"name\" : \"na\", </v>
      </c>
      <c r="BK109" s="102" t="str">
        <f>"\""description\"" : \""" &amp; demoPosts[[#This Row],[description]] &amp; "\"", "</f>
        <v xml:space="preserve">\"description\" : \"na\", </v>
      </c>
      <c r="BL109" s="102" t="str">
        <f>"\""message\"" : \""" &amp; demoPosts[[#This Row],[message]] &amp; "\"", "</f>
        <v xml:space="preserve">\"message\" : \"na\", </v>
      </c>
      <c r="BM109"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09" s="102" t="str">
        <f>"\""postedDate\"" : \""" &amp; demoPosts[[#This Row],[message]] &amp; "\"", "</f>
        <v xml:space="preserve">\"postedDate\" : \"na\", </v>
      </c>
      <c r="BO109" s="102" t="str">
        <f>"\""broadcastDate\"" : \""" &amp; demoPosts[[#This Row],[broadcastDate]] &amp; "\"", "</f>
        <v xml:space="preserve">\"broadcastDate\" : \"2002-05-30T09:30:10Z\", </v>
      </c>
      <c r="BP109" s="102" t="str">
        <f>"\""startDate\"" : \""" &amp; demoPosts[[#This Row],[startDate]] &amp; "\"", "</f>
        <v xml:space="preserve">\"startDate\" : \"2002-05-30T09:30:10Z\", </v>
      </c>
      <c r="BQ109" s="102" t="str">
        <f>"\""endDate\"" : \""" &amp; demoPosts[[#This Row],[endDate]] &amp; "\"", "</f>
        <v xml:space="preserve">\"endDate\" : \"2002-05-30T09:30:10Z\", </v>
      </c>
      <c r="BR109" s="102" t="str">
        <f>"\""currency\"" : \""" &amp; demoPosts[[#This Row],[currency]] &amp; "\"", "</f>
        <v xml:space="preserve">\"currency\" : \"na\", </v>
      </c>
      <c r="BS109" s="102" t="str">
        <f>"\""workLocation\"" : \""" &amp; demoPosts[[#This Row],[workLocation]] &amp; "\"", "</f>
        <v xml:space="preserve">\"workLocation\" : \"na\", </v>
      </c>
      <c r="BT109" s="102" t="str">
        <f>"\""isPayoutInPieces\"" : \""" &amp; demoPosts[[#This Row],[isPayoutInPieces]] &amp; "\"", "</f>
        <v xml:space="preserve">\"isPayoutInPieces\" : \"false\", </v>
      </c>
      <c r="BU109" s="102" t="str">
        <f t="shared" si="2"/>
        <v xml:space="preserve">\"skillNeeded\" : \"\", </v>
      </c>
      <c r="BV109" s="102" t="str">
        <f>"\""posterId\"" : \""" &amp; demoPosts[[#This Row],[posterId]] &amp; "\"", "</f>
        <v xml:space="preserve">\"posterId\" : \"na\", </v>
      </c>
      <c r="BW109" s="102" t="str">
        <f>"\""versionNumber\"" : \""" &amp; demoPosts[[#This Row],[versionNumber]] &amp; "\"", "</f>
        <v xml:space="preserve">\"versionNumber\" : \"1\", </v>
      </c>
      <c r="BX109" s="102" t="str">
        <f>"\""allowFormatting\"" : " &amp; demoPosts[[#This Row],[allowFormatting]] &amp; ", "</f>
        <v xml:space="preserve">\"allowFormatting\" : true, </v>
      </c>
      <c r="BY109" s="102" t="str">
        <f>"\""canForward\"" : " &amp; demoPosts[[#This Row],[canForward]] &amp; ", "</f>
        <v xml:space="preserve">\"canForward\" : true, </v>
      </c>
      <c r="BZ109" s="102" t="str">
        <f t="shared" si="3"/>
        <v xml:space="preserve">\"referents\" : \"\", </v>
      </c>
      <c r="CA109" s="102" t="str">
        <f>"\""contractType\"" : \""" &amp; demoPosts[[#This Row],[contractType]] &amp; "\"", "</f>
        <v xml:space="preserve">\"contractType\" : \"contest\", </v>
      </c>
      <c r="CB109" s="102" t="str">
        <f>"\""budget\"" : \""" &amp; demoPosts[[#This Row],[budget]] &amp; "\"""</f>
        <v>\"budget\" : \"na\"</v>
      </c>
      <c r="CC109"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09" s="104"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09" s="104" t="str">
        <f>"\""subject\"" : \""" &amp; demoPosts[[#This Row],[messageSubject]] &amp; "\"","</f>
        <v>\"subject\" : \"subject to discussion\",</v>
      </c>
      <c r="CF109"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\"canForward\"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0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\"000170d4855d47578a555ec2c994b76a\", \"versionedPostPredecessorId\" : \"23e47ef8a07d47848baf0bb8cf785d1a\", \"versionNumber\" : \"1\", \"canForward\"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0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09" s="39" t="str">
        <f ca="1">"{\""$type\"":\"""&amp;demoPosts[[#This Row],[$type]]&amp;"\"","&amp;demoPosts[[#This Row],[uidInnerJson]]&amp;demoPosts[[#This Row],[createdInnerJson]]&amp;demoPosts[[#This Row],[modifiedInnerJson]]&amp;"\""connections\"":[{}],"&amp;demoPosts[[#This Row],[typeDependentContentJson]]&amp;"}"</f>
        <v>{\"$type\":\"shared.models.MessagePost\",\"uid\" : \"2864d41d31964075a9381834fb672321\", \"created\" : \"2016-09-02T23:11:46Z\", \"modified\" : \"2002-05-30T09:30:10Z\", \"connections\":[{}],\"postContent\": {\"$type\":\"shared.models.MessagePostContent\",\"versionedPostId\" : \"000170d4855d47578a555ec2c994b76a\", \"versionedPostPredecessorId\" : \"23e47ef8a07d47848baf0bb8cf785d1a\", \"versionNumber\" : \"1\", \"canForward\"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09" s="117" t="str">
        <f>"""uid"" : """&amp;demoPosts[[#This Row],[uid]]&amp;""", "</f>
        <v xml:space="preserve">"uid" : "2864d41d31964075a9381834fb672321", </v>
      </c>
      <c r="CK109" s="40" t="str">
        <f>"""src"" : """&amp;demoPosts[[#This Row],[Source]]&amp;""", "</f>
        <v xml:space="preserve">"src" : "0001b786be604980af3bd2a9e55d6dae", </v>
      </c>
      <c r="CL109" s="40" t="str">
        <f>"""trgts"" : ["""&amp;demoPosts[[#This Row],[trgt1]]&amp;"""], "</f>
        <v xml:space="preserve">"trgts" : ["eeeeeeeeeeeeeeeeeeeeeeeeeeeeeeee"], </v>
      </c>
      <c r="CM109" t="str">
        <f>"""label"" : ""each([Bitcoin],[Ethereum],[" &amp; demoPosts[[#This Row],[postTypeGuidLabel]]&amp;"])"", "</f>
        <v xml:space="preserve">"label" : "each([Bitcoin],[Ethereum],[MESSAGEPOSTLABEL])", </v>
      </c>
      <c r="CN109"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"2864d41d31964075a9381834fb672321", "value" : "{\"$type\":\"shared.models.MessagePost\",\"uid\" : \"2864d41d31964075a9381834fb672321\", \"created\" : \"2016-09-02T23:11:46Z\", \"modified\" : \"2002-05-30T09:30:10Z\", \"connections\":[{}],\"postContent\": {\"$type\":\"shared.models.MessagePostContent\",\"versionedPostId\" : \"000170d4855d47578a555ec2c994b76a\", \"versionedPostPredecessorId\" : \"23e47ef8a07d47848baf0bb8cf785d1a\", \"versionNumber\" : \"1\", \"canForward\"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0" spans="2:92" x14ac:dyDescent="0.25">
      <c r="B110" s="5" t="s">
        <v>2494</v>
      </c>
      <c r="C110" s="118" t="s">
        <v>2504</v>
      </c>
      <c r="D110" s="118" t="str">
        <f>VLOOKUP(demoPosts[[#This Row],[Source]],Table1[[UUID]:[email]],2,FALSE)</f>
        <v>1@localhost</v>
      </c>
      <c r="E110" s="3" t="s">
        <v>2507</v>
      </c>
      <c r="F110" t="s">
        <v>806</v>
      </c>
      <c r="G11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0" s="109" t="s">
        <v>2431</v>
      </c>
      <c r="I110" s="164" t="str">
        <f t="shared" ca="1" si="17"/>
        <v>2016-09-02T23:11:46Z</v>
      </c>
      <c r="J110" s="164" t="s">
        <v>805</v>
      </c>
      <c r="K110" s="173" t="s">
        <v>2508</v>
      </c>
      <c r="L110" s="109"/>
      <c r="M110" s="164" t="s">
        <v>2620</v>
      </c>
      <c r="N110" s="164" t="str">
        <f>ROW(demoPosts[[#This Row],[postTypeGuidLabel]])-3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164">
        <v>12</v>
      </c>
      <c r="P11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164"/>
      <c r="R110" s="112" t="s">
        <v>947</v>
      </c>
      <c r="S110" s="112" t="s">
        <v>952</v>
      </c>
      <c r="T110" s="112" t="s">
        <v>954</v>
      </c>
      <c r="U110" s="112" t="s">
        <v>1066</v>
      </c>
      <c r="V110" s="112" t="s">
        <v>805</v>
      </c>
      <c r="W110" s="112" t="s">
        <v>805</v>
      </c>
      <c r="X110" s="112" t="s">
        <v>805</v>
      </c>
      <c r="Y110" s="112" t="s">
        <v>805</v>
      </c>
      <c r="Z110" s="112" t="s">
        <v>619</v>
      </c>
      <c r="AA110" s="112" t="s">
        <v>865</v>
      </c>
      <c r="AB110" s="112" t="s">
        <v>819</v>
      </c>
      <c r="AC110" s="113" t="s">
        <v>939</v>
      </c>
      <c r="AD110" s="112" t="s">
        <v>2507</v>
      </c>
      <c r="AE110" s="112">
        <v>1</v>
      </c>
      <c r="AF110" s="111" t="s">
        <v>869</v>
      </c>
      <c r="AG110" s="112" t="s">
        <v>869</v>
      </c>
      <c r="AH110" s="112" t="s">
        <v>944</v>
      </c>
      <c r="AI110" s="112" t="s">
        <v>2521</v>
      </c>
      <c r="AJ110" s="112">
        <v>2350.3000000000002</v>
      </c>
      <c r="AK110" s="110">
        <v>1</v>
      </c>
      <c r="AL110" s="110"/>
      <c r="AM110" s="110"/>
      <c r="AN110" s="110"/>
      <c r="AO110" s="110"/>
      <c r="AP110" s="110"/>
      <c r="AQ110" s="110"/>
      <c r="AR110" s="110"/>
      <c r="AS110" s="110" t="str">
        <f>"\""name\"" : \"""&amp;demoPosts[[#This Row],[talentProfile.name]]&amp;"\"", "</f>
        <v xml:space="preserve">\"name\" : \"\", </v>
      </c>
      <c r="AT110" s="110" t="str">
        <f>"\""title\"" : \"""&amp;demoPosts[[#This Row],[talentProfile.title]]&amp;"\"", "</f>
        <v xml:space="preserve">\"title\" : \"\", </v>
      </c>
      <c r="AU110" s="110" t="str">
        <f>"\""capabilities\"" : \"""&amp;demoPosts[[#This Row],[talentProfile.capabilities]]&amp;"\"", "</f>
        <v xml:space="preserve">\"capabilities\" : \"\", </v>
      </c>
      <c r="AV110" s="110" t="str">
        <f>"\""video\"" : \"""&amp;demoPosts[[#This Row],[talentProfile.video]]&amp;"\"" "</f>
        <v xml:space="preserve">\"video\" : \"\" </v>
      </c>
      <c r="AW110"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0" s="34" t="str">
        <f>"\""uid\"" : \"""&amp;demoPosts[[#This Row],[uid]]&amp;"\"", "</f>
        <v xml:space="preserve">\"uid\" : \"28c0a8d9eb2a41e290fe068aa7f7b58c\", </v>
      </c>
      <c r="AY110" s="39" t="e">
        <f>"\""text\"" : \""" &amp;#REF! &amp; "\"", "</f>
        <v>#REF!</v>
      </c>
      <c r="AZ110" s="39" t="str">
        <f t="shared" si="0"/>
        <v xml:space="preserve">\"type\" : \"TEXT\", </v>
      </c>
      <c r="BA110" s="39" t="str">
        <f ca="1">"\""created\"" : \""" &amp; demoPosts[[#This Row],[created]] &amp; "\"", "</f>
        <v xml:space="preserve">\"created\" : \"2016-09-02T23:11:46Z\", </v>
      </c>
      <c r="BB110" s="39" t="str">
        <f>"\""modified\"" : \""" &amp; demoPosts[[#This Row],[modified]] &amp; "\"", "</f>
        <v xml:space="preserve">\"modified\" : \"2002-05-30T09:30:10Z\", </v>
      </c>
      <c r="BC110" s="39" t="str">
        <f ca="1">"\""created\"" : \""" &amp; demoPosts[[#This Row],[created]] &amp; "\"", "</f>
        <v xml:space="preserve">\"created\" : \"2016-09-02T23:11:46Z\", </v>
      </c>
      <c r="BD110" s="39" t="str">
        <f>"\""modified\"" : \""" &amp; demoPosts[[#This Row],[modified]] &amp; "\"", "</f>
        <v xml:space="preserve">\"modified\" : \"2002-05-30T09:30:10Z\", </v>
      </c>
      <c r="BE110" s="39" t="str">
        <f>"\""labels\"" : \""each([Bitcoin],[Ethereum],[" &amp; demoPosts[[#This Row],[postTypeGuidLabel]]&amp;"])\"", "</f>
        <v xml:space="preserve">\"labels\" : \"each([Bitcoin],[Ethereum],[MESSAGEPOSTLABEL])\", </v>
      </c>
      <c r="BF110" s="39" t="str">
        <f t="shared" si="1"/>
        <v>\"connections\":[{\"source\":\"alias://ff5136ad023a66644c4f4a8e2a495bb34689/alias\",\"target\":\"alias://0e65bd3a974ed1d7c195f94055c93537827f/alias\",\"label\":\"f0186f0d-c862-4ee3-9c09-b850a9d745a7\"}],</v>
      </c>
      <c r="BG110" s="39" t="str">
        <f>"\""versionedPostId\"" : \""" &amp; demoPosts[[#This Row],[versionedPost.id]] &amp; "\"", "</f>
        <v xml:space="preserve">\"versionedPostId\" : \"35e60447747e496aafde65ca182db1c8\", </v>
      </c>
      <c r="BH110" s="39" t="str">
        <f>"\""versionedPostPredecessorId\"" : \""" &amp; demoPosts[[#This Row],[versionedPost.predecessorID]] &amp; "\"", "</f>
        <v xml:space="preserve">\"versionedPostPredecessorId\" : \"\", </v>
      </c>
      <c r="BI110" s="104" t="str">
        <f>"\""jobPostType\"" : \""" &amp; demoPosts[[#This Row],[jobPostType]] &amp; "\"", "</f>
        <v xml:space="preserve">\"jobPostType\" : \"Project-Hourly\", </v>
      </c>
      <c r="BJ110" s="104" t="str">
        <f>"\""name\"" : \""" &amp; demoPosts[[#This Row],[summary]] &amp; "\"", "</f>
        <v xml:space="preserve">\"name\" : \"Help test Bitcoin as payment for my travel-related business\", </v>
      </c>
      <c r="BK110"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0" s="104" t="str">
        <f>"\""message\"" : \""" &amp; demoPosts[[#This Row],[message]] &amp; "\"", "</f>
        <v xml:space="preserve">\"message\" : \"hi\", </v>
      </c>
      <c r="BM110"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0" s="104" t="str">
        <f>"\""postedDate\"" : \""" &amp; demoPosts[[#This Row],[message]] &amp; "\"", "</f>
        <v xml:space="preserve">\"postedDate\" : \"hi\", </v>
      </c>
      <c r="BO110" s="104" t="str">
        <f>"\""broadcastDate\"" : \""" &amp; demoPosts[[#This Row],[broadcastDate]] &amp; "\"", "</f>
        <v xml:space="preserve">\"broadcastDate\" : \"2002-05-30T09:30:10Z\", </v>
      </c>
      <c r="BP110" s="104" t="str">
        <f>"\""startDate\"" : \""" &amp; demoPosts[[#This Row],[startDate]] &amp; "\"", "</f>
        <v xml:space="preserve">\"startDate\" : \"2002-05-30T09:30:10Z\", </v>
      </c>
      <c r="BQ110" s="104" t="str">
        <f>"\""endDate\"" : \""" &amp; demoPosts[[#This Row],[endDate]] &amp; "\"", "</f>
        <v xml:space="preserve">\"endDate\" : \"2002-05-30T09:30:10Z\", </v>
      </c>
      <c r="BR110" s="104" t="str">
        <f>"\""currency\"" : \""" &amp; demoPosts[[#This Row],[currency]] &amp; "\"", "</f>
        <v xml:space="preserve">\"currency\" : \"USD\", </v>
      </c>
      <c r="BS110" s="104" t="str">
        <f>"\""workLocation\"" : \""" &amp; demoPosts[[#This Row],[workLocation]] &amp; "\"", "</f>
        <v xml:space="preserve">\"workLocation\" : \"United States\", </v>
      </c>
      <c r="BT110" s="104" t="str">
        <f>"\""isPayoutInPieces\"" : \""" &amp; demoPosts[[#This Row],[isPayoutInPieces]] &amp; "\"", "</f>
        <v xml:space="preserve">\"isPayoutInPieces\" : \"false\", </v>
      </c>
      <c r="BU110" s="104" t="str">
        <f t="shared" si="2"/>
        <v xml:space="preserve">\"skillNeeded\" : \"\", </v>
      </c>
      <c r="BV110" s="104" t="str">
        <f>"\""posterId\"" : \""" &amp; demoPosts[[#This Row],[posterId]] &amp; "\"", "</f>
        <v xml:space="preserve">\"posterId\" : \"eeeeeeeeeeeeeeeeeeeeeeeeeeeeeeee\", </v>
      </c>
      <c r="BW110" s="104" t="str">
        <f>"\""versionNumber\"" : \""" &amp; demoPosts[[#This Row],[versionNumber]] &amp; "\"", "</f>
        <v xml:space="preserve">\"versionNumber\" : \"1\", </v>
      </c>
      <c r="BX110" s="106" t="str">
        <f>"\""allowFormatting\"" : " &amp; demoPosts[[#This Row],[allowFormatting]] &amp; ", "</f>
        <v xml:space="preserve">\"allowFormatting\" : true, </v>
      </c>
      <c r="BY110" s="104" t="str">
        <f>"\""canForward\"" : " &amp; demoPosts[[#This Row],[canForward]] &amp; ", "</f>
        <v xml:space="preserve">\"canForward\" : true, </v>
      </c>
      <c r="BZ110" s="104" t="str">
        <f t="shared" si="3"/>
        <v xml:space="preserve">\"referents\" : \"\", </v>
      </c>
      <c r="CA110" s="104" t="str">
        <f>"\""contractType\"" : \""" &amp; demoPosts[[#This Row],[contractType]] &amp; "\"", "</f>
        <v xml:space="preserve">\"contractType\" : \"contest\", </v>
      </c>
      <c r="CB110" s="104" t="str">
        <f>"\""budget\"" : \""" &amp; demoPosts[[#This Row],[budget]] &amp; "\"""</f>
        <v>\"budget\" : \"2350.3\"</v>
      </c>
      <c r="CC110"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0" s="104"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0" s="104" t="str">
        <f>"\""subject\"" : \""" &amp; demoPosts[[#This Row],[messageSubject]] &amp; "\"","</f>
        <v>\"subject\" : \"subject to discussion\",</v>
      </c>
      <c r="CF110"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0" s="39" t="str">
        <f ca="1">"{\""$type\"":\"""&amp;demoPosts[[#This Row],[$type]]&amp;"\"","&amp;demoPosts[[#This Row],[uidInnerJson]]&amp;demoPosts[[#This Row],[createdInnerJson]]&amp;demoPosts[[#This Row],[modifiedInnerJson]]&amp;"\""connections\"":[{}],"&amp;demoPosts[[#This Row],[typeDependentContentJson]]&amp;"}"</f>
        <v>{\"$type\":\"shared.models.MessagePost\",\"uid\" : \"28c0a8d9eb2a41e290fe068aa7f7b58c\", \"created\" : \"2016-09-02T23:11:46Z\", \"modified\" : \"2002-05-30T09:30:10Z\", \"connections\":[{}],\"postContent\": {\"$type\":\"shared.models.MessagePostContent\",\"versionedPostId\" : \"35e60447747e496aafde65ca182db1c8\", \"versionedPostPredecessorId\" : \"\", \"versionNumber\" : \"1\", \"canForward\"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0" s="34" t="str">
        <f>"""uid"" : """&amp;demoPosts[[#This Row],[uid]]&amp;""", "</f>
        <v xml:space="preserve">"uid" : "28c0a8d9eb2a41e290fe068aa7f7b58c", </v>
      </c>
      <c r="CK110" s="40" t="str">
        <f>"""src"" : """&amp;demoPosts[[#This Row],[Source]]&amp;""", "</f>
        <v xml:space="preserve">"src" : "0001b786be604980af3bd2a9e55d6dae", </v>
      </c>
      <c r="CL110" s="40" t="str">
        <f>"""trgts"" : ["""&amp;demoPosts[[#This Row],[trgt1]]&amp;"""], "</f>
        <v xml:space="preserve">"trgts" : ["eeeeeeeeeeeeeeeeeeeeeeeeeeeeeeee"], </v>
      </c>
      <c r="CM110" t="str">
        <f>"""label"" : ""each([Bitcoin],[Ethereum],[" &amp; demoPosts[[#This Row],[postTypeGuidLabel]]&amp;"])"", "</f>
        <v xml:space="preserve">"label" : "each([Bitcoin],[Ethereum],[MESSAGEPOSTLABEL])", </v>
      </c>
      <c r="CN11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"28c0a8d9eb2a41e290fe068aa7f7b58c", "value" : "{\"$type\":\"shared.models.MessagePost\",\"uid\" : \"28c0a8d9eb2a41e290fe068aa7f7b58c\", \"created\" : \"2016-09-02T23:11:46Z\", \"modified\" : \"2002-05-30T09:30:10Z\", \"connections\":[{}],\"postContent\": {\"$type\":\"shared.models.MessagePostContent\",\"versionedPostId\" : \"35e60447747e496aafde65ca182db1c8\", \"versionedPostPredecessorId\" : \"\", \"versionNumber\" : \"1\", \"canForward\"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1" spans="2:92" x14ac:dyDescent="0.25">
      <c r="B111" s="5" t="s">
        <v>1102</v>
      </c>
      <c r="C111" s="118" t="s">
        <v>2504</v>
      </c>
      <c r="D111" s="118" t="str">
        <f>VLOOKUP(demoPosts[[#This Row],[Source]],Table1[[UUID]:[email]],2,FALSE)</f>
        <v>1@localhost</v>
      </c>
      <c r="E111" s="3" t="s">
        <v>2507</v>
      </c>
      <c r="F111" t="s">
        <v>806</v>
      </c>
      <c r="G11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1" s="109" t="s">
        <v>2431</v>
      </c>
      <c r="I111" s="164" t="str">
        <f t="shared" ca="1" si="17"/>
        <v>2016-09-02T23:11:46Z</v>
      </c>
      <c r="J111" s="164" t="s">
        <v>805</v>
      </c>
      <c r="K111" s="173" t="s">
        <v>2508</v>
      </c>
      <c r="L111" s="109"/>
      <c r="M111" s="164" t="s">
        <v>2620</v>
      </c>
      <c r="N111" s="164" t="str">
        <f>ROW(demoPosts[[#This Row],[postTypeGuidLabel]])-3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164">
        <v>12</v>
      </c>
      <c r="P11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164"/>
      <c r="R111" s="112" t="s">
        <v>947</v>
      </c>
      <c r="S111" s="112" t="s">
        <v>952</v>
      </c>
      <c r="T111" s="112" t="s">
        <v>954</v>
      </c>
      <c r="U111" s="112" t="s">
        <v>1066</v>
      </c>
      <c r="V111" s="112" t="s">
        <v>805</v>
      </c>
      <c r="W111" s="112" t="s">
        <v>805</v>
      </c>
      <c r="X111" s="112" t="s">
        <v>805</v>
      </c>
      <c r="Y111" s="112" t="s">
        <v>805</v>
      </c>
      <c r="Z111" s="112" t="s">
        <v>619</v>
      </c>
      <c r="AA111" s="112" t="s">
        <v>865</v>
      </c>
      <c r="AB111" s="112" t="s">
        <v>819</v>
      </c>
      <c r="AC111" s="113" t="s">
        <v>939</v>
      </c>
      <c r="AD111" s="112" t="s">
        <v>2507</v>
      </c>
      <c r="AE111" s="112">
        <v>1</v>
      </c>
      <c r="AF111" s="111" t="s">
        <v>869</v>
      </c>
      <c r="AG111" s="112" t="s">
        <v>869</v>
      </c>
      <c r="AH111" s="112" t="s">
        <v>944</v>
      </c>
      <c r="AI111" s="112" t="s">
        <v>2521</v>
      </c>
      <c r="AJ111" s="112">
        <v>2350.3000000000002</v>
      </c>
      <c r="AK111" s="110">
        <v>1</v>
      </c>
      <c r="AL111" s="110"/>
      <c r="AM111" s="110"/>
      <c r="AN111" s="110"/>
      <c r="AO111" s="110"/>
      <c r="AP111" s="110"/>
      <c r="AQ111" s="110"/>
      <c r="AR111" s="110"/>
      <c r="AS111" s="110" t="str">
        <f>"\""name\"" : \"""&amp;demoPosts[[#This Row],[talentProfile.name]]&amp;"\"", "</f>
        <v xml:space="preserve">\"name\" : \"\", </v>
      </c>
      <c r="AT111" s="110" t="str">
        <f>"\""title\"" : \"""&amp;demoPosts[[#This Row],[talentProfile.title]]&amp;"\"", "</f>
        <v xml:space="preserve">\"title\" : \"\", </v>
      </c>
      <c r="AU111" s="110" t="str">
        <f>"\""capabilities\"" : \"""&amp;demoPosts[[#This Row],[talentProfile.capabilities]]&amp;"\"", "</f>
        <v xml:space="preserve">\"capabilities\" : \"\", </v>
      </c>
      <c r="AV111" s="110" t="str">
        <f>"\""video\"" : \"""&amp;demoPosts[[#This Row],[talentProfile.video]]&amp;"\"" "</f>
        <v xml:space="preserve">\"video\" : \"\" </v>
      </c>
      <c r="AW111"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1" s="34" t="str">
        <f>"\""uid\"" : \"""&amp;demoPosts[[#This Row],[uid]]&amp;"\"", "</f>
        <v xml:space="preserve">\"uid\" : \"2d18d1f5b624486a8b48243d036f5440\", </v>
      </c>
      <c r="AY111" s="39" t="e">
        <f>"\""text\"" : \""" &amp;#REF! &amp; "\"", "</f>
        <v>#REF!</v>
      </c>
      <c r="AZ111" s="39" t="str">
        <f t="shared" si="0"/>
        <v xml:space="preserve">\"type\" : \"TEXT\", </v>
      </c>
      <c r="BA111" s="39" t="str">
        <f ca="1">"\""created\"" : \""" &amp; demoPosts[[#This Row],[created]] &amp; "\"", "</f>
        <v xml:space="preserve">\"created\" : \"2016-09-02T23:11:46Z\", </v>
      </c>
      <c r="BB111" s="39" t="str">
        <f>"\""modified\"" : \""" &amp; demoPosts[[#This Row],[modified]] &amp; "\"", "</f>
        <v xml:space="preserve">\"modified\" : \"2002-05-30T09:30:10Z\", </v>
      </c>
      <c r="BC111" s="39" t="str">
        <f ca="1">"\""created\"" : \""" &amp; demoPosts[[#This Row],[created]] &amp; "\"", "</f>
        <v xml:space="preserve">\"created\" : \"2016-09-02T23:11:46Z\", </v>
      </c>
      <c r="BD111" s="39" t="str">
        <f>"\""modified\"" : \""" &amp; demoPosts[[#This Row],[modified]] &amp; "\"", "</f>
        <v xml:space="preserve">\"modified\" : \"2002-05-30T09:30:10Z\", </v>
      </c>
      <c r="BE111" s="39" t="str">
        <f>"\""labels\"" : \""each([Bitcoin],[Ethereum],[" &amp; demoPosts[[#This Row],[postTypeGuidLabel]]&amp;"])\"", "</f>
        <v xml:space="preserve">\"labels\" : \"each([Bitcoin],[Ethereum],[MESSAGEPOSTLABEL])\", </v>
      </c>
      <c r="BF111" s="39" t="str">
        <f t="shared" si="1"/>
        <v>\"connections\":[{\"source\":\"alias://ff5136ad023a66644c4f4a8e2a495bb34689/alias\",\"target\":\"alias://0e65bd3a974ed1d7c195f94055c93537827f/alias\",\"label\":\"f0186f0d-c862-4ee3-9c09-b850a9d745a7\"}],</v>
      </c>
      <c r="BG111" s="39" t="str">
        <f>"\""versionedPostId\"" : \""" &amp; demoPosts[[#This Row],[versionedPost.id]] &amp; "\"", "</f>
        <v xml:space="preserve">\"versionedPostId\" : \"35e60447747e496aafde65ca182db1c8\", </v>
      </c>
      <c r="BH111" s="39" t="str">
        <f>"\""versionedPostPredecessorId\"" : \""" &amp; demoPosts[[#This Row],[versionedPost.predecessorID]] &amp; "\"", "</f>
        <v xml:space="preserve">\"versionedPostPredecessorId\" : \"\", </v>
      </c>
      <c r="BI111" s="104" t="str">
        <f>"\""jobPostType\"" : \""" &amp; demoPosts[[#This Row],[jobPostType]] &amp; "\"", "</f>
        <v xml:space="preserve">\"jobPostType\" : \"Project-Hourly\", </v>
      </c>
      <c r="BJ111" s="104" t="str">
        <f>"\""name\"" : \""" &amp; demoPosts[[#This Row],[summary]] &amp; "\"", "</f>
        <v xml:space="preserve">\"name\" : \"Help test Bitcoin as payment for my travel-related business\", </v>
      </c>
      <c r="BK11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1" s="104" t="str">
        <f>"\""message\"" : \""" &amp; demoPosts[[#This Row],[message]] &amp; "\"", "</f>
        <v xml:space="preserve">\"message\" : \"hi\", </v>
      </c>
      <c r="BM111"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1" s="104" t="str">
        <f>"\""postedDate\"" : \""" &amp; demoPosts[[#This Row],[message]] &amp; "\"", "</f>
        <v xml:space="preserve">\"postedDate\" : \"hi\", </v>
      </c>
      <c r="BO111" s="104" t="str">
        <f>"\""broadcastDate\"" : \""" &amp; demoPosts[[#This Row],[broadcastDate]] &amp; "\"", "</f>
        <v xml:space="preserve">\"broadcastDate\" : \"2002-05-30T09:30:10Z\", </v>
      </c>
      <c r="BP111" s="104" t="str">
        <f>"\""startDate\"" : \""" &amp; demoPosts[[#This Row],[startDate]] &amp; "\"", "</f>
        <v xml:space="preserve">\"startDate\" : \"2002-05-30T09:30:10Z\", </v>
      </c>
      <c r="BQ111" s="104" t="str">
        <f>"\""endDate\"" : \""" &amp; demoPosts[[#This Row],[endDate]] &amp; "\"", "</f>
        <v xml:space="preserve">\"endDate\" : \"2002-05-30T09:30:10Z\", </v>
      </c>
      <c r="BR111" s="104" t="str">
        <f>"\""currency\"" : \""" &amp; demoPosts[[#This Row],[currency]] &amp; "\"", "</f>
        <v xml:space="preserve">\"currency\" : \"USD\", </v>
      </c>
      <c r="BS111" s="104" t="str">
        <f>"\""workLocation\"" : \""" &amp; demoPosts[[#This Row],[workLocation]] &amp; "\"", "</f>
        <v xml:space="preserve">\"workLocation\" : \"United States\", </v>
      </c>
      <c r="BT111" s="104" t="str">
        <f>"\""isPayoutInPieces\"" : \""" &amp; demoPosts[[#This Row],[isPayoutInPieces]] &amp; "\"", "</f>
        <v xml:space="preserve">\"isPayoutInPieces\" : \"false\", </v>
      </c>
      <c r="BU111" s="104" t="str">
        <f t="shared" si="2"/>
        <v xml:space="preserve">\"skillNeeded\" : \"\", </v>
      </c>
      <c r="BV111" s="104" t="str">
        <f>"\""posterId\"" : \""" &amp; demoPosts[[#This Row],[posterId]] &amp; "\"", "</f>
        <v xml:space="preserve">\"posterId\" : \"eeeeeeeeeeeeeeeeeeeeeeeeeeeeeeee\", </v>
      </c>
      <c r="BW111" s="104" t="str">
        <f>"\""versionNumber\"" : \""" &amp; demoPosts[[#This Row],[versionNumber]] &amp; "\"", "</f>
        <v xml:space="preserve">\"versionNumber\" : \"1\", </v>
      </c>
      <c r="BX111" s="106" t="str">
        <f>"\""allowFormatting\"" : " &amp; demoPosts[[#This Row],[allowFormatting]] &amp; ", "</f>
        <v xml:space="preserve">\"allowFormatting\" : true, </v>
      </c>
      <c r="BY111" s="104" t="str">
        <f>"\""canForward\"" : " &amp; demoPosts[[#This Row],[canForward]] &amp; ", "</f>
        <v xml:space="preserve">\"canForward\" : true, </v>
      </c>
      <c r="BZ111" s="104" t="str">
        <f t="shared" si="3"/>
        <v xml:space="preserve">\"referents\" : \"\", </v>
      </c>
      <c r="CA111" s="104" t="str">
        <f>"\""contractType\"" : \""" &amp; demoPosts[[#This Row],[contractType]] &amp; "\"", "</f>
        <v xml:space="preserve">\"contractType\" : \"contest\", </v>
      </c>
      <c r="CB111" s="104" t="str">
        <f>"\""budget\"" : \""" &amp; demoPosts[[#This Row],[budget]] &amp; "\"""</f>
        <v>\"budget\" : \"2350.3\"</v>
      </c>
      <c r="CC11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1" s="104"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1" s="104" t="str">
        <f>"\""subject\"" : \""" &amp; demoPosts[[#This Row],[messageSubject]] &amp; "\"","</f>
        <v>\"subject\" : \"subject to discussion\",</v>
      </c>
      <c r="CF11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1" s="39" t="str">
        <f ca="1">"{\""$type\"":\"""&amp;demoPosts[[#This Row],[$type]]&amp;"\"","&amp;demoPosts[[#This Row],[uidInnerJson]]&amp;demoPosts[[#This Row],[createdInnerJson]]&amp;demoPosts[[#This Row],[modifiedInnerJson]]&amp;"\""connections\"":[{}],"&amp;demoPosts[[#This Row],[typeDependentContentJson]]&amp;"}"</f>
        <v>{\"$type\":\"shared.models.MessagePost\",\"uid\" : \"2d18d1f5b624486a8b48243d036f5440\", \"created\" : \"2016-09-02T23:11:46Z\", \"modified\" : \"2002-05-30T09:30:10Z\", \"connections\":[{}],\"postContent\": {\"$type\":\"shared.models.MessagePostContent\",\"versionedPostId\" : \"35e60447747e496aafde65ca182db1c8\", \"versionedPostPredecessorId\" : \"\", \"versionNumber\" : \"1\", \"canForward\"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1" s="34" t="str">
        <f>"""uid"" : """&amp;demoPosts[[#This Row],[uid]]&amp;""", "</f>
        <v xml:space="preserve">"uid" : "2d18d1f5b624486a8b48243d036f5440", </v>
      </c>
      <c r="CK111" s="40" t="str">
        <f>"""src"" : """&amp;demoPosts[[#This Row],[Source]]&amp;""", "</f>
        <v xml:space="preserve">"src" : "0001b786be604980af3bd2a9e55d6dae", </v>
      </c>
      <c r="CL111" s="40" t="str">
        <f>"""trgts"" : ["""&amp;demoPosts[[#This Row],[trgt1]]&amp;"""], "</f>
        <v xml:space="preserve">"trgts" : ["eeeeeeeeeeeeeeeeeeeeeeeeeeeeeeee"], </v>
      </c>
      <c r="CM111" t="str">
        <f>"""label"" : ""each([Bitcoin],[Ethereum],[" &amp; demoPosts[[#This Row],[postTypeGuidLabel]]&amp;"])"", "</f>
        <v xml:space="preserve">"label" : "each([Bitcoin],[Ethereum],[MESSAGEPOSTLABEL])", </v>
      </c>
      <c r="CN111"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"2d18d1f5b624486a8b48243d036f5440", "value" : "{\"$type\":\"shared.models.MessagePost\",\"uid\" : \"2d18d1f5b624486a8b48243d036f5440\", \"created\" : \"2016-09-02T23:11:46Z\", \"modified\" : \"2002-05-30T09:30:10Z\", \"connections\":[{}],\"postContent\": {\"$type\":\"shared.models.MessagePostContent\",\"versionedPostId\" : \"35e60447747e496aafde65ca182db1c8\", \"versionedPostPredecessorId\" : \"\", \"versionNumber\" : \"1\", \"canForward\"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2" spans="2:92" x14ac:dyDescent="0.25">
      <c r="B112" s="5" t="s">
        <v>2495</v>
      </c>
      <c r="C112" s="118" t="s">
        <v>2504</v>
      </c>
      <c r="D112" s="118" t="str">
        <f>VLOOKUP(demoPosts[[#This Row],[Source]],Table1[[UUID]:[email]],2,FALSE)</f>
        <v>1@localhost</v>
      </c>
      <c r="E112" s="3" t="s">
        <v>2507</v>
      </c>
      <c r="F112" t="s">
        <v>806</v>
      </c>
      <c r="G11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2" s="109" t="s">
        <v>2431</v>
      </c>
      <c r="I112" s="164" t="str">
        <f t="shared" ca="1" si="17"/>
        <v>2016-09-02T23:11:46Z</v>
      </c>
      <c r="J112" s="164" t="s">
        <v>805</v>
      </c>
      <c r="K112" s="173" t="s">
        <v>2508</v>
      </c>
      <c r="L112" s="109"/>
      <c r="M112" s="164" t="s">
        <v>2620</v>
      </c>
      <c r="N112" s="164" t="str">
        <f>ROW(demoPosts[[#This Row],[postTypeGuidLabel]])-3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164">
        <v>12</v>
      </c>
      <c r="P11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164"/>
      <c r="R112" s="112" t="s">
        <v>947</v>
      </c>
      <c r="S112" s="112" t="s">
        <v>952</v>
      </c>
      <c r="T112" s="112" t="s">
        <v>954</v>
      </c>
      <c r="U112" s="112" t="s">
        <v>1066</v>
      </c>
      <c r="V112" s="112" t="s">
        <v>805</v>
      </c>
      <c r="W112" s="112" t="s">
        <v>805</v>
      </c>
      <c r="X112" s="112" t="s">
        <v>805</v>
      </c>
      <c r="Y112" s="112" t="s">
        <v>805</v>
      </c>
      <c r="Z112" s="112" t="s">
        <v>619</v>
      </c>
      <c r="AA112" s="112" t="s">
        <v>865</v>
      </c>
      <c r="AB112" s="112" t="s">
        <v>819</v>
      </c>
      <c r="AC112" s="113" t="s">
        <v>939</v>
      </c>
      <c r="AD112" s="112" t="s">
        <v>2507</v>
      </c>
      <c r="AE112" s="112">
        <v>1</v>
      </c>
      <c r="AF112" s="111" t="s">
        <v>869</v>
      </c>
      <c r="AG112" s="112" t="s">
        <v>869</v>
      </c>
      <c r="AH112" s="112" t="s">
        <v>944</v>
      </c>
      <c r="AI112" s="112" t="s">
        <v>2521</v>
      </c>
      <c r="AJ112" s="112">
        <v>2350.3000000000002</v>
      </c>
      <c r="AK112" s="110">
        <v>1</v>
      </c>
      <c r="AL112" s="110"/>
      <c r="AM112" s="110"/>
      <c r="AN112" s="110"/>
      <c r="AO112" s="110"/>
      <c r="AP112" s="110"/>
      <c r="AQ112" s="110"/>
      <c r="AR112" s="110"/>
      <c r="AS112" s="110" t="str">
        <f>"\""name\"" : \"""&amp;demoPosts[[#This Row],[talentProfile.name]]&amp;"\"", "</f>
        <v xml:space="preserve">\"name\" : \"\", </v>
      </c>
      <c r="AT112" s="110" t="str">
        <f>"\""title\"" : \"""&amp;demoPosts[[#This Row],[talentProfile.title]]&amp;"\"", "</f>
        <v xml:space="preserve">\"title\" : \"\", </v>
      </c>
      <c r="AU112" s="110" t="str">
        <f>"\""capabilities\"" : \"""&amp;demoPosts[[#This Row],[talentProfile.capabilities]]&amp;"\"", "</f>
        <v xml:space="preserve">\"capabilities\" : \"\", </v>
      </c>
      <c r="AV112" s="110" t="str">
        <f>"\""video\"" : \"""&amp;demoPosts[[#This Row],[talentProfile.video]]&amp;"\"" "</f>
        <v xml:space="preserve">\"video\" : \"\" </v>
      </c>
      <c r="AW112"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2" s="34" t="str">
        <f>"\""uid\"" : \"""&amp;demoPosts[[#This Row],[uid]]&amp;"\"", "</f>
        <v xml:space="preserve">\"uid\" : \"3577b786be604980af3bd2a9e55d6dae\", </v>
      </c>
      <c r="AY112" s="39" t="e">
        <f>"\""text\"" : \""" &amp;#REF! &amp; "\"", "</f>
        <v>#REF!</v>
      </c>
      <c r="AZ112" s="39" t="str">
        <f t="shared" si="0"/>
        <v xml:space="preserve">\"type\" : \"TEXT\", </v>
      </c>
      <c r="BA112" s="39" t="str">
        <f ca="1">"\""created\"" : \""" &amp; demoPosts[[#This Row],[created]] &amp; "\"", "</f>
        <v xml:space="preserve">\"created\" : \"2016-09-02T23:11:46Z\", </v>
      </c>
      <c r="BB112" s="39" t="str">
        <f>"\""modified\"" : \""" &amp; demoPosts[[#This Row],[modified]] &amp; "\"", "</f>
        <v xml:space="preserve">\"modified\" : \"2002-05-30T09:30:10Z\", </v>
      </c>
      <c r="BC112" s="39" t="str">
        <f ca="1">"\""created\"" : \""" &amp; demoPosts[[#This Row],[created]] &amp; "\"", "</f>
        <v xml:space="preserve">\"created\" : \"2016-09-02T23:11:46Z\", </v>
      </c>
      <c r="BD112" s="39" t="str">
        <f>"\""modified\"" : \""" &amp; demoPosts[[#This Row],[modified]] &amp; "\"", "</f>
        <v xml:space="preserve">\"modified\" : \"2002-05-30T09:30:10Z\", </v>
      </c>
      <c r="BE112" s="39" t="str">
        <f>"\""labels\"" : \""each([Bitcoin],[Ethereum],[" &amp; demoPosts[[#This Row],[postTypeGuidLabel]]&amp;"])\"", "</f>
        <v xml:space="preserve">\"labels\" : \"each([Bitcoin],[Ethereum],[MESSAGEPOSTLABEL])\", </v>
      </c>
      <c r="BF112" s="39" t="str">
        <f t="shared" si="1"/>
        <v>\"connections\":[{\"source\":\"alias://ff5136ad023a66644c4f4a8e2a495bb34689/alias\",\"target\":\"alias://0e65bd3a974ed1d7c195f94055c93537827f/alias\",\"label\":\"f0186f0d-c862-4ee3-9c09-b850a9d745a7\"}],</v>
      </c>
      <c r="BG112" s="39" t="str">
        <f>"\""versionedPostId\"" : \""" &amp; demoPosts[[#This Row],[versionedPost.id]] &amp; "\"", "</f>
        <v xml:space="preserve">\"versionedPostId\" : \"35e60447747e496aafde65ca182db1c8\", </v>
      </c>
      <c r="BH112" s="39" t="str">
        <f>"\""versionedPostPredecessorId\"" : \""" &amp; demoPosts[[#This Row],[versionedPost.predecessorID]] &amp; "\"", "</f>
        <v xml:space="preserve">\"versionedPostPredecessorId\" : \"\", </v>
      </c>
      <c r="BI112" s="104" t="str">
        <f>"\""jobPostType\"" : \""" &amp; demoPosts[[#This Row],[jobPostType]] &amp; "\"", "</f>
        <v xml:space="preserve">\"jobPostType\" : \"Project-Hourly\", </v>
      </c>
      <c r="BJ112" s="104" t="str">
        <f>"\""name\"" : \""" &amp; demoPosts[[#This Row],[summary]] &amp; "\"", "</f>
        <v xml:space="preserve">\"name\" : \"Help test Bitcoin as payment for my travel-related business\", </v>
      </c>
      <c r="BK112"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2" s="104" t="str">
        <f>"\""message\"" : \""" &amp; demoPosts[[#This Row],[message]] &amp; "\"", "</f>
        <v xml:space="preserve">\"message\" : \"hi\", </v>
      </c>
      <c r="BM112"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2" s="104" t="str">
        <f>"\""postedDate\"" : \""" &amp; demoPosts[[#This Row],[message]] &amp; "\"", "</f>
        <v xml:space="preserve">\"postedDate\" : \"hi\", </v>
      </c>
      <c r="BO112" s="104" t="str">
        <f>"\""broadcastDate\"" : \""" &amp; demoPosts[[#This Row],[broadcastDate]] &amp; "\"", "</f>
        <v xml:space="preserve">\"broadcastDate\" : \"2002-05-30T09:30:10Z\", </v>
      </c>
      <c r="BP112" s="104" t="str">
        <f>"\""startDate\"" : \""" &amp; demoPosts[[#This Row],[startDate]] &amp; "\"", "</f>
        <v xml:space="preserve">\"startDate\" : \"2002-05-30T09:30:10Z\", </v>
      </c>
      <c r="BQ112" s="104" t="str">
        <f>"\""endDate\"" : \""" &amp; demoPosts[[#This Row],[endDate]] &amp; "\"", "</f>
        <v xml:space="preserve">\"endDate\" : \"2002-05-30T09:30:10Z\", </v>
      </c>
      <c r="BR112" s="104" t="str">
        <f>"\""currency\"" : \""" &amp; demoPosts[[#This Row],[currency]] &amp; "\"", "</f>
        <v xml:space="preserve">\"currency\" : \"USD\", </v>
      </c>
      <c r="BS112" s="104" t="str">
        <f>"\""workLocation\"" : \""" &amp; demoPosts[[#This Row],[workLocation]] &amp; "\"", "</f>
        <v xml:space="preserve">\"workLocation\" : \"United States\", </v>
      </c>
      <c r="BT112" s="104" t="str">
        <f>"\""isPayoutInPieces\"" : \""" &amp; demoPosts[[#This Row],[isPayoutInPieces]] &amp; "\"", "</f>
        <v xml:space="preserve">\"isPayoutInPieces\" : \"false\", </v>
      </c>
      <c r="BU112" s="104" t="str">
        <f t="shared" si="2"/>
        <v xml:space="preserve">\"skillNeeded\" : \"\", </v>
      </c>
      <c r="BV112" s="104" t="str">
        <f>"\""posterId\"" : \""" &amp; demoPosts[[#This Row],[posterId]] &amp; "\"", "</f>
        <v xml:space="preserve">\"posterId\" : \"eeeeeeeeeeeeeeeeeeeeeeeeeeeeeeee\", </v>
      </c>
      <c r="BW112" s="104" t="str">
        <f>"\""versionNumber\"" : \""" &amp; demoPosts[[#This Row],[versionNumber]] &amp; "\"", "</f>
        <v xml:space="preserve">\"versionNumber\" : \"1\", </v>
      </c>
      <c r="BX112" s="106" t="str">
        <f>"\""allowFormatting\"" : " &amp; demoPosts[[#This Row],[allowFormatting]] &amp; ", "</f>
        <v xml:space="preserve">\"allowFormatting\" : true, </v>
      </c>
      <c r="BY112" s="104" t="str">
        <f>"\""canForward\"" : " &amp; demoPosts[[#This Row],[canForward]] &amp; ", "</f>
        <v xml:space="preserve">\"canForward\" : true, </v>
      </c>
      <c r="BZ112" s="104" t="str">
        <f t="shared" si="3"/>
        <v xml:space="preserve">\"referents\" : \"\", </v>
      </c>
      <c r="CA112" s="104" t="str">
        <f>"\""contractType\"" : \""" &amp; demoPosts[[#This Row],[contractType]] &amp; "\"", "</f>
        <v xml:space="preserve">\"contractType\" : \"contest\", </v>
      </c>
      <c r="CB112" s="104" t="str">
        <f>"\""budget\"" : \""" &amp; demoPosts[[#This Row],[budget]] &amp; "\"""</f>
        <v>\"budget\" : \"2350.3\"</v>
      </c>
      <c r="CC112"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2" s="104"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2" s="104" t="str">
        <f>"\""subject\"" : \""" &amp; demoPosts[[#This Row],[messageSubject]] &amp; "\"","</f>
        <v>\"subject\" : \"subject to discussion\",</v>
      </c>
      <c r="CF112"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2" s="39" t="str">
        <f ca="1">"{\""$type\"":\"""&amp;demoPosts[[#This Row],[$type]]&amp;"\"","&amp;demoPosts[[#This Row],[uidInnerJson]]&amp;demoPosts[[#This Row],[createdInnerJson]]&amp;demoPosts[[#This Row],[modifiedInnerJson]]&amp;"\""connections\"":[{}],"&amp;demoPosts[[#This Row],[typeDependentContentJson]]&amp;"}"</f>
        <v>{\"$type\":\"shared.models.MessagePost\",\"uid\" : \"3577b786be604980af3bd2a9e55d6dae\", \"created\" : \"2016-09-02T23:11:46Z\", \"modified\" : \"2002-05-30T09:30:10Z\", \"connections\":[{}],\"postContent\": {\"$type\":\"shared.models.MessagePostContent\",\"versionedPostId\" : \"35e60447747e496aafde65ca182db1c8\", \"versionedPostPredecessorId\" : \"\", \"versionNumber\" : \"1\", \"canForward\"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2" s="34" t="str">
        <f>"""uid"" : """&amp;demoPosts[[#This Row],[uid]]&amp;""", "</f>
        <v xml:space="preserve">"uid" : "3577b786be604980af3bd2a9e55d6dae", </v>
      </c>
      <c r="CK112" s="40" t="str">
        <f>"""src"" : """&amp;demoPosts[[#This Row],[Source]]&amp;""", "</f>
        <v xml:space="preserve">"src" : "0001b786be604980af3bd2a9e55d6dae", </v>
      </c>
      <c r="CL112" s="40" t="str">
        <f>"""trgts"" : ["""&amp;demoPosts[[#This Row],[trgt1]]&amp;"""], "</f>
        <v xml:space="preserve">"trgts" : ["eeeeeeeeeeeeeeeeeeeeeeeeeeeeeeee"], </v>
      </c>
      <c r="CM112" t="str">
        <f>"""label"" : ""each([Bitcoin],[Ethereum],[" &amp; demoPosts[[#This Row],[postTypeGuidLabel]]&amp;"])"", "</f>
        <v xml:space="preserve">"label" : "each([Bitcoin],[Ethereum],[MESSAGEPOSTLABEL])", </v>
      </c>
      <c r="CN112"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"3577b786be604980af3bd2a9e55d6dae", "value" : "{\"$type\":\"shared.models.MessagePost\",\"uid\" : \"3577b786be604980af3bd2a9e55d6dae\", \"created\" : \"2016-09-02T23:11:46Z\", \"modified\" : \"2002-05-30T09:30:10Z\", \"connections\":[{}],\"postContent\": {\"$type\":\"shared.models.MessagePostContent\",\"versionedPostId\" : \"35e60447747e496aafde65ca182db1c8\", \"versionedPostPredecessorId\" : \"\", \"versionNumber\" : \"1\", \"canForward\"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3" spans="2:92" x14ac:dyDescent="0.25">
      <c r="B113" s="5" t="s">
        <v>1101</v>
      </c>
      <c r="C113" s="118" t="s">
        <v>2504</v>
      </c>
      <c r="D113" s="118" t="str">
        <f>VLOOKUP(demoPosts[[#This Row],[Source]],Table1[[UUID]:[email]],2,FALSE)</f>
        <v>1@localhost</v>
      </c>
      <c r="E113" s="3" t="s">
        <v>2507</v>
      </c>
      <c r="F113" t="s">
        <v>806</v>
      </c>
      <c r="G11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3" s="109" t="s">
        <v>2431</v>
      </c>
      <c r="I113" s="164" t="str">
        <f t="shared" ca="1" si="17"/>
        <v>2016-09-02T23:11:46Z</v>
      </c>
      <c r="J113" s="164" t="s">
        <v>805</v>
      </c>
      <c r="K113" s="173" t="s">
        <v>2508</v>
      </c>
      <c r="L113" s="109"/>
      <c r="M113" s="164" t="s">
        <v>2620</v>
      </c>
      <c r="N113" s="164" t="str">
        <f>ROW(demoPosts[[#This Row],[postTypeGuidLabel]])-3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164">
        <v>12</v>
      </c>
      <c r="P11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164"/>
      <c r="R113" s="112" t="s">
        <v>947</v>
      </c>
      <c r="S113" s="112" t="s">
        <v>952</v>
      </c>
      <c r="T113" s="112" t="s">
        <v>954</v>
      </c>
      <c r="U113" s="112" t="s">
        <v>1066</v>
      </c>
      <c r="V113" s="112" t="s">
        <v>805</v>
      </c>
      <c r="W113" s="112" t="s">
        <v>805</v>
      </c>
      <c r="X113" s="112" t="s">
        <v>805</v>
      </c>
      <c r="Y113" s="112" t="s">
        <v>805</v>
      </c>
      <c r="Z113" s="112" t="s">
        <v>619</v>
      </c>
      <c r="AA113" s="112" t="s">
        <v>865</v>
      </c>
      <c r="AB113" s="112" t="s">
        <v>819</v>
      </c>
      <c r="AC113" s="113" t="s">
        <v>939</v>
      </c>
      <c r="AD113" s="112" t="s">
        <v>2507</v>
      </c>
      <c r="AE113" s="112">
        <v>1</v>
      </c>
      <c r="AF113" s="111" t="s">
        <v>869</v>
      </c>
      <c r="AG113" s="112" t="s">
        <v>869</v>
      </c>
      <c r="AH113" s="112" t="s">
        <v>944</v>
      </c>
      <c r="AI113" s="112" t="s">
        <v>2521</v>
      </c>
      <c r="AJ113" s="112">
        <v>2350.3000000000002</v>
      </c>
      <c r="AK113" s="110">
        <v>1</v>
      </c>
      <c r="AL113" s="110"/>
      <c r="AM113" s="110"/>
      <c r="AN113" s="110"/>
      <c r="AO113" s="110"/>
      <c r="AP113" s="110"/>
      <c r="AQ113" s="110"/>
      <c r="AR113" s="110"/>
      <c r="AS113" s="110" t="str">
        <f>"\""name\"" : \"""&amp;demoPosts[[#This Row],[talentProfile.name]]&amp;"\"", "</f>
        <v xml:space="preserve">\"name\" : \"\", </v>
      </c>
      <c r="AT113" s="110" t="str">
        <f>"\""title\"" : \"""&amp;demoPosts[[#This Row],[talentProfile.title]]&amp;"\"", "</f>
        <v xml:space="preserve">\"title\" : \"\", </v>
      </c>
      <c r="AU113" s="110" t="str">
        <f>"\""capabilities\"" : \"""&amp;demoPosts[[#This Row],[talentProfile.capabilities]]&amp;"\"", "</f>
        <v xml:space="preserve">\"capabilities\" : \"\", </v>
      </c>
      <c r="AV113" s="110" t="str">
        <f>"\""video\"" : \"""&amp;demoPosts[[#This Row],[talentProfile.video]]&amp;"\"" "</f>
        <v xml:space="preserve">\"video\" : \"\" </v>
      </c>
      <c r="AW113"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3" s="34" t="str">
        <f>"\""uid\"" : \"""&amp;demoPosts[[#This Row],[uid]]&amp;"\"", "</f>
        <v xml:space="preserve">\"uid\" : \"58bbeb443b4c4c0cbda82c99c3178e6e\", </v>
      </c>
      <c r="AY113" s="39" t="e">
        <f>"\""text\"" : \""" &amp;#REF! &amp; "\"", "</f>
        <v>#REF!</v>
      </c>
      <c r="AZ113" s="39" t="str">
        <f t="shared" si="0"/>
        <v xml:space="preserve">\"type\" : \"TEXT\", </v>
      </c>
      <c r="BA113" s="39" t="str">
        <f ca="1">"\""created\"" : \""" &amp; demoPosts[[#This Row],[created]] &amp; "\"", "</f>
        <v xml:space="preserve">\"created\" : \"2016-09-02T23:11:46Z\", </v>
      </c>
      <c r="BB113" s="39" t="str">
        <f>"\""modified\"" : \""" &amp; demoPosts[[#This Row],[modified]] &amp; "\"", "</f>
        <v xml:space="preserve">\"modified\" : \"2002-05-30T09:30:10Z\", </v>
      </c>
      <c r="BC113" s="39" t="str">
        <f ca="1">"\""created\"" : \""" &amp; demoPosts[[#This Row],[created]] &amp; "\"", "</f>
        <v xml:space="preserve">\"created\" : \"2016-09-02T23:11:46Z\", </v>
      </c>
      <c r="BD113" s="39" t="str">
        <f>"\""modified\"" : \""" &amp; demoPosts[[#This Row],[modified]] &amp; "\"", "</f>
        <v xml:space="preserve">\"modified\" : \"2002-05-30T09:30:10Z\", </v>
      </c>
      <c r="BE113" s="39" t="str">
        <f>"\""labels\"" : \""each([Bitcoin],[Ethereum],[" &amp; demoPosts[[#This Row],[postTypeGuidLabel]]&amp;"])\"", "</f>
        <v xml:space="preserve">\"labels\" : \"each([Bitcoin],[Ethereum],[MESSAGEPOSTLABEL])\", </v>
      </c>
      <c r="BF113" s="39" t="str">
        <f t="shared" si="1"/>
        <v>\"connections\":[{\"source\":\"alias://ff5136ad023a66644c4f4a8e2a495bb34689/alias\",\"target\":\"alias://0e65bd3a974ed1d7c195f94055c93537827f/alias\",\"label\":\"f0186f0d-c862-4ee3-9c09-b850a9d745a7\"}],</v>
      </c>
      <c r="BG113" s="39" t="str">
        <f>"\""versionedPostId\"" : \""" &amp; demoPosts[[#This Row],[versionedPost.id]] &amp; "\"", "</f>
        <v xml:space="preserve">\"versionedPostId\" : \"35e60447747e496aafde65ca182db1c8\", </v>
      </c>
      <c r="BH113" s="39" t="str">
        <f>"\""versionedPostPredecessorId\"" : \""" &amp; demoPosts[[#This Row],[versionedPost.predecessorID]] &amp; "\"", "</f>
        <v xml:space="preserve">\"versionedPostPredecessorId\" : \"\", </v>
      </c>
      <c r="BI113" s="104" t="str">
        <f>"\""jobPostType\"" : \""" &amp; demoPosts[[#This Row],[jobPostType]] &amp; "\"", "</f>
        <v xml:space="preserve">\"jobPostType\" : \"Project-Hourly\", </v>
      </c>
      <c r="BJ113" s="104" t="str">
        <f>"\""name\"" : \""" &amp; demoPosts[[#This Row],[summary]] &amp; "\"", "</f>
        <v xml:space="preserve">\"name\" : \"Help test Bitcoin as payment for my travel-related business\", </v>
      </c>
      <c r="BK113"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3" s="104" t="str">
        <f>"\""message\"" : \""" &amp; demoPosts[[#This Row],[message]] &amp; "\"", "</f>
        <v xml:space="preserve">\"message\" : \"hi\", </v>
      </c>
      <c r="BM113"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3" s="104" t="str">
        <f>"\""postedDate\"" : \""" &amp; demoPosts[[#This Row],[message]] &amp; "\"", "</f>
        <v xml:space="preserve">\"postedDate\" : \"hi\", </v>
      </c>
      <c r="BO113" s="104" t="str">
        <f>"\""broadcastDate\"" : \""" &amp; demoPosts[[#This Row],[broadcastDate]] &amp; "\"", "</f>
        <v xml:space="preserve">\"broadcastDate\" : \"2002-05-30T09:30:10Z\", </v>
      </c>
      <c r="BP113" s="104" t="str">
        <f>"\""startDate\"" : \""" &amp; demoPosts[[#This Row],[startDate]] &amp; "\"", "</f>
        <v xml:space="preserve">\"startDate\" : \"2002-05-30T09:30:10Z\", </v>
      </c>
      <c r="BQ113" s="104" t="str">
        <f>"\""endDate\"" : \""" &amp; demoPosts[[#This Row],[endDate]] &amp; "\"", "</f>
        <v xml:space="preserve">\"endDate\" : \"2002-05-30T09:30:10Z\", </v>
      </c>
      <c r="BR113" s="104" t="str">
        <f>"\""currency\"" : \""" &amp; demoPosts[[#This Row],[currency]] &amp; "\"", "</f>
        <v xml:space="preserve">\"currency\" : \"USD\", </v>
      </c>
      <c r="BS113" s="104" t="str">
        <f>"\""workLocation\"" : \""" &amp; demoPosts[[#This Row],[workLocation]] &amp; "\"", "</f>
        <v xml:space="preserve">\"workLocation\" : \"United States\", </v>
      </c>
      <c r="BT113" s="104" t="str">
        <f>"\""isPayoutInPieces\"" : \""" &amp; demoPosts[[#This Row],[isPayoutInPieces]] &amp; "\"", "</f>
        <v xml:space="preserve">\"isPayoutInPieces\" : \"false\", </v>
      </c>
      <c r="BU113" s="104" t="str">
        <f t="shared" si="2"/>
        <v xml:space="preserve">\"skillNeeded\" : \"\", </v>
      </c>
      <c r="BV113" s="104" t="str">
        <f>"\""posterId\"" : \""" &amp; demoPosts[[#This Row],[posterId]] &amp; "\"", "</f>
        <v xml:space="preserve">\"posterId\" : \"eeeeeeeeeeeeeeeeeeeeeeeeeeeeeeee\", </v>
      </c>
      <c r="BW113" s="104" t="str">
        <f>"\""versionNumber\"" : \""" &amp; demoPosts[[#This Row],[versionNumber]] &amp; "\"", "</f>
        <v xml:space="preserve">\"versionNumber\" : \"1\", </v>
      </c>
      <c r="BX113" s="106" t="str">
        <f>"\""allowFormatting\"" : " &amp; demoPosts[[#This Row],[allowFormatting]] &amp; ", "</f>
        <v xml:space="preserve">\"allowFormatting\" : true, </v>
      </c>
      <c r="BY113" s="104" t="str">
        <f>"\""canForward\"" : " &amp; demoPosts[[#This Row],[canForward]] &amp; ", "</f>
        <v xml:space="preserve">\"canForward\" : true, </v>
      </c>
      <c r="BZ113" s="104" t="str">
        <f t="shared" si="3"/>
        <v xml:space="preserve">\"referents\" : \"\", </v>
      </c>
      <c r="CA113" s="104" t="str">
        <f>"\""contractType\"" : \""" &amp; demoPosts[[#This Row],[contractType]] &amp; "\"", "</f>
        <v xml:space="preserve">\"contractType\" : \"contest\", </v>
      </c>
      <c r="CB113" s="104" t="str">
        <f>"\""budget\"" : \""" &amp; demoPosts[[#This Row],[budget]] &amp; "\"""</f>
        <v>\"budget\" : \"2350.3\"</v>
      </c>
      <c r="CC113"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3" s="104"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3" s="104" t="str">
        <f>"\""subject\"" : \""" &amp; demoPosts[[#This Row],[messageSubject]] &amp; "\"","</f>
        <v>\"subject\" : \"subject to discussion\",</v>
      </c>
      <c r="CF113"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3" s="39" t="str">
        <f ca="1">"{\""$type\"":\"""&amp;demoPosts[[#This Row],[$type]]&amp;"\"","&amp;demoPosts[[#This Row],[uidInnerJson]]&amp;demoPosts[[#This Row],[createdInnerJson]]&amp;demoPosts[[#This Row],[modifiedInnerJson]]&amp;"\""connections\"":[{}],"&amp;demoPosts[[#This Row],[typeDependentContentJson]]&amp;"}"</f>
        <v>{\"$type\":\"shared.models.MessagePost\",\"uid\" : \"58bbeb443b4c4c0cbda82c99c3178e6e\", \"created\" : \"2016-09-02T23:11:46Z\", \"modified\" : \"2002-05-30T09:30:10Z\", \"connections\":[{}],\"postContent\": {\"$type\":\"shared.models.MessagePostContent\",\"versionedPostId\" : \"35e60447747e496aafde65ca182db1c8\", \"versionedPostPredecessorId\" : \"\", \"versionNumber\" : \"1\", \"canForward\"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3" s="34" t="str">
        <f>"""uid"" : """&amp;demoPosts[[#This Row],[uid]]&amp;""", "</f>
        <v xml:space="preserve">"uid" : "58bbeb443b4c4c0cbda82c99c3178e6e", </v>
      </c>
      <c r="CK113" s="40" t="str">
        <f>"""src"" : """&amp;demoPosts[[#This Row],[Source]]&amp;""", "</f>
        <v xml:space="preserve">"src" : "0001b786be604980af3bd2a9e55d6dae", </v>
      </c>
      <c r="CL113" s="40" t="str">
        <f>"""trgts"" : ["""&amp;demoPosts[[#This Row],[trgt1]]&amp;"""], "</f>
        <v xml:space="preserve">"trgts" : ["eeeeeeeeeeeeeeeeeeeeeeeeeeeeeeee"], </v>
      </c>
      <c r="CM113" t="str">
        <f>"""label"" : ""each([Bitcoin],[Ethereum],[" &amp; demoPosts[[#This Row],[postTypeGuidLabel]]&amp;"])"", "</f>
        <v xml:space="preserve">"label" : "each([Bitcoin],[Ethereum],[MESSAGEPOSTLABEL])", </v>
      </c>
      <c r="CN113"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\"2016-09-02T23:11:46Z\", \"modified\" : \"2002-05-30T09:30:10Z\", \"connections\":[{}],\"postContent\": {\"$type\":\"shared.models.MessagePostContent\",\"versionedPostId\" : \"35e60447747e496aafde65ca182db1c8\", \"versionedPostPredecessorId\" : \"\", \"versionNumber\" : \"1\", \"canForward\"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4" spans="2:92" x14ac:dyDescent="0.25">
      <c r="B114" t="s">
        <v>2496</v>
      </c>
      <c r="C114" s="118" t="s">
        <v>2504</v>
      </c>
      <c r="D114" s="118" t="str">
        <f>VLOOKUP(demoPosts[[#This Row],[Source]],Table1[[UUID]:[email]],2,FALSE)</f>
        <v>1@localhost</v>
      </c>
      <c r="E114" s="3" t="s">
        <v>2507</v>
      </c>
      <c r="F114" t="s">
        <v>806</v>
      </c>
      <c r="G1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4" s="109" t="s">
        <v>2431</v>
      </c>
      <c r="I114" s="164" t="str">
        <f t="shared" ca="1" si="17"/>
        <v>2016-09-02T23:11:46Z</v>
      </c>
      <c r="J114" s="164" t="s">
        <v>805</v>
      </c>
      <c r="K114" s="39" t="s">
        <v>2513</v>
      </c>
      <c r="L114" s="39" t="str">
        <f>+K113</f>
        <v>35e60447747e496aafde65ca182db1c8</v>
      </c>
      <c r="M114" s="164" t="s">
        <v>2620</v>
      </c>
      <c r="N114" s="164" t="str">
        <f>ROW(demoPosts[[#This Row],[postTypeGuidLabel]])-3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164">
        <v>12</v>
      </c>
      <c r="P11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164"/>
      <c r="R114" s="121" t="s">
        <v>1067</v>
      </c>
      <c r="S114" s="121" t="s">
        <v>1067</v>
      </c>
      <c r="T114" s="121" t="s">
        <v>1067</v>
      </c>
      <c r="U114" s="121" t="s">
        <v>1067</v>
      </c>
      <c r="V114" s="101" t="s">
        <v>805</v>
      </c>
      <c r="W114" s="101" t="s">
        <v>805</v>
      </c>
      <c r="X114" s="101" t="s">
        <v>805</v>
      </c>
      <c r="Y114" s="101" t="s">
        <v>805</v>
      </c>
      <c r="Z114" s="121" t="s">
        <v>1067</v>
      </c>
      <c r="AA114" s="121" t="s">
        <v>1067</v>
      </c>
      <c r="AB114" s="101" t="s">
        <v>819</v>
      </c>
      <c r="AC114" s="122" t="s">
        <v>1067</v>
      </c>
      <c r="AD114" s="121" t="s">
        <v>1067</v>
      </c>
      <c r="AE114" s="101">
        <v>1</v>
      </c>
      <c r="AF114" s="103" t="s">
        <v>869</v>
      </c>
      <c r="AG114" s="101" t="s">
        <v>869</v>
      </c>
      <c r="AH114" s="121" t="s">
        <v>1067</v>
      </c>
      <c r="AI114" s="121" t="s">
        <v>1067</v>
      </c>
      <c r="AJ114" s="121" t="s">
        <v>1067</v>
      </c>
      <c r="AK114" s="110">
        <v>1</v>
      </c>
      <c r="AL114" s="119"/>
      <c r="AM114" s="119"/>
      <c r="AN114" s="119"/>
      <c r="AO114" s="119"/>
      <c r="AP114" s="119"/>
      <c r="AQ114" s="119"/>
      <c r="AR114" s="119"/>
      <c r="AS114" s="119" t="str">
        <f>"\""name\"" : \"""&amp;demoPosts[[#This Row],[talentProfile.name]]&amp;"\"", "</f>
        <v xml:space="preserve">\"name\" : \"\", </v>
      </c>
      <c r="AT114" s="119" t="str">
        <f>"\""title\"" : \"""&amp;demoPosts[[#This Row],[talentProfile.title]]&amp;"\"", "</f>
        <v xml:space="preserve">\"title\" : \"\", </v>
      </c>
      <c r="AU114" s="119" t="str">
        <f>"\""capabilities\"" : \"""&amp;demoPosts[[#This Row],[talentProfile.capabilities]]&amp;"\"", "</f>
        <v xml:space="preserve">\"capabilities\" : \"\", </v>
      </c>
      <c r="AV114" s="119" t="str">
        <f>"\""video\"" : \"""&amp;demoPosts[[#This Row],[talentProfile.video]]&amp;"\"" "</f>
        <v xml:space="preserve">\"video\" : \"\" </v>
      </c>
      <c r="AW114" s="119"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\"3759419c5cf5458896d82db808fc8795\", \"versionedPostPredecessorId\" : \"35e60447747e496aafde65ca182db1c8\", \"versionNumber\" : \"1\", \"canForward\" : true, \"talentProfile\": {\"$type\":\"shared.models.TalentProfile\",\"name\" : \"\", \"title\" : \"\", \"capabilities\" : \"\", \"video\" : \"\" }}</v>
      </c>
      <c r="AX114" s="117" t="str">
        <f>"\""uid\"" : \"""&amp;demoPosts[[#This Row],[uid]]&amp;"\"", "</f>
        <v xml:space="preserve">\"uid\" : \"622fa125de3d4402a026556267a06041\", </v>
      </c>
      <c r="AY114" s="39" t="e">
        <f>"\""text\"" : \""" &amp;#REF! &amp; "\"", "</f>
        <v>#REF!</v>
      </c>
      <c r="AZ114" s="39" t="str">
        <f t="shared" si="0"/>
        <v xml:space="preserve">\"type\" : \"TEXT\", </v>
      </c>
      <c r="BA114" s="39" t="str">
        <f ca="1">"\""created\"" : \""" &amp; demoPosts[[#This Row],[created]] &amp; "\"", "</f>
        <v xml:space="preserve">\"created\" : \"2016-09-02T23:11:46Z\", </v>
      </c>
      <c r="BB114" s="39" t="str">
        <f>"\""modified\"" : \""" &amp; demoPosts[[#This Row],[modified]] &amp; "\"", "</f>
        <v xml:space="preserve">\"modified\" : \"2002-05-30T09:30:10Z\", </v>
      </c>
      <c r="BC114" s="39" t="str">
        <f ca="1">"\""created\"" : \""" &amp; demoPosts[[#This Row],[created]] &amp; "\"", "</f>
        <v xml:space="preserve">\"created\" : \"2016-09-02T23:11:46Z\", </v>
      </c>
      <c r="BD114" s="39" t="str">
        <f>"\""modified\"" : \""" &amp; demoPosts[[#This Row],[modified]] &amp; "\"", "</f>
        <v xml:space="preserve">\"modified\" : \"2002-05-30T09:30:10Z\", </v>
      </c>
      <c r="BE114" s="39" t="str">
        <f>"\""labels\"" : \""each([Bitcoin],[Ethereum],[" &amp; demoPosts[[#This Row],[postTypeGuidLabel]]&amp;"])\"", "</f>
        <v xml:space="preserve">\"labels\" : \"each([Bitcoin],[Ethereum],[MESSAGEPOSTLABEL])\", </v>
      </c>
      <c r="BF114" s="39" t="str">
        <f t="shared" si="1"/>
        <v>\"connections\":[{\"source\":\"alias://ff5136ad023a66644c4f4a8e2a495bb34689/alias\",\"target\":\"alias://0e65bd3a974ed1d7c195f94055c93537827f/alias\",\"label\":\"f0186f0d-c862-4ee3-9c09-b850a9d745a7\"}],</v>
      </c>
      <c r="BG114" s="39" t="str">
        <f>"\""versionedPostId\"" : \""" &amp; demoPosts[[#This Row],[versionedPost.id]] &amp; "\"", "</f>
        <v xml:space="preserve">\"versionedPostId\" : \"3759419c5cf5458896d82db808fc8795\", </v>
      </c>
      <c r="BH114" s="39" t="str">
        <f>"\""versionedPostPredecessorId\"" : \""" &amp; demoPosts[[#This Row],[versionedPost.predecessorID]] &amp; "\"", "</f>
        <v xml:space="preserve">\"versionedPostPredecessorId\" : \"35e60447747e496aafde65ca182db1c8\", </v>
      </c>
      <c r="BI114" s="102" t="str">
        <f>"\""jobPostType\"" : \""" &amp; demoPosts[[#This Row],[jobPostType]] &amp; "\"", "</f>
        <v xml:space="preserve">\"jobPostType\" : \"na\", </v>
      </c>
      <c r="BJ114" s="102" t="str">
        <f>"\""name\"" : \""" &amp; demoPosts[[#This Row],[summary]] &amp; "\"", "</f>
        <v xml:space="preserve">\"name\" : \"na\", </v>
      </c>
      <c r="BK114" s="102" t="str">
        <f>"\""description\"" : \""" &amp; demoPosts[[#This Row],[description]] &amp; "\"", "</f>
        <v xml:space="preserve">\"description\" : \"na\", </v>
      </c>
      <c r="BL114" s="102" t="str">
        <f>"\""message\"" : \""" &amp; demoPosts[[#This Row],[message]] &amp; "\"", "</f>
        <v xml:space="preserve">\"message\" : \"na\", </v>
      </c>
      <c r="BM114"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4" s="102" t="str">
        <f>"\""postedDate\"" : \""" &amp; demoPosts[[#This Row],[message]] &amp; "\"", "</f>
        <v xml:space="preserve">\"postedDate\" : \"na\", </v>
      </c>
      <c r="BO114" s="102" t="str">
        <f>"\""broadcastDate\"" : \""" &amp; demoPosts[[#This Row],[broadcastDate]] &amp; "\"", "</f>
        <v xml:space="preserve">\"broadcastDate\" : \"2002-05-30T09:30:10Z\", </v>
      </c>
      <c r="BP114" s="102" t="str">
        <f>"\""startDate\"" : \""" &amp; demoPosts[[#This Row],[startDate]] &amp; "\"", "</f>
        <v xml:space="preserve">\"startDate\" : \"2002-05-30T09:30:10Z\", </v>
      </c>
      <c r="BQ114" s="102" t="str">
        <f>"\""endDate\"" : \""" &amp; demoPosts[[#This Row],[endDate]] &amp; "\"", "</f>
        <v xml:space="preserve">\"endDate\" : \"2002-05-30T09:30:10Z\", </v>
      </c>
      <c r="BR114" s="102" t="str">
        <f>"\""currency\"" : \""" &amp; demoPosts[[#This Row],[currency]] &amp; "\"", "</f>
        <v xml:space="preserve">\"currency\" : \"na\", </v>
      </c>
      <c r="BS114" s="102" t="str">
        <f>"\""workLocation\"" : \""" &amp; demoPosts[[#This Row],[workLocation]] &amp; "\"", "</f>
        <v xml:space="preserve">\"workLocation\" : \"na\", </v>
      </c>
      <c r="BT114" s="102" t="str">
        <f>"\""isPayoutInPieces\"" : \""" &amp; demoPosts[[#This Row],[isPayoutInPieces]] &amp; "\"", "</f>
        <v xml:space="preserve">\"isPayoutInPieces\" : \"false\", </v>
      </c>
      <c r="BU114" s="102" t="str">
        <f t="shared" si="2"/>
        <v xml:space="preserve">\"skillNeeded\" : \"\", </v>
      </c>
      <c r="BV114" s="102" t="str">
        <f>"\""posterId\"" : \""" &amp; demoPosts[[#This Row],[posterId]] &amp; "\"", "</f>
        <v xml:space="preserve">\"posterId\" : \"na\", </v>
      </c>
      <c r="BW114" s="102" t="str">
        <f>"\""versionNumber\"" : \""" &amp; demoPosts[[#This Row],[versionNumber]] &amp; "\"", "</f>
        <v xml:space="preserve">\"versionNumber\" : \"1\", </v>
      </c>
      <c r="BX114" s="102" t="str">
        <f>"\""allowFormatting\"" : " &amp; demoPosts[[#This Row],[allowFormatting]] &amp; ", "</f>
        <v xml:space="preserve">\"allowFormatting\" : true, </v>
      </c>
      <c r="BY114" s="102" t="str">
        <f>"\""canForward\"" : " &amp; demoPosts[[#This Row],[canForward]] &amp; ", "</f>
        <v xml:space="preserve">\"canForward\" : true, </v>
      </c>
      <c r="BZ114" s="102" t="str">
        <f t="shared" si="3"/>
        <v xml:space="preserve">\"referents\" : \"\", </v>
      </c>
      <c r="CA114" s="102" t="str">
        <f>"\""contractType\"" : \""" &amp; demoPosts[[#This Row],[contractType]] &amp; "\"", "</f>
        <v xml:space="preserve">\"contractType\" : \"contest\", </v>
      </c>
      <c r="CB114" s="102" t="str">
        <f>"\""budget\"" : \""" &amp; demoPosts[[#This Row],[budget]] &amp; "\"""</f>
        <v>\"budget\" : \"na\"</v>
      </c>
      <c r="CC114"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14" s="104"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4" s="104" t="str">
        <f>"\""subject\"" : \""" &amp; demoPosts[[#This Row],[messageSubject]] &amp; "\"","</f>
        <v>\"subject\" : \"subject to discussion\",</v>
      </c>
      <c r="CF114"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\"canForward\"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\"3759419c5cf5458896d82db808fc8795\", \"versionedPostPredecessorId\" : \"35e60447747e496aafde65ca182db1c8\", \"versionNumber\" : \"1\", \"canForward\"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4" s="39" t="str">
        <f ca="1">"{\""$type\"":\"""&amp;demoPosts[[#This Row],[$type]]&amp;"\"","&amp;demoPosts[[#This Row],[uidInnerJson]]&amp;demoPosts[[#This Row],[createdInnerJson]]&amp;demoPosts[[#This Row],[modifiedInnerJson]]&amp;"\""connections\"":[{}],"&amp;demoPosts[[#This Row],[typeDependentContentJson]]&amp;"}"</f>
        <v>{\"$type\":\"shared.models.MessagePost\",\"uid\" : \"622fa125de3d4402a026556267a06041\", \"created\" : \"2016-09-02T23:11:46Z\", \"modified\" : \"2002-05-30T09:30:10Z\", \"connections\":[{}],\"postContent\": {\"$type\":\"shared.models.MessagePostContent\",\"versionedPostId\" : \"3759419c5cf5458896d82db808fc8795\", \"versionedPostPredecessorId\" : \"35e60447747e496aafde65ca182db1c8\", \"versionNumber\" : \"1\", \"canForward\"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4" s="117" t="str">
        <f>"""uid"" : """&amp;demoPosts[[#This Row],[uid]]&amp;""", "</f>
        <v xml:space="preserve">"uid" : "622fa125de3d4402a026556267a06041", </v>
      </c>
      <c r="CK114" t="str">
        <f>"""src"" : """&amp;demoPosts[[#This Row],[Source]]&amp;""", "</f>
        <v xml:space="preserve">"src" : "0001b786be604980af3bd2a9e55d6dae", </v>
      </c>
      <c r="CL114" t="str">
        <f>"""trgts"" : ["""&amp;demoPosts[[#This Row],[trgt1]]&amp;"""], "</f>
        <v xml:space="preserve">"trgts" : ["eeeeeeeeeeeeeeeeeeeeeeeeeeeeeeee"], </v>
      </c>
      <c r="CM114" t="str">
        <f>"""label"" : ""each([Bitcoin],[Ethereum],[" &amp; demoPosts[[#This Row],[postTypeGuidLabel]]&amp;"])"", "</f>
        <v xml:space="preserve">"label" : "each([Bitcoin],[Ethereum],[MESSAGEPOSTLABEL])", </v>
      </c>
      <c r="CN114"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"622fa125de3d4402a026556267a06041", "value" : "{\"$type\":\"shared.models.MessagePost\",\"uid\" : \"622fa125de3d4402a026556267a06041\", \"created\" : \"2016-09-02T23:11:46Z\", \"modified\" : \"2002-05-30T09:30:10Z\", \"connections\":[{}],\"postContent\": {\"$type\":\"shared.models.MessagePostContent\",\"versionedPostId\" : \"3759419c5cf5458896d82db808fc8795\", \"versionedPostPredecessorId\" : \"35e60447747e496aafde65ca182db1c8\", \"versionNumber\" : \"1\", \"canForward\"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5" spans="2:92" x14ac:dyDescent="0.25">
      <c r="B115" s="5" t="s">
        <v>2497</v>
      </c>
      <c r="C115" s="118" t="s">
        <v>2504</v>
      </c>
      <c r="D115" s="118" t="str">
        <f>VLOOKUP(demoPosts[[#This Row],[Source]],Table1[[UUID]:[email]],2,FALSE)</f>
        <v>1@localhost</v>
      </c>
      <c r="E115" s="3" t="s">
        <v>2507</v>
      </c>
      <c r="F115" t="s">
        <v>806</v>
      </c>
      <c r="G11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5" s="109" t="s">
        <v>2431</v>
      </c>
      <c r="I115" s="164" t="str">
        <f t="shared" ca="1" si="17"/>
        <v>2016-09-02T23:11:46Z</v>
      </c>
      <c r="J115" s="164" t="s">
        <v>805</v>
      </c>
      <c r="K115" s="109" t="s">
        <v>2514</v>
      </c>
      <c r="L115" s="109"/>
      <c r="M115" s="164" t="s">
        <v>2620</v>
      </c>
      <c r="N115" s="164" t="str">
        <f>ROW(demoPosts[[#This Row],[postTypeGuidLabel]])-3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164">
        <v>12</v>
      </c>
      <c r="P11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164"/>
      <c r="R115" s="120" t="s">
        <v>947</v>
      </c>
      <c r="S115" s="120" t="s">
        <v>946</v>
      </c>
      <c r="T115" s="120" t="s">
        <v>948</v>
      </c>
      <c r="U115" s="120" t="s">
        <v>1066</v>
      </c>
      <c r="V115" s="112" t="s">
        <v>805</v>
      </c>
      <c r="W115" s="112" t="s">
        <v>805</v>
      </c>
      <c r="X115" s="112" t="s">
        <v>805</v>
      </c>
      <c r="Y115" s="112" t="s">
        <v>805</v>
      </c>
      <c r="Z115" s="120" t="s">
        <v>619</v>
      </c>
      <c r="AA115" s="120" t="s">
        <v>865</v>
      </c>
      <c r="AB115" s="112" t="s">
        <v>819</v>
      </c>
      <c r="AC115" s="120" t="s">
        <v>939</v>
      </c>
      <c r="AD115" s="120" t="s">
        <v>2507</v>
      </c>
      <c r="AE115" s="112">
        <v>1</v>
      </c>
      <c r="AF115" s="111" t="s">
        <v>869</v>
      </c>
      <c r="AG115" s="112" t="s">
        <v>869</v>
      </c>
      <c r="AH115" s="120" t="s">
        <v>944</v>
      </c>
      <c r="AI115" s="120" t="s">
        <v>2521</v>
      </c>
      <c r="AJ115" s="120">
        <v>2350.3000000000002</v>
      </c>
      <c r="AK115" s="110">
        <v>1</v>
      </c>
      <c r="AL115" s="120"/>
      <c r="AM115" s="120"/>
      <c r="AN115" s="120"/>
      <c r="AO115" s="120"/>
      <c r="AP115" s="120"/>
      <c r="AQ115" s="120"/>
      <c r="AR115" s="120"/>
      <c r="AS115" s="120" t="str">
        <f>"\""name\"" : \"""&amp;demoPosts[[#This Row],[talentProfile.name]]&amp;"\"", "</f>
        <v xml:space="preserve">\"name\" : \"\", </v>
      </c>
      <c r="AT115" s="120" t="str">
        <f>"\""title\"" : \"""&amp;demoPosts[[#This Row],[talentProfile.title]]&amp;"\"", "</f>
        <v xml:space="preserve">\"title\" : \"\", </v>
      </c>
      <c r="AU115" s="120" t="str">
        <f>"\""capabilities\"" : \"""&amp;demoPosts[[#This Row],[talentProfile.capabilities]]&amp;"\"", "</f>
        <v xml:space="preserve">\"capabilities\" : \"\", </v>
      </c>
      <c r="AV115" s="120" t="str">
        <f>"\""video\"" : \"""&amp;demoPosts[[#This Row],[talentProfile.video]]&amp;"\"" "</f>
        <v xml:space="preserve">\"video\" : \"\" </v>
      </c>
      <c r="AW115"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\"8ecf4d27e2d1442fb2d69a2fc00a222f\", \"versionedPostPredecessorId\" : \"\", \"versionNumber\" : \"1\", \"canForward\" : true, \"talentProfile\": {\"$type\":\"shared.models.TalentProfile\",\"name\" : \"\", \"title\" : \"\", \"capabilities\" : \"\", \"video\" : \"\" }}</v>
      </c>
      <c r="AX115" s="34" t="str">
        <f>"\""uid\"" : \"""&amp;demoPosts[[#This Row],[uid]]&amp;"\"", "</f>
        <v xml:space="preserve">\"uid\" : \"6bbef5b3b3e44260bb101445b4901b79\", </v>
      </c>
      <c r="AY115" s="39" t="e">
        <f>"\""text\"" : \""" &amp;#REF! &amp; "\"", "</f>
        <v>#REF!</v>
      </c>
      <c r="AZ115" s="39" t="str">
        <f t="shared" si="0"/>
        <v xml:space="preserve">\"type\" : \"TEXT\", </v>
      </c>
      <c r="BA115" s="39" t="str">
        <f ca="1">"\""created\"" : \""" &amp; demoPosts[[#This Row],[created]] &amp; "\"", "</f>
        <v xml:space="preserve">\"created\" : \"2016-09-02T23:11:46Z\", </v>
      </c>
      <c r="BB115" s="39" t="str">
        <f>"\""modified\"" : \""" &amp; demoPosts[[#This Row],[modified]] &amp; "\"", "</f>
        <v xml:space="preserve">\"modified\" : \"2002-05-30T09:30:10Z\", </v>
      </c>
      <c r="BC115" s="39" t="str">
        <f ca="1">"\""created\"" : \""" &amp; demoPosts[[#This Row],[created]] &amp; "\"", "</f>
        <v xml:space="preserve">\"created\" : \"2016-09-02T23:11:46Z\", </v>
      </c>
      <c r="BD115" s="39" t="str">
        <f>"\""modified\"" : \""" &amp; demoPosts[[#This Row],[modified]] &amp; "\"", "</f>
        <v xml:space="preserve">\"modified\" : \"2002-05-30T09:30:10Z\", </v>
      </c>
      <c r="BE115" t="str">
        <f>"\""labels\"" : \""each([Bitcoin],[Ethereum],[" &amp; demoPosts[[#This Row],[postTypeGuidLabel]]&amp;"])\"", "</f>
        <v xml:space="preserve">\"labels\" : \"each([Bitcoin],[Ethereum],[MESSAGEPOSTLABEL])\", </v>
      </c>
      <c r="BF115" t="str">
        <f t="shared" si="1"/>
        <v>\"connections\":[{\"source\":\"alias://ff5136ad023a66644c4f4a8e2a495bb34689/alias\",\"target\":\"alias://0e65bd3a974ed1d7c195f94055c93537827f/alias\",\"label\":\"f0186f0d-c862-4ee3-9c09-b850a9d745a7\"}],</v>
      </c>
      <c r="BG115" s="39" t="str">
        <f>"\""versionedPostId\"" : \""" &amp; demoPosts[[#This Row],[versionedPost.id]] &amp; "\"", "</f>
        <v xml:space="preserve">\"versionedPostId\" : \"8ecf4d27e2d1442fb2d69a2fc00a222f\", </v>
      </c>
      <c r="BH115" s="39" t="str">
        <f>"\""versionedPostPredecessorId\"" : \""" &amp; demoPosts[[#This Row],[versionedPost.predecessorID]] &amp; "\"", "</f>
        <v xml:space="preserve">\"versionedPostPredecessorId\" : \"\", </v>
      </c>
      <c r="BI115" s="39" t="str">
        <f>"\""jobPostType\"" : \""" &amp; demoPosts[[#This Row],[jobPostType]] &amp; "\"", "</f>
        <v xml:space="preserve">\"jobPostType\" : \"Project-Hourly\", </v>
      </c>
      <c r="BJ115" s="39" t="str">
        <f>"\""name\"" : \""" &amp; demoPosts[[#This Row],[summary]] &amp; "\"", "</f>
        <v xml:space="preserve">\"name\" : \"Front-end web page for Blockchain network currently set up on cloud server\", </v>
      </c>
      <c r="BK115" s="39"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BL115" s="39" t="str">
        <f>"\""message\"" : \""" &amp; demoPosts[[#This Row],[message]] &amp; "\"", "</f>
        <v xml:space="preserve">\"message\" : \"hi\", </v>
      </c>
      <c r="BM115" s="3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5" s="39" t="str">
        <f>"\""postedDate\"" : \""" &amp; demoPosts[[#This Row],[message]] &amp; "\"", "</f>
        <v xml:space="preserve">\"postedDate\" : \"hi\", </v>
      </c>
      <c r="BO115" s="39" t="str">
        <f>"\""broadcastDate\"" : \""" &amp; demoPosts[[#This Row],[broadcastDate]] &amp; "\"", "</f>
        <v xml:space="preserve">\"broadcastDate\" : \"2002-05-30T09:30:10Z\", </v>
      </c>
      <c r="BP115" s="39" t="str">
        <f>"\""startDate\"" : \""" &amp; demoPosts[[#This Row],[startDate]] &amp; "\"", "</f>
        <v xml:space="preserve">\"startDate\" : \"2002-05-30T09:30:10Z\", </v>
      </c>
      <c r="BQ115" s="39" t="str">
        <f>"\""endDate\"" : \""" &amp; demoPosts[[#This Row],[endDate]] &amp; "\"", "</f>
        <v xml:space="preserve">\"endDate\" : \"2002-05-30T09:30:10Z\", </v>
      </c>
      <c r="BR115" s="39" t="str">
        <f>"\""currency\"" : \""" &amp; demoPosts[[#This Row],[currency]] &amp; "\"", "</f>
        <v xml:space="preserve">\"currency\" : \"USD\", </v>
      </c>
      <c r="BS115" s="39" t="str">
        <f>"\""workLocation\"" : \""" &amp; demoPosts[[#This Row],[workLocation]] &amp; "\"", "</f>
        <v xml:space="preserve">\"workLocation\" : \"United States\", </v>
      </c>
      <c r="BT115" s="39" t="str">
        <f>"\""isPayoutInPieces\"" : \""" &amp; demoPosts[[#This Row],[isPayoutInPieces]] &amp; "\"", "</f>
        <v xml:space="preserve">\"isPayoutInPieces\" : \"false\", </v>
      </c>
      <c r="BU115" s="39" t="str">
        <f t="shared" si="2"/>
        <v xml:space="preserve">\"skillNeeded\" : \"\", </v>
      </c>
      <c r="BV115" s="39" t="str">
        <f>"\""posterId\"" : \""" &amp; demoPosts[[#This Row],[posterId]] &amp; "\"", "</f>
        <v xml:space="preserve">\"posterId\" : \"eeeeeeeeeeeeeeeeeeeeeeeeeeeeeeee\", </v>
      </c>
      <c r="BW115" s="39" t="str">
        <f>"\""versionNumber\"" : \""" &amp; demoPosts[[#This Row],[versionNumber]] &amp; "\"", "</f>
        <v xml:space="preserve">\"versionNumber\" : \"1\", </v>
      </c>
      <c r="BX115" s="39" t="str">
        <f>"\""allowFormatting\"" : " &amp; demoPosts[[#This Row],[allowFormatting]] &amp; ", "</f>
        <v xml:space="preserve">\"allowFormatting\" : true, </v>
      </c>
      <c r="BY115" s="39" t="str">
        <f>"\""canForward\"" : " &amp; demoPosts[[#This Row],[canForward]] &amp; ", "</f>
        <v xml:space="preserve">\"canForward\" : true, </v>
      </c>
      <c r="BZ115" s="39" t="str">
        <f t="shared" si="3"/>
        <v xml:space="preserve">\"referents\" : \"\", </v>
      </c>
      <c r="CA115" s="39" t="str">
        <f>"\""contractType\"" : \""" &amp; demoPosts[[#This Row],[contractType]] &amp; "\"", "</f>
        <v xml:space="preserve">\"contractType\" : \"contest\", </v>
      </c>
      <c r="CB115" s="39" t="str">
        <f>"\""budget\"" : \""" &amp; demoPosts[[#This Row],[budget]] &amp; "\"""</f>
        <v>\"budget\" : \"2350.3\"</v>
      </c>
      <c r="CC115" s="3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5" s="104"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5" s="104" t="str">
        <f>"\""subject\"" : \""" &amp; demoPosts[[#This Row],[messageSubject]] &amp; "\"","</f>
        <v>\"subject\" : \"subject to discussion\",</v>
      </c>
      <c r="CF115" s="3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\"8ecf4d27e2d1442fb2d69a2fc00a222f\", \"versionedPostPredecessorId\" : \"\", \"versionNumber\" : \"1\", \"canForward\"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\"8ecf4d27e2d1442fb2d69a2fc00a222f\", \"versionedPostPredecessorId\" : \"\", \"versionNumber\" : \"1\", \"canForward\"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5" s="39" t="str">
        <f ca="1">"{\""$type\"":\"""&amp;demoPosts[[#This Row],[$type]]&amp;"\"","&amp;demoPosts[[#This Row],[uidInnerJson]]&amp;demoPosts[[#This Row],[createdInnerJson]]&amp;demoPosts[[#This Row],[modifiedInnerJson]]&amp;"\""connections\"":[{}],"&amp;demoPosts[[#This Row],[typeDependentContentJson]]&amp;"}"</f>
        <v>{\"$type\":\"shared.models.MessagePost\",\"uid\" : \"6bbef5b3b3e44260bb101445b4901b79\", \"created\" : \"2016-09-02T23:11:46Z\", \"modified\" : \"2002-05-30T09:30:10Z\", \"connections\":[{}],\"postContent\": {\"$type\":\"shared.models.MessagePostContent\",\"versionedPostId\" : \"8ecf4d27e2d1442fb2d69a2fc00a222f\", \"versionedPostPredecessorId\" : \"\", \"versionNumber\" : \"1\", \"canForward\"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5" s="34" t="str">
        <f>"""uid"" : """&amp;demoPosts[[#This Row],[uid]]&amp;""", "</f>
        <v xml:space="preserve">"uid" : "6bbef5b3b3e44260bb101445b4901b79", </v>
      </c>
      <c r="CK115" t="str">
        <f>"""src"" : """&amp;demoPosts[[#This Row],[Source]]&amp;""", "</f>
        <v xml:space="preserve">"src" : "0001b786be604980af3bd2a9e55d6dae", </v>
      </c>
      <c r="CL115" t="str">
        <f>"""trgts"" : ["""&amp;demoPosts[[#This Row],[trgt1]]&amp;"""], "</f>
        <v xml:space="preserve">"trgts" : ["eeeeeeeeeeeeeeeeeeeeeeeeeeeeeeee"], </v>
      </c>
      <c r="CM115" t="str">
        <f>"""label"" : ""each([Bitcoin],[Ethereum],[" &amp; demoPosts[[#This Row],[postTypeGuidLabel]]&amp;"])"", "</f>
        <v xml:space="preserve">"label" : "each([Bitcoin],[Ethereum],[MESSAGEPOSTLABEL])", </v>
      </c>
      <c r="CN115" s="35"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"6bbef5b3b3e44260bb101445b4901b79", "value" : "{\"$type\":\"shared.models.MessagePost\",\"uid\" : \"6bbef5b3b3e44260bb101445b4901b79\", \"created\" : \"2016-09-02T23:11:46Z\", \"modified\" : \"2002-05-30T09:30:10Z\", \"connections\":[{}],\"postContent\": {\"$type\":\"shared.models.MessagePostContent\",\"versionedPostId\" : \"8ecf4d27e2d1442fb2d69a2fc00a222f\", \"versionedPostPredecessorId\" : \"\", \"versionNumber\" : \"1\", \"canForward\"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6" spans="2:92" x14ac:dyDescent="0.25">
      <c r="B116" t="s">
        <v>2498</v>
      </c>
      <c r="C116" s="118" t="s">
        <v>2504</v>
      </c>
      <c r="D116" s="118" t="str">
        <f>VLOOKUP(demoPosts[[#This Row],[Source]],Table1[[UUID]:[email]],2,FALSE)</f>
        <v>1@localhost</v>
      </c>
      <c r="E116" s="3" t="s">
        <v>2507</v>
      </c>
      <c r="F116" t="s">
        <v>806</v>
      </c>
      <c r="G11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6" s="109" t="s">
        <v>2431</v>
      </c>
      <c r="I116" s="164" t="str">
        <f t="shared" ca="1" si="17"/>
        <v>2016-09-02T23:11:46Z</v>
      </c>
      <c r="J116" s="164" t="s">
        <v>805</v>
      </c>
      <c r="K116" s="39" t="s">
        <v>2515</v>
      </c>
      <c r="L116" s="39" t="str">
        <f>+K115</f>
        <v>8ecf4d27e2d1442fb2d69a2fc00a222f</v>
      </c>
      <c r="M116" s="164" t="s">
        <v>2620</v>
      </c>
      <c r="N116" s="164" t="str">
        <f>ROW(demoPosts[[#This Row],[postTypeGuidLabel]])-3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164">
        <v>12</v>
      </c>
      <c r="P11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164"/>
      <c r="R116" s="102" t="s">
        <v>1067</v>
      </c>
      <c r="S116" s="102" t="s">
        <v>1067</v>
      </c>
      <c r="T116" s="102" t="s">
        <v>1067</v>
      </c>
      <c r="U116" s="102" t="s">
        <v>1067</v>
      </c>
      <c r="V116" s="101" t="s">
        <v>805</v>
      </c>
      <c r="W116" s="101" t="s">
        <v>805</v>
      </c>
      <c r="X116" s="101" t="s">
        <v>805</v>
      </c>
      <c r="Y116" s="101" t="s">
        <v>805</v>
      </c>
      <c r="Z116" s="102" t="s">
        <v>1067</v>
      </c>
      <c r="AA116" s="102" t="s">
        <v>1067</v>
      </c>
      <c r="AB116" s="101" t="s">
        <v>819</v>
      </c>
      <c r="AC116" s="102" t="s">
        <v>1067</v>
      </c>
      <c r="AD116" s="102" t="s">
        <v>1067</v>
      </c>
      <c r="AE116" s="101">
        <v>1</v>
      </c>
      <c r="AF116" s="103" t="s">
        <v>869</v>
      </c>
      <c r="AG116" s="101" t="s">
        <v>869</v>
      </c>
      <c r="AH116" s="102" t="s">
        <v>1067</v>
      </c>
      <c r="AI116" s="102" t="s">
        <v>1067</v>
      </c>
      <c r="AJ116" s="102" t="s">
        <v>1067</v>
      </c>
      <c r="AK116" s="110">
        <v>1</v>
      </c>
      <c r="AL116" s="102"/>
      <c r="AM116" s="102"/>
      <c r="AN116" s="102"/>
      <c r="AO116" s="102"/>
      <c r="AP116" s="102"/>
      <c r="AQ116" s="102"/>
      <c r="AR116" s="102"/>
      <c r="AS116" s="102" t="str">
        <f>"\""name\"" : \"""&amp;demoPosts[[#This Row],[talentProfile.name]]&amp;"\"", "</f>
        <v xml:space="preserve">\"name\" : \"\", </v>
      </c>
      <c r="AT116" s="102" t="str">
        <f>"\""title\"" : \"""&amp;demoPosts[[#This Row],[talentProfile.title]]&amp;"\"", "</f>
        <v xml:space="preserve">\"title\" : \"\", </v>
      </c>
      <c r="AU116" s="102" t="str">
        <f>"\""capabilities\"" : \"""&amp;demoPosts[[#This Row],[talentProfile.capabilities]]&amp;"\"", "</f>
        <v xml:space="preserve">\"capabilities\" : \"\", </v>
      </c>
      <c r="AV116" s="102" t="str">
        <f>"\""video\"" : \"""&amp;demoPosts[[#This Row],[talentProfile.video]]&amp;"\"" "</f>
        <v xml:space="preserve">\"video\" : \"\" </v>
      </c>
      <c r="AW116"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\"dbf62260f2ec4bfc86fb49c180c3987f\", \"versionedPostPredecessorId\" : \"8ecf4d27e2d1442fb2d69a2fc00a222f\", \"versionNumber\" : \"1\", \"canForward\" : true, \"talentProfile\": {\"$type\":\"shared.models.TalentProfile\",\"name\" : \"\", \"title\" : \"\", \"capabilities\" : \"\", \"video\" : \"\" }}</v>
      </c>
      <c r="AX116" s="34" t="str">
        <f>"\""uid\"" : \"""&amp;demoPosts[[#This Row],[uid]]&amp;"\"", "</f>
        <v xml:space="preserve">\"uid\" : \"80ed0252ebb64e2aa648e0de71222247\", </v>
      </c>
      <c r="AY116" s="39" t="e">
        <f>"\""text\"" : \""" &amp;#REF! &amp; "\"", "</f>
        <v>#REF!</v>
      </c>
      <c r="AZ116" s="39" t="str">
        <f t="shared" si="0"/>
        <v xml:space="preserve">\"type\" : \"TEXT\", </v>
      </c>
      <c r="BA116" s="39" t="str">
        <f ca="1">"\""created\"" : \""" &amp; demoPosts[[#This Row],[created]] &amp; "\"", "</f>
        <v xml:space="preserve">\"created\" : \"2016-09-02T23:11:46Z\", </v>
      </c>
      <c r="BB116" s="39" t="str">
        <f>"\""modified\"" : \""" &amp; demoPosts[[#This Row],[modified]] &amp; "\"", "</f>
        <v xml:space="preserve">\"modified\" : \"2002-05-30T09:30:10Z\", </v>
      </c>
      <c r="BC116" s="39" t="str">
        <f ca="1">"\""created\"" : \""" &amp; demoPosts[[#This Row],[created]] &amp; "\"", "</f>
        <v xml:space="preserve">\"created\" : \"2016-09-02T23:11:46Z\", </v>
      </c>
      <c r="BD116" s="39" t="str">
        <f>"\""modified\"" : \""" &amp; demoPosts[[#This Row],[modified]] &amp; "\"", "</f>
        <v xml:space="preserve">\"modified\" : \"2002-05-30T09:30:10Z\", </v>
      </c>
      <c r="BE116" s="39" t="str">
        <f>"\""labels\"" : \""each([Bitcoin],[Ethereum],[" &amp; demoPosts[[#This Row],[postTypeGuidLabel]]&amp;"])\"", "</f>
        <v xml:space="preserve">\"labels\" : \"each([Bitcoin],[Ethereum],[MESSAGEPOSTLABEL])\", </v>
      </c>
      <c r="BF116" s="39" t="str">
        <f t="shared" si="1"/>
        <v>\"connections\":[{\"source\":\"alias://ff5136ad023a66644c4f4a8e2a495bb34689/alias\",\"target\":\"alias://0e65bd3a974ed1d7c195f94055c93537827f/alias\",\"label\":\"f0186f0d-c862-4ee3-9c09-b850a9d745a7\"}],</v>
      </c>
      <c r="BG116" s="39" t="str">
        <f>"\""versionedPostId\"" : \""" &amp; demoPosts[[#This Row],[versionedPost.id]] &amp; "\"", "</f>
        <v xml:space="preserve">\"versionedPostId\" : \"dbf62260f2ec4bfc86fb49c180c3987f\", </v>
      </c>
      <c r="BH116" s="39" t="str">
        <f>"\""versionedPostPredecessorId\"" : \""" &amp; demoPosts[[#This Row],[versionedPost.predecessorID]] &amp; "\"", "</f>
        <v xml:space="preserve">\"versionedPostPredecessorId\" : \"8ecf4d27e2d1442fb2d69a2fc00a222f\", </v>
      </c>
      <c r="BI116" s="102" t="str">
        <f>"\""jobPostType\"" : \""" &amp; demoPosts[[#This Row],[jobPostType]] &amp; "\"", "</f>
        <v xml:space="preserve">\"jobPostType\" : \"na\", </v>
      </c>
      <c r="BJ116" s="102" t="str">
        <f>"\""name\"" : \""" &amp; demoPosts[[#This Row],[summary]] &amp; "\"", "</f>
        <v xml:space="preserve">\"name\" : \"na\", </v>
      </c>
      <c r="BK116" s="102" t="str">
        <f>"\""description\"" : \""" &amp; demoPosts[[#This Row],[description]] &amp; "\"", "</f>
        <v xml:space="preserve">\"description\" : \"na\", </v>
      </c>
      <c r="BL116" s="102" t="str">
        <f>"\""message\"" : \""" &amp; demoPosts[[#This Row],[message]] &amp; "\"", "</f>
        <v xml:space="preserve">\"message\" : \"na\", </v>
      </c>
      <c r="BM116"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6" s="102" t="str">
        <f>"\""postedDate\"" : \""" &amp; demoPosts[[#This Row],[message]] &amp; "\"", "</f>
        <v xml:space="preserve">\"postedDate\" : \"na\", </v>
      </c>
      <c r="BO116" s="102" t="str">
        <f>"\""broadcastDate\"" : \""" &amp; demoPosts[[#This Row],[broadcastDate]] &amp; "\"", "</f>
        <v xml:space="preserve">\"broadcastDate\" : \"2002-05-30T09:30:10Z\", </v>
      </c>
      <c r="BP116" s="102" t="str">
        <f>"\""startDate\"" : \""" &amp; demoPosts[[#This Row],[startDate]] &amp; "\"", "</f>
        <v xml:space="preserve">\"startDate\" : \"2002-05-30T09:30:10Z\", </v>
      </c>
      <c r="BQ116" s="102" t="str">
        <f>"\""endDate\"" : \""" &amp; demoPosts[[#This Row],[endDate]] &amp; "\"", "</f>
        <v xml:space="preserve">\"endDate\" : \"2002-05-30T09:30:10Z\", </v>
      </c>
      <c r="BR116" s="102" t="str">
        <f>"\""currency\"" : \""" &amp; demoPosts[[#This Row],[currency]] &amp; "\"", "</f>
        <v xml:space="preserve">\"currency\" : \"na\", </v>
      </c>
      <c r="BS116" s="102" t="str">
        <f>"\""workLocation\"" : \""" &amp; demoPosts[[#This Row],[workLocation]] &amp; "\"", "</f>
        <v xml:space="preserve">\"workLocation\" : \"na\", </v>
      </c>
      <c r="BT116" s="102" t="str">
        <f>"\""isPayoutInPieces\"" : \""" &amp; demoPosts[[#This Row],[isPayoutInPieces]] &amp; "\"", "</f>
        <v xml:space="preserve">\"isPayoutInPieces\" : \"false\", </v>
      </c>
      <c r="BU116" s="102" t="str">
        <f t="shared" si="2"/>
        <v xml:space="preserve">\"skillNeeded\" : \"\", </v>
      </c>
      <c r="BV116" s="102" t="str">
        <f>"\""posterId\"" : \""" &amp; demoPosts[[#This Row],[posterId]] &amp; "\"", "</f>
        <v xml:space="preserve">\"posterId\" : \"na\", </v>
      </c>
      <c r="BW116" s="102" t="str">
        <f>"\""versionNumber\"" : \""" &amp; demoPosts[[#This Row],[versionNumber]] &amp; "\"", "</f>
        <v xml:space="preserve">\"versionNumber\" : \"1\", </v>
      </c>
      <c r="BX116" s="102" t="str">
        <f>"\""allowFormatting\"" : " &amp; demoPosts[[#This Row],[allowFormatting]] &amp; ", "</f>
        <v xml:space="preserve">\"allowFormatting\" : true, </v>
      </c>
      <c r="BY116" s="102" t="str">
        <f>"\""canForward\"" : " &amp; demoPosts[[#This Row],[canForward]] &amp; ", "</f>
        <v xml:space="preserve">\"canForward\" : true, </v>
      </c>
      <c r="BZ116" s="102" t="str">
        <f t="shared" si="3"/>
        <v xml:space="preserve">\"referents\" : \"\", </v>
      </c>
      <c r="CA116" s="102" t="str">
        <f>"\""contractType\"" : \""" &amp; demoPosts[[#This Row],[contractType]] &amp; "\"", "</f>
        <v xml:space="preserve">\"contractType\" : \"contest\", </v>
      </c>
      <c r="CB116" s="102" t="str">
        <f>"\""budget\"" : \""" &amp; demoPosts[[#This Row],[budget]] &amp; "\"""</f>
        <v>\"budget\" : \"na\"</v>
      </c>
      <c r="CC116"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16" s="104"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6" s="104" t="str">
        <f>"\""subject\"" : \""" &amp; demoPosts[[#This Row],[messageSubject]] &amp; "\"","</f>
        <v>\"subject\" : \"subject to discussion\",</v>
      </c>
      <c r="CF116"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\"canForward\"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\"dbf62260f2ec4bfc86fb49c180c3987f\", \"versionedPostPredecessorId\" : \"8ecf4d27e2d1442fb2d69a2fc00a222f\", \"versionNumber\" : \"1\", \"canForward\"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6" s="39" t="str">
        <f ca="1">"{\""$type\"":\"""&amp;demoPosts[[#This Row],[$type]]&amp;"\"","&amp;demoPosts[[#This Row],[uidInnerJson]]&amp;demoPosts[[#This Row],[createdInnerJson]]&amp;demoPosts[[#This Row],[modifiedInnerJson]]&amp;"\""connections\"":[{}],"&amp;demoPosts[[#This Row],[typeDependentContentJson]]&amp;"}"</f>
        <v>{\"$type\":\"shared.models.MessagePost\",\"uid\" : \"80ed0252ebb64e2aa648e0de71222247\", \"created\" : \"2016-09-02T23:11:46Z\", \"modified\" : \"2002-05-30T09:30:10Z\", \"connections\":[{}],\"postContent\": {\"$type\":\"shared.models.MessagePostContent\",\"versionedPostId\" : \"dbf62260f2ec4bfc86fb49c180c3987f\", \"versionedPostPredecessorId\" : \"8ecf4d27e2d1442fb2d69a2fc00a222f\", \"versionNumber\" : \"1\", \"canForward\"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6" s="34" t="str">
        <f>"""uid"" : """&amp;demoPosts[[#This Row],[uid]]&amp;""", "</f>
        <v xml:space="preserve">"uid" : "80ed0252ebb64e2aa648e0de71222247", </v>
      </c>
      <c r="CK116" t="str">
        <f>"""src"" : """&amp;demoPosts[[#This Row],[Source]]&amp;""", "</f>
        <v xml:space="preserve">"src" : "0001b786be604980af3bd2a9e55d6dae", </v>
      </c>
      <c r="CL116" t="str">
        <f>"""trgts"" : ["""&amp;demoPosts[[#This Row],[trgt1]]&amp;"""], "</f>
        <v xml:space="preserve">"trgts" : ["eeeeeeeeeeeeeeeeeeeeeeeeeeeeeeee"], </v>
      </c>
      <c r="CM116" t="str">
        <f>"""label"" : ""each([Bitcoin],[Ethereum],[" &amp; demoPosts[[#This Row],[postTypeGuidLabel]]&amp;"])"", "</f>
        <v xml:space="preserve">"label" : "each([Bitcoin],[Ethereum],[MESSAGEPOSTLABEL])", </v>
      </c>
      <c r="CN116"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"80ed0252ebb64e2aa648e0de71222247", "value" : "{\"$type\":\"shared.models.MessagePost\",\"uid\" : \"80ed0252ebb64e2aa648e0de71222247\", \"created\" : \"2016-09-02T23:11:46Z\", \"modified\" : \"2002-05-30T09:30:10Z\", \"connections\":[{}],\"postContent\": {\"$type\":\"shared.models.MessagePostContent\",\"versionedPostId\" : \"dbf62260f2ec4bfc86fb49c180c3987f\", \"versionedPostPredecessorId\" : \"8ecf4d27e2d1442fb2d69a2fc00a222f\", \"versionNumber\" : \"1\", \"canForward\"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7" spans="2:92" x14ac:dyDescent="0.25">
      <c r="B117" s="5" t="s">
        <v>2414</v>
      </c>
      <c r="C117" s="40" t="s">
        <v>2505</v>
      </c>
      <c r="D117" s="40" t="str">
        <f>VLOOKUP(demoPosts[[#This Row],[Source]],Table1[[UUID]:[email]],2,FALSE)</f>
        <v>2@localhost</v>
      </c>
      <c r="E117" s="3" t="s">
        <v>2507</v>
      </c>
      <c r="F117" t="s">
        <v>806</v>
      </c>
      <c r="G11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7" s="109" t="s">
        <v>2431</v>
      </c>
      <c r="I117" s="164" t="str">
        <f t="shared" ca="1" si="17"/>
        <v>2016-09-02T23:11:46Z</v>
      </c>
      <c r="J117" s="164" t="s">
        <v>805</v>
      </c>
      <c r="K117" s="173" t="s">
        <v>2508</v>
      </c>
      <c r="L117" s="109"/>
      <c r="M117" s="164" t="s">
        <v>2620</v>
      </c>
      <c r="N117" s="164" t="str">
        <f>ROW(demoPosts[[#This Row],[postTypeGuidLabel]])-3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164">
        <v>12</v>
      </c>
      <c r="P11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164"/>
      <c r="R117" s="120" t="s">
        <v>947</v>
      </c>
      <c r="S117" s="120" t="s">
        <v>952</v>
      </c>
      <c r="T117" s="120" t="s">
        <v>954</v>
      </c>
      <c r="U117" s="120" t="s">
        <v>1066</v>
      </c>
      <c r="V117" s="112" t="s">
        <v>805</v>
      </c>
      <c r="W117" s="112" t="s">
        <v>805</v>
      </c>
      <c r="X117" s="112" t="s">
        <v>805</v>
      </c>
      <c r="Y117" s="112" t="s">
        <v>805</v>
      </c>
      <c r="Z117" s="120" t="s">
        <v>619</v>
      </c>
      <c r="AA117" s="120" t="s">
        <v>865</v>
      </c>
      <c r="AB117" s="112" t="s">
        <v>819</v>
      </c>
      <c r="AC117" s="120" t="s">
        <v>939</v>
      </c>
      <c r="AD117" s="120" t="s">
        <v>2507</v>
      </c>
      <c r="AE117" s="112">
        <v>1</v>
      </c>
      <c r="AF117" s="111" t="s">
        <v>869</v>
      </c>
      <c r="AG117" s="112" t="s">
        <v>869</v>
      </c>
      <c r="AH117" s="120" t="s">
        <v>944</v>
      </c>
      <c r="AI117" s="120" t="s">
        <v>2521</v>
      </c>
      <c r="AJ117" s="120">
        <v>2350.3000000000002</v>
      </c>
      <c r="AK117" s="110">
        <v>1</v>
      </c>
      <c r="AL117" s="120"/>
      <c r="AM117" s="120"/>
      <c r="AN117" s="120"/>
      <c r="AO117" s="120"/>
      <c r="AP117" s="120"/>
      <c r="AQ117" s="120"/>
      <c r="AR117" s="120"/>
      <c r="AS117" s="120" t="str">
        <f>"\""name\"" : \"""&amp;demoPosts[[#This Row],[talentProfile.name]]&amp;"\"", "</f>
        <v xml:space="preserve">\"name\" : \"\", </v>
      </c>
      <c r="AT117" s="120" t="str">
        <f>"\""title\"" : \"""&amp;demoPosts[[#This Row],[talentProfile.title]]&amp;"\"", "</f>
        <v xml:space="preserve">\"title\" : \"\", </v>
      </c>
      <c r="AU117" s="120" t="str">
        <f>"\""capabilities\"" : \"""&amp;demoPosts[[#This Row],[talentProfile.capabilities]]&amp;"\"", "</f>
        <v xml:space="preserve">\"capabilities\" : \"\", </v>
      </c>
      <c r="AV117" s="120" t="str">
        <f>"\""video\"" : \"""&amp;demoPosts[[#This Row],[talentProfile.video]]&amp;"\"" "</f>
        <v xml:space="preserve">\"video\" : \"\" </v>
      </c>
      <c r="AW117"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7" s="35" t="str">
        <f>"\""uid\"" : \"""&amp;demoPosts[[#This Row],[uid]]&amp;"\"", "</f>
        <v xml:space="preserve">\"uid\" : \"81fdc240f91043849c48cebe5cc0df51\", </v>
      </c>
      <c r="AY117" s="39" t="e">
        <f>"\""text\"" : \""" &amp;#REF! &amp; "\"", "</f>
        <v>#REF!</v>
      </c>
      <c r="AZ117" s="39" t="str">
        <f t="shared" si="0"/>
        <v xml:space="preserve">\"type\" : \"TEXT\", </v>
      </c>
      <c r="BA117" s="39" t="str">
        <f ca="1">"\""created\"" : \""" &amp; demoPosts[[#This Row],[created]] &amp; "\"", "</f>
        <v xml:space="preserve">\"created\" : \"2016-09-02T23:11:46Z\", </v>
      </c>
      <c r="BB117" s="39" t="str">
        <f>"\""modified\"" : \""" &amp; demoPosts[[#This Row],[modified]] &amp; "\"", "</f>
        <v xml:space="preserve">\"modified\" : \"2002-05-30T09:30:10Z\", </v>
      </c>
      <c r="BC117" s="39" t="str">
        <f ca="1">"\""created\"" : \""" &amp; demoPosts[[#This Row],[created]] &amp; "\"", "</f>
        <v xml:space="preserve">\"created\" : \"2016-09-02T23:11:46Z\", </v>
      </c>
      <c r="BD117" s="39" t="str">
        <f>"\""modified\"" : \""" &amp; demoPosts[[#This Row],[modified]] &amp; "\"", "</f>
        <v xml:space="preserve">\"modified\" : \"2002-05-30T09:30:10Z\", </v>
      </c>
      <c r="BE117" s="39" t="str">
        <f>"\""labels\"" : \""each([Bitcoin],[Ethereum],[" &amp; demoPosts[[#This Row],[postTypeGuidLabel]]&amp;"])\"", "</f>
        <v xml:space="preserve">\"labels\" : \"each([Bitcoin],[Ethereum],[MESSAGEPOSTLABEL])\", </v>
      </c>
      <c r="BF117" s="39" t="str">
        <f t="shared" si="1"/>
        <v>\"connections\":[{\"source\":\"alias://ff5136ad023a66644c4f4a8e2a495bb34689/alias\",\"target\":\"alias://0e65bd3a974ed1d7c195f94055c93537827f/alias\",\"label\":\"f0186f0d-c862-4ee3-9c09-b850a9d745a7\"}],</v>
      </c>
      <c r="BG117" s="39" t="str">
        <f>"\""versionedPostId\"" : \""" &amp; demoPosts[[#This Row],[versionedPost.id]] &amp; "\"", "</f>
        <v xml:space="preserve">\"versionedPostId\" : \"35e60447747e496aafde65ca182db1c8\", </v>
      </c>
      <c r="BH117" s="39" t="str">
        <f>"\""versionedPostPredecessorId\"" : \""" &amp; demoPosts[[#This Row],[versionedPost.predecessorID]] &amp; "\"", "</f>
        <v xml:space="preserve">\"versionedPostPredecessorId\" : \"\", </v>
      </c>
      <c r="BI117" s="104" t="str">
        <f>"\""jobPostType\"" : \""" &amp; demoPosts[[#This Row],[jobPostType]] &amp; "\"", "</f>
        <v xml:space="preserve">\"jobPostType\" : \"Project-Hourly\", </v>
      </c>
      <c r="BJ117" s="104" t="str">
        <f>"\""name\"" : \""" &amp; demoPosts[[#This Row],[summary]] &amp; "\"", "</f>
        <v xml:space="preserve">\"name\" : \"Help test Bitcoin as payment for my travel-related business\", </v>
      </c>
      <c r="BK117"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7" s="104" t="str">
        <f>"\""message\"" : \""" &amp; demoPosts[[#This Row],[message]] &amp; "\"", "</f>
        <v xml:space="preserve">\"message\" : \"hi\", </v>
      </c>
      <c r="BM117"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7" s="104" t="str">
        <f>"\""postedDate\"" : \""" &amp; demoPosts[[#This Row],[message]] &amp; "\"", "</f>
        <v xml:space="preserve">\"postedDate\" : \"hi\", </v>
      </c>
      <c r="BO117" s="104" t="str">
        <f>"\""broadcastDate\"" : \""" &amp; demoPosts[[#This Row],[broadcastDate]] &amp; "\"", "</f>
        <v xml:space="preserve">\"broadcastDate\" : \"2002-05-30T09:30:10Z\", </v>
      </c>
      <c r="BP117" s="104" t="str">
        <f>"\""startDate\"" : \""" &amp; demoPosts[[#This Row],[startDate]] &amp; "\"", "</f>
        <v xml:space="preserve">\"startDate\" : \"2002-05-30T09:30:10Z\", </v>
      </c>
      <c r="BQ117" s="104" t="str">
        <f>"\""endDate\"" : \""" &amp; demoPosts[[#This Row],[endDate]] &amp; "\"", "</f>
        <v xml:space="preserve">\"endDate\" : \"2002-05-30T09:30:10Z\", </v>
      </c>
      <c r="BR117" s="104" t="str">
        <f>"\""currency\"" : \""" &amp; demoPosts[[#This Row],[currency]] &amp; "\"", "</f>
        <v xml:space="preserve">\"currency\" : \"USD\", </v>
      </c>
      <c r="BS117" s="104" t="str">
        <f>"\""workLocation\"" : \""" &amp; demoPosts[[#This Row],[workLocation]] &amp; "\"", "</f>
        <v xml:space="preserve">\"workLocation\" : \"United States\", </v>
      </c>
      <c r="BT117" s="104" t="str">
        <f>"\""isPayoutInPieces\"" : \""" &amp; demoPosts[[#This Row],[isPayoutInPieces]] &amp; "\"", "</f>
        <v xml:space="preserve">\"isPayoutInPieces\" : \"false\", </v>
      </c>
      <c r="BU117" s="104" t="str">
        <f t="shared" si="2"/>
        <v xml:space="preserve">\"skillNeeded\" : \"\", </v>
      </c>
      <c r="BV117" s="104" t="str">
        <f>"\""posterId\"" : \""" &amp; demoPosts[[#This Row],[posterId]] &amp; "\"", "</f>
        <v xml:space="preserve">\"posterId\" : \"eeeeeeeeeeeeeeeeeeeeeeeeeeeeeeee\", </v>
      </c>
      <c r="BW117" s="104" t="str">
        <f>"\""versionNumber\"" : \""" &amp; demoPosts[[#This Row],[versionNumber]] &amp; "\"", "</f>
        <v xml:space="preserve">\"versionNumber\" : \"1\", </v>
      </c>
      <c r="BX117" s="106" t="str">
        <f>"\""allowFormatting\"" : " &amp; demoPosts[[#This Row],[allowFormatting]] &amp; ", "</f>
        <v xml:space="preserve">\"allowFormatting\" : true, </v>
      </c>
      <c r="BY117" s="104" t="str">
        <f>"\""canForward\"" : " &amp; demoPosts[[#This Row],[canForward]] &amp; ", "</f>
        <v xml:space="preserve">\"canForward\" : true, </v>
      </c>
      <c r="BZ117" s="104" t="str">
        <f t="shared" si="3"/>
        <v xml:space="preserve">\"referents\" : \"\", </v>
      </c>
      <c r="CA117" s="104" t="str">
        <f>"\""contractType\"" : \""" &amp; demoPosts[[#This Row],[contractType]] &amp; "\"", "</f>
        <v xml:space="preserve">\"contractType\" : \"contest\", </v>
      </c>
      <c r="CB117" s="104" t="str">
        <f>"\""budget\"" : \""" &amp; demoPosts[[#This Row],[budget]] &amp; "\"""</f>
        <v>\"budget\" : \"2350.3\"</v>
      </c>
      <c r="CC11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7" s="104"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7" s="104" t="str">
        <f>"\""subject\"" : \""" &amp; demoPosts[[#This Row],[messageSubject]] &amp; "\"","</f>
        <v>\"subject\" : \"subject to discussion\",</v>
      </c>
      <c r="CF11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7" s="39" t="str">
        <f ca="1">"{\""$type\"":\"""&amp;demoPosts[[#This Row],[$type]]&amp;"\"","&amp;demoPosts[[#This Row],[uidInnerJson]]&amp;demoPosts[[#This Row],[createdInnerJson]]&amp;demoPosts[[#This Row],[modifiedInnerJson]]&amp;"\""connections\"":[{}],"&amp;demoPosts[[#This Row],[typeDependentContentJson]]&amp;"}"</f>
        <v>{\"$type\":\"shared.models.MessagePost\",\"uid\" : \"81fdc240f91043849c48cebe5cc0df51\", \"created\" : \"2016-09-02T23:11:46Z\", \"modified\" : \"2002-05-30T09:30:10Z\", \"connections\":[{}],\"postContent\": {\"$type\":\"shared.models.MessagePostContent\",\"versionedPostId\" : \"35e60447747e496aafde65ca182db1c8\", \"versionedPostPredecessorId\" : \"\", \"versionNumber\" : \"1\", \"canForward\"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7" s="35" t="str">
        <f>"""uid"" : """&amp;demoPosts[[#This Row],[uid]]&amp;""", "</f>
        <v xml:space="preserve">"uid" : "81fdc240f91043849c48cebe5cc0df51", </v>
      </c>
      <c r="CK117" s="40" t="str">
        <f>"""src"" : """&amp;demoPosts[[#This Row],[Source]]&amp;""", "</f>
        <v xml:space="preserve">"src" : "0002223c1a99453096fa3ccb8dca5418", </v>
      </c>
      <c r="CL117" s="40" t="str">
        <f>"""trgts"" : ["""&amp;demoPosts[[#This Row],[trgt1]]&amp;"""], "</f>
        <v xml:space="preserve">"trgts" : ["eeeeeeeeeeeeeeeeeeeeeeeeeeeeeeee"], </v>
      </c>
      <c r="CM117" t="str">
        <f>"""label"" : ""each([Bitcoin],[Ethereum],[" &amp; demoPosts[[#This Row],[postTypeGuidLabel]]&amp;"])"", "</f>
        <v xml:space="preserve">"label" : "each([Bitcoin],[Ethereum],[MESSAGEPOSTLABEL])", </v>
      </c>
      <c r="CN117"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"81fdc240f91043849c48cebe5cc0df51", "value" : "{\"$type\":\"shared.models.MessagePost\",\"uid\" : \"81fdc240f91043849c48cebe5cc0df51\", \"created\" : \"2016-09-02T23:11:46Z\", \"modified\" : \"2002-05-30T09:30:10Z\", \"connections\":[{}],\"postContent\": {\"$type\":\"shared.models.MessagePostContent\",\"versionedPostId\" : \"35e60447747e496aafde65ca182db1c8\", \"versionedPostPredecessorId\" : \"\", \"versionNumber\" : \"1\", \"canForward\"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8" spans="2:92" x14ac:dyDescent="0.25">
      <c r="B118" s="5" t="s">
        <v>2413</v>
      </c>
      <c r="C118" s="40" t="s">
        <v>2505</v>
      </c>
      <c r="D118" s="40" t="str">
        <f>VLOOKUP(demoPosts[[#This Row],[Source]],Table1[[UUID]:[email]],2,FALSE)</f>
        <v>2@localhost</v>
      </c>
      <c r="E118" s="3" t="s">
        <v>2507</v>
      </c>
      <c r="F118" t="s">
        <v>806</v>
      </c>
      <c r="G118"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8" s="109" t="s">
        <v>2431</v>
      </c>
      <c r="I118" s="164" t="str">
        <f t="shared" ca="1" si="17"/>
        <v>2016-09-02T23:11:46Z</v>
      </c>
      <c r="J118" s="164" t="s">
        <v>805</v>
      </c>
      <c r="K118" s="173" t="s">
        <v>2508</v>
      </c>
      <c r="L118" s="109"/>
      <c r="M118" s="164" t="s">
        <v>2620</v>
      </c>
      <c r="N118" s="164" t="str">
        <f>ROW(demoPosts[[#This Row],[postTypeGuidLabel]])-3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164">
        <v>12</v>
      </c>
      <c r="P118"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164"/>
      <c r="R118" s="120" t="s">
        <v>947</v>
      </c>
      <c r="S118" s="120" t="s">
        <v>952</v>
      </c>
      <c r="T118" s="120" t="s">
        <v>954</v>
      </c>
      <c r="U118" s="120" t="s">
        <v>1066</v>
      </c>
      <c r="V118" s="112" t="s">
        <v>805</v>
      </c>
      <c r="W118" s="112" t="s">
        <v>805</v>
      </c>
      <c r="X118" s="112" t="s">
        <v>805</v>
      </c>
      <c r="Y118" s="112" t="s">
        <v>805</v>
      </c>
      <c r="Z118" s="120" t="s">
        <v>619</v>
      </c>
      <c r="AA118" s="120" t="s">
        <v>865</v>
      </c>
      <c r="AB118" s="112" t="s">
        <v>819</v>
      </c>
      <c r="AC118" s="120" t="s">
        <v>939</v>
      </c>
      <c r="AD118" s="120" t="s">
        <v>2507</v>
      </c>
      <c r="AE118" s="112">
        <v>1</v>
      </c>
      <c r="AF118" s="111" t="s">
        <v>869</v>
      </c>
      <c r="AG118" s="112" t="s">
        <v>869</v>
      </c>
      <c r="AH118" s="120" t="s">
        <v>944</v>
      </c>
      <c r="AI118" s="120" t="s">
        <v>2521</v>
      </c>
      <c r="AJ118" s="120">
        <v>2350.3000000000002</v>
      </c>
      <c r="AK118" s="110">
        <v>1</v>
      </c>
      <c r="AL118" s="120"/>
      <c r="AM118" s="120"/>
      <c r="AN118" s="120"/>
      <c r="AO118" s="120"/>
      <c r="AP118" s="120"/>
      <c r="AQ118" s="120"/>
      <c r="AR118" s="120"/>
      <c r="AS118" s="120" t="str">
        <f>"\""name\"" : \"""&amp;demoPosts[[#This Row],[talentProfile.name]]&amp;"\"", "</f>
        <v xml:space="preserve">\"name\" : \"\", </v>
      </c>
      <c r="AT118" s="120" t="str">
        <f>"\""title\"" : \"""&amp;demoPosts[[#This Row],[talentProfile.title]]&amp;"\"", "</f>
        <v xml:space="preserve">\"title\" : \"\", </v>
      </c>
      <c r="AU118" s="120" t="str">
        <f>"\""capabilities\"" : \"""&amp;demoPosts[[#This Row],[talentProfile.capabilities]]&amp;"\"", "</f>
        <v xml:space="preserve">\"capabilities\" : \"\", </v>
      </c>
      <c r="AV118" s="120" t="str">
        <f>"\""video\"" : \"""&amp;demoPosts[[#This Row],[talentProfile.video]]&amp;"\"" "</f>
        <v xml:space="preserve">\"video\" : \"\" </v>
      </c>
      <c r="AW118"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8" s="35" t="str">
        <f>"\""uid\"" : \"""&amp;demoPosts[[#This Row],[uid]]&amp;"\"", "</f>
        <v xml:space="preserve">\"uid\" : \"92a5bb55411e4441945238d9e4bfcbe3\", </v>
      </c>
      <c r="AY118" s="39" t="e">
        <f>"\""text\"" : \""" &amp;#REF! &amp; "\"", "</f>
        <v>#REF!</v>
      </c>
      <c r="AZ118" s="39" t="str">
        <f t="shared" si="0"/>
        <v xml:space="preserve">\"type\" : \"TEXT\", </v>
      </c>
      <c r="BA118" s="39" t="str">
        <f ca="1">"\""created\"" : \""" &amp; demoPosts[[#This Row],[created]] &amp; "\"", "</f>
        <v xml:space="preserve">\"created\" : \"2016-09-02T23:11:46Z\", </v>
      </c>
      <c r="BB118" s="39" t="str">
        <f>"\""modified\"" : \""" &amp; demoPosts[[#This Row],[modified]] &amp; "\"", "</f>
        <v xml:space="preserve">\"modified\" : \"2002-05-30T09:30:10Z\", </v>
      </c>
      <c r="BC118" s="39" t="str">
        <f ca="1">"\""created\"" : \""" &amp; demoPosts[[#This Row],[created]] &amp; "\"", "</f>
        <v xml:space="preserve">\"created\" : \"2016-09-02T23:11:46Z\", </v>
      </c>
      <c r="BD118" s="39" t="str">
        <f>"\""modified\"" : \""" &amp; demoPosts[[#This Row],[modified]] &amp; "\"", "</f>
        <v xml:space="preserve">\"modified\" : \"2002-05-30T09:30:10Z\", </v>
      </c>
      <c r="BE118" s="39" t="str">
        <f>"\""labels\"" : \""each([Bitcoin],[Ethereum],[" &amp; demoPosts[[#This Row],[postTypeGuidLabel]]&amp;"])\"", "</f>
        <v xml:space="preserve">\"labels\" : \"each([Bitcoin],[Ethereum],[MESSAGEPOSTLABEL])\", </v>
      </c>
      <c r="BF118" s="39" t="str">
        <f t="shared" si="1"/>
        <v>\"connections\":[{\"source\":\"alias://ff5136ad023a66644c4f4a8e2a495bb34689/alias\",\"target\":\"alias://0e65bd3a974ed1d7c195f94055c93537827f/alias\",\"label\":\"f0186f0d-c862-4ee3-9c09-b850a9d745a7\"}],</v>
      </c>
      <c r="BG118" s="39" t="str">
        <f>"\""versionedPostId\"" : \""" &amp; demoPosts[[#This Row],[versionedPost.id]] &amp; "\"", "</f>
        <v xml:space="preserve">\"versionedPostId\" : \"35e60447747e496aafde65ca182db1c8\", </v>
      </c>
      <c r="BH118" s="39" t="str">
        <f>"\""versionedPostPredecessorId\"" : \""" &amp; demoPosts[[#This Row],[versionedPost.predecessorID]] &amp; "\"", "</f>
        <v xml:space="preserve">\"versionedPostPredecessorId\" : \"\", </v>
      </c>
      <c r="BI118" s="104" t="str">
        <f>"\""jobPostType\"" : \""" &amp; demoPosts[[#This Row],[jobPostType]] &amp; "\"", "</f>
        <v xml:space="preserve">\"jobPostType\" : \"Project-Hourly\", </v>
      </c>
      <c r="BJ118" s="104" t="str">
        <f>"\""name\"" : \""" &amp; demoPosts[[#This Row],[summary]] &amp; "\"", "</f>
        <v xml:space="preserve">\"name\" : \"Help test Bitcoin as payment for my travel-related business\", </v>
      </c>
      <c r="BK118"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8" s="104" t="str">
        <f>"\""message\"" : \""" &amp; demoPosts[[#This Row],[message]] &amp; "\"", "</f>
        <v xml:space="preserve">\"message\" : \"hi\", </v>
      </c>
      <c r="BM118"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8" s="104" t="str">
        <f>"\""postedDate\"" : \""" &amp; demoPosts[[#This Row],[message]] &amp; "\"", "</f>
        <v xml:space="preserve">\"postedDate\" : \"hi\", </v>
      </c>
      <c r="BO118" s="104" t="str">
        <f>"\""broadcastDate\"" : \""" &amp; demoPosts[[#This Row],[broadcastDate]] &amp; "\"", "</f>
        <v xml:space="preserve">\"broadcastDate\" : \"2002-05-30T09:30:10Z\", </v>
      </c>
      <c r="BP118" s="104" t="str">
        <f>"\""startDate\"" : \""" &amp; demoPosts[[#This Row],[startDate]] &amp; "\"", "</f>
        <v xml:space="preserve">\"startDate\" : \"2002-05-30T09:30:10Z\", </v>
      </c>
      <c r="BQ118" s="104" t="str">
        <f>"\""endDate\"" : \""" &amp; demoPosts[[#This Row],[endDate]] &amp; "\"", "</f>
        <v xml:space="preserve">\"endDate\" : \"2002-05-30T09:30:10Z\", </v>
      </c>
      <c r="BR118" s="104" t="str">
        <f>"\""currency\"" : \""" &amp; demoPosts[[#This Row],[currency]] &amp; "\"", "</f>
        <v xml:space="preserve">\"currency\" : \"USD\", </v>
      </c>
      <c r="BS118" s="104" t="str">
        <f>"\""workLocation\"" : \""" &amp; demoPosts[[#This Row],[workLocation]] &amp; "\"", "</f>
        <v xml:space="preserve">\"workLocation\" : \"United States\", </v>
      </c>
      <c r="BT118" s="104" t="str">
        <f>"\""isPayoutInPieces\"" : \""" &amp; demoPosts[[#This Row],[isPayoutInPieces]] &amp; "\"", "</f>
        <v xml:space="preserve">\"isPayoutInPieces\" : \"false\", </v>
      </c>
      <c r="BU118" s="104" t="str">
        <f t="shared" si="2"/>
        <v xml:space="preserve">\"skillNeeded\" : \"\", </v>
      </c>
      <c r="BV118" s="104" t="str">
        <f>"\""posterId\"" : \""" &amp; demoPosts[[#This Row],[posterId]] &amp; "\"", "</f>
        <v xml:space="preserve">\"posterId\" : \"eeeeeeeeeeeeeeeeeeeeeeeeeeeeeeee\", </v>
      </c>
      <c r="BW118" s="104" t="str">
        <f>"\""versionNumber\"" : \""" &amp; demoPosts[[#This Row],[versionNumber]] &amp; "\"", "</f>
        <v xml:space="preserve">\"versionNumber\" : \"1\", </v>
      </c>
      <c r="BX118" s="106" t="str">
        <f>"\""allowFormatting\"" : " &amp; demoPosts[[#This Row],[allowFormatting]] &amp; ", "</f>
        <v xml:space="preserve">\"allowFormatting\" : true, </v>
      </c>
      <c r="BY118" s="104" t="str">
        <f>"\""canForward\"" : " &amp; demoPosts[[#This Row],[canForward]] &amp; ", "</f>
        <v xml:space="preserve">\"canForward\" : true, </v>
      </c>
      <c r="BZ118" s="104" t="str">
        <f t="shared" si="3"/>
        <v xml:space="preserve">\"referents\" : \"\", </v>
      </c>
      <c r="CA118" s="104" t="str">
        <f>"\""contractType\"" : \""" &amp; demoPosts[[#This Row],[contractType]] &amp; "\"", "</f>
        <v xml:space="preserve">\"contractType\" : \"contest\", </v>
      </c>
      <c r="CB118" s="104" t="str">
        <f>"\""budget\"" : \""" &amp; demoPosts[[#This Row],[budget]] &amp; "\"""</f>
        <v>\"budget\" : \"2350.3\"</v>
      </c>
      <c r="CC118"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8" s="104"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8" s="104" t="str">
        <f>"\""subject\"" : \""" &amp; demoPosts[[#This Row],[messageSubject]] &amp; "\"","</f>
        <v>\"subject\" : \"subject to discussion\",</v>
      </c>
      <c r="CF118"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8" s="39" t="str">
        <f ca="1">"{\""$type\"":\"""&amp;demoPosts[[#This Row],[$type]]&amp;"\"","&amp;demoPosts[[#This Row],[uidInnerJson]]&amp;demoPosts[[#This Row],[createdInnerJson]]&amp;demoPosts[[#This Row],[modifiedInnerJson]]&amp;"\""connections\"":[{}],"&amp;demoPosts[[#This Row],[typeDependentContentJson]]&amp;"}"</f>
        <v>{\"$type\":\"shared.models.MessagePost\",\"uid\" : \"92a5bb55411e4441945238d9e4bfcbe3\", \"created\" : \"2016-09-02T23:11:46Z\", \"modified\" : \"2002-05-30T09:30:10Z\", \"connections\":[{}],\"postContent\": {\"$type\":\"shared.models.MessagePostContent\",\"versionedPostId\" : \"35e60447747e496aafde65ca182db1c8\", \"versionedPostPredecessorId\" : \"\", \"versionNumber\" : \"1\", \"canForward\"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8" s="35" t="str">
        <f>"""uid"" : """&amp;demoPosts[[#This Row],[uid]]&amp;""", "</f>
        <v xml:space="preserve">"uid" : "92a5bb55411e4441945238d9e4bfcbe3", </v>
      </c>
      <c r="CK118" s="40" t="str">
        <f>"""src"" : """&amp;demoPosts[[#This Row],[Source]]&amp;""", "</f>
        <v xml:space="preserve">"src" : "0002223c1a99453096fa3ccb8dca5418", </v>
      </c>
      <c r="CL118" s="40" t="str">
        <f>"""trgts"" : ["""&amp;demoPosts[[#This Row],[trgt1]]&amp;"""], "</f>
        <v xml:space="preserve">"trgts" : ["eeeeeeeeeeeeeeeeeeeeeeeeeeeeeeee"], </v>
      </c>
      <c r="CM118" t="str">
        <f>"""label"" : ""each([Bitcoin],[Ethereum],[" &amp; demoPosts[[#This Row],[postTypeGuidLabel]]&amp;"])"", "</f>
        <v xml:space="preserve">"label" : "each([Bitcoin],[Ethereum],[MESSAGEPOSTLABEL])", </v>
      </c>
      <c r="CN11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"92a5bb55411e4441945238d9e4bfcbe3", "value" : "{\"$type\":\"shared.models.MessagePost\",\"uid\" : \"92a5bb55411e4441945238d9e4bfcbe3\", \"created\" : \"2016-09-02T23:11:46Z\", \"modified\" : \"2002-05-30T09:30:10Z\", \"connections\":[{}],\"postContent\": {\"$type\":\"shared.models.MessagePostContent\",\"versionedPostId\" : \"35e60447747e496aafde65ca182db1c8\", \"versionedPostPredecessorId\" : \"\", \"versionNumber\" : \"1\", \"canForward\"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19" spans="2:92" x14ac:dyDescent="0.25">
      <c r="B119" s="5" t="s">
        <v>1099</v>
      </c>
      <c r="C119" s="40" t="s">
        <v>2505</v>
      </c>
      <c r="D119" s="40" t="str">
        <f>VLOOKUP(demoPosts[[#This Row],[Source]],Table1[[UUID]:[email]],2,FALSE)</f>
        <v>2@localhost</v>
      </c>
      <c r="E119" s="3" t="s">
        <v>2507</v>
      </c>
      <c r="F119" t="s">
        <v>806</v>
      </c>
      <c r="G11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19" s="109" t="s">
        <v>2431</v>
      </c>
      <c r="I119" s="164" t="str">
        <f t="shared" ca="1" si="17"/>
        <v>2016-09-02T23:11:46Z</v>
      </c>
      <c r="J119" s="164" t="s">
        <v>805</v>
      </c>
      <c r="K119" s="173" t="s">
        <v>2508</v>
      </c>
      <c r="L119" s="109"/>
      <c r="M119" s="164" t="s">
        <v>2620</v>
      </c>
      <c r="N119" s="164" t="str">
        <f>ROW(demoPosts[[#This Row],[postTypeGuidLabel]])-3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164">
        <v>12</v>
      </c>
      <c r="P119"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164"/>
      <c r="R119" s="120" t="s">
        <v>947</v>
      </c>
      <c r="S119" s="120" t="s">
        <v>952</v>
      </c>
      <c r="T119" s="120" t="s">
        <v>954</v>
      </c>
      <c r="U119" s="120" t="s">
        <v>1066</v>
      </c>
      <c r="V119" s="112" t="s">
        <v>805</v>
      </c>
      <c r="W119" s="112" t="s">
        <v>805</v>
      </c>
      <c r="X119" s="112" t="s">
        <v>805</v>
      </c>
      <c r="Y119" s="112" t="s">
        <v>805</v>
      </c>
      <c r="Z119" s="120" t="s">
        <v>619</v>
      </c>
      <c r="AA119" s="120" t="s">
        <v>865</v>
      </c>
      <c r="AB119" s="112" t="s">
        <v>819</v>
      </c>
      <c r="AC119" s="120" t="s">
        <v>939</v>
      </c>
      <c r="AD119" s="120" t="s">
        <v>2507</v>
      </c>
      <c r="AE119" s="112">
        <v>1</v>
      </c>
      <c r="AF119" s="111" t="s">
        <v>869</v>
      </c>
      <c r="AG119" s="112" t="s">
        <v>869</v>
      </c>
      <c r="AH119" s="120" t="s">
        <v>944</v>
      </c>
      <c r="AI119" s="120" t="s">
        <v>2521</v>
      </c>
      <c r="AJ119" s="120">
        <v>2350.3000000000002</v>
      </c>
      <c r="AK119" s="110">
        <v>1</v>
      </c>
      <c r="AL119" s="120"/>
      <c r="AM119" s="120"/>
      <c r="AN119" s="120"/>
      <c r="AO119" s="120"/>
      <c r="AP119" s="120"/>
      <c r="AQ119" s="120"/>
      <c r="AR119" s="120"/>
      <c r="AS119" s="120" t="str">
        <f>"\""name\"" : \"""&amp;demoPosts[[#This Row],[talentProfile.name]]&amp;"\"", "</f>
        <v xml:space="preserve">\"name\" : \"\", </v>
      </c>
      <c r="AT119" s="120" t="str">
        <f>"\""title\"" : \"""&amp;demoPosts[[#This Row],[talentProfile.title]]&amp;"\"", "</f>
        <v xml:space="preserve">\"title\" : \"\", </v>
      </c>
      <c r="AU119" s="120" t="str">
        <f>"\""capabilities\"" : \"""&amp;demoPosts[[#This Row],[talentProfile.capabilities]]&amp;"\"", "</f>
        <v xml:space="preserve">\"capabilities\" : \"\", </v>
      </c>
      <c r="AV119" s="120" t="str">
        <f>"\""video\"" : \"""&amp;demoPosts[[#This Row],[talentProfile.video]]&amp;"\"" "</f>
        <v xml:space="preserve">\"video\" : \"\" </v>
      </c>
      <c r="AW119"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19" s="35" t="str">
        <f>"\""uid\"" : \"""&amp;demoPosts[[#This Row],[uid]]&amp;"\"", "</f>
        <v xml:space="preserve">\"uid\" : \"9c00dba38f6d407ebe699f0e98f356aa\", </v>
      </c>
      <c r="AY119" s="39" t="e">
        <f>"\""text\"" : \""" &amp;#REF! &amp; "\"", "</f>
        <v>#REF!</v>
      </c>
      <c r="AZ119" s="39" t="str">
        <f t="shared" si="0"/>
        <v xml:space="preserve">\"type\" : \"TEXT\", </v>
      </c>
      <c r="BA119" s="39" t="str">
        <f ca="1">"\""created\"" : \""" &amp; demoPosts[[#This Row],[created]] &amp; "\"", "</f>
        <v xml:space="preserve">\"created\" : \"2016-09-02T23:11:46Z\", </v>
      </c>
      <c r="BB119" s="39" t="str">
        <f>"\""modified\"" : \""" &amp; demoPosts[[#This Row],[modified]] &amp; "\"", "</f>
        <v xml:space="preserve">\"modified\" : \"2002-05-30T09:30:10Z\", </v>
      </c>
      <c r="BC119" s="39" t="str">
        <f ca="1">"\""created\"" : \""" &amp; demoPosts[[#This Row],[created]] &amp; "\"", "</f>
        <v xml:space="preserve">\"created\" : \"2016-09-02T23:11:46Z\", </v>
      </c>
      <c r="BD119" s="39" t="str">
        <f>"\""modified\"" : \""" &amp; demoPosts[[#This Row],[modified]] &amp; "\"", "</f>
        <v xml:space="preserve">\"modified\" : \"2002-05-30T09:30:10Z\", </v>
      </c>
      <c r="BE119" s="39" t="str">
        <f>"\""labels\"" : \""each([Bitcoin],[Ethereum],[" &amp; demoPosts[[#This Row],[postTypeGuidLabel]]&amp;"])\"", "</f>
        <v xml:space="preserve">\"labels\" : \"each([Bitcoin],[Ethereum],[MESSAGEPOSTLABEL])\", </v>
      </c>
      <c r="BF119" s="39" t="str">
        <f t="shared" si="1"/>
        <v>\"connections\":[{\"source\":\"alias://ff5136ad023a66644c4f4a8e2a495bb34689/alias\",\"target\":\"alias://0e65bd3a974ed1d7c195f94055c93537827f/alias\",\"label\":\"f0186f0d-c862-4ee3-9c09-b850a9d745a7\"}],</v>
      </c>
      <c r="BG119" s="39" t="str">
        <f>"\""versionedPostId\"" : \""" &amp; demoPosts[[#This Row],[versionedPost.id]] &amp; "\"", "</f>
        <v xml:space="preserve">\"versionedPostId\" : \"35e60447747e496aafde65ca182db1c8\", </v>
      </c>
      <c r="BH119" s="39" t="str">
        <f>"\""versionedPostPredecessorId\"" : \""" &amp; demoPosts[[#This Row],[versionedPost.predecessorID]] &amp; "\"", "</f>
        <v xml:space="preserve">\"versionedPostPredecessorId\" : \"\", </v>
      </c>
      <c r="BI119" s="104" t="str">
        <f>"\""jobPostType\"" : \""" &amp; demoPosts[[#This Row],[jobPostType]] &amp; "\"", "</f>
        <v xml:space="preserve">\"jobPostType\" : \"Project-Hourly\", </v>
      </c>
      <c r="BJ119" s="104" t="str">
        <f>"\""name\"" : \""" &amp; demoPosts[[#This Row],[summary]] &amp; "\"", "</f>
        <v xml:space="preserve">\"name\" : \"Help test Bitcoin as payment for my travel-related business\", </v>
      </c>
      <c r="BK119"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19" s="104" t="str">
        <f>"\""message\"" : \""" &amp; demoPosts[[#This Row],[message]] &amp; "\"", "</f>
        <v xml:space="preserve">\"message\" : \"hi\", </v>
      </c>
      <c r="BM119"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19" s="104" t="str">
        <f>"\""postedDate\"" : \""" &amp; demoPosts[[#This Row],[message]] &amp; "\"", "</f>
        <v xml:space="preserve">\"postedDate\" : \"hi\", </v>
      </c>
      <c r="BO119" s="104" t="str">
        <f>"\""broadcastDate\"" : \""" &amp; demoPosts[[#This Row],[broadcastDate]] &amp; "\"", "</f>
        <v xml:space="preserve">\"broadcastDate\" : \"2002-05-30T09:30:10Z\", </v>
      </c>
      <c r="BP119" s="104" t="str">
        <f>"\""startDate\"" : \""" &amp; demoPosts[[#This Row],[startDate]] &amp; "\"", "</f>
        <v xml:space="preserve">\"startDate\" : \"2002-05-30T09:30:10Z\", </v>
      </c>
      <c r="BQ119" s="104" t="str">
        <f>"\""endDate\"" : \""" &amp; demoPosts[[#This Row],[endDate]] &amp; "\"", "</f>
        <v xml:space="preserve">\"endDate\" : \"2002-05-30T09:30:10Z\", </v>
      </c>
      <c r="BR119" s="104" t="str">
        <f>"\""currency\"" : \""" &amp; demoPosts[[#This Row],[currency]] &amp; "\"", "</f>
        <v xml:space="preserve">\"currency\" : \"USD\", </v>
      </c>
      <c r="BS119" s="104" t="str">
        <f>"\""workLocation\"" : \""" &amp; demoPosts[[#This Row],[workLocation]] &amp; "\"", "</f>
        <v xml:space="preserve">\"workLocation\" : \"United States\", </v>
      </c>
      <c r="BT119" s="104" t="str">
        <f>"\""isPayoutInPieces\"" : \""" &amp; demoPosts[[#This Row],[isPayoutInPieces]] &amp; "\"", "</f>
        <v xml:space="preserve">\"isPayoutInPieces\" : \"false\", </v>
      </c>
      <c r="BU119" s="104" t="str">
        <f t="shared" si="2"/>
        <v xml:space="preserve">\"skillNeeded\" : \"\", </v>
      </c>
      <c r="BV119" s="104" t="str">
        <f>"\""posterId\"" : \""" &amp; demoPosts[[#This Row],[posterId]] &amp; "\"", "</f>
        <v xml:space="preserve">\"posterId\" : \"eeeeeeeeeeeeeeeeeeeeeeeeeeeeeeee\", </v>
      </c>
      <c r="BW119" s="104" t="str">
        <f>"\""versionNumber\"" : \""" &amp; demoPosts[[#This Row],[versionNumber]] &amp; "\"", "</f>
        <v xml:space="preserve">\"versionNumber\" : \"1\", </v>
      </c>
      <c r="BX119" s="106" t="str">
        <f>"\""allowFormatting\"" : " &amp; demoPosts[[#This Row],[allowFormatting]] &amp; ", "</f>
        <v xml:space="preserve">\"allowFormatting\" : true, </v>
      </c>
      <c r="BY119" s="104" t="str">
        <f>"\""canForward\"" : " &amp; demoPosts[[#This Row],[canForward]] &amp; ", "</f>
        <v xml:space="preserve">\"canForward\" : true, </v>
      </c>
      <c r="BZ119" s="104" t="str">
        <f t="shared" si="3"/>
        <v xml:space="preserve">\"referents\" : \"\", </v>
      </c>
      <c r="CA119" s="104" t="str">
        <f>"\""contractType\"" : \""" &amp; demoPosts[[#This Row],[contractType]] &amp; "\"", "</f>
        <v xml:space="preserve">\"contractType\" : \"contest\", </v>
      </c>
      <c r="CB119" s="104" t="str">
        <f>"\""budget\"" : \""" &amp; demoPosts[[#This Row],[budget]] &amp; "\"""</f>
        <v>\"budget\" : \"2350.3\"</v>
      </c>
      <c r="CC119"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19" s="104"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19" s="104" t="str">
        <f>"\""subject\"" : \""" &amp; demoPosts[[#This Row],[messageSubject]] &amp; "\"","</f>
        <v>\"subject\" : \"subject to discussion\",</v>
      </c>
      <c r="CF119"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1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1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19" s="39" t="str">
        <f ca="1">"{\""$type\"":\"""&amp;demoPosts[[#This Row],[$type]]&amp;"\"","&amp;demoPosts[[#This Row],[uidInnerJson]]&amp;demoPosts[[#This Row],[createdInnerJson]]&amp;demoPosts[[#This Row],[modifiedInnerJson]]&amp;"\""connections\"":[{}],"&amp;demoPosts[[#This Row],[typeDependentContentJson]]&amp;"}"</f>
        <v>{\"$type\":\"shared.models.MessagePost\",\"uid\" : \"9c00dba38f6d407ebe699f0e98f356aa\", \"created\" : \"2016-09-02T23:11:46Z\", \"modified\" : \"2002-05-30T09:30:10Z\", \"connections\":[{}],\"postContent\": {\"$type\":\"shared.models.MessagePostContent\",\"versionedPostId\" : \"35e60447747e496aafde65ca182db1c8\", \"versionedPostPredecessorId\" : \"\", \"versionNumber\" : \"1\", \"canForward\"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19" s="35" t="str">
        <f>"""uid"" : """&amp;demoPosts[[#This Row],[uid]]&amp;""", "</f>
        <v xml:space="preserve">"uid" : "9c00dba38f6d407ebe699f0e98f356aa", </v>
      </c>
      <c r="CK119" s="40" t="str">
        <f>"""src"" : """&amp;demoPosts[[#This Row],[Source]]&amp;""", "</f>
        <v xml:space="preserve">"src" : "0002223c1a99453096fa3ccb8dca5418", </v>
      </c>
      <c r="CL119" s="40" t="str">
        <f>"""trgts"" : ["""&amp;demoPosts[[#This Row],[trgt1]]&amp;"""], "</f>
        <v xml:space="preserve">"trgts" : ["eeeeeeeeeeeeeeeeeeeeeeeeeeeeeeee"], </v>
      </c>
      <c r="CM119" t="str">
        <f>"""label"" : ""each([Bitcoin],[Ethereum],[" &amp; demoPosts[[#This Row],[postTypeGuidLabel]]&amp;"])"", "</f>
        <v xml:space="preserve">"label" : "each([Bitcoin],[Ethereum],[MESSAGEPOSTLABEL])", </v>
      </c>
      <c r="CN119"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"9c00dba38f6d407ebe699f0e98f356aa", "value" : "{\"$type\":\"shared.models.MessagePost\",\"uid\" : \"9c00dba38f6d407ebe699f0e98f356aa\", \"created\" : \"2016-09-02T23:11:46Z\", \"modified\" : \"2002-05-30T09:30:10Z\", \"connections\":[{}],\"postContent\": {\"$type\":\"shared.models.MessagePostContent\",\"versionedPostId\" : \"35e60447747e496aafde65ca182db1c8\", \"versionedPostPredecessorId\" : \"\", \"versionNumber\" : \"1\", \"canForward\"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0" spans="2:92" x14ac:dyDescent="0.25">
      <c r="B120" s="5" t="s">
        <v>1100</v>
      </c>
      <c r="C120" s="40" t="s">
        <v>2505</v>
      </c>
      <c r="D120" s="40" t="str">
        <f>VLOOKUP(demoPosts[[#This Row],[Source]],Table1[[UUID]:[email]],2,FALSE)</f>
        <v>2@localhost</v>
      </c>
      <c r="E120" s="3" t="s">
        <v>2507</v>
      </c>
      <c r="F120" t="s">
        <v>806</v>
      </c>
      <c r="G12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0" s="109" t="s">
        <v>2431</v>
      </c>
      <c r="I120" s="164" t="str">
        <f t="shared" ca="1" si="17"/>
        <v>2016-09-02T23:11:46Z</v>
      </c>
      <c r="J120" s="164" t="s">
        <v>805</v>
      </c>
      <c r="K120" s="173" t="s">
        <v>2508</v>
      </c>
      <c r="L120" s="109"/>
      <c r="M120" s="164" t="s">
        <v>2620</v>
      </c>
      <c r="N120" s="164" t="str">
        <f>ROW(demoPosts[[#This Row],[postTypeGuidLabel]])-3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164">
        <v>12</v>
      </c>
      <c r="P120"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164"/>
      <c r="R120" s="120" t="s">
        <v>947</v>
      </c>
      <c r="S120" s="120" t="s">
        <v>952</v>
      </c>
      <c r="T120" s="120" t="s">
        <v>954</v>
      </c>
      <c r="U120" s="120" t="s">
        <v>1066</v>
      </c>
      <c r="V120" s="112" t="s">
        <v>805</v>
      </c>
      <c r="W120" s="112" t="s">
        <v>805</v>
      </c>
      <c r="X120" s="112" t="s">
        <v>805</v>
      </c>
      <c r="Y120" s="112" t="s">
        <v>805</v>
      </c>
      <c r="Z120" s="120" t="s">
        <v>619</v>
      </c>
      <c r="AA120" s="120" t="s">
        <v>865</v>
      </c>
      <c r="AB120" s="112" t="s">
        <v>819</v>
      </c>
      <c r="AC120" s="120" t="s">
        <v>939</v>
      </c>
      <c r="AD120" s="120" t="s">
        <v>2507</v>
      </c>
      <c r="AE120" s="112">
        <v>1</v>
      </c>
      <c r="AF120" s="111" t="s">
        <v>869</v>
      </c>
      <c r="AG120" s="112" t="s">
        <v>869</v>
      </c>
      <c r="AH120" s="120" t="s">
        <v>944</v>
      </c>
      <c r="AI120" s="120" t="s">
        <v>2521</v>
      </c>
      <c r="AJ120" s="120">
        <v>2350.3000000000002</v>
      </c>
      <c r="AK120" s="110">
        <v>1</v>
      </c>
      <c r="AL120" s="120"/>
      <c r="AM120" s="120"/>
      <c r="AN120" s="120"/>
      <c r="AO120" s="120"/>
      <c r="AP120" s="120"/>
      <c r="AQ120" s="120"/>
      <c r="AR120" s="120"/>
      <c r="AS120" s="120" t="str">
        <f>"\""name\"" : \"""&amp;demoPosts[[#This Row],[talentProfile.name]]&amp;"\"", "</f>
        <v xml:space="preserve">\"name\" : \"\", </v>
      </c>
      <c r="AT120" s="120" t="str">
        <f>"\""title\"" : \"""&amp;demoPosts[[#This Row],[talentProfile.title]]&amp;"\"", "</f>
        <v xml:space="preserve">\"title\" : \"\", </v>
      </c>
      <c r="AU120" s="120" t="str">
        <f>"\""capabilities\"" : \"""&amp;demoPosts[[#This Row],[talentProfile.capabilities]]&amp;"\"", "</f>
        <v xml:space="preserve">\"capabilities\" : \"\", </v>
      </c>
      <c r="AV120" s="120" t="str">
        <f>"\""video\"" : \"""&amp;demoPosts[[#This Row],[talentProfile.video]]&amp;"\"" "</f>
        <v xml:space="preserve">\"video\" : \"\" </v>
      </c>
      <c r="AW120"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20" s="35" t="str">
        <f>"\""uid\"" : \"""&amp;demoPosts[[#This Row],[uid]]&amp;"\"", "</f>
        <v xml:space="preserve">\"uid\" : \"9f86552db0894a25ab3f2a756b4089cf\", </v>
      </c>
      <c r="AY120" s="39" t="e">
        <f>"\""text\"" : \""" &amp;#REF! &amp; "\"", "</f>
        <v>#REF!</v>
      </c>
      <c r="AZ120" s="39" t="str">
        <f t="shared" si="0"/>
        <v xml:space="preserve">\"type\" : \"TEXT\", </v>
      </c>
      <c r="BA120" s="39" t="str">
        <f ca="1">"\""created\"" : \""" &amp; demoPosts[[#This Row],[created]] &amp; "\"", "</f>
        <v xml:space="preserve">\"created\" : \"2016-09-02T23:11:46Z\", </v>
      </c>
      <c r="BB120" s="39" t="str">
        <f>"\""modified\"" : \""" &amp; demoPosts[[#This Row],[modified]] &amp; "\"", "</f>
        <v xml:space="preserve">\"modified\" : \"2002-05-30T09:30:10Z\", </v>
      </c>
      <c r="BC120" s="39" t="str">
        <f ca="1">"\""created\"" : \""" &amp; demoPosts[[#This Row],[created]] &amp; "\"", "</f>
        <v xml:space="preserve">\"created\" : \"2016-09-02T23:11:46Z\", </v>
      </c>
      <c r="BD120" s="39" t="str">
        <f>"\""modified\"" : \""" &amp; demoPosts[[#This Row],[modified]] &amp; "\"", "</f>
        <v xml:space="preserve">\"modified\" : \"2002-05-30T09:30:10Z\", </v>
      </c>
      <c r="BE120" s="39" t="str">
        <f>"\""labels\"" : \""each([Bitcoin],[Ethereum],[" &amp; demoPosts[[#This Row],[postTypeGuidLabel]]&amp;"])\"", "</f>
        <v xml:space="preserve">\"labels\" : \"each([Bitcoin],[Ethereum],[MESSAGEPOSTLABEL])\", </v>
      </c>
      <c r="BF120" s="39" t="str">
        <f t="shared" si="1"/>
        <v>\"connections\":[{\"source\":\"alias://ff5136ad023a66644c4f4a8e2a495bb34689/alias\",\"target\":\"alias://0e65bd3a974ed1d7c195f94055c93537827f/alias\",\"label\":\"f0186f0d-c862-4ee3-9c09-b850a9d745a7\"}],</v>
      </c>
      <c r="BG120" s="39" t="str">
        <f>"\""versionedPostId\"" : \""" &amp; demoPosts[[#This Row],[versionedPost.id]] &amp; "\"", "</f>
        <v xml:space="preserve">\"versionedPostId\" : \"35e60447747e496aafde65ca182db1c8\", </v>
      </c>
      <c r="BH120" s="39" t="str">
        <f>"\""versionedPostPredecessorId\"" : \""" &amp; demoPosts[[#This Row],[versionedPost.predecessorID]] &amp; "\"", "</f>
        <v xml:space="preserve">\"versionedPostPredecessorId\" : \"\", </v>
      </c>
      <c r="BI120" s="104" t="str">
        <f>"\""jobPostType\"" : \""" &amp; demoPosts[[#This Row],[jobPostType]] &amp; "\"", "</f>
        <v xml:space="preserve">\"jobPostType\" : \"Project-Hourly\", </v>
      </c>
      <c r="BJ120" s="104" t="str">
        <f>"\""name\"" : \""" &amp; demoPosts[[#This Row],[summary]] &amp; "\"", "</f>
        <v xml:space="preserve">\"name\" : \"Help test Bitcoin as payment for my travel-related business\", </v>
      </c>
      <c r="BK120"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20" s="104" t="str">
        <f>"\""message\"" : \""" &amp; demoPosts[[#This Row],[message]] &amp; "\"", "</f>
        <v xml:space="preserve">\"message\" : \"hi\", </v>
      </c>
      <c r="BM120"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0" s="104" t="str">
        <f>"\""postedDate\"" : \""" &amp; demoPosts[[#This Row],[message]] &amp; "\"", "</f>
        <v xml:space="preserve">\"postedDate\" : \"hi\", </v>
      </c>
      <c r="BO120" s="104" t="str">
        <f>"\""broadcastDate\"" : \""" &amp; demoPosts[[#This Row],[broadcastDate]] &amp; "\"", "</f>
        <v xml:space="preserve">\"broadcastDate\" : \"2002-05-30T09:30:10Z\", </v>
      </c>
      <c r="BP120" s="104" t="str">
        <f>"\""startDate\"" : \""" &amp; demoPosts[[#This Row],[startDate]] &amp; "\"", "</f>
        <v xml:space="preserve">\"startDate\" : \"2002-05-30T09:30:10Z\", </v>
      </c>
      <c r="BQ120" s="104" t="str">
        <f>"\""endDate\"" : \""" &amp; demoPosts[[#This Row],[endDate]] &amp; "\"", "</f>
        <v xml:space="preserve">\"endDate\" : \"2002-05-30T09:30:10Z\", </v>
      </c>
      <c r="BR120" s="104" t="str">
        <f>"\""currency\"" : \""" &amp; demoPosts[[#This Row],[currency]] &amp; "\"", "</f>
        <v xml:space="preserve">\"currency\" : \"USD\", </v>
      </c>
      <c r="BS120" s="104" t="str">
        <f>"\""workLocation\"" : \""" &amp; demoPosts[[#This Row],[workLocation]] &amp; "\"", "</f>
        <v xml:space="preserve">\"workLocation\" : \"United States\", </v>
      </c>
      <c r="BT120" s="104" t="str">
        <f>"\""isPayoutInPieces\"" : \""" &amp; demoPosts[[#This Row],[isPayoutInPieces]] &amp; "\"", "</f>
        <v xml:space="preserve">\"isPayoutInPieces\" : \"false\", </v>
      </c>
      <c r="BU120" s="104" t="str">
        <f t="shared" si="2"/>
        <v xml:space="preserve">\"skillNeeded\" : \"\", </v>
      </c>
      <c r="BV120" s="104" t="str">
        <f>"\""posterId\"" : \""" &amp; demoPosts[[#This Row],[posterId]] &amp; "\"", "</f>
        <v xml:space="preserve">\"posterId\" : \"eeeeeeeeeeeeeeeeeeeeeeeeeeeeeeee\", </v>
      </c>
      <c r="BW120" s="104" t="str">
        <f>"\""versionNumber\"" : \""" &amp; demoPosts[[#This Row],[versionNumber]] &amp; "\"", "</f>
        <v xml:space="preserve">\"versionNumber\" : \"1\", </v>
      </c>
      <c r="BX120" s="106" t="str">
        <f>"\""allowFormatting\"" : " &amp; demoPosts[[#This Row],[allowFormatting]] &amp; ", "</f>
        <v xml:space="preserve">\"allowFormatting\" : true, </v>
      </c>
      <c r="BY120" s="104" t="str">
        <f>"\""canForward\"" : " &amp; demoPosts[[#This Row],[canForward]] &amp; ", "</f>
        <v xml:space="preserve">\"canForward\" : true, </v>
      </c>
      <c r="BZ120" s="104" t="str">
        <f t="shared" si="3"/>
        <v xml:space="preserve">\"referents\" : \"\", </v>
      </c>
      <c r="CA120" s="104" t="str">
        <f>"\""contractType\"" : \""" &amp; demoPosts[[#This Row],[contractType]] &amp; "\"", "</f>
        <v xml:space="preserve">\"contractType\" : \"contest\", </v>
      </c>
      <c r="CB120" s="104" t="str">
        <f>"\""budget\"" : \""" &amp; demoPosts[[#This Row],[budget]] &amp; "\"""</f>
        <v>\"budget\" : \"2350.3\"</v>
      </c>
      <c r="CC120"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20" s="104"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0" s="104" t="str">
        <f>"\""subject\"" : \""" &amp; demoPosts[[#This Row],[messageSubject]] &amp; "\"","</f>
        <v>\"subject\" : \"subject to discussion\",</v>
      </c>
      <c r="CF120"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0" s="39" t="str">
        <f ca="1">"{\""$type\"":\"""&amp;demoPosts[[#This Row],[$type]]&amp;"\"","&amp;demoPosts[[#This Row],[uidInnerJson]]&amp;demoPosts[[#This Row],[createdInnerJson]]&amp;demoPosts[[#This Row],[modifiedInnerJson]]&amp;"\""connections\"":[{}],"&amp;demoPosts[[#This Row],[typeDependentContentJson]]&amp;"}"</f>
        <v>{\"$type\":\"shared.models.MessagePost\",\"uid\" : \"9f86552db0894a25ab3f2a756b4089cf\", \"created\" : \"2016-09-02T23:11:46Z\", \"modified\" : \"2002-05-30T09:30:10Z\", \"connections\":[{}],\"postContent\": {\"$type\":\"shared.models.MessagePostContent\",\"versionedPostId\" : \"35e60447747e496aafde65ca182db1c8\", \"versionedPostPredecessorId\" : \"\", \"versionNumber\" : \"1\", \"canForward\"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0" s="35" t="str">
        <f>"""uid"" : """&amp;demoPosts[[#This Row],[uid]]&amp;""", "</f>
        <v xml:space="preserve">"uid" : "9f86552db0894a25ab3f2a756b4089cf", </v>
      </c>
      <c r="CK120" s="40" t="str">
        <f>"""src"" : """&amp;demoPosts[[#This Row],[Source]]&amp;""", "</f>
        <v xml:space="preserve">"src" : "0002223c1a99453096fa3ccb8dca5418", </v>
      </c>
      <c r="CL120" s="40" t="str">
        <f>"""trgts"" : ["""&amp;demoPosts[[#This Row],[trgt1]]&amp;"""], "</f>
        <v xml:space="preserve">"trgts" : ["eeeeeeeeeeeeeeeeeeeeeeeeeeeeeeee"], </v>
      </c>
      <c r="CM120" t="str">
        <f>"""label"" : ""each([Bitcoin],[Ethereum],[" &amp; demoPosts[[#This Row],[postTypeGuidLabel]]&amp;"])"", "</f>
        <v xml:space="preserve">"label" : "each([Bitcoin],[Ethereum],[MESSAGEPOSTLABEL])", </v>
      </c>
      <c r="CN120"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"9f86552db0894a25ab3f2a756b4089cf", "value" : "{\"$type\":\"shared.models.MessagePost\",\"uid\" : \"9f86552db0894a25ab3f2a756b4089cf\", \"created\" : \"2016-09-02T23:11:46Z\", \"modified\" : \"2002-05-30T09:30:10Z\", \"connections\":[{}],\"postContent\": {\"$type\":\"shared.models.MessagePostContent\",\"versionedPostId\" : \"35e60447747e496aafde65ca182db1c8\", \"versionedPostPredecessorId\" : \"\", \"versionNumber\" : \"1\", \"canForward\"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1" spans="2:92" x14ac:dyDescent="0.25">
      <c r="B121" t="s">
        <v>2499</v>
      </c>
      <c r="C121" s="40" t="s">
        <v>2505</v>
      </c>
      <c r="D121" s="40" t="str">
        <f>VLOOKUP(demoPosts[[#This Row],[Source]],Table1[[UUID]:[email]],2,FALSE)</f>
        <v>2@localhost</v>
      </c>
      <c r="E121" s="3" t="s">
        <v>2507</v>
      </c>
      <c r="F121" t="s">
        <v>806</v>
      </c>
      <c r="G121"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1" s="109" t="s">
        <v>2431</v>
      </c>
      <c r="I121" s="164" t="str">
        <f t="shared" ca="1" si="17"/>
        <v>2016-09-02T23:11:46Z</v>
      </c>
      <c r="J121" s="164" t="s">
        <v>805</v>
      </c>
      <c r="K121" s="174" t="s">
        <v>2516</v>
      </c>
      <c r="L121" s="39"/>
      <c r="M121" s="164" t="s">
        <v>2620</v>
      </c>
      <c r="N121" s="164" t="str">
        <f>ROW(demoPosts[[#This Row],[postTypeGuidLabel]])-3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164">
        <v>12</v>
      </c>
      <c r="P121"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164"/>
      <c r="R121" s="102" t="s">
        <v>1067</v>
      </c>
      <c r="S121" s="102" t="s">
        <v>1067</v>
      </c>
      <c r="T121" s="102" t="s">
        <v>1067</v>
      </c>
      <c r="U121" s="102" t="s">
        <v>1067</v>
      </c>
      <c r="V121" s="101" t="s">
        <v>805</v>
      </c>
      <c r="W121" s="101" t="s">
        <v>805</v>
      </c>
      <c r="X121" s="101" t="s">
        <v>805</v>
      </c>
      <c r="Y121" s="101" t="s">
        <v>805</v>
      </c>
      <c r="Z121" s="102" t="s">
        <v>1067</v>
      </c>
      <c r="AA121" s="102" t="s">
        <v>1067</v>
      </c>
      <c r="AB121" s="101" t="s">
        <v>819</v>
      </c>
      <c r="AC121" s="102" t="s">
        <v>1067</v>
      </c>
      <c r="AD121" s="102" t="s">
        <v>1067</v>
      </c>
      <c r="AE121" s="101">
        <v>1</v>
      </c>
      <c r="AF121" s="103" t="s">
        <v>869</v>
      </c>
      <c r="AG121" s="101" t="s">
        <v>869</v>
      </c>
      <c r="AH121" s="102" t="s">
        <v>1067</v>
      </c>
      <c r="AI121" s="102" t="s">
        <v>1067</v>
      </c>
      <c r="AJ121" s="102" t="s">
        <v>1067</v>
      </c>
      <c r="AK121" s="110">
        <v>1</v>
      </c>
      <c r="AL121" s="102"/>
      <c r="AM121" s="102"/>
      <c r="AN121" s="102"/>
      <c r="AO121" s="102"/>
      <c r="AP121" s="102"/>
      <c r="AQ121" s="102"/>
      <c r="AR121" s="102"/>
      <c r="AS121" s="102" t="str">
        <f>"\""name\"" : \"""&amp;demoPosts[[#This Row],[talentProfile.name]]&amp;"\"", "</f>
        <v xml:space="preserve">\"name\" : \"\", </v>
      </c>
      <c r="AT121" s="102" t="str">
        <f>"\""title\"" : \"""&amp;demoPosts[[#This Row],[talentProfile.title]]&amp;"\"", "</f>
        <v xml:space="preserve">\"title\" : \"\", </v>
      </c>
      <c r="AU121" s="102" t="str">
        <f>"\""capabilities\"" : \"""&amp;demoPosts[[#This Row],[talentProfile.capabilities]]&amp;"\"", "</f>
        <v xml:space="preserve">\"capabilities\" : \"\", </v>
      </c>
      <c r="AV121" s="102" t="str">
        <f>"\""video\"" : \"""&amp;demoPosts[[#This Row],[talentProfile.video]]&amp;"\"" "</f>
        <v xml:space="preserve">\"video\" : \"\" </v>
      </c>
      <c r="AW121"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\"84e564765be445ae95b4dba6c683c0fb\", \"versionedPostPredecessorId\" : \"\", \"versionNumber\" : \"1\", \"canForward\" : true, \"talentProfile\": {\"$type\":\"shared.models.TalentProfile\",\"name\" : \"\", \"title\" : \"\", \"capabilities\" : \"\", \"video\" : \"\" }}</v>
      </c>
      <c r="AX121" s="34" t="str">
        <f>"\""uid\"" : \"""&amp;demoPosts[[#This Row],[uid]]&amp;"\"", "</f>
        <v xml:space="preserve">\"uid\" : \"adead15a372e4f18b233cff7e0925053\", </v>
      </c>
      <c r="AY121" s="39" t="e">
        <f>"\""text\"" : \""" &amp;#REF! &amp; "\"", "</f>
        <v>#REF!</v>
      </c>
      <c r="AZ121" s="39" t="str">
        <f t="shared" si="0"/>
        <v xml:space="preserve">\"type\" : \"TEXT\", </v>
      </c>
      <c r="BA121" s="39" t="str">
        <f ca="1">"\""created\"" : \""" &amp; demoPosts[[#This Row],[created]] &amp; "\"", "</f>
        <v xml:space="preserve">\"created\" : \"2016-09-02T23:11:46Z\", </v>
      </c>
      <c r="BB121" s="39" t="str">
        <f>"\""modified\"" : \""" &amp; demoPosts[[#This Row],[modified]] &amp; "\"", "</f>
        <v xml:space="preserve">\"modified\" : \"2002-05-30T09:30:10Z\", </v>
      </c>
      <c r="BC121" s="39" t="str">
        <f ca="1">"\""created\"" : \""" &amp; demoPosts[[#This Row],[created]] &amp; "\"", "</f>
        <v xml:space="preserve">\"created\" : \"2016-09-02T23:11:46Z\", </v>
      </c>
      <c r="BD121" s="39" t="str">
        <f>"\""modified\"" : \""" &amp; demoPosts[[#This Row],[modified]] &amp; "\"", "</f>
        <v xml:space="preserve">\"modified\" : \"2002-05-30T09:30:10Z\", </v>
      </c>
      <c r="BE121" s="39" t="str">
        <f>"\""labels\"" : \""each([Bitcoin],[Ethereum],[" &amp; demoPosts[[#This Row],[postTypeGuidLabel]]&amp;"])\"", "</f>
        <v xml:space="preserve">\"labels\" : \"each([Bitcoin],[Ethereum],[MESSAGEPOSTLABEL])\", </v>
      </c>
      <c r="BF121" s="39" t="str">
        <f t="shared" si="1"/>
        <v>\"connections\":[{\"source\":\"alias://ff5136ad023a66644c4f4a8e2a495bb34689/alias\",\"target\":\"alias://0e65bd3a974ed1d7c195f94055c93537827f/alias\",\"label\":\"f0186f0d-c862-4ee3-9c09-b850a9d745a7\"}],</v>
      </c>
      <c r="BG121" s="39" t="str">
        <f>"\""versionedPostId\"" : \""" &amp; demoPosts[[#This Row],[versionedPost.id]] &amp; "\"", "</f>
        <v xml:space="preserve">\"versionedPostId\" : \"84e564765be445ae95b4dba6c683c0fb\", </v>
      </c>
      <c r="BH121" s="39" t="str">
        <f>"\""versionedPostPredecessorId\"" : \""" &amp; demoPosts[[#This Row],[versionedPost.predecessorID]] &amp; "\"", "</f>
        <v xml:space="preserve">\"versionedPostPredecessorId\" : \"\", </v>
      </c>
      <c r="BI121" s="102" t="str">
        <f>"\""jobPostType\"" : \""" &amp; demoPosts[[#This Row],[jobPostType]] &amp; "\"", "</f>
        <v xml:space="preserve">\"jobPostType\" : \"na\", </v>
      </c>
      <c r="BJ121" s="102" t="str">
        <f>"\""name\"" : \""" &amp; demoPosts[[#This Row],[summary]] &amp; "\"", "</f>
        <v xml:space="preserve">\"name\" : \"na\", </v>
      </c>
      <c r="BK121" s="102" t="str">
        <f>"\""description\"" : \""" &amp; demoPosts[[#This Row],[description]] &amp; "\"", "</f>
        <v xml:space="preserve">\"description\" : \"na\", </v>
      </c>
      <c r="BL121" s="102" t="str">
        <f>"\""message\"" : \""" &amp; demoPosts[[#This Row],[message]] &amp; "\"", "</f>
        <v xml:space="preserve">\"message\" : \"na\", </v>
      </c>
      <c r="BM121"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1" s="102" t="str">
        <f>"\""postedDate\"" : \""" &amp; demoPosts[[#This Row],[message]] &amp; "\"", "</f>
        <v xml:space="preserve">\"postedDate\" : \"na\", </v>
      </c>
      <c r="BO121" s="102" t="str">
        <f>"\""broadcastDate\"" : \""" &amp; demoPosts[[#This Row],[broadcastDate]] &amp; "\"", "</f>
        <v xml:space="preserve">\"broadcastDate\" : \"2002-05-30T09:30:10Z\", </v>
      </c>
      <c r="BP121" s="102" t="str">
        <f>"\""startDate\"" : \""" &amp; demoPosts[[#This Row],[startDate]] &amp; "\"", "</f>
        <v xml:space="preserve">\"startDate\" : \"2002-05-30T09:30:10Z\", </v>
      </c>
      <c r="BQ121" s="102" t="str">
        <f>"\""endDate\"" : \""" &amp; demoPosts[[#This Row],[endDate]] &amp; "\"", "</f>
        <v xml:space="preserve">\"endDate\" : \"2002-05-30T09:30:10Z\", </v>
      </c>
      <c r="BR121" s="102" t="str">
        <f>"\""currency\"" : \""" &amp; demoPosts[[#This Row],[currency]] &amp; "\"", "</f>
        <v xml:space="preserve">\"currency\" : \"na\", </v>
      </c>
      <c r="BS121" s="102" t="str">
        <f>"\""workLocation\"" : \""" &amp; demoPosts[[#This Row],[workLocation]] &amp; "\"", "</f>
        <v xml:space="preserve">\"workLocation\" : \"na\", </v>
      </c>
      <c r="BT121" s="102" t="str">
        <f>"\""isPayoutInPieces\"" : \""" &amp; demoPosts[[#This Row],[isPayoutInPieces]] &amp; "\"", "</f>
        <v xml:space="preserve">\"isPayoutInPieces\" : \"false\", </v>
      </c>
      <c r="BU121" s="102" t="str">
        <f t="shared" si="2"/>
        <v xml:space="preserve">\"skillNeeded\" : \"\", </v>
      </c>
      <c r="BV121" s="102" t="str">
        <f>"\""posterId\"" : \""" &amp; demoPosts[[#This Row],[posterId]] &amp; "\"", "</f>
        <v xml:space="preserve">\"posterId\" : \"na\", </v>
      </c>
      <c r="BW121" s="102" t="str">
        <f>"\""versionNumber\"" : \""" &amp; demoPosts[[#This Row],[versionNumber]] &amp; "\"", "</f>
        <v xml:space="preserve">\"versionNumber\" : \"1\", </v>
      </c>
      <c r="BX121" s="102" t="str">
        <f>"\""allowFormatting\"" : " &amp; demoPosts[[#This Row],[allowFormatting]] &amp; ", "</f>
        <v xml:space="preserve">\"allowFormatting\" : true, </v>
      </c>
      <c r="BY121" s="102" t="str">
        <f>"\""canForward\"" : " &amp; demoPosts[[#This Row],[canForward]] &amp; ", "</f>
        <v xml:space="preserve">\"canForward\" : true, </v>
      </c>
      <c r="BZ121" s="102" t="str">
        <f t="shared" si="3"/>
        <v xml:space="preserve">\"referents\" : \"\", </v>
      </c>
      <c r="CA121" s="102" t="str">
        <f>"\""contractType\"" : \""" &amp; demoPosts[[#This Row],[contractType]] &amp; "\"", "</f>
        <v xml:space="preserve">\"contractType\" : \"contest\", </v>
      </c>
      <c r="CB121" s="102" t="str">
        <f>"\""budget\"" : \""" &amp; demoPosts[[#This Row],[budget]] &amp; "\"""</f>
        <v>\"budget\" : \"na\"</v>
      </c>
      <c r="CC121"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21" s="104"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1" s="104" t="str">
        <f>"\""subject\"" : \""" &amp; demoPosts[[#This Row],[messageSubject]] &amp; "\"","</f>
        <v>\"subject\" : \"subject to discussion\",</v>
      </c>
      <c r="CF121"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\"84e564765be445ae95b4dba6c683c0fb\", \"versionedPostPredecessorId\" : \"\", \"versionNumber\" : \"1\", \"canForward\"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\"84e564765be445ae95b4dba6c683c0fb\", \"versionedPostPredecessorId\" : \"\", \"versionNumber\" : \"1\", \"canForward\"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1" s="39" t="str">
        <f ca="1">"{\""$type\"":\"""&amp;demoPosts[[#This Row],[$type]]&amp;"\"","&amp;demoPosts[[#This Row],[uidInnerJson]]&amp;demoPosts[[#This Row],[createdInnerJson]]&amp;demoPosts[[#This Row],[modifiedInnerJson]]&amp;"\""connections\"":[{}],"&amp;demoPosts[[#This Row],[typeDependentContentJson]]&amp;"}"</f>
        <v>{\"$type\":\"shared.models.MessagePost\",\"uid\" : \"adead15a372e4f18b233cff7e0925053\", \"created\" : \"2016-09-02T23:11:46Z\", \"modified\" : \"2002-05-30T09:30:10Z\", \"connections\":[{}],\"postContent\": {\"$type\":\"shared.models.MessagePostContent\",\"versionedPostId\" : \"84e564765be445ae95b4dba6c683c0fb\", \"versionedPostPredecessorId\" : \"\", \"versionNumber\" : \"1\", \"canForward\"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1" s="34" t="str">
        <f>"""uid"" : """&amp;demoPosts[[#This Row],[uid]]&amp;""", "</f>
        <v xml:space="preserve">"uid" : "adead15a372e4f18b233cff7e0925053", </v>
      </c>
      <c r="CK121" s="40" t="str">
        <f>"""src"" : """&amp;demoPosts[[#This Row],[Source]]&amp;""", "</f>
        <v xml:space="preserve">"src" : "0002223c1a99453096fa3ccb8dca5418", </v>
      </c>
      <c r="CL121" s="40" t="str">
        <f>"""trgts"" : ["""&amp;demoPosts[[#This Row],[trgt1]]&amp;"""], "</f>
        <v xml:space="preserve">"trgts" : ["eeeeeeeeeeeeeeeeeeeeeeeeeeeeeeee"], </v>
      </c>
      <c r="CM121" s="40" t="str">
        <f>"""label"" : ""each([Bitcoin],[Ethereum],[" &amp; demoPosts[[#This Row],[postTypeGuidLabel]]&amp;"])"", "</f>
        <v xml:space="preserve">"label" : "each([Bitcoin],[Ethereum],[MESSAGEPOSTLABEL])", </v>
      </c>
      <c r="CN121"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"adead15a372e4f18b233cff7e0925053", "value" : "{\"$type\":\"shared.models.MessagePost\",\"uid\" : \"adead15a372e4f18b233cff7e0925053\", \"created\" : \"2016-09-02T23:11:46Z\", \"modified\" : \"2002-05-30T09:30:10Z\", \"connections\":[{}],\"postContent\": {\"$type\":\"shared.models.MessagePostContent\",\"versionedPostId\" : \"84e564765be445ae95b4dba6c683c0fb\", \"versionedPostPredecessorId\" : \"\", \"versionNumber\" : \"1\", \"canForward\"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2" spans="2:92" x14ac:dyDescent="0.25">
      <c r="B122" s="5" t="s">
        <v>2500</v>
      </c>
      <c r="C122" s="40" t="s">
        <v>2505</v>
      </c>
      <c r="D122" s="40" t="str">
        <f>VLOOKUP(demoPosts[[#This Row],[Source]],Table1[[UUID]:[email]],2,FALSE)</f>
        <v>2@localhost</v>
      </c>
      <c r="E122" s="3" t="s">
        <v>2507</v>
      </c>
      <c r="F122" t="s">
        <v>806</v>
      </c>
      <c r="G12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2" s="109" t="s">
        <v>2431</v>
      </c>
      <c r="I122" s="164" t="str">
        <f t="shared" ca="1" si="17"/>
        <v>2016-09-02T23:11:46Z</v>
      </c>
      <c r="J122" s="164" t="s">
        <v>805</v>
      </c>
      <c r="K122" s="109" t="s">
        <v>2517</v>
      </c>
      <c r="L122" s="109" t="str">
        <f>+K121</f>
        <v>84e564765be445ae95b4dba6c683c0fb</v>
      </c>
      <c r="M122" s="164" t="s">
        <v>2620</v>
      </c>
      <c r="N122" s="164" t="str">
        <f>ROW(demoPosts[[#This Row],[postTypeGuidLabel]])-3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164">
        <v>12</v>
      </c>
      <c r="P122"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164"/>
      <c r="R122" s="120" t="s">
        <v>951</v>
      </c>
      <c r="S122" s="120" t="s">
        <v>949</v>
      </c>
      <c r="T122" s="120" t="s">
        <v>950</v>
      </c>
      <c r="U122" s="120" t="s">
        <v>1066</v>
      </c>
      <c r="V122" s="112" t="s">
        <v>805</v>
      </c>
      <c r="W122" s="112" t="s">
        <v>805</v>
      </c>
      <c r="X122" s="112" t="s">
        <v>805</v>
      </c>
      <c r="Y122" s="112" t="s">
        <v>805</v>
      </c>
      <c r="Z122" s="120" t="s">
        <v>619</v>
      </c>
      <c r="AA122" s="120" t="s">
        <v>865</v>
      </c>
      <c r="AB122" s="112" t="s">
        <v>819</v>
      </c>
      <c r="AC122" s="120" t="s">
        <v>939</v>
      </c>
      <c r="AD122" s="120" t="s">
        <v>2507</v>
      </c>
      <c r="AE122" s="112">
        <v>1</v>
      </c>
      <c r="AF122" s="111" t="s">
        <v>869</v>
      </c>
      <c r="AG122" s="112" t="s">
        <v>869</v>
      </c>
      <c r="AH122" s="120" t="s">
        <v>944</v>
      </c>
      <c r="AI122" s="120" t="s">
        <v>2521</v>
      </c>
      <c r="AJ122" s="120">
        <v>2350.3000000000002</v>
      </c>
      <c r="AK122" s="110">
        <v>1</v>
      </c>
      <c r="AL122" s="120"/>
      <c r="AM122" s="120"/>
      <c r="AN122" s="120"/>
      <c r="AO122" s="120"/>
      <c r="AP122" s="120"/>
      <c r="AQ122" s="120"/>
      <c r="AR122" s="120"/>
      <c r="AS122" s="120" t="str">
        <f>"\""name\"" : \"""&amp;demoPosts[[#This Row],[talentProfile.name]]&amp;"\"", "</f>
        <v xml:space="preserve">\"name\" : \"\", </v>
      </c>
      <c r="AT122" s="120" t="str">
        <f>"\""title\"" : \"""&amp;demoPosts[[#This Row],[talentProfile.title]]&amp;"\"", "</f>
        <v xml:space="preserve">\"title\" : \"\", </v>
      </c>
      <c r="AU122" s="120" t="str">
        <f>"\""capabilities\"" : \"""&amp;demoPosts[[#This Row],[talentProfile.capabilities]]&amp;"\"", "</f>
        <v xml:space="preserve">\"capabilities\" : \"\", </v>
      </c>
      <c r="AV122" s="120" t="str">
        <f>"\""video\"" : \"""&amp;demoPosts[[#This Row],[talentProfile.video]]&amp;"\"" "</f>
        <v xml:space="preserve">\"video\" : \"\" </v>
      </c>
      <c r="AW122"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\"41bf63e9d0ff416ab039bd7c15bb295e\", \"versionedPostPredecessorId\" : \"84e564765be445ae95b4dba6c683c0fb\", \"versionNumber\" : \"1\", \"canForward\" : true, \"talentProfile\": {\"$type\":\"shared.models.TalentProfile\",\"name\" : \"\", \"title\" : \"\", \"capabilities\" : \"\", \"video\" : \"\" }}</v>
      </c>
      <c r="AX122" s="34" t="str">
        <f>"\""uid\"" : \"""&amp;demoPosts[[#This Row],[uid]]&amp;"\"", "</f>
        <v xml:space="preserve">\"uid\" : \"b64902d755a649a6831fc3dbd323465f\", </v>
      </c>
      <c r="AY122" s="39" t="e">
        <f>"\""text\"" : \""" &amp;#REF! &amp; "\"", "</f>
        <v>#REF!</v>
      </c>
      <c r="AZ122" s="39" t="str">
        <f t="shared" si="0"/>
        <v xml:space="preserve">\"type\" : \"TEXT\", </v>
      </c>
      <c r="BA122" s="39" t="str">
        <f ca="1">"\""created\"" : \""" &amp; demoPosts[[#This Row],[created]] &amp; "\"", "</f>
        <v xml:space="preserve">\"created\" : \"2016-09-02T23:11:46Z\", </v>
      </c>
      <c r="BB122" s="39" t="str">
        <f>"\""modified\"" : \""" &amp; demoPosts[[#This Row],[modified]] &amp; "\"", "</f>
        <v xml:space="preserve">\"modified\" : \"2002-05-30T09:30:10Z\", </v>
      </c>
      <c r="BC122" s="39" t="str">
        <f ca="1">"\""created\"" : \""" &amp; demoPosts[[#This Row],[created]] &amp; "\"", "</f>
        <v xml:space="preserve">\"created\" : \"2016-09-02T23:11:46Z\", </v>
      </c>
      <c r="BD122" s="39" t="str">
        <f>"\""modified\"" : \""" &amp; demoPosts[[#This Row],[modified]] &amp; "\"", "</f>
        <v xml:space="preserve">\"modified\" : \"2002-05-30T09:30:10Z\", </v>
      </c>
      <c r="BE122" s="39" t="str">
        <f>"\""labels\"" : \""each([Bitcoin],[Ethereum],[" &amp; demoPosts[[#This Row],[postTypeGuidLabel]]&amp;"])\"", "</f>
        <v xml:space="preserve">\"labels\" : \"each([Bitcoin],[Ethereum],[MESSAGEPOSTLABEL])\", </v>
      </c>
      <c r="BF122" s="39" t="str">
        <f t="shared" si="1"/>
        <v>\"connections\":[{\"source\":\"alias://ff5136ad023a66644c4f4a8e2a495bb34689/alias\",\"target\":\"alias://0e65bd3a974ed1d7c195f94055c93537827f/alias\",\"label\":\"f0186f0d-c862-4ee3-9c09-b850a9d745a7\"}],</v>
      </c>
      <c r="BG122" s="39" t="str">
        <f>"\""versionedPostId\"" : \""" &amp; demoPosts[[#This Row],[versionedPost.id]] &amp; "\"", "</f>
        <v xml:space="preserve">\"versionedPostId\" : \"41bf63e9d0ff416ab039bd7c15bb295e\", </v>
      </c>
      <c r="BH122" s="39" t="str">
        <f>"\""versionedPostPredecessorId\"" : \""" &amp; demoPosts[[#This Row],[versionedPost.predecessorID]] &amp; "\"", "</f>
        <v xml:space="preserve">\"versionedPostPredecessorId\" : \"84e564765be445ae95b4dba6c683c0fb\", </v>
      </c>
      <c r="BI122" s="105" t="str">
        <f>"\""jobPostType\"" : \""" &amp; demoPosts[[#This Row],[jobPostType]] &amp; "\"", "</f>
        <v xml:space="preserve">\"jobPostType\" : \"Contest\", </v>
      </c>
      <c r="BJ122" s="105" t="str">
        <f>"\""name\"" : \""" &amp; demoPosts[[#This Row],[summary]] &amp; "\"", "</f>
        <v xml:space="preserve">\"name\" : \"Contest – online sales team/tools for bitcoin development\", </v>
      </c>
      <c r="BK122" s="105"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BL122" s="105" t="str">
        <f>"\""message\"" : \""" &amp; demoPosts[[#This Row],[message]] &amp; "\"", "</f>
        <v xml:space="preserve">\"message\" : \"hi\", </v>
      </c>
      <c r="BM122" s="10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2" s="105" t="str">
        <f>"\""postedDate\"" : \""" &amp; demoPosts[[#This Row],[message]] &amp; "\"", "</f>
        <v xml:space="preserve">\"postedDate\" : \"hi\", </v>
      </c>
      <c r="BO122" s="105" t="str">
        <f>"\""broadcastDate\"" : \""" &amp; demoPosts[[#This Row],[broadcastDate]] &amp; "\"", "</f>
        <v xml:space="preserve">\"broadcastDate\" : \"2002-05-30T09:30:10Z\", </v>
      </c>
      <c r="BP122" s="105" t="str">
        <f>"\""startDate\"" : \""" &amp; demoPosts[[#This Row],[startDate]] &amp; "\"", "</f>
        <v xml:space="preserve">\"startDate\" : \"2002-05-30T09:30:10Z\", </v>
      </c>
      <c r="BQ122" s="105" t="str">
        <f>"\""endDate\"" : \""" &amp; demoPosts[[#This Row],[endDate]] &amp; "\"", "</f>
        <v xml:space="preserve">\"endDate\" : \"2002-05-30T09:30:10Z\", </v>
      </c>
      <c r="BR122" s="105" t="str">
        <f>"\""currency\"" : \""" &amp; demoPosts[[#This Row],[currency]] &amp; "\"", "</f>
        <v xml:space="preserve">\"currency\" : \"USD\", </v>
      </c>
      <c r="BS122" s="105" t="str">
        <f>"\""workLocation\"" : \""" &amp; demoPosts[[#This Row],[workLocation]] &amp; "\"", "</f>
        <v xml:space="preserve">\"workLocation\" : \"United States\", </v>
      </c>
      <c r="BT122" s="105" t="str">
        <f>"\""isPayoutInPieces\"" : \""" &amp; demoPosts[[#This Row],[isPayoutInPieces]] &amp; "\"", "</f>
        <v xml:space="preserve">\"isPayoutInPieces\" : \"false\", </v>
      </c>
      <c r="BU122" s="105" t="str">
        <f t="shared" si="2"/>
        <v xml:space="preserve">\"skillNeeded\" : \"\", </v>
      </c>
      <c r="BV122" s="105" t="str">
        <f>"\""posterId\"" : \""" &amp; demoPosts[[#This Row],[posterId]] &amp; "\"", "</f>
        <v xml:space="preserve">\"posterId\" : \"eeeeeeeeeeeeeeeeeeeeeeeeeeeeeeee\", </v>
      </c>
      <c r="BW122" s="105" t="str">
        <f>"\""versionNumber\"" : \""" &amp; demoPosts[[#This Row],[versionNumber]] &amp; "\"", "</f>
        <v xml:space="preserve">\"versionNumber\" : \"1\", </v>
      </c>
      <c r="BX122" s="106" t="str">
        <f>"\""allowFormatting\"" : " &amp; demoPosts[[#This Row],[allowFormatting]] &amp; ", "</f>
        <v xml:space="preserve">\"allowFormatting\" : true, </v>
      </c>
      <c r="BY122" s="105" t="str">
        <f>"\""canForward\"" : " &amp; demoPosts[[#This Row],[canForward]] &amp; ", "</f>
        <v xml:space="preserve">\"canForward\" : true, </v>
      </c>
      <c r="BZ122" s="105" t="str">
        <f t="shared" si="3"/>
        <v xml:space="preserve">\"referents\" : \"\", </v>
      </c>
      <c r="CA122" s="105" t="str">
        <f>"\""contractType\"" : \""" &amp; demoPosts[[#This Row],[contractType]] &amp; "\"", "</f>
        <v xml:space="preserve">\"contractType\" : \"contest\", </v>
      </c>
      <c r="CB122" s="105" t="str">
        <f>"\""budget\"" : \""" &amp; demoPosts[[#This Row],[budget]] &amp; "\"""</f>
        <v>\"budget\" : \"2350.3\"</v>
      </c>
      <c r="CC122" s="1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22" s="104"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2" s="104" t="str">
        <f>"\""subject\"" : \""" &amp; demoPosts[[#This Row],[messageSubject]] &amp; "\"","</f>
        <v>\"subject\" : \"subject to discussion\",</v>
      </c>
      <c r="CF122" s="1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\"canForward\"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\"41bf63e9d0ff416ab039bd7c15bb295e\", \"versionedPostPredecessorId\" : \"84e564765be445ae95b4dba6c683c0fb\", \"versionNumber\" : \"1\", \"canForward\"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2" s="39" t="str">
        <f ca="1">"{\""$type\"":\"""&amp;demoPosts[[#This Row],[$type]]&amp;"\"","&amp;demoPosts[[#This Row],[uidInnerJson]]&amp;demoPosts[[#This Row],[createdInnerJson]]&amp;demoPosts[[#This Row],[modifiedInnerJson]]&amp;"\""connections\"":[{}],"&amp;demoPosts[[#This Row],[typeDependentContentJson]]&amp;"}"</f>
        <v>{\"$type\":\"shared.models.MessagePost\",\"uid\" : \"b64902d755a649a6831fc3dbd323465f\", \"created\" : \"2016-09-02T23:11:46Z\", \"modified\" : \"2002-05-30T09:30:10Z\", \"connections\":[{}],\"postContent\": {\"$type\":\"shared.models.MessagePostContent\",\"versionedPostId\" : \"41bf63e9d0ff416ab039bd7c15bb295e\", \"versionedPostPredecessorId\" : \"84e564765be445ae95b4dba6c683c0fb\", \"versionNumber\" : \"1\", \"canForward\"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2" s="34" t="str">
        <f>"""uid"" : """&amp;demoPosts[[#This Row],[uid]]&amp;""", "</f>
        <v xml:space="preserve">"uid" : "b64902d755a649a6831fc3dbd323465f", </v>
      </c>
      <c r="CK122" t="str">
        <f>"""src"" : """&amp;demoPosts[[#This Row],[Source]]&amp;""", "</f>
        <v xml:space="preserve">"src" : "0002223c1a99453096fa3ccb8dca5418", </v>
      </c>
      <c r="CL122" t="str">
        <f>"""trgts"" : ["""&amp;demoPosts[[#This Row],[trgt1]]&amp;"""], "</f>
        <v xml:space="preserve">"trgts" : ["eeeeeeeeeeeeeeeeeeeeeeeeeeeeeeee"], </v>
      </c>
      <c r="CM122" t="str">
        <f>"""label"" : ""each([Bitcoin],[Ethereum],[" &amp; demoPosts[[#This Row],[postTypeGuidLabel]]&amp;"])"", "</f>
        <v xml:space="preserve">"label" : "each([Bitcoin],[Ethereum],[MESSAGEPOSTLABEL])", </v>
      </c>
      <c r="CN122"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"b64902d755a649a6831fc3dbd323465f", "value" : "{\"$type\":\"shared.models.MessagePost\",\"uid\" : \"b64902d755a649a6831fc3dbd323465f\", \"created\" : \"2016-09-02T23:11:46Z\", \"modified\" : \"2002-05-30T09:30:10Z\", \"connections\":[{}],\"postContent\": {\"$type\":\"shared.models.MessagePostContent\",\"versionedPostId\" : \"41bf63e9d0ff416ab039bd7c15bb295e\", \"versionedPostPredecessorId\" : \"84e564765be445ae95b4dba6c683c0fb\", \"versionNumber\" : \"1\", \"canForward\"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3" spans="2:92" x14ac:dyDescent="0.25">
      <c r="B123" s="5" t="s">
        <v>2501</v>
      </c>
      <c r="C123" s="40" t="s">
        <v>2505</v>
      </c>
      <c r="D123" s="40" t="str">
        <f>VLOOKUP(demoPosts[[#This Row],[Source]],Table1[[UUID]:[email]],2,FALSE)</f>
        <v>2@localhost</v>
      </c>
      <c r="E123" s="3" t="s">
        <v>2507</v>
      </c>
      <c r="F123" t="s">
        <v>806</v>
      </c>
      <c r="G123" s="1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3" s="109" t="s">
        <v>2431</v>
      </c>
      <c r="I123" s="164" t="str">
        <f t="shared" ca="1" si="17"/>
        <v>2016-09-02T23:11:46Z</v>
      </c>
      <c r="J123" s="164" t="s">
        <v>805</v>
      </c>
      <c r="K123" s="109" t="s">
        <v>2518</v>
      </c>
      <c r="L123" s="109"/>
      <c r="M123" s="164" t="s">
        <v>2620</v>
      </c>
      <c r="N123" s="164" t="str">
        <f>ROW(demoPosts[[#This Row],[postTypeGuidLabel]])-3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164">
        <v>12</v>
      </c>
      <c r="P123"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164"/>
      <c r="R123" s="114" t="s">
        <v>1067</v>
      </c>
      <c r="S123" s="114" t="s">
        <v>1067</v>
      </c>
      <c r="T123" s="114" t="s">
        <v>1067</v>
      </c>
      <c r="U123" s="114" t="s">
        <v>1067</v>
      </c>
      <c r="V123" s="112" t="s">
        <v>805</v>
      </c>
      <c r="W123" s="112" t="s">
        <v>805</v>
      </c>
      <c r="X123" s="112" t="s">
        <v>805</v>
      </c>
      <c r="Y123" s="112" t="s">
        <v>805</v>
      </c>
      <c r="Z123" s="114" t="s">
        <v>1067</v>
      </c>
      <c r="AA123" s="114" t="s">
        <v>1067</v>
      </c>
      <c r="AB123" s="112" t="s">
        <v>819</v>
      </c>
      <c r="AC123" s="114" t="s">
        <v>1067</v>
      </c>
      <c r="AD123" s="114" t="s">
        <v>1067</v>
      </c>
      <c r="AE123" s="112">
        <v>1</v>
      </c>
      <c r="AF123" s="111" t="s">
        <v>869</v>
      </c>
      <c r="AG123" s="112" t="s">
        <v>869</v>
      </c>
      <c r="AH123" s="114" t="s">
        <v>1067</v>
      </c>
      <c r="AI123" s="114" t="s">
        <v>1067</v>
      </c>
      <c r="AJ123" s="114" t="s">
        <v>1067</v>
      </c>
      <c r="AK123" s="110">
        <v>1</v>
      </c>
      <c r="AL123" s="114"/>
      <c r="AM123" s="114"/>
      <c r="AN123" s="114"/>
      <c r="AO123" s="114"/>
      <c r="AP123" s="114"/>
      <c r="AQ123" s="114"/>
      <c r="AR123" s="114"/>
      <c r="AS123" s="114" t="str">
        <f>"\""name\"" : \"""&amp;demoPosts[[#This Row],[talentProfile.name]]&amp;"\"", "</f>
        <v xml:space="preserve">\"name\" : \"\", </v>
      </c>
      <c r="AT123" s="114" t="str">
        <f>"\""title\"" : \"""&amp;demoPosts[[#This Row],[talentProfile.title]]&amp;"\"", "</f>
        <v xml:space="preserve">\"title\" : \"\", </v>
      </c>
      <c r="AU123" s="114" t="str">
        <f>"\""capabilities\"" : \"""&amp;demoPosts[[#This Row],[talentProfile.capabilities]]&amp;"\"", "</f>
        <v xml:space="preserve">\"capabilities\" : \"\", </v>
      </c>
      <c r="AV123" s="114" t="str">
        <f>"\""video\"" : \"""&amp;demoPosts[[#This Row],[talentProfile.video]]&amp;"\"" "</f>
        <v xml:space="preserve">\"video\" : \"\" </v>
      </c>
      <c r="AW123"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\"7c8f5431ba4f49419aaa9d7feec7ca52\", \"versionedPostPredecessorId\" : \"\", \"versionNumber\" : \"1\", \"canForward\" : true, \"talentProfile\": {\"$type\":\"shared.models.TalentProfile\",\"name\" : \"\", \"title\" : \"\", \"capabilities\" : \"\", \"video\" : \"\" }}</v>
      </c>
      <c r="AX123" s="35" t="str">
        <f>"\""uid\"" : \"""&amp;demoPosts[[#This Row],[uid]]&amp;"\"", "</f>
        <v xml:space="preserve">\"uid\" : \"b98bb698119d4842a64215f5bca705e1\", </v>
      </c>
      <c r="AY123" s="39" t="e">
        <f>"\""text\"" : \""" &amp;#REF! &amp; "\"", "</f>
        <v>#REF!</v>
      </c>
      <c r="AZ123" s="39" t="str">
        <f t="shared" si="0"/>
        <v xml:space="preserve">\"type\" : \"TEXT\", </v>
      </c>
      <c r="BA123" s="39" t="str">
        <f ca="1">"\""created\"" : \""" &amp; demoPosts[[#This Row],[created]] &amp; "\"", "</f>
        <v xml:space="preserve">\"created\" : \"2016-09-02T23:11:46Z\", </v>
      </c>
      <c r="BB123" s="39" t="str">
        <f>"\""modified\"" : \""" &amp; demoPosts[[#This Row],[modified]] &amp; "\"", "</f>
        <v xml:space="preserve">\"modified\" : \"2002-05-30T09:30:10Z\", </v>
      </c>
      <c r="BC123" s="39" t="str">
        <f ca="1">"\""created\"" : \""" &amp; demoPosts[[#This Row],[created]] &amp; "\"", "</f>
        <v xml:space="preserve">\"created\" : \"2016-09-02T23:11:46Z\", </v>
      </c>
      <c r="BD123" s="39" t="str">
        <f>"\""modified\"" : \""" &amp; demoPosts[[#This Row],[modified]] &amp; "\"", "</f>
        <v xml:space="preserve">\"modified\" : \"2002-05-30T09:30:10Z\", </v>
      </c>
      <c r="BE123" s="39" t="str">
        <f>"\""labels\"" : \""each([Bitcoin],[Ethereum],[" &amp; demoPosts[[#This Row],[postTypeGuidLabel]]&amp;"])\"", "</f>
        <v xml:space="preserve">\"labels\" : \"each([Bitcoin],[Ethereum],[MESSAGEPOSTLABEL])\", </v>
      </c>
      <c r="BF123" s="39" t="str">
        <f t="shared" si="1"/>
        <v>\"connections\":[{\"source\":\"alias://ff5136ad023a66644c4f4a8e2a495bb34689/alias\",\"target\":\"alias://0e65bd3a974ed1d7c195f94055c93537827f/alias\",\"label\":\"f0186f0d-c862-4ee3-9c09-b850a9d745a7\"}],</v>
      </c>
      <c r="BG123" s="39" t="str">
        <f>"\""versionedPostId\"" : \""" &amp; demoPosts[[#This Row],[versionedPost.id]] &amp; "\"", "</f>
        <v xml:space="preserve">\"versionedPostId\" : \"7c8f5431ba4f49419aaa9d7feec7ca52\", </v>
      </c>
      <c r="BH123" s="39" t="str">
        <f>"\""versionedPostPredecessorId\"" : \""" &amp; demoPosts[[#This Row],[versionedPost.predecessorID]] &amp; "\"", "</f>
        <v xml:space="preserve">\"versionedPostPredecessorId\" : \"\", </v>
      </c>
      <c r="BI123" s="102" t="str">
        <f>"\""jobPostType\"" : \""" &amp; demoPosts[[#This Row],[jobPostType]] &amp; "\"", "</f>
        <v xml:space="preserve">\"jobPostType\" : \"na\", </v>
      </c>
      <c r="BJ123" s="102" t="str">
        <f>"\""name\"" : \""" &amp; demoPosts[[#This Row],[summary]] &amp; "\"", "</f>
        <v xml:space="preserve">\"name\" : \"na\", </v>
      </c>
      <c r="BK123" s="102" t="str">
        <f>"\""description\"" : \""" &amp; demoPosts[[#This Row],[description]] &amp; "\"", "</f>
        <v xml:space="preserve">\"description\" : \"na\", </v>
      </c>
      <c r="BL123" s="102" t="str">
        <f>"\""message\"" : \""" &amp; demoPosts[[#This Row],[message]] &amp; "\"", "</f>
        <v xml:space="preserve">\"message\" : \"na\", </v>
      </c>
      <c r="BM123"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3" s="102" t="str">
        <f>"\""postedDate\"" : \""" &amp; demoPosts[[#This Row],[message]] &amp; "\"", "</f>
        <v xml:space="preserve">\"postedDate\" : \"na\", </v>
      </c>
      <c r="BO123" s="102" t="str">
        <f>"\""broadcastDate\"" : \""" &amp; demoPosts[[#This Row],[broadcastDate]] &amp; "\"", "</f>
        <v xml:space="preserve">\"broadcastDate\" : \"2002-05-30T09:30:10Z\", </v>
      </c>
      <c r="BP123" s="102" t="str">
        <f>"\""startDate\"" : \""" &amp; demoPosts[[#This Row],[startDate]] &amp; "\"", "</f>
        <v xml:space="preserve">\"startDate\" : \"2002-05-30T09:30:10Z\", </v>
      </c>
      <c r="BQ123" s="102" t="str">
        <f>"\""endDate\"" : \""" &amp; demoPosts[[#This Row],[endDate]] &amp; "\"", "</f>
        <v xml:space="preserve">\"endDate\" : \"2002-05-30T09:30:10Z\", </v>
      </c>
      <c r="BR123" s="102" t="str">
        <f>"\""currency\"" : \""" &amp; demoPosts[[#This Row],[currency]] &amp; "\"", "</f>
        <v xml:space="preserve">\"currency\" : \"na\", </v>
      </c>
      <c r="BS123" s="102" t="str">
        <f>"\""workLocation\"" : \""" &amp; demoPosts[[#This Row],[workLocation]] &amp; "\"", "</f>
        <v xml:space="preserve">\"workLocation\" : \"na\", </v>
      </c>
      <c r="BT123" s="102" t="str">
        <f>"\""isPayoutInPieces\"" : \""" &amp; demoPosts[[#This Row],[isPayoutInPieces]] &amp; "\"", "</f>
        <v xml:space="preserve">\"isPayoutInPieces\" : \"false\", </v>
      </c>
      <c r="BU123" s="102" t="str">
        <f t="shared" si="2"/>
        <v xml:space="preserve">\"skillNeeded\" : \"\", </v>
      </c>
      <c r="BV123" s="102" t="str">
        <f>"\""posterId\"" : \""" &amp; demoPosts[[#This Row],[posterId]] &amp; "\"", "</f>
        <v xml:space="preserve">\"posterId\" : \"na\", </v>
      </c>
      <c r="BW123" s="102" t="str">
        <f>"\""versionNumber\"" : \""" &amp; demoPosts[[#This Row],[versionNumber]] &amp; "\"", "</f>
        <v xml:space="preserve">\"versionNumber\" : \"1\", </v>
      </c>
      <c r="BX123" s="102" t="str">
        <f>"\""allowFormatting\"" : " &amp; demoPosts[[#This Row],[allowFormatting]] &amp; ", "</f>
        <v xml:space="preserve">\"allowFormatting\" : true, </v>
      </c>
      <c r="BY123" s="102" t="str">
        <f>"\""canForward\"" : " &amp; demoPosts[[#This Row],[canForward]] &amp; ", "</f>
        <v xml:space="preserve">\"canForward\" : true, </v>
      </c>
      <c r="BZ123" s="102" t="str">
        <f t="shared" si="3"/>
        <v xml:space="preserve">\"referents\" : \"\", </v>
      </c>
      <c r="CA123" s="102" t="str">
        <f>"\""contractType\"" : \""" &amp; demoPosts[[#This Row],[contractType]] &amp; "\"", "</f>
        <v xml:space="preserve">\"contractType\" : \"contest\", </v>
      </c>
      <c r="CB123" s="102" t="str">
        <f>"\""budget\"" : \""" &amp; demoPosts[[#This Row],[budget]] &amp; "\"""</f>
        <v>\"budget\" : \"na\"</v>
      </c>
      <c r="CC123"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23" s="104"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3" s="104" t="str">
        <f>"\""subject\"" : \""" &amp; demoPosts[[#This Row],[messageSubject]] &amp; "\"","</f>
        <v>\"subject\" : \"subject to discussion\",</v>
      </c>
      <c r="CF123"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\"7c8f5431ba4f49419aaa9d7feec7ca52\", \"versionedPostPredecessorId\" : \"\", \"versionNumber\" : \"1\", \"canForward\"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3" s="39" t="str">
        <f ca="1">"{\""$type\"":\"""&amp;demoPosts[[#This Row],[$type]]&amp;"\"","&amp;demoPosts[[#This Row],[uidInnerJson]]&amp;demoPosts[[#This Row],[createdInnerJson]]&amp;demoPosts[[#This Row],[modifiedInnerJson]]&amp;"\""connections\"":[{}],"&amp;demoPosts[[#This Row],[typeDependentContentJson]]&amp;"}"</f>
        <v>{\"$type\":\"shared.models.MessagePost\",\"uid\" : \"b98bb698119d4842a64215f5bca705e1\", \"created\" : \"2016-09-02T23:11:46Z\", \"modified\" : \"2002-05-30T09:30:10Z\", \"connections\":[{}],\"postContent\": {\"$type\":\"shared.models.MessagePostContent\",\"versionedPostId\" : \"7c8f5431ba4f49419aaa9d7feec7ca52\", \"versionedPostPredecessorId\" : \"\", \"versionNumber\" : \"1\", \"canForward\"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3" s="35" t="str">
        <f>"""uid"" : """&amp;demoPosts[[#This Row],[uid]]&amp;""", "</f>
        <v xml:space="preserve">"uid" : "b98bb698119d4842a64215f5bca705e1", </v>
      </c>
      <c r="CK123" s="40" t="str">
        <f>"""src"" : """&amp;demoPosts[[#This Row],[Source]]&amp;""", "</f>
        <v xml:space="preserve">"src" : "0002223c1a99453096fa3ccb8dca5418", </v>
      </c>
      <c r="CL123" s="40" t="str">
        <f>"""trgts"" : ["""&amp;demoPosts[[#This Row],[trgt1]]&amp;"""], "</f>
        <v xml:space="preserve">"trgts" : ["eeeeeeeeeeeeeeeeeeeeeeeeeeeeeeee"], </v>
      </c>
      <c r="CM123" s="40" t="str">
        <f>"""label"" : ""each([Bitcoin],[Ethereum],[" &amp; demoPosts[[#This Row],[postTypeGuidLabel]]&amp;"])"", "</f>
        <v xml:space="preserve">"label" : "each([Bitcoin],[Ethereum],[MESSAGEPOSTLABEL])", </v>
      </c>
      <c r="CN123"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"b98bb698119d4842a64215f5bca705e1", "value" : "{\"$type\":\"shared.models.MessagePost\",\"uid\" : \"b98bb698119d4842a64215f5bca705e1\", \"created\" : \"2016-09-02T23:11:46Z\", \"modified\" : \"2002-05-30T09:30:10Z\", \"connections\":[{}],\"postContent\": {\"$type\":\"shared.models.MessagePostContent\",\"versionedPostId\" : \"7c8f5431ba4f49419aaa9d7feec7ca52\", \"versionedPostPredecessorId\" : \"\", \"versionNumber\" : \"1\", \"canForward\"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4" spans="2:92" x14ac:dyDescent="0.25">
      <c r="B124" t="s">
        <v>2502</v>
      </c>
      <c r="C124" s="40" t="s">
        <v>2505</v>
      </c>
      <c r="D124" s="40" t="str">
        <f>VLOOKUP(demoPosts[[#This Row],[Source]],Table1[[UUID]:[email]],2,FALSE)</f>
        <v>2@localhost</v>
      </c>
      <c r="E124" s="3" t="s">
        <v>2507</v>
      </c>
      <c r="F124" t="s">
        <v>806</v>
      </c>
      <c r="G124"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4" s="109" t="s">
        <v>2431</v>
      </c>
      <c r="I124" s="164" t="str">
        <f t="shared" ca="1" si="17"/>
        <v>2016-09-02T23:11:46Z</v>
      </c>
      <c r="J124" s="164" t="s">
        <v>805</v>
      </c>
      <c r="K124" s="39" t="s">
        <v>2519</v>
      </c>
      <c r="L124" s="39" t="str">
        <f>+K123</f>
        <v>7c8f5431ba4f49419aaa9d7feec7ca52</v>
      </c>
      <c r="M124" s="164" t="s">
        <v>2620</v>
      </c>
      <c r="N124" s="164" t="str">
        <f>ROW(demoPosts[[#This Row],[postTypeGuidLabel]])-3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164">
        <v>12</v>
      </c>
      <c r="P124"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164"/>
      <c r="R124" s="102" t="s">
        <v>1067</v>
      </c>
      <c r="S124" s="102" t="s">
        <v>1067</v>
      </c>
      <c r="T124" s="102" t="s">
        <v>1067</v>
      </c>
      <c r="U124" s="102" t="s">
        <v>1067</v>
      </c>
      <c r="V124" s="101" t="s">
        <v>805</v>
      </c>
      <c r="W124" s="101" t="s">
        <v>805</v>
      </c>
      <c r="X124" s="101" t="s">
        <v>805</v>
      </c>
      <c r="Y124" s="101" t="s">
        <v>805</v>
      </c>
      <c r="Z124" s="102" t="s">
        <v>1067</v>
      </c>
      <c r="AA124" s="102" t="s">
        <v>1067</v>
      </c>
      <c r="AB124" s="101" t="s">
        <v>819</v>
      </c>
      <c r="AC124" s="102" t="s">
        <v>1067</v>
      </c>
      <c r="AD124" s="102" t="s">
        <v>1067</v>
      </c>
      <c r="AE124" s="101">
        <v>1</v>
      </c>
      <c r="AF124" s="103" t="s">
        <v>869</v>
      </c>
      <c r="AG124" s="101" t="s">
        <v>869</v>
      </c>
      <c r="AH124" s="102" t="s">
        <v>1067</v>
      </c>
      <c r="AI124" s="102" t="s">
        <v>1067</v>
      </c>
      <c r="AJ124" s="102" t="s">
        <v>1067</v>
      </c>
      <c r="AK124" s="110">
        <v>1</v>
      </c>
      <c r="AL124" s="102"/>
      <c r="AM124" s="102"/>
      <c r="AN124" s="102"/>
      <c r="AO124" s="102"/>
      <c r="AP124" s="102"/>
      <c r="AQ124" s="102"/>
      <c r="AR124" s="102"/>
      <c r="AS124" s="102" t="str">
        <f>"\""name\"" : \"""&amp;demoPosts[[#This Row],[talentProfile.name]]&amp;"\"", "</f>
        <v xml:space="preserve">\"name\" : \"\", </v>
      </c>
      <c r="AT124" s="102" t="str">
        <f>"\""title\"" : \"""&amp;demoPosts[[#This Row],[talentProfile.title]]&amp;"\"", "</f>
        <v xml:space="preserve">\"title\" : \"\", </v>
      </c>
      <c r="AU124" s="102" t="str">
        <f>"\""capabilities\"" : \"""&amp;demoPosts[[#This Row],[talentProfile.capabilities]]&amp;"\"", "</f>
        <v xml:space="preserve">\"capabilities\" : \"\", </v>
      </c>
      <c r="AV124" s="102" t="str">
        <f>"\""video\"" : \"""&amp;demoPosts[[#This Row],[talentProfile.video]]&amp;"\"" "</f>
        <v xml:space="preserve">\"video\" : \"\" </v>
      </c>
      <c r="AW124"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\"897685278ca549af9a55658462dfb366\", \"versionedPostPredecessorId\" : \"7c8f5431ba4f49419aaa9d7feec7ca52\", \"versionNumber\" : \"1\", \"canForward\" : true, \"talentProfile\": {\"$type\":\"shared.models.TalentProfile\",\"name\" : \"\", \"title\" : \"\", \"capabilities\" : \"\", \"video\" : \"\" }}</v>
      </c>
      <c r="AX124" s="35" t="str">
        <f>"\""uid\"" : \"""&amp;demoPosts[[#This Row],[uid]]&amp;"\"", "</f>
        <v xml:space="preserve">\"uid\" : \"b9cf7b7dbded4de4a2bd6b9567f549d2\", </v>
      </c>
      <c r="AY124" s="39" t="e">
        <f>"\""text\"" : \""" &amp;#REF! &amp; "\"", "</f>
        <v>#REF!</v>
      </c>
      <c r="AZ124" s="39" t="str">
        <f t="shared" si="0"/>
        <v xml:space="preserve">\"type\" : \"TEXT\", </v>
      </c>
      <c r="BA124" s="39" t="str">
        <f ca="1">"\""created\"" : \""" &amp; demoPosts[[#This Row],[created]] &amp; "\"", "</f>
        <v xml:space="preserve">\"created\" : \"2016-09-02T23:11:46Z\", </v>
      </c>
      <c r="BB124" s="39" t="str">
        <f>"\""modified\"" : \""" &amp; demoPosts[[#This Row],[modified]] &amp; "\"", "</f>
        <v xml:space="preserve">\"modified\" : \"2002-05-30T09:30:10Z\", </v>
      </c>
      <c r="BC124" s="39" t="str">
        <f ca="1">"\""created\"" : \""" &amp; demoPosts[[#This Row],[created]] &amp; "\"", "</f>
        <v xml:space="preserve">\"created\" : \"2016-09-02T23:11:46Z\", </v>
      </c>
      <c r="BD124" s="39" t="str">
        <f>"\""modified\"" : \""" &amp; demoPosts[[#This Row],[modified]] &amp; "\"", "</f>
        <v xml:space="preserve">\"modified\" : \"2002-05-30T09:30:10Z\", </v>
      </c>
      <c r="BE124" s="39" t="str">
        <f>"\""labels\"" : \""each([Bitcoin],[Ethereum],[" &amp; demoPosts[[#This Row],[postTypeGuidLabel]]&amp;"])\"", "</f>
        <v xml:space="preserve">\"labels\" : \"each([Bitcoin],[Ethereum],[MESSAGEPOSTLABEL])\", </v>
      </c>
      <c r="BF124" s="39" t="str">
        <f t="shared" si="1"/>
        <v>\"connections\":[{\"source\":\"alias://ff5136ad023a66644c4f4a8e2a495bb34689/alias\",\"target\":\"alias://0e65bd3a974ed1d7c195f94055c93537827f/alias\",\"label\":\"f0186f0d-c862-4ee3-9c09-b850a9d745a7\"}],</v>
      </c>
      <c r="BG124" s="39" t="str">
        <f>"\""versionedPostId\"" : \""" &amp; demoPosts[[#This Row],[versionedPost.id]] &amp; "\"", "</f>
        <v xml:space="preserve">\"versionedPostId\" : \"897685278ca549af9a55658462dfb366\", </v>
      </c>
      <c r="BH124" s="39" t="str">
        <f>"\""versionedPostPredecessorId\"" : \""" &amp; demoPosts[[#This Row],[versionedPost.predecessorID]] &amp; "\"", "</f>
        <v xml:space="preserve">\"versionedPostPredecessorId\" : \"7c8f5431ba4f49419aaa9d7feec7ca52\", </v>
      </c>
      <c r="BI124" s="102" t="str">
        <f>"\""jobPostType\"" : \""" &amp; demoPosts[[#This Row],[jobPostType]] &amp; "\"", "</f>
        <v xml:space="preserve">\"jobPostType\" : \"na\", </v>
      </c>
      <c r="BJ124" s="102" t="str">
        <f>"\""name\"" : \""" &amp; demoPosts[[#This Row],[summary]] &amp; "\"", "</f>
        <v xml:space="preserve">\"name\" : \"na\", </v>
      </c>
      <c r="BK124" s="102" t="str">
        <f>"\""description\"" : \""" &amp; demoPosts[[#This Row],[description]] &amp; "\"", "</f>
        <v xml:space="preserve">\"description\" : \"na\", </v>
      </c>
      <c r="BL124" s="102" t="str">
        <f>"\""message\"" : \""" &amp; demoPosts[[#This Row],[message]] &amp; "\"", "</f>
        <v xml:space="preserve">\"message\" : \"na\", </v>
      </c>
      <c r="BM124"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4" s="102" t="str">
        <f>"\""postedDate\"" : \""" &amp; demoPosts[[#This Row],[message]] &amp; "\"", "</f>
        <v xml:space="preserve">\"postedDate\" : \"na\", </v>
      </c>
      <c r="BO124" s="102" t="str">
        <f>"\""broadcastDate\"" : \""" &amp; demoPosts[[#This Row],[broadcastDate]] &amp; "\"", "</f>
        <v xml:space="preserve">\"broadcastDate\" : \"2002-05-30T09:30:10Z\", </v>
      </c>
      <c r="BP124" s="102" t="str">
        <f>"\""startDate\"" : \""" &amp; demoPosts[[#This Row],[startDate]] &amp; "\"", "</f>
        <v xml:space="preserve">\"startDate\" : \"2002-05-30T09:30:10Z\", </v>
      </c>
      <c r="BQ124" s="102" t="str">
        <f>"\""endDate\"" : \""" &amp; demoPosts[[#This Row],[endDate]] &amp; "\"", "</f>
        <v xml:space="preserve">\"endDate\" : \"2002-05-30T09:30:10Z\", </v>
      </c>
      <c r="BR124" s="102" t="str">
        <f>"\""currency\"" : \""" &amp; demoPosts[[#This Row],[currency]] &amp; "\"", "</f>
        <v xml:space="preserve">\"currency\" : \"na\", </v>
      </c>
      <c r="BS124" s="102" t="str">
        <f>"\""workLocation\"" : \""" &amp; demoPosts[[#This Row],[workLocation]] &amp; "\"", "</f>
        <v xml:space="preserve">\"workLocation\" : \"na\", </v>
      </c>
      <c r="BT124" s="102" t="str">
        <f>"\""isPayoutInPieces\"" : \""" &amp; demoPosts[[#This Row],[isPayoutInPieces]] &amp; "\"", "</f>
        <v xml:space="preserve">\"isPayoutInPieces\" : \"false\", </v>
      </c>
      <c r="BU124" s="102" t="str">
        <f t="shared" si="2"/>
        <v xml:space="preserve">\"skillNeeded\" : \"\", </v>
      </c>
      <c r="BV124" s="102" t="str">
        <f>"\""posterId\"" : \""" &amp; demoPosts[[#This Row],[posterId]] &amp; "\"", "</f>
        <v xml:space="preserve">\"posterId\" : \"na\", </v>
      </c>
      <c r="BW124" s="102" t="str">
        <f>"\""versionNumber\"" : \""" &amp; demoPosts[[#This Row],[versionNumber]] &amp; "\"", "</f>
        <v xml:space="preserve">\"versionNumber\" : \"1\", </v>
      </c>
      <c r="BX124" s="102" t="str">
        <f>"\""allowFormatting\"" : " &amp; demoPosts[[#This Row],[allowFormatting]] &amp; ", "</f>
        <v xml:space="preserve">\"allowFormatting\" : true, </v>
      </c>
      <c r="BY124" s="102" t="str">
        <f>"\""canForward\"" : " &amp; demoPosts[[#This Row],[canForward]] &amp; ", "</f>
        <v xml:space="preserve">\"canForward\" : true, </v>
      </c>
      <c r="BZ124" s="102" t="str">
        <f t="shared" si="3"/>
        <v xml:space="preserve">\"referents\" : \"\", </v>
      </c>
      <c r="CA124" s="102" t="str">
        <f>"\""contractType\"" : \""" &amp; demoPosts[[#This Row],[contractType]] &amp; "\"", "</f>
        <v xml:space="preserve">\"contractType\" : \"contest\", </v>
      </c>
      <c r="CB124" s="102" t="str">
        <f>"\""budget\"" : \""" &amp; demoPosts[[#This Row],[budget]] &amp; "\"""</f>
        <v>\"budget\" : \"na\"</v>
      </c>
      <c r="CC124"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24" s="104"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4" s="104" t="str">
        <f>"\""subject\"" : \""" &amp; demoPosts[[#This Row],[messageSubject]] &amp; "\"","</f>
        <v>\"subject\" : \"subject to discussion\",</v>
      </c>
      <c r="CF124"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\"canForward\"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\"897685278ca549af9a55658462dfb366\", \"versionedPostPredecessorId\" : \"7c8f5431ba4f49419aaa9d7feec7ca52\", \"versionNumber\" : \"1\", \"canForward\"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4" s="39" t="str">
        <f ca="1">"{\""$type\"":\"""&amp;demoPosts[[#This Row],[$type]]&amp;"\"","&amp;demoPosts[[#This Row],[uidInnerJson]]&amp;demoPosts[[#This Row],[createdInnerJson]]&amp;demoPosts[[#This Row],[modifiedInnerJson]]&amp;"\""connections\"":[{}],"&amp;demoPosts[[#This Row],[typeDependentContentJson]]&amp;"}"</f>
        <v>{\"$type\":\"shared.models.MessagePost\",\"uid\" : \"b9cf7b7dbded4de4a2bd6b9567f549d2\", \"created\" : \"2016-09-02T23:11:46Z\", \"modified\" : \"2002-05-30T09:30:10Z\", \"connections\":[{}],\"postContent\": {\"$type\":\"shared.models.MessagePostContent\",\"versionedPostId\" : \"897685278ca549af9a55658462dfb366\", \"versionedPostPredecessorId\" : \"7c8f5431ba4f49419aaa9d7feec7ca52\", \"versionNumber\" : \"1\", \"canForward\"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4" s="35" t="str">
        <f>"""uid"" : """&amp;demoPosts[[#This Row],[uid]]&amp;""", "</f>
        <v xml:space="preserve">"uid" : "b9cf7b7dbded4de4a2bd6b9567f549d2", </v>
      </c>
      <c r="CK124" s="40" t="str">
        <f>"""src"" : """&amp;demoPosts[[#This Row],[Source]]&amp;""", "</f>
        <v xml:space="preserve">"src" : "0002223c1a99453096fa3ccb8dca5418", </v>
      </c>
      <c r="CL124" s="40" t="str">
        <f>"""trgts"" : ["""&amp;demoPosts[[#This Row],[trgt1]]&amp;"""], "</f>
        <v xml:space="preserve">"trgts" : ["eeeeeeeeeeeeeeeeeeeeeeeeeeeeeeee"], </v>
      </c>
      <c r="CM124" s="40" t="str">
        <f>"""label"" : ""each([Bitcoin],[Ethereum],[" &amp; demoPosts[[#This Row],[postTypeGuidLabel]]&amp;"])"", "</f>
        <v xml:space="preserve">"label" : "each([Bitcoin],[Ethereum],[MESSAGEPOSTLABEL])", </v>
      </c>
      <c r="CN124"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"b9cf7b7dbded4de4a2bd6b9567f549d2", "value" : "{\"$type\":\"shared.models.MessagePost\",\"uid\" : \"b9cf7b7dbded4de4a2bd6b9567f549d2\", \"created\" : \"2016-09-02T23:11:46Z\", \"modified\" : \"2002-05-30T09:30:10Z\", \"connections\":[{}],\"postContent\": {\"$type\":\"shared.models.MessagePostContent\",\"versionedPostId\" : \"897685278ca549af9a55658462dfb366\", \"versionedPostPredecessorId\" : \"7c8f5431ba4f49419aaa9d7feec7ca52\", \"versionNumber\" : \"1\", \"canForward\"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5" spans="2:92" x14ac:dyDescent="0.25">
      <c r="B125" s="116" t="s">
        <v>1103</v>
      </c>
      <c r="C125" s="40" t="s">
        <v>2505</v>
      </c>
      <c r="D125" s="40" t="str">
        <f>VLOOKUP(demoPosts[[#This Row],[Source]],Table1[[UUID]:[email]],2,FALSE)</f>
        <v>2@localhost</v>
      </c>
      <c r="E125" s="3" t="s">
        <v>2507</v>
      </c>
      <c r="F125" t="s">
        <v>806</v>
      </c>
      <c r="G12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5" s="109" t="s">
        <v>2431</v>
      </c>
      <c r="I125" s="164" t="str">
        <f t="shared" ca="1" si="17"/>
        <v>2016-09-02T23:11:46Z</v>
      </c>
      <c r="J125" s="164" t="s">
        <v>805</v>
      </c>
      <c r="K125" s="173" t="s">
        <v>2508</v>
      </c>
      <c r="L125" s="109"/>
      <c r="M125" s="164" t="s">
        <v>2620</v>
      </c>
      <c r="N125" s="164" t="str">
        <f>ROW(demoPosts[[#This Row],[postTypeGuidLabel]])-3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164">
        <v>12</v>
      </c>
      <c r="P125"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164"/>
      <c r="R125" s="120" t="s">
        <v>947</v>
      </c>
      <c r="S125" s="120" t="s">
        <v>952</v>
      </c>
      <c r="T125" s="120" t="s">
        <v>954</v>
      </c>
      <c r="U125" s="120" t="s">
        <v>1066</v>
      </c>
      <c r="V125" s="112" t="s">
        <v>805</v>
      </c>
      <c r="W125" s="112" t="s">
        <v>805</v>
      </c>
      <c r="X125" s="112" t="s">
        <v>805</v>
      </c>
      <c r="Y125" s="112" t="s">
        <v>805</v>
      </c>
      <c r="Z125" s="120" t="s">
        <v>619</v>
      </c>
      <c r="AA125" s="120" t="s">
        <v>865</v>
      </c>
      <c r="AB125" s="112" t="s">
        <v>819</v>
      </c>
      <c r="AC125" s="120" t="s">
        <v>939</v>
      </c>
      <c r="AD125" s="120" t="s">
        <v>2507</v>
      </c>
      <c r="AE125" s="112">
        <v>1</v>
      </c>
      <c r="AF125" s="111" t="s">
        <v>869</v>
      </c>
      <c r="AG125" s="112" t="s">
        <v>869</v>
      </c>
      <c r="AH125" s="120" t="s">
        <v>944</v>
      </c>
      <c r="AI125" s="120" t="s">
        <v>2521</v>
      </c>
      <c r="AJ125" s="120">
        <v>2350.3000000000002</v>
      </c>
      <c r="AK125" s="110">
        <v>1</v>
      </c>
      <c r="AL125" s="120"/>
      <c r="AM125" s="120"/>
      <c r="AN125" s="120"/>
      <c r="AO125" s="120"/>
      <c r="AP125" s="120"/>
      <c r="AQ125" s="120"/>
      <c r="AR125" s="120"/>
      <c r="AS125" s="120" t="str">
        <f>"\""name\"" : \"""&amp;demoPosts[[#This Row],[talentProfile.name]]&amp;"\"", "</f>
        <v xml:space="preserve">\"name\" : \"\", </v>
      </c>
      <c r="AT125" s="120" t="str">
        <f>"\""title\"" : \"""&amp;demoPosts[[#This Row],[talentProfile.title]]&amp;"\"", "</f>
        <v xml:space="preserve">\"title\" : \"\", </v>
      </c>
      <c r="AU125" s="120" t="str">
        <f>"\""capabilities\"" : \"""&amp;demoPosts[[#This Row],[talentProfile.capabilities]]&amp;"\"", "</f>
        <v xml:space="preserve">\"capabilities\" : \"\", </v>
      </c>
      <c r="AV125" s="120" t="str">
        <f>"\""video\"" : \"""&amp;demoPosts[[#This Row],[talentProfile.video]]&amp;"\"" "</f>
        <v xml:space="preserve">\"video\" : \"\" </v>
      </c>
      <c r="AW125"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25" s="35" t="str">
        <f>"\""uid\"" : \"""&amp;demoPosts[[#This Row],[uid]]&amp;"\"", "</f>
        <v xml:space="preserve">\"uid\" : \"cd265741286c4edcabd60081d17de6b0\", </v>
      </c>
      <c r="AY125" s="39" t="e">
        <f>"\""text\"" : \""" &amp;#REF! &amp; "\"", "</f>
        <v>#REF!</v>
      </c>
      <c r="AZ125" s="39" t="str">
        <f t="shared" si="0"/>
        <v xml:space="preserve">\"type\" : \"TEXT\", </v>
      </c>
      <c r="BA125" s="39" t="str">
        <f ca="1">"\""created\"" : \""" &amp; demoPosts[[#This Row],[created]] &amp; "\"", "</f>
        <v xml:space="preserve">\"created\" : \"2016-09-02T23:11:46Z\", </v>
      </c>
      <c r="BB125" s="39" t="str">
        <f>"\""modified\"" : \""" &amp; demoPosts[[#This Row],[modified]] &amp; "\"", "</f>
        <v xml:space="preserve">\"modified\" : \"2002-05-30T09:30:10Z\", </v>
      </c>
      <c r="BC125" s="39" t="str">
        <f ca="1">"\""created\"" : \""" &amp; demoPosts[[#This Row],[created]] &amp; "\"", "</f>
        <v xml:space="preserve">\"created\" : \"2016-09-02T23:11:46Z\", </v>
      </c>
      <c r="BD125" s="39" t="str">
        <f>"\""modified\"" : \""" &amp; demoPosts[[#This Row],[modified]] &amp; "\"", "</f>
        <v xml:space="preserve">\"modified\" : \"2002-05-30T09:30:10Z\", </v>
      </c>
      <c r="BE125" s="39" t="str">
        <f>"\""labels\"" : \""each([Bitcoin],[Ethereum],[" &amp; demoPosts[[#This Row],[postTypeGuidLabel]]&amp;"])\"", "</f>
        <v xml:space="preserve">\"labels\" : \"each([Bitcoin],[Ethereum],[MESSAGEPOSTLABEL])\", </v>
      </c>
      <c r="BF125" s="39" t="str">
        <f t="shared" si="1"/>
        <v>\"connections\":[{\"source\":\"alias://ff5136ad023a66644c4f4a8e2a495bb34689/alias\",\"target\":\"alias://0e65bd3a974ed1d7c195f94055c93537827f/alias\",\"label\":\"f0186f0d-c862-4ee3-9c09-b850a9d745a7\"}],</v>
      </c>
      <c r="BG125" s="39" t="str">
        <f>"\""versionedPostId\"" : \""" &amp; demoPosts[[#This Row],[versionedPost.id]] &amp; "\"", "</f>
        <v xml:space="preserve">\"versionedPostId\" : \"35e60447747e496aafde65ca182db1c8\", </v>
      </c>
      <c r="BH125" s="39" t="str">
        <f>"\""versionedPostPredecessorId\"" : \""" &amp; demoPosts[[#This Row],[versionedPost.predecessorID]] &amp; "\"", "</f>
        <v xml:space="preserve">\"versionedPostPredecessorId\" : \"\", </v>
      </c>
      <c r="BI125" s="104" t="str">
        <f>"\""jobPostType\"" : \""" &amp; demoPosts[[#This Row],[jobPostType]] &amp; "\"", "</f>
        <v xml:space="preserve">\"jobPostType\" : \"Project-Hourly\", </v>
      </c>
      <c r="BJ125" s="104" t="str">
        <f>"\""name\"" : \""" &amp; demoPosts[[#This Row],[summary]] &amp; "\"", "</f>
        <v xml:space="preserve">\"name\" : \"Help test Bitcoin as payment for my travel-related business\", </v>
      </c>
      <c r="BK12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25" s="104" t="str">
        <f>"\""message\"" : \""" &amp; demoPosts[[#This Row],[message]] &amp; "\"", "</f>
        <v xml:space="preserve">\"message\" : \"hi\", </v>
      </c>
      <c r="BM125"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5" s="104" t="str">
        <f>"\""postedDate\"" : \""" &amp; demoPosts[[#This Row],[message]] &amp; "\"", "</f>
        <v xml:space="preserve">\"postedDate\" : \"hi\", </v>
      </c>
      <c r="BO125" s="104" t="str">
        <f>"\""broadcastDate\"" : \""" &amp; demoPosts[[#This Row],[broadcastDate]] &amp; "\"", "</f>
        <v xml:space="preserve">\"broadcastDate\" : \"2002-05-30T09:30:10Z\", </v>
      </c>
      <c r="BP125" s="104" t="str">
        <f>"\""startDate\"" : \""" &amp; demoPosts[[#This Row],[startDate]] &amp; "\"", "</f>
        <v xml:space="preserve">\"startDate\" : \"2002-05-30T09:30:10Z\", </v>
      </c>
      <c r="BQ125" s="104" t="str">
        <f>"\""endDate\"" : \""" &amp; demoPosts[[#This Row],[endDate]] &amp; "\"", "</f>
        <v xml:space="preserve">\"endDate\" : \"2002-05-30T09:30:10Z\", </v>
      </c>
      <c r="BR125" s="104" t="str">
        <f>"\""currency\"" : \""" &amp; demoPosts[[#This Row],[currency]] &amp; "\"", "</f>
        <v xml:space="preserve">\"currency\" : \"USD\", </v>
      </c>
      <c r="BS125" s="104" t="str">
        <f>"\""workLocation\"" : \""" &amp; demoPosts[[#This Row],[workLocation]] &amp; "\"", "</f>
        <v xml:space="preserve">\"workLocation\" : \"United States\", </v>
      </c>
      <c r="BT125" s="104" t="str">
        <f>"\""isPayoutInPieces\"" : \""" &amp; demoPosts[[#This Row],[isPayoutInPieces]] &amp; "\"", "</f>
        <v xml:space="preserve">\"isPayoutInPieces\" : \"false\", </v>
      </c>
      <c r="BU125" s="104" t="str">
        <f t="shared" si="2"/>
        <v xml:space="preserve">\"skillNeeded\" : \"\", </v>
      </c>
      <c r="BV125" s="104" t="str">
        <f>"\""posterId\"" : \""" &amp; demoPosts[[#This Row],[posterId]] &amp; "\"", "</f>
        <v xml:space="preserve">\"posterId\" : \"eeeeeeeeeeeeeeeeeeeeeeeeeeeeeeee\", </v>
      </c>
      <c r="BW125" s="104" t="str">
        <f>"\""versionNumber\"" : \""" &amp; demoPosts[[#This Row],[versionNumber]] &amp; "\"", "</f>
        <v xml:space="preserve">\"versionNumber\" : \"1\", </v>
      </c>
      <c r="BX125" s="106" t="str">
        <f>"\""allowFormatting\"" : " &amp; demoPosts[[#This Row],[allowFormatting]] &amp; ", "</f>
        <v xml:space="preserve">\"allowFormatting\" : true, </v>
      </c>
      <c r="BY125" s="104" t="str">
        <f>"\""canForward\"" : " &amp; demoPosts[[#This Row],[canForward]] &amp; ", "</f>
        <v xml:space="preserve">\"canForward\" : true, </v>
      </c>
      <c r="BZ125" s="104" t="str">
        <f t="shared" si="3"/>
        <v xml:space="preserve">\"referents\" : \"\", </v>
      </c>
      <c r="CA125" s="104" t="str">
        <f>"\""contractType\"" : \""" &amp; demoPosts[[#This Row],[contractType]] &amp; "\"", "</f>
        <v xml:space="preserve">\"contractType\" : \"contest\", </v>
      </c>
      <c r="CB125" s="104" t="str">
        <f>"\""budget\"" : \""" &amp; demoPosts[[#This Row],[budget]] &amp; "\"""</f>
        <v>\"budget\" : \"2350.3\"</v>
      </c>
      <c r="CC12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25" s="104"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5" s="104" t="str">
        <f>"\""subject\"" : \""" &amp; demoPosts[[#This Row],[messageSubject]] &amp; "\"","</f>
        <v>\"subject\" : \"subject to discussion\",</v>
      </c>
      <c r="CF12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5" s="39" t="str">
        <f ca="1">"{\""$type\"":\"""&amp;demoPosts[[#This Row],[$type]]&amp;"\"","&amp;demoPosts[[#This Row],[uidInnerJson]]&amp;demoPosts[[#This Row],[createdInnerJson]]&amp;demoPosts[[#This Row],[modifiedInnerJson]]&amp;"\""connections\"":[{}],"&amp;demoPosts[[#This Row],[typeDependentContentJson]]&amp;"}"</f>
        <v>{\"$type\":\"shared.models.MessagePost\",\"uid\" : \"cd265741286c4edcabd60081d17de6b0\", \"created\" : \"2016-09-02T23:11:46Z\", \"modified\" : \"2002-05-30T09:30:10Z\", \"connections\":[{}],\"postContent\": {\"$type\":\"shared.models.MessagePostContent\",\"versionedPostId\" : \"35e60447747e496aafde65ca182db1c8\", \"versionedPostPredecessorId\" : \"\", \"versionNumber\" : \"1\", \"canForward\"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5" s="35" t="str">
        <f>"""uid"" : """&amp;demoPosts[[#This Row],[uid]]&amp;""", "</f>
        <v xml:space="preserve">"uid" : "cd265741286c4edcabd60081d17de6b0", </v>
      </c>
      <c r="CK125" s="40" t="str">
        <f>"""src"" : """&amp;demoPosts[[#This Row],[Source]]&amp;""", "</f>
        <v xml:space="preserve">"src" : "0002223c1a99453096fa3ccb8dca5418", </v>
      </c>
      <c r="CL125" s="40" t="str">
        <f>"""trgts"" : ["""&amp;demoPosts[[#This Row],[trgt1]]&amp;"""], "</f>
        <v xml:space="preserve">"trgts" : ["eeeeeeeeeeeeeeeeeeeeeeeeeeeeeeee"], </v>
      </c>
      <c r="CM125" t="str">
        <f>"""label"" : ""each([Bitcoin],[Ethereum],[" &amp; demoPosts[[#This Row],[postTypeGuidLabel]]&amp;"])"", "</f>
        <v xml:space="preserve">"label" : "each([Bitcoin],[Ethereum],[MESSAGEPOSTLABEL])", </v>
      </c>
      <c r="CN125"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"cd265741286c4edcabd60081d17de6b0", "value" : "{\"$type\":\"shared.models.MessagePost\",\"uid\" : \"cd265741286c4edcabd60081d17de6b0\", \"created\" : \"2016-09-02T23:11:46Z\", \"modified\" : \"2002-05-30T09:30:10Z\", \"connections\":[{}],\"postContent\": {\"$type\":\"shared.models.MessagePostContent\",\"versionedPostId\" : \"35e60447747e496aafde65ca182db1c8\", \"versionedPostPredecessorId\" : \"\", \"versionNumber\" : \"1\", \"canForward\"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6" spans="2:92" x14ac:dyDescent="0.25">
      <c r="B126" s="5" t="s">
        <v>2503</v>
      </c>
      <c r="C126" s="40" t="s">
        <v>2505</v>
      </c>
      <c r="D126" s="40" t="str">
        <f>VLOOKUP(demoPosts[[#This Row],[Source]],Table1[[UUID]:[email]],2,FALSE)</f>
        <v>2@localhost</v>
      </c>
      <c r="E126" s="1" t="s">
        <v>2507</v>
      </c>
      <c r="F126" t="s">
        <v>806</v>
      </c>
      <c r="G12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6" s="109" t="s">
        <v>2431</v>
      </c>
      <c r="I126" s="164" t="str">
        <f t="shared" ca="1" si="17"/>
        <v>2016-09-02T23:11:46Z</v>
      </c>
      <c r="J126" s="164" t="s">
        <v>805</v>
      </c>
      <c r="K126" s="109" t="s">
        <v>2520</v>
      </c>
      <c r="L126" s="109" t="str">
        <f>+K113</f>
        <v>35e60447747e496aafde65ca182db1c8</v>
      </c>
      <c r="M126" s="164" t="s">
        <v>2620</v>
      </c>
      <c r="N126" s="164" t="str">
        <f>ROW(demoPosts[[#This Row],[postTypeGuidLabel]])-3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164">
        <v>12</v>
      </c>
      <c r="P126"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164"/>
      <c r="R126" s="114" t="s">
        <v>1067</v>
      </c>
      <c r="S126" s="114" t="s">
        <v>1067</v>
      </c>
      <c r="T126" s="114" t="s">
        <v>1067</v>
      </c>
      <c r="U126" s="114" t="s">
        <v>1067</v>
      </c>
      <c r="V126" s="112" t="s">
        <v>805</v>
      </c>
      <c r="W126" s="112" t="s">
        <v>805</v>
      </c>
      <c r="X126" s="112" t="s">
        <v>805</v>
      </c>
      <c r="Y126" s="112" t="s">
        <v>805</v>
      </c>
      <c r="Z126" s="114" t="s">
        <v>1067</v>
      </c>
      <c r="AA126" s="114" t="s">
        <v>1067</v>
      </c>
      <c r="AB126" s="112" t="s">
        <v>819</v>
      </c>
      <c r="AC126" s="114" t="s">
        <v>1067</v>
      </c>
      <c r="AD126" s="114" t="s">
        <v>1067</v>
      </c>
      <c r="AE126" s="112">
        <v>1</v>
      </c>
      <c r="AF126" s="111" t="s">
        <v>869</v>
      </c>
      <c r="AG126" s="112" t="s">
        <v>869</v>
      </c>
      <c r="AH126" s="114" t="s">
        <v>1067</v>
      </c>
      <c r="AI126" s="114" t="s">
        <v>1067</v>
      </c>
      <c r="AJ126" s="114" t="s">
        <v>1067</v>
      </c>
      <c r="AK126" s="110">
        <v>1</v>
      </c>
      <c r="AL126" s="114"/>
      <c r="AM126" s="114"/>
      <c r="AN126" s="114"/>
      <c r="AO126" s="114"/>
      <c r="AP126" s="114"/>
      <c r="AQ126" s="114"/>
      <c r="AR126" s="114"/>
      <c r="AS126" s="114" t="str">
        <f>"\""name\"" : \"""&amp;demoPosts[[#This Row],[talentProfile.name]]&amp;"\"", "</f>
        <v xml:space="preserve">\"name\" : \"\", </v>
      </c>
      <c r="AT126" s="114" t="str">
        <f>"\""title\"" : \"""&amp;demoPosts[[#This Row],[talentProfile.title]]&amp;"\"", "</f>
        <v xml:space="preserve">\"title\" : \"\", </v>
      </c>
      <c r="AU126" s="114" t="str">
        <f>"\""capabilities\"" : \"""&amp;demoPosts[[#This Row],[talentProfile.capabilities]]&amp;"\"", "</f>
        <v xml:space="preserve">\"capabilities\" : \"\", </v>
      </c>
      <c r="AV126" s="114" t="str">
        <f>"\""video\"" : \"""&amp;demoPosts[[#This Row],[talentProfile.video]]&amp;"\"" "</f>
        <v xml:space="preserve">\"video\" : \"\" </v>
      </c>
      <c r="AW126"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\"9c0c40dbb3eb42d0a391c2a97c457736\", \"versionedPostPredecessorId\" : \"35e60447747e496aafde65ca182db1c8\", \"versionNumber\" : \"1\", \"canForward\" : true, \"talentProfile\": {\"$type\":\"shared.models.TalentProfile\",\"name\" : \"\", \"title\" : \"\", \"capabilities\" : \"\", \"video\" : \"\" }}</v>
      </c>
      <c r="AX126" s="35" t="str">
        <f>"\""uid\"" : \"""&amp;demoPosts[[#This Row],[uid]]&amp;"\"", "</f>
        <v xml:space="preserve">\"uid\" : \"d162658d6e0e4f28b7d4b8869fa05b75\", </v>
      </c>
      <c r="AY126" s="39" t="e">
        <f>"\""text\"" : \""" &amp;#REF! &amp; "\"", "</f>
        <v>#REF!</v>
      </c>
      <c r="AZ126" s="39" t="str">
        <f t="shared" si="0"/>
        <v xml:space="preserve">\"type\" : \"TEXT\", </v>
      </c>
      <c r="BA126" s="39" t="str">
        <f ca="1">"\""created\"" : \""" &amp; demoPosts[[#This Row],[created]] &amp; "\"", "</f>
        <v xml:space="preserve">\"created\" : \"2016-09-02T23:11:46Z\", </v>
      </c>
      <c r="BB126" s="39" t="str">
        <f>"\""modified\"" : \""" &amp; demoPosts[[#This Row],[modified]] &amp; "\"", "</f>
        <v xml:space="preserve">\"modified\" : \"2002-05-30T09:30:10Z\", </v>
      </c>
      <c r="BC126" s="39" t="str">
        <f ca="1">"\""created\"" : \""" &amp; demoPosts[[#This Row],[created]] &amp; "\"", "</f>
        <v xml:space="preserve">\"created\" : \"2016-09-02T23:11:46Z\", </v>
      </c>
      <c r="BD126" s="39" t="str">
        <f>"\""modified\"" : \""" &amp; demoPosts[[#This Row],[modified]] &amp; "\"", "</f>
        <v xml:space="preserve">\"modified\" : \"2002-05-30T09:30:10Z\", </v>
      </c>
      <c r="BE126" s="39" t="str">
        <f>"\""labels\"" : \""each([Bitcoin],[Ethereum],[" &amp; demoPosts[[#This Row],[postTypeGuidLabel]]&amp;"])\"", "</f>
        <v xml:space="preserve">\"labels\" : \"each([Bitcoin],[Ethereum],[MESSAGEPOSTLABEL])\", </v>
      </c>
      <c r="BF126" s="39" t="str">
        <f t="shared" si="1"/>
        <v>\"connections\":[{\"source\":\"alias://ff5136ad023a66644c4f4a8e2a495bb34689/alias\",\"target\":\"alias://0e65bd3a974ed1d7c195f94055c93537827f/alias\",\"label\":\"f0186f0d-c862-4ee3-9c09-b850a9d745a7\"}],</v>
      </c>
      <c r="BG126" s="39" t="str">
        <f>"\""versionedPostId\"" : \""" &amp; demoPosts[[#This Row],[versionedPost.id]] &amp; "\"", "</f>
        <v xml:space="preserve">\"versionedPostId\" : \"9c0c40dbb3eb42d0a391c2a97c457736\", </v>
      </c>
      <c r="BH126" s="39" t="str">
        <f>"\""versionedPostPredecessorId\"" : \""" &amp; demoPosts[[#This Row],[versionedPost.predecessorID]] &amp; "\"", "</f>
        <v xml:space="preserve">\"versionedPostPredecessorId\" : \"35e60447747e496aafde65ca182db1c8\", </v>
      </c>
      <c r="BI126" s="102" t="str">
        <f>"\""jobPostType\"" : \""" &amp; demoPosts[[#This Row],[jobPostType]] &amp; "\"", "</f>
        <v xml:space="preserve">\"jobPostType\" : \"na\", </v>
      </c>
      <c r="BJ126" s="102" t="str">
        <f>"\""name\"" : \""" &amp; demoPosts[[#This Row],[summary]] &amp; "\"", "</f>
        <v xml:space="preserve">\"name\" : \"na\", </v>
      </c>
      <c r="BK126" s="102" t="str">
        <f>"\""description\"" : \""" &amp; demoPosts[[#This Row],[description]] &amp; "\"", "</f>
        <v xml:space="preserve">\"description\" : \"na\", </v>
      </c>
      <c r="BL126" s="102" t="str">
        <f>"\""message\"" : \""" &amp; demoPosts[[#This Row],[message]] &amp; "\"", "</f>
        <v xml:space="preserve">\"message\" : \"na\", </v>
      </c>
      <c r="BM126"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6" s="102" t="str">
        <f>"\""postedDate\"" : \""" &amp; demoPosts[[#This Row],[message]] &amp; "\"", "</f>
        <v xml:space="preserve">\"postedDate\" : \"na\", </v>
      </c>
      <c r="BO126" s="102" t="str">
        <f>"\""broadcastDate\"" : \""" &amp; demoPosts[[#This Row],[broadcastDate]] &amp; "\"", "</f>
        <v xml:space="preserve">\"broadcastDate\" : \"2002-05-30T09:30:10Z\", </v>
      </c>
      <c r="BP126" s="102" t="str">
        <f>"\""startDate\"" : \""" &amp; demoPosts[[#This Row],[startDate]] &amp; "\"", "</f>
        <v xml:space="preserve">\"startDate\" : \"2002-05-30T09:30:10Z\", </v>
      </c>
      <c r="BQ126" s="102" t="str">
        <f>"\""endDate\"" : \""" &amp; demoPosts[[#This Row],[endDate]] &amp; "\"", "</f>
        <v xml:space="preserve">\"endDate\" : \"2002-05-30T09:30:10Z\", </v>
      </c>
      <c r="BR126" s="102" t="str">
        <f>"\""currency\"" : \""" &amp; demoPosts[[#This Row],[currency]] &amp; "\"", "</f>
        <v xml:space="preserve">\"currency\" : \"na\", </v>
      </c>
      <c r="BS126" s="102" t="str">
        <f>"\""workLocation\"" : \""" &amp; demoPosts[[#This Row],[workLocation]] &amp; "\"", "</f>
        <v xml:space="preserve">\"workLocation\" : \"na\", </v>
      </c>
      <c r="BT126" s="102" t="str">
        <f>"\""isPayoutInPieces\"" : \""" &amp; demoPosts[[#This Row],[isPayoutInPieces]] &amp; "\"", "</f>
        <v xml:space="preserve">\"isPayoutInPieces\" : \"false\", </v>
      </c>
      <c r="BU126" s="102" t="str">
        <f t="shared" si="2"/>
        <v xml:space="preserve">\"skillNeeded\" : \"\", </v>
      </c>
      <c r="BV126" s="102" t="str">
        <f>"\""posterId\"" : \""" &amp; demoPosts[[#This Row],[posterId]] &amp; "\"", "</f>
        <v xml:space="preserve">\"posterId\" : \"na\", </v>
      </c>
      <c r="BW126" s="102" t="str">
        <f>"\""versionNumber\"" : \""" &amp; demoPosts[[#This Row],[versionNumber]] &amp; "\"", "</f>
        <v xml:space="preserve">\"versionNumber\" : \"1\", </v>
      </c>
      <c r="BX126" s="102" t="str">
        <f>"\""allowFormatting\"" : " &amp; demoPosts[[#This Row],[allowFormatting]] &amp; ", "</f>
        <v xml:space="preserve">\"allowFormatting\" : true, </v>
      </c>
      <c r="BY126" s="102" t="str">
        <f>"\""canForward\"" : " &amp; demoPosts[[#This Row],[canForward]] &amp; ", "</f>
        <v xml:space="preserve">\"canForward\" : true, </v>
      </c>
      <c r="BZ126" s="102" t="str">
        <f t="shared" si="3"/>
        <v xml:space="preserve">\"referents\" : \"\", </v>
      </c>
      <c r="CA126" s="102" t="str">
        <f>"\""contractType\"" : \""" &amp; demoPosts[[#This Row],[contractType]] &amp; "\"", "</f>
        <v xml:space="preserve">\"contractType\" : \"contest\", </v>
      </c>
      <c r="CB126" s="102" t="str">
        <f>"\""budget\"" : \""" &amp; demoPosts[[#This Row],[budget]] &amp; "\"""</f>
        <v>\"budget\" : \"na\"</v>
      </c>
      <c r="CC126"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26" s="104"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6" s="104" t="str">
        <f>"\""subject\"" : \""" &amp; demoPosts[[#This Row],[messageSubject]] &amp; "\"","</f>
        <v>\"subject\" : \"subject to discussion\",</v>
      </c>
      <c r="CF126"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\"canForward\"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\"9c0c40dbb3eb42d0a391c2a97c457736\", \"versionedPostPredecessorId\" : \"35e60447747e496aafde65ca182db1c8\", \"versionNumber\" : \"1\", \"canForward\"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6" s="39" t="str">
        <f ca="1">"{\""$type\"":\"""&amp;demoPosts[[#This Row],[$type]]&amp;"\"","&amp;demoPosts[[#This Row],[uidInnerJson]]&amp;demoPosts[[#This Row],[createdInnerJson]]&amp;demoPosts[[#This Row],[modifiedInnerJson]]&amp;"\""connections\"":[{}],"&amp;demoPosts[[#This Row],[typeDependentContentJson]]&amp;"}"</f>
        <v>{\"$type\":\"shared.models.MessagePost\",\"uid\" : \"d162658d6e0e4f28b7d4b8869fa05b75\", \"created\" : \"2016-09-02T23:11:46Z\", \"modified\" : \"2002-05-30T09:30:10Z\", \"connections\":[{}],\"postContent\": {\"$type\":\"shared.models.MessagePostContent\",\"versionedPostId\" : \"9c0c40dbb3eb42d0a391c2a97c457736\", \"versionedPostPredecessorId\" : \"35e60447747e496aafde65ca182db1c8\", \"versionNumber\" : \"1\", \"canForward\"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6" s="35" t="str">
        <f>"""uid"" : """&amp;demoPosts[[#This Row],[uid]]&amp;""", "</f>
        <v xml:space="preserve">"uid" : "d162658d6e0e4f28b7d4b8869fa05b75", </v>
      </c>
      <c r="CK126" s="40" t="str">
        <f>"""src"" : """&amp;demoPosts[[#This Row],[Source]]&amp;""", "</f>
        <v xml:space="preserve">"src" : "0002223c1a99453096fa3ccb8dca5418", </v>
      </c>
      <c r="CL126" s="40" t="str">
        <f>"""trgts"" : ["""&amp;demoPosts[[#This Row],[trgt1]]&amp;"""], "</f>
        <v xml:space="preserve">"trgts" : ["eeeeeeeeeeeeeeeeeeeeeeeeeeeeeeee"], </v>
      </c>
      <c r="CM126" t="str">
        <f>"""label"" : ""each([Bitcoin],[Ethereum],[" &amp; demoPosts[[#This Row],[postTypeGuidLabel]]&amp;"])"", "</f>
        <v xml:space="preserve">"label" : "each([Bitcoin],[Ethereum],[MESSAGEPOSTLABEL])", </v>
      </c>
      <c r="CN126"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"d162658d6e0e4f28b7d4b8869fa05b75", "value" : "{\"$type\":\"shared.models.MessagePost\",\"uid\" : \"d162658d6e0e4f28b7d4b8869fa05b75\", \"created\" : \"2016-09-02T23:11:46Z\", \"modified\" : \"2002-05-30T09:30:10Z\", \"connections\":[{}],\"postContent\": {\"$type\":\"shared.models.MessagePostContent\",\"versionedPostId\" : \"9c0c40dbb3eb42d0a391c2a97c457736\", \"versionedPostPredecessorId\" : \"35e60447747e496aafde65ca182db1c8\", \"versionNumber\" : \"1\", \"canForward\"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row>
    <row r="127" spans="2:92" x14ac:dyDescent="0.25">
      <c r="B127" s="5" t="s">
        <v>1098</v>
      </c>
      <c r="C127" s="40" t="s">
        <v>2505</v>
      </c>
      <c r="D127" s="40" t="str">
        <f>VLOOKUP(demoPosts[[#This Row],[Source]],Table1[[UUID]:[email]],2,FALSE)</f>
        <v>2@localhost</v>
      </c>
      <c r="E127" s="1" t="s">
        <v>2507</v>
      </c>
      <c r="F127" t="s">
        <v>806</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127" s="109" t="s">
        <v>2431</v>
      </c>
      <c r="I127" s="164" t="str">
        <f t="shared" ca="1" si="17"/>
        <v>2016-09-02T23:11:46Z</v>
      </c>
      <c r="J127" s="164" t="s">
        <v>805</v>
      </c>
      <c r="K127" s="173" t="s">
        <v>2508</v>
      </c>
      <c r="L127" s="109"/>
      <c r="M127" s="164" t="s">
        <v>2620</v>
      </c>
      <c r="N127" s="164" t="str">
        <f>ROW(demoPosts[[#This Row],[postTypeGuidLabel]])-3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64">
        <v>12</v>
      </c>
      <c r="P127" s="19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64"/>
      <c r="R127" s="120" t="s">
        <v>947</v>
      </c>
      <c r="S127" s="120" t="s">
        <v>952</v>
      </c>
      <c r="T127" s="120" t="s">
        <v>954</v>
      </c>
      <c r="U127" s="120" t="s">
        <v>1066</v>
      </c>
      <c r="V127" s="110" t="s">
        <v>805</v>
      </c>
      <c r="W127" s="110" t="s">
        <v>805</v>
      </c>
      <c r="X127" s="110" t="s">
        <v>805</v>
      </c>
      <c r="Y127" s="110" t="s">
        <v>805</v>
      </c>
      <c r="Z127" s="120" t="s">
        <v>619</v>
      </c>
      <c r="AA127" s="120" t="s">
        <v>865</v>
      </c>
      <c r="AB127" s="110" t="s">
        <v>819</v>
      </c>
      <c r="AC127" s="120" t="s">
        <v>939</v>
      </c>
      <c r="AD127" s="120" t="s">
        <v>2507</v>
      </c>
      <c r="AE127" s="110">
        <v>1</v>
      </c>
      <c r="AF127" s="123" t="s">
        <v>869</v>
      </c>
      <c r="AG127" s="110" t="s">
        <v>869</v>
      </c>
      <c r="AH127" s="120" t="s">
        <v>944</v>
      </c>
      <c r="AI127" s="120" t="s">
        <v>2521</v>
      </c>
      <c r="AJ127" s="120">
        <v>2350.3000000000002</v>
      </c>
      <c r="AK127" s="110">
        <v>1</v>
      </c>
      <c r="AL127" s="120"/>
      <c r="AM127" s="120"/>
      <c r="AN127" s="120"/>
      <c r="AO127" s="120"/>
      <c r="AP127" s="120"/>
      <c r="AQ127" s="120"/>
      <c r="AR127" s="120"/>
      <c r="AS127" s="120" t="str">
        <f>"\""name\"" : \"""&amp;demoPosts[[#This Row],[talentProfile.name]]&amp;"\"", "</f>
        <v xml:space="preserve">\"name\" : \"\", </v>
      </c>
      <c r="AT127" s="120" t="str">
        <f>"\""title\"" : \"""&amp;demoPosts[[#This Row],[talentProfile.title]]&amp;"\"", "</f>
        <v xml:space="preserve">\"title\" : \"\", </v>
      </c>
      <c r="AU127" s="120" t="str">
        <f>"\""capabilities\"" : \"""&amp;demoPosts[[#This Row],[talentProfile.capabilities]]&amp;"\"", "</f>
        <v xml:space="preserve">\"capabilities\" : \"\", </v>
      </c>
      <c r="AV127" s="120" t="str">
        <f>"\""video\"" : \"""&amp;demoPosts[[#This Row],[talentProfile.video]]&amp;"\"" "</f>
        <v xml:space="preserve">\"video\" : \"\" </v>
      </c>
      <c r="AW127" s="12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X127" s="35" t="str">
        <f>"\""uid\"" : \"""&amp;demoPosts[[#This Row],[uid]]&amp;"\"", "</f>
        <v xml:space="preserve">\"uid\" : \"d9f0083a5f7e41889819c033a8d509da\", </v>
      </c>
      <c r="AY127" s="39" t="e">
        <f>"\""text\"" : \""" &amp;#REF! &amp; "\"", "</f>
        <v>#REF!</v>
      </c>
      <c r="AZ127" s="39" t="str">
        <f t="shared" si="0"/>
        <v xml:space="preserve">\"type\" : \"TEXT\", </v>
      </c>
      <c r="BA127" s="39" t="str">
        <f ca="1">"\""created\"" : \""" &amp; demoPosts[[#This Row],[created]] &amp; "\"", "</f>
        <v xml:space="preserve">\"created\" : \"2016-09-02T23:11:46Z\", </v>
      </c>
      <c r="BB127" s="39" t="str">
        <f>"\""modified\"" : \""" &amp; demoPosts[[#This Row],[modified]] &amp; "\"", "</f>
        <v xml:space="preserve">\"modified\" : \"2002-05-30T09:30:10Z\", </v>
      </c>
      <c r="BC127" s="39" t="str">
        <f ca="1">"\""created\"" : \""" &amp; demoPosts[[#This Row],[created]] &amp; "\"", "</f>
        <v xml:space="preserve">\"created\" : \"2016-09-02T23:11:46Z\", </v>
      </c>
      <c r="BD127" s="39" t="str">
        <f>"\""modified\"" : \""" &amp; demoPosts[[#This Row],[modified]] &amp; "\"", "</f>
        <v xml:space="preserve">\"modified\" : \"2002-05-30T09:30:10Z\", </v>
      </c>
      <c r="BE127" s="39" t="str">
        <f>"\""labels\"" : \""each([Bitcoin],[Ethereum],[" &amp; demoPosts[[#This Row],[postTypeGuidLabel]]&amp;"])\"", "</f>
        <v xml:space="preserve">\"labels\" : \"each([Bitcoin],[Ethereum],[MESSAGEPOSTLABEL])\", </v>
      </c>
      <c r="BF127" s="39" t="str">
        <f t="shared" si="1"/>
        <v>\"connections\":[{\"source\":\"alias://ff5136ad023a66644c4f4a8e2a495bb34689/alias\",\"target\":\"alias://0e65bd3a974ed1d7c195f94055c93537827f/alias\",\"label\":\"f0186f0d-c862-4ee3-9c09-b850a9d745a7\"}],</v>
      </c>
      <c r="BG127" s="39" t="str">
        <f>"\""versionedPostId\"" : \""" &amp; demoPosts[[#This Row],[versionedPost.id]] &amp; "\"", "</f>
        <v xml:space="preserve">\"versionedPostId\" : \"35e60447747e496aafde65ca182db1c8\", </v>
      </c>
      <c r="BH127" s="39" t="str">
        <f>"\""versionedPostPredecessorId\"" : \""" &amp; demoPosts[[#This Row],[versionedPost.predecessorID]] &amp; "\"", "</f>
        <v xml:space="preserve">\"versionedPostPredecessorId\" : \"\", </v>
      </c>
      <c r="BI127" s="104" t="str">
        <f>"\""jobPostType\"" : \""" &amp; demoPosts[[#This Row],[jobPostType]] &amp; "\"", "</f>
        <v xml:space="preserve">\"jobPostType\" : \"Project-Hourly\", </v>
      </c>
      <c r="BJ127" s="104" t="str">
        <f>"\""name\"" : \""" &amp; demoPosts[[#This Row],[summary]] &amp; "\"", "</f>
        <v xml:space="preserve">\"name\" : \"Help test Bitcoin as payment for my travel-related business\", </v>
      </c>
      <c r="BK127"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L127" s="104" t="str">
        <f>"\""message\"" : \""" &amp; demoPosts[[#This Row],[message]] &amp; "\"", "</f>
        <v xml:space="preserve">\"message\" : \"hi\", </v>
      </c>
      <c r="BM127" s="10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N127" s="104" t="str">
        <f>"\""postedDate\"" : \""" &amp; demoPosts[[#This Row],[message]] &amp; "\"", "</f>
        <v xml:space="preserve">\"postedDate\" : \"hi\", </v>
      </c>
      <c r="BO127" s="104" t="str">
        <f>"\""broadcastDate\"" : \""" &amp; demoPosts[[#This Row],[broadcastDate]] &amp; "\"", "</f>
        <v xml:space="preserve">\"broadcastDate\" : \"2002-05-30T09:30:10Z\", </v>
      </c>
      <c r="BP127" s="104" t="str">
        <f>"\""startDate\"" : \""" &amp; demoPosts[[#This Row],[startDate]] &amp; "\"", "</f>
        <v xml:space="preserve">\"startDate\" : \"2002-05-30T09:30:10Z\", </v>
      </c>
      <c r="BQ127" s="104" t="str">
        <f>"\""endDate\"" : \""" &amp; demoPosts[[#This Row],[endDate]] &amp; "\"", "</f>
        <v xml:space="preserve">\"endDate\" : \"2002-05-30T09:30:10Z\", </v>
      </c>
      <c r="BR127" s="104" t="str">
        <f>"\""currency\"" : \""" &amp; demoPosts[[#This Row],[currency]] &amp; "\"", "</f>
        <v xml:space="preserve">\"currency\" : \"USD\", </v>
      </c>
      <c r="BS127" s="104" t="str">
        <f>"\""workLocation\"" : \""" &amp; demoPosts[[#This Row],[workLocation]] &amp; "\"", "</f>
        <v xml:space="preserve">\"workLocation\" : \"United States\", </v>
      </c>
      <c r="BT127" s="104" t="str">
        <f>"\""isPayoutInPieces\"" : \""" &amp; demoPosts[[#This Row],[isPayoutInPieces]] &amp; "\"", "</f>
        <v xml:space="preserve">\"isPayoutInPieces\" : \"false\", </v>
      </c>
      <c r="BU127" s="104" t="str">
        <f t="shared" si="2"/>
        <v xml:space="preserve">\"skillNeeded\" : \"\", </v>
      </c>
      <c r="BV127" s="104" t="str">
        <f>"\""posterId\"" : \""" &amp; demoPosts[[#This Row],[posterId]] &amp; "\"", "</f>
        <v xml:space="preserve">\"posterId\" : \"eeeeeeeeeeeeeeeeeeeeeeeeeeeeeeee\", </v>
      </c>
      <c r="BW127" s="104" t="str">
        <f>"\""versionNumber\"" : \""" &amp; demoPosts[[#This Row],[versionNumber]] &amp; "\"", "</f>
        <v xml:space="preserve">\"versionNumber\" : \"1\", </v>
      </c>
      <c r="BX127" s="106" t="str">
        <f>"\""allowFormatting\"" : " &amp; demoPosts[[#This Row],[allowFormatting]] &amp; ", "</f>
        <v xml:space="preserve">\"allowFormatting\" : true, </v>
      </c>
      <c r="BY127" s="104" t="str">
        <f>"\""canForward\"" : " &amp; demoPosts[[#This Row],[canForward]] &amp; ", "</f>
        <v xml:space="preserve">\"canForward\" : true, </v>
      </c>
      <c r="BZ127" s="104" t="str">
        <f t="shared" si="3"/>
        <v xml:space="preserve">\"referents\" : \"\", </v>
      </c>
      <c r="CA127" s="104" t="str">
        <f>"\""contractType\"" : \""" &amp; demoPosts[[#This Row],[contractType]] &amp; "\"", "</f>
        <v xml:space="preserve">\"contractType\" : \"contest\", </v>
      </c>
      <c r="CB127" s="104" t="str">
        <f>"\""budget\"" : \""" &amp; demoPosts[[#This Row],[budget]] &amp; "\"""</f>
        <v>\"budget\" : \"2350.3\"</v>
      </c>
      <c r="CC12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127" s="104"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E127" s="104" t="str">
        <f>"\""subject\"" : \""" &amp; demoPosts[[#This Row],[messageSubject]] &amp; "\"","</f>
        <v>\"subject\" : \"subject to discussion\",</v>
      </c>
      <c r="CF12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Row],[messageSubjectJson]]&amp;demoPosts[[#This Row],[imgSrcJson]]&amp;"}"</f>
        <v>\"postContent\": {\"$type\":\"shared.models.MessagePostContent\",\"versionedPostId\" : \"35e60447747e496aafde65ca182db1c8\", \"versionedPostPredecessorId\" : \"\", \"versionNumber\" : \"1\", \"canForward\"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G12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H12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I127" s="39" t="str">
        <f ca="1">"{\""$type\"":\"""&amp;demoPosts[[#This Row],[$type]]&amp;"\"","&amp;demoPosts[[#This Row],[uidInnerJson]]&amp;demoPosts[[#This Row],[createdInnerJson]]&amp;demoPosts[[#This Row],[modifiedInnerJson]]&amp;"\""connections\"":[{}],"&amp;demoPosts[[#This Row],[typeDependentContentJson]]&amp;"}"</f>
        <v>{\"$type\":\"shared.models.MessagePost\",\"uid\" : \"d9f0083a5f7e41889819c033a8d509da\", \"created\" : \"2016-09-02T23:11:46Z\", \"modified\" : \"2002-05-30T09:30:10Z\", \"connections\":[{}],\"postContent\": {\"$type\":\"shared.models.MessagePostContent\",\"versionedPostId\" : \"35e60447747e496aafde65ca182db1c8\", \"versionedPostPredecessorId\" : \"\", \"versionNumber\" : \"1\", \"canForward\"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J127" s="35" t="str">
        <f>"""uid"" : """&amp;demoPosts[[#This Row],[uid]]&amp;""", "</f>
        <v xml:space="preserve">"uid" : "d9f0083a5f7e41889819c033a8d509da", </v>
      </c>
      <c r="CK127" s="40" t="str">
        <f>"""src"" : """&amp;demoPosts[[#This Row],[Source]]&amp;""", "</f>
        <v xml:space="preserve">"src" : "0002223c1a99453096fa3ccb8dca5418", </v>
      </c>
      <c r="CL127" s="40" t="str">
        <f>"""trgts"" : ["""&amp;demoPosts[[#This Row],[trgt1]]&amp;"""], "</f>
        <v xml:space="preserve">"trgts" : ["eeeeeeeeeeeeeeeeeeeeeeeeeeeeeeee"], </v>
      </c>
      <c r="CM127" t="str">
        <f>"""label"" : ""each([Bitcoin],[Ethereum],[" &amp; demoPosts[[#This Row],[postTypeGuidLabel]]&amp;"])"", "</f>
        <v xml:space="preserve">"label" : "each([Bitcoin],[Ethereum],[MESSAGEPOSTLABEL])", </v>
      </c>
      <c r="CN127" s="13"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"each([Bitcoin],[Ethereum],[MESSAGEPOSTLABEL])", "uid" : "d9f0083a5f7e41889819c033a8d509da", "value" : "{\"$type\":\"shared.models.MessagePost\",\"uid\" : \"d9f0083a5f7e41889819c033a8d509da\", \"created\" : \"2016-09-02T23:11:46Z\", \"modified\" : \"2002-05-30T09:30:10Z\", \"connections\":[{}],\"postContent\": {\"$type\":\"shared.models.MessagePostContent\",\"versionedPostId\" : \"35e60447747e496aafde65ca182db1c8\", \"versionedPostPredecessorId\" : \"\", \"versionNumber\" : \"1\", \"canForward\"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row>
  </sheetData>
  <hyperlinks>
    <hyperlink ref="AR104"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109375" customWidth="1"/>
    <col min="4" max="4" width="10.28515625" customWidth="1"/>
    <col min="7" max="7" width="13.7109375" customWidth="1"/>
  </cols>
  <sheetData>
    <row r="1" spans="1:7" x14ac:dyDescent="0.25">
      <c r="A1" t="s">
        <v>2481</v>
      </c>
      <c r="B1" t="s">
        <v>2462</v>
      </c>
      <c r="C1" t="s">
        <v>2415</v>
      </c>
      <c r="D1" t="s">
        <v>2484</v>
      </c>
      <c r="E1" t="s">
        <v>2482</v>
      </c>
      <c r="F1" t="s">
        <v>2483</v>
      </c>
      <c r="G1" t="s">
        <v>1054</v>
      </c>
    </row>
    <row r="2" spans="1:7" x14ac:dyDescent="0.25">
      <c r="A2" s="150">
        <v>1</v>
      </c>
      <c r="B2" t="s">
        <v>2487</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D8" sqref="D8"/>
    </sheetView>
  </sheetViews>
  <sheetFormatPr defaultRowHeight="15" x14ac:dyDescent="0.25"/>
  <cols>
    <col min="1" max="2" width="12.85546875" customWidth="1"/>
    <col min="3" max="3" width="28.28515625" customWidth="1"/>
    <col min="4" max="4" width="118.140625" customWidth="1"/>
  </cols>
  <sheetData>
    <row r="1" spans="1:4" x14ac:dyDescent="0.25">
      <c r="A1" t="s">
        <v>173</v>
      </c>
      <c r="B1" t="s">
        <v>2461</v>
      </c>
      <c r="C1" t="s">
        <v>2462</v>
      </c>
      <c r="D1" t="s">
        <v>2460</v>
      </c>
    </row>
    <row r="2" spans="1:4" x14ac:dyDescent="0.25">
      <c r="A2">
        <v>0</v>
      </c>
      <c r="B2">
        <f>LEN(Images[[#This Row],[Image]])</f>
        <v>923</v>
      </c>
      <c r="C2" t="s">
        <v>2471</v>
      </c>
      <c r="D2" t="s">
        <v>2453</v>
      </c>
    </row>
    <row r="3" spans="1:4" x14ac:dyDescent="0.25">
      <c r="A3">
        <v>2</v>
      </c>
      <c r="B3">
        <f>LEN(Images[[#This Row],[Image]])</f>
        <v>991</v>
      </c>
      <c r="C3" t="s">
        <v>2472</v>
      </c>
      <c r="D3" t="s">
        <v>2457</v>
      </c>
    </row>
    <row r="4" spans="1:4" x14ac:dyDescent="0.25">
      <c r="A4">
        <v>3</v>
      </c>
      <c r="B4">
        <f>LEN(Images[[#This Row],[Image]])</f>
        <v>995</v>
      </c>
      <c r="C4" t="s">
        <v>2473</v>
      </c>
      <c r="D4" t="s">
        <v>2458</v>
      </c>
    </row>
    <row r="5" spans="1:4" x14ac:dyDescent="0.25">
      <c r="A5">
        <v>4</v>
      </c>
      <c r="B5">
        <f>LEN(Images[[#This Row],[Image]])</f>
        <v>1003</v>
      </c>
      <c r="C5" t="s">
        <v>2474</v>
      </c>
      <c r="D5" t="s">
        <v>2456</v>
      </c>
    </row>
    <row r="6" spans="1:4" x14ac:dyDescent="0.25">
      <c r="A6">
        <v>5</v>
      </c>
      <c r="B6">
        <f>LEN(Images[[#This Row],[Image]])</f>
        <v>1003</v>
      </c>
      <c r="C6" t="s">
        <v>2475</v>
      </c>
      <c r="D6" t="s">
        <v>2459</v>
      </c>
    </row>
    <row r="7" spans="1:4" x14ac:dyDescent="0.25">
      <c r="A7">
        <v>6</v>
      </c>
      <c r="B7">
        <f>LEN(Images[[#This Row],[Image]])</f>
        <v>1007</v>
      </c>
      <c r="C7" t="s">
        <v>2476</v>
      </c>
      <c r="D7" t="s">
        <v>2455</v>
      </c>
    </row>
    <row r="8" spans="1:4" x14ac:dyDescent="0.25">
      <c r="A8">
        <v>7</v>
      </c>
      <c r="B8">
        <f>LEN(Images[[#This Row],[Image]])</f>
        <v>1055</v>
      </c>
      <c r="C8" t="s">
        <v>2477</v>
      </c>
      <c r="D8" t="s">
        <v>2454</v>
      </c>
    </row>
    <row r="9" spans="1:4" x14ac:dyDescent="0.25">
      <c r="A9">
        <v>8</v>
      </c>
      <c r="B9" s="40">
        <f>LEN(Images[[#This Row],[Image]])</f>
        <v>1342</v>
      </c>
      <c r="C9" s="40" t="s">
        <v>2478</v>
      </c>
      <c r="D9" s="3" t="s">
        <v>1022</v>
      </c>
    </row>
    <row r="10" spans="1:4" x14ac:dyDescent="0.25">
      <c r="A10">
        <v>9</v>
      </c>
      <c r="B10" s="40">
        <f>LEN(Images[[#This Row],[Image]])</f>
        <v>1342</v>
      </c>
      <c r="C10" s="40" t="s">
        <v>2479</v>
      </c>
      <c r="D10" s="145" t="s">
        <v>2480</v>
      </c>
    </row>
    <row r="11" spans="1:4" x14ac:dyDescent="0.25">
      <c r="A11">
        <v>10</v>
      </c>
      <c r="B11" s="40">
        <f>LEN(Images[[#This Row],[Image]])</f>
        <v>5667</v>
      </c>
      <c r="C11" s="40" t="s">
        <v>2469</v>
      </c>
      <c r="D11" s="3" t="s">
        <v>1024</v>
      </c>
    </row>
    <row r="12" spans="1:4" x14ac:dyDescent="0.25">
      <c r="A12">
        <v>11</v>
      </c>
      <c r="B12" s="40">
        <f>LEN(Images[[#This Row],[Image]])</f>
        <v>8507</v>
      </c>
      <c r="C12" s="40" t="s">
        <v>2463</v>
      </c>
      <c r="D12" s="1" t="s">
        <v>163</v>
      </c>
    </row>
    <row r="13" spans="1:4" x14ac:dyDescent="0.25">
      <c r="A13">
        <v>12</v>
      </c>
      <c r="B13" s="40">
        <f>LEN(Images[[#This Row],[Image]])</f>
        <v>11959</v>
      </c>
      <c r="C13" s="40" t="s">
        <v>2464</v>
      </c>
      <c r="D13" s="144" t="s">
        <v>2465</v>
      </c>
    </row>
    <row r="14" spans="1:4" x14ac:dyDescent="0.25">
      <c r="A14">
        <v>13</v>
      </c>
      <c r="B14" s="40">
        <f>LEN(Images[[#This Row],[Image]])</f>
        <v>13762</v>
      </c>
      <c r="C14" s="40" t="s">
        <v>2467</v>
      </c>
      <c r="D14" s="144" t="s">
        <v>2466</v>
      </c>
    </row>
    <row r="15" spans="1:4" x14ac:dyDescent="0.25">
      <c r="A15">
        <v>14</v>
      </c>
      <c r="B15" s="40">
        <f>LEN(Images[[#This Row],[Image]])</f>
        <v>14914</v>
      </c>
      <c r="C15" s="40" t="s">
        <v>2470</v>
      </c>
      <c r="D15" t="s">
        <v>2468</v>
      </c>
    </row>
    <row r="16" spans="1:4" x14ac:dyDescent="0.25">
      <c r="A16">
        <v>15</v>
      </c>
      <c r="B16" s="40">
        <f>LEN(Images[[#This Row],[Image]])</f>
        <v>1023</v>
      </c>
      <c r="C16" s="40" t="s">
        <v>2623</v>
      </c>
      <c r="D16" t="s">
        <v>2622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42578125" customWidth="1"/>
  </cols>
  <sheetData>
    <row r="1" spans="1:3" x14ac:dyDescent="0.25">
      <c r="A1" t="s">
        <v>2627</v>
      </c>
      <c r="B1">
        <f>LEN(C1)</f>
        <v>7344</v>
      </c>
      <c r="C1" s="22" t="s">
        <v>2624</v>
      </c>
    </row>
    <row r="2" spans="1:3" x14ac:dyDescent="0.25">
      <c r="A2" t="s">
        <v>2626</v>
      </c>
      <c r="B2">
        <f t="shared" ref="B2:B8" si="0">LEN(C2)</f>
        <v>6909</v>
      </c>
      <c r="C2" s="22" t="s">
        <v>2625</v>
      </c>
    </row>
    <row r="3" spans="1:3" x14ac:dyDescent="0.25">
      <c r="A3" t="s">
        <v>2635</v>
      </c>
      <c r="B3">
        <f t="shared" si="0"/>
        <v>1075</v>
      </c>
      <c r="C3" s="22" t="s">
        <v>2628</v>
      </c>
    </row>
    <row r="4" spans="1:3" x14ac:dyDescent="0.25">
      <c r="A4" t="s">
        <v>2634</v>
      </c>
      <c r="B4">
        <f t="shared" si="0"/>
        <v>1139</v>
      </c>
      <c r="C4" s="22" t="s">
        <v>2629</v>
      </c>
    </row>
    <row r="5" spans="1:3" x14ac:dyDescent="0.25">
      <c r="A5" t="s">
        <v>2633</v>
      </c>
      <c r="B5">
        <f t="shared" si="0"/>
        <v>1168</v>
      </c>
      <c r="C5" s="22" t="s">
        <v>2630</v>
      </c>
    </row>
    <row r="6" spans="1:3" x14ac:dyDescent="0.25">
      <c r="A6" t="s">
        <v>2632</v>
      </c>
      <c r="B6">
        <f t="shared" si="0"/>
        <v>8000</v>
      </c>
      <c r="C6" s="22" t="s">
        <v>2631</v>
      </c>
    </row>
    <row r="7" spans="1:3" x14ac:dyDescent="0.25">
      <c r="A7" t="s">
        <v>2637</v>
      </c>
      <c r="B7">
        <f t="shared" si="0"/>
        <v>8000</v>
      </c>
      <c r="C7" s="22" t="s">
        <v>2636</v>
      </c>
    </row>
    <row r="8" spans="1:3" x14ac:dyDescent="0.25">
      <c r="A8" t="s">
        <v>2638</v>
      </c>
      <c r="B8">
        <f t="shared" si="0"/>
        <v>62</v>
      </c>
      <c r="C8" t="s">
        <v>2640</v>
      </c>
    </row>
    <row r="9" spans="1:3" x14ac:dyDescent="0.25">
      <c r="A9" t="s">
        <v>2639</v>
      </c>
      <c r="C9" s="38" t="s">
        <v>2641</v>
      </c>
    </row>
  </sheetData>
  <hyperlinks>
    <hyperlink ref="C9" r:id="rId1" display="http://www.columbia.edu/~fdc/ut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1021</v>
      </c>
    </row>
    <row r="2" spans="1:3" x14ac:dyDescent="0.25">
      <c r="B2" t="s">
        <v>955</v>
      </c>
    </row>
    <row r="3" spans="1:3" x14ac:dyDescent="0.25">
      <c r="C3" t="s">
        <v>173</v>
      </c>
    </row>
    <row r="4" spans="1:3" x14ac:dyDescent="0.25">
      <c r="C4" t="s">
        <v>957</v>
      </c>
    </row>
    <row r="5" spans="1:3" x14ac:dyDescent="0.25">
      <c r="B5" t="s">
        <v>958</v>
      </c>
    </row>
    <row r="6" spans="1:3" x14ac:dyDescent="0.25">
      <c r="C6" t="s">
        <v>173</v>
      </c>
    </row>
    <row r="7" spans="1:3" x14ac:dyDescent="0.25">
      <c r="C7" t="s">
        <v>956</v>
      </c>
    </row>
    <row r="8" spans="1:3" x14ac:dyDescent="0.25">
      <c r="B8" t="s">
        <v>691</v>
      </c>
    </row>
    <row r="9" spans="1:3" x14ac:dyDescent="0.25">
      <c r="C9" t="s">
        <v>173</v>
      </c>
    </row>
    <row r="10" spans="1:3" x14ac:dyDescent="0.25">
      <c r="C10" t="s">
        <v>956</v>
      </c>
    </row>
    <row r="11" spans="1:3" x14ac:dyDescent="0.25">
      <c r="B11" t="s">
        <v>959</v>
      </c>
    </row>
    <row r="12" spans="1:3" x14ac:dyDescent="0.25">
      <c r="C12" t="s">
        <v>173</v>
      </c>
    </row>
    <row r="13" spans="1:3" x14ac:dyDescent="0.25">
      <c r="C13" t="s">
        <v>956</v>
      </c>
    </row>
    <row r="14" spans="1:3" x14ac:dyDescent="0.25">
      <c r="B14" t="s">
        <v>960</v>
      </c>
    </row>
    <row r="16" spans="1:3" x14ac:dyDescent="0.25">
      <c r="B16" t="s">
        <v>976</v>
      </c>
    </row>
    <row r="17" spans="1:5" x14ac:dyDescent="0.25">
      <c r="C17" t="s">
        <v>961</v>
      </c>
    </row>
    <row r="18" spans="1:5" x14ac:dyDescent="0.25">
      <c r="D18" t="s">
        <v>962</v>
      </c>
    </row>
    <row r="19" spans="1:5" x14ac:dyDescent="0.25">
      <c r="D19" t="s">
        <v>174</v>
      </c>
    </row>
    <row r="20" spans="1:5" x14ac:dyDescent="0.25">
      <c r="D20" t="s">
        <v>963</v>
      </c>
      <c r="E20" t="s">
        <v>964</v>
      </c>
    </row>
    <row r="21" spans="1:5" x14ac:dyDescent="0.25">
      <c r="D21" t="s">
        <v>965</v>
      </c>
    </row>
    <row r="22" spans="1:5" x14ac:dyDescent="0.25">
      <c r="B22" t="s">
        <v>966</v>
      </c>
    </row>
    <row r="23" spans="1:5" x14ac:dyDescent="0.25">
      <c r="D23" t="s">
        <v>963</v>
      </c>
      <c r="E23" t="s">
        <v>964</v>
      </c>
    </row>
    <row r="24" spans="1:5" x14ac:dyDescent="0.25">
      <c r="D24" t="s">
        <v>965</v>
      </c>
    </row>
    <row r="26" spans="1:5" x14ac:dyDescent="0.25">
      <c r="A26" t="s">
        <v>1020</v>
      </c>
    </row>
    <row r="27" spans="1:5" x14ac:dyDescent="0.25">
      <c r="B27" t="s">
        <v>963</v>
      </c>
    </row>
    <row r="28" spans="1:5" x14ac:dyDescent="0.25">
      <c r="B28" t="s">
        <v>967</v>
      </c>
    </row>
    <row r="29" spans="1:5" x14ac:dyDescent="0.25">
      <c r="B29" t="s">
        <v>968</v>
      </c>
    </row>
    <row r="30" spans="1:5" x14ac:dyDescent="0.25">
      <c r="B30" t="s">
        <v>969</v>
      </c>
    </row>
    <row r="31" spans="1:5" x14ac:dyDescent="0.25">
      <c r="C31" t="s">
        <v>970</v>
      </c>
    </row>
    <row r="32" spans="1:5" x14ac:dyDescent="0.25">
      <c r="C32" t="s">
        <v>971</v>
      </c>
    </row>
    <row r="33" spans="1:6" x14ac:dyDescent="0.25">
      <c r="B33" t="s">
        <v>972</v>
      </c>
    </row>
    <row r="34" spans="1:6" x14ac:dyDescent="0.25">
      <c r="C34" t="s">
        <v>973</v>
      </c>
    </row>
    <row r="35" spans="1:6" x14ac:dyDescent="0.25">
      <c r="B35" t="s">
        <v>975</v>
      </c>
    </row>
    <row r="36" spans="1:6" x14ac:dyDescent="0.25">
      <c r="C36" t="s">
        <v>974</v>
      </c>
    </row>
    <row r="37" spans="1:6" x14ac:dyDescent="0.25">
      <c r="D37" t="s">
        <v>977</v>
      </c>
      <c r="F37" t="s">
        <v>978</v>
      </c>
    </row>
    <row r="38" spans="1:6" x14ac:dyDescent="0.25">
      <c r="D38" t="s">
        <v>979</v>
      </c>
    </row>
    <row r="39" spans="1:6" x14ac:dyDescent="0.25">
      <c r="D39" t="s">
        <v>980</v>
      </c>
    </row>
    <row r="40" spans="1:6" x14ac:dyDescent="0.25">
      <c r="B40" t="s">
        <v>981</v>
      </c>
    </row>
    <row r="41" spans="1:6" x14ac:dyDescent="0.25">
      <c r="B41" t="s">
        <v>982</v>
      </c>
    </row>
    <row r="42" spans="1:6" x14ac:dyDescent="0.25">
      <c r="C42" t="s">
        <v>983</v>
      </c>
    </row>
    <row r="43" spans="1:6" x14ac:dyDescent="0.25">
      <c r="C43" t="s">
        <v>984</v>
      </c>
    </row>
    <row r="44" spans="1:6" x14ac:dyDescent="0.25">
      <c r="C44" t="s">
        <v>985</v>
      </c>
    </row>
    <row r="45" spans="1:6" x14ac:dyDescent="0.25">
      <c r="C45" t="s">
        <v>986</v>
      </c>
    </row>
    <row r="46" spans="1:6" x14ac:dyDescent="0.25">
      <c r="A46" t="s">
        <v>987</v>
      </c>
    </row>
    <row r="47" spans="1:6" x14ac:dyDescent="0.25">
      <c r="B47" t="s">
        <v>988</v>
      </c>
    </row>
    <row r="48" spans="1:6" x14ac:dyDescent="0.25">
      <c r="C48" t="s">
        <v>989</v>
      </c>
    </row>
    <row r="49" spans="2:4" x14ac:dyDescent="0.25">
      <c r="D49" t="s">
        <v>990</v>
      </c>
    </row>
    <row r="50" spans="2:4" x14ac:dyDescent="0.25">
      <c r="D50" t="s">
        <v>991</v>
      </c>
    </row>
    <row r="51" spans="2:4" x14ac:dyDescent="0.25">
      <c r="D51" t="s">
        <v>992</v>
      </c>
    </row>
    <row r="52" spans="2:4" x14ac:dyDescent="0.25">
      <c r="D52" t="s">
        <v>993</v>
      </c>
    </row>
    <row r="53" spans="2:4" x14ac:dyDescent="0.25">
      <c r="D53" t="s">
        <v>994</v>
      </c>
    </row>
    <row r="54" spans="2:4" x14ac:dyDescent="0.25">
      <c r="B54" t="s">
        <v>995</v>
      </c>
    </row>
    <row r="55" spans="2:4" x14ac:dyDescent="0.25">
      <c r="C55" t="s">
        <v>996</v>
      </c>
    </row>
    <row r="56" spans="2:4" x14ac:dyDescent="0.25">
      <c r="D56" t="s">
        <v>997</v>
      </c>
    </row>
    <row r="57" spans="2:4" x14ac:dyDescent="0.25">
      <c r="D57" t="s">
        <v>858</v>
      </c>
    </row>
    <row r="58" spans="2:4" x14ac:dyDescent="0.25">
      <c r="D58" t="s">
        <v>998</v>
      </c>
    </row>
    <row r="59" spans="2:4" x14ac:dyDescent="0.25">
      <c r="D59" t="s">
        <v>999</v>
      </c>
    </row>
    <row r="60" spans="2:4" x14ac:dyDescent="0.25">
      <c r="D60" t="s">
        <v>1000</v>
      </c>
    </row>
    <row r="61" spans="2:4" x14ac:dyDescent="0.25">
      <c r="B61" t="s">
        <v>1001</v>
      </c>
    </row>
    <row r="62" spans="2:4" x14ac:dyDescent="0.25">
      <c r="C62" t="s">
        <v>806</v>
      </c>
    </row>
    <row r="63" spans="2:4" x14ac:dyDescent="0.25">
      <c r="D63" t="s">
        <v>1002</v>
      </c>
    </row>
    <row r="64" spans="2:4" x14ac:dyDescent="0.25">
      <c r="D64" t="s">
        <v>1003</v>
      </c>
    </row>
    <row r="65" spans="1:6" x14ac:dyDescent="0.25">
      <c r="D65" t="s">
        <v>1004</v>
      </c>
    </row>
    <row r="66" spans="1:6" x14ac:dyDescent="0.25">
      <c r="D66" t="s">
        <v>1005</v>
      </c>
    </row>
    <row r="67" spans="1:6" x14ac:dyDescent="0.25">
      <c r="A67" t="s">
        <v>1006</v>
      </c>
    </row>
    <row r="68" spans="1:6" x14ac:dyDescent="0.25">
      <c r="B68" t="s">
        <v>1012</v>
      </c>
    </row>
    <row r="69" spans="1:6" x14ac:dyDescent="0.25">
      <c r="C69" t="s">
        <v>1013</v>
      </c>
      <c r="E69" t="s">
        <v>1014</v>
      </c>
    </row>
    <row r="70" spans="1:6" x14ac:dyDescent="0.25">
      <c r="C70" t="s">
        <v>1007</v>
      </c>
    </row>
    <row r="71" spans="1:6" x14ac:dyDescent="0.25">
      <c r="D71" t="s">
        <v>1008</v>
      </c>
    </row>
    <row r="72" spans="1:6" x14ac:dyDescent="0.25">
      <c r="E72" t="s">
        <v>1009</v>
      </c>
    </row>
    <row r="73" spans="1:6" x14ac:dyDescent="0.25">
      <c r="F73" t="s">
        <v>1010</v>
      </c>
    </row>
    <row r="74" spans="1:6" x14ac:dyDescent="0.25">
      <c r="F74" t="s">
        <v>992</v>
      </c>
    </row>
    <row r="75" spans="1:6" x14ac:dyDescent="0.25">
      <c r="F75" t="s">
        <v>1011</v>
      </c>
    </row>
    <row r="76" spans="1:6" x14ac:dyDescent="0.25">
      <c r="C76" t="s">
        <v>1016</v>
      </c>
    </row>
    <row r="77" spans="1:6" x14ac:dyDescent="0.25">
      <c r="D77" t="s">
        <v>1015</v>
      </c>
    </row>
    <row r="78" spans="1:6" x14ac:dyDescent="0.25">
      <c r="E78" t="s">
        <v>1010</v>
      </c>
    </row>
    <row r="79" spans="1:6" x14ac:dyDescent="0.25">
      <c r="E79" t="s">
        <v>992</v>
      </c>
    </row>
    <row r="80" spans="1:6" x14ac:dyDescent="0.25">
      <c r="E80" t="s">
        <v>1011</v>
      </c>
    </row>
    <row r="81" spans="3:4" x14ac:dyDescent="0.25">
      <c r="C81" t="s">
        <v>1017</v>
      </c>
    </row>
    <row r="82" spans="3:4" x14ac:dyDescent="0.25">
      <c r="D82" t="s">
        <v>847</v>
      </c>
    </row>
    <row r="83" spans="3:4" x14ac:dyDescent="0.25">
      <c r="D83" t="s">
        <v>1018</v>
      </c>
    </row>
    <row r="84" spans="3:4" x14ac:dyDescent="0.25">
      <c r="D84" t="s">
        <v>1019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870</v>
      </c>
    </row>
    <row r="2" spans="1:11" x14ac:dyDescent="0.25">
      <c r="A2" t="s">
        <v>871</v>
      </c>
      <c r="G2" s="11" t="s">
        <v>901</v>
      </c>
      <c r="K2" t="s">
        <v>904</v>
      </c>
    </row>
    <row r="3" spans="1:11" x14ac:dyDescent="0.25">
      <c r="A3" t="s">
        <v>872</v>
      </c>
      <c r="G3" t="s">
        <v>906</v>
      </c>
      <c r="K3" t="s">
        <v>905</v>
      </c>
    </row>
    <row r="4" spans="1:11" x14ac:dyDescent="0.25">
      <c r="G4" t="s">
        <v>907</v>
      </c>
    </row>
    <row r="5" spans="1:11" x14ac:dyDescent="0.25">
      <c r="A5" t="s">
        <v>873</v>
      </c>
      <c r="G5" t="s">
        <v>902</v>
      </c>
    </row>
    <row r="6" spans="1:11" x14ac:dyDescent="0.25">
      <c r="A6" t="s">
        <v>874</v>
      </c>
      <c r="G6" t="s">
        <v>900</v>
      </c>
    </row>
    <row r="7" spans="1:11" x14ac:dyDescent="0.25">
      <c r="A7" t="s">
        <v>875</v>
      </c>
      <c r="G7" t="s">
        <v>909</v>
      </c>
    </row>
    <row r="8" spans="1:11" x14ac:dyDescent="0.25">
      <c r="A8" t="s">
        <v>876</v>
      </c>
      <c r="G8" t="s">
        <v>908</v>
      </c>
    </row>
    <row r="9" spans="1:11" x14ac:dyDescent="0.25">
      <c r="G9" t="s">
        <v>912</v>
      </c>
    </row>
    <row r="11" spans="1:11" x14ac:dyDescent="0.25">
      <c r="A11" t="s">
        <v>877</v>
      </c>
      <c r="G11" t="s">
        <v>910</v>
      </c>
    </row>
    <row r="12" spans="1:11" x14ac:dyDescent="0.25">
      <c r="A12" t="s">
        <v>878</v>
      </c>
      <c r="G12" t="s">
        <v>903</v>
      </c>
    </row>
    <row r="13" spans="1:11" x14ac:dyDescent="0.25">
      <c r="A13" t="s">
        <v>879</v>
      </c>
      <c r="G13" t="s">
        <v>888</v>
      </c>
    </row>
    <row r="14" spans="1:11" x14ac:dyDescent="0.25">
      <c r="A14" t="s">
        <v>880</v>
      </c>
      <c r="G14" t="s">
        <v>911</v>
      </c>
    </row>
    <row r="15" spans="1:11" x14ac:dyDescent="0.25">
      <c r="A15" t="s">
        <v>204</v>
      </c>
    </row>
    <row r="16" spans="1:11" x14ac:dyDescent="0.25">
      <c r="A16" t="s">
        <v>881</v>
      </c>
    </row>
    <row r="17" spans="1:1" x14ac:dyDescent="0.25">
      <c r="A17" t="s">
        <v>882</v>
      </c>
    </row>
    <row r="18" spans="1:1" x14ac:dyDescent="0.25">
      <c r="A18" t="s">
        <v>883</v>
      </c>
    </row>
    <row r="19" spans="1:1" x14ac:dyDescent="0.25">
      <c r="A19" t="s">
        <v>884</v>
      </c>
    </row>
    <row r="20" spans="1:1" x14ac:dyDescent="0.25">
      <c r="A20" t="s">
        <v>885</v>
      </c>
    </row>
    <row r="21" spans="1:1" x14ac:dyDescent="0.25">
      <c r="A21" t="s">
        <v>886</v>
      </c>
    </row>
    <row r="22" spans="1:1" x14ac:dyDescent="0.25">
      <c r="A22" t="s">
        <v>887</v>
      </c>
    </row>
    <row r="23" spans="1:1" x14ac:dyDescent="0.25">
      <c r="A23" t="s">
        <v>888</v>
      </c>
    </row>
    <row r="24" spans="1:1" x14ac:dyDescent="0.25">
      <c r="A24" t="s">
        <v>889</v>
      </c>
    </row>
    <row r="25" spans="1:1" x14ac:dyDescent="0.25">
      <c r="A25" t="s">
        <v>890</v>
      </c>
    </row>
    <row r="26" spans="1:1" x14ac:dyDescent="0.25">
      <c r="A26" t="s">
        <v>891</v>
      </c>
    </row>
    <row r="27" spans="1:1" x14ac:dyDescent="0.25">
      <c r="A27" t="s">
        <v>892</v>
      </c>
    </row>
    <row r="28" spans="1:1" x14ac:dyDescent="0.25">
      <c r="A28" t="s">
        <v>893</v>
      </c>
    </row>
    <row r="29" spans="1:1" x14ac:dyDescent="0.25">
      <c r="A29" t="s">
        <v>894</v>
      </c>
    </row>
    <row r="30" spans="1:1" x14ac:dyDescent="0.25">
      <c r="A30" t="s">
        <v>895</v>
      </c>
    </row>
    <row r="31" spans="1:1" x14ac:dyDescent="0.25">
      <c r="A31" t="s">
        <v>896</v>
      </c>
    </row>
    <row r="32" spans="1:1" x14ac:dyDescent="0.25">
      <c r="A32" t="s">
        <v>897</v>
      </c>
    </row>
    <row r="33" spans="1:1" x14ac:dyDescent="0.25">
      <c r="A33" t="s">
        <v>247</v>
      </c>
    </row>
    <row r="34" spans="1:1" x14ac:dyDescent="0.25">
      <c r="A34" t="s">
        <v>898</v>
      </c>
    </row>
    <row r="35" spans="1:1" x14ac:dyDescent="0.25">
      <c r="A35" t="s">
        <v>899</v>
      </c>
    </row>
    <row r="36" spans="1:1" x14ac:dyDescent="0.25">
      <c r="A36" t="s">
        <v>900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demoAliasLabels</vt:lpstr>
      <vt:lpstr>demoAgents</vt:lpstr>
      <vt:lpstr>demoCnxs</vt:lpstr>
      <vt:lpstr>demoPosts</vt:lpstr>
      <vt:lpstr>Exports</vt:lpstr>
      <vt:lpstr>Image blobs</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2016-09-03T06:13:54Z</dcterms:modified>
</cp:coreProperties>
</file>