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tmp\"/>
    </mc:Choice>
  </mc:AlternateContent>
  <bookViews>
    <workbookView xWindow="0" yWindow="0" windowWidth="25200" windowHeight="11880" activeTab="2"/>
  </bookViews>
  <sheets>
    <sheet name="agent" sheetId="1" r:id="rId1"/>
    <sheet name="labels-skills" sheetId="2" r:id="rId2"/>
    <sheet name="export instructions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2" l="1"/>
  <c r="X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W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AP2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AH78" i="1"/>
  <c r="AH76" i="1"/>
  <c r="AH75" i="1"/>
  <c r="AH68" i="1"/>
  <c r="AH67" i="1"/>
  <c r="AH60" i="1"/>
  <c r="AH59" i="1"/>
  <c r="AH52" i="1"/>
  <c r="AH51" i="1"/>
  <c r="AH46" i="1"/>
  <c r="AH44" i="1"/>
  <c r="AH43" i="1"/>
  <c r="AH38" i="1"/>
  <c r="AH37" i="1"/>
  <c r="AH36" i="1"/>
  <c r="AH35" i="1"/>
  <c r="AH29" i="1"/>
  <c r="AH28" i="1"/>
  <c r="AH27" i="1"/>
  <c r="AH20" i="1"/>
  <c r="AH19" i="1"/>
  <c r="AH14" i="1"/>
  <c r="AH12" i="1"/>
  <c r="AH11" i="1"/>
  <c r="AH6" i="1"/>
  <c r="AH5" i="1"/>
  <c r="AH4" i="1"/>
  <c r="AH3" i="1"/>
  <c r="AH2" i="1"/>
  <c r="AH7" i="1"/>
  <c r="AH8" i="1"/>
  <c r="AH9" i="1"/>
  <c r="AH10" i="1"/>
  <c r="AH13" i="1"/>
  <c r="AH15" i="1"/>
  <c r="AH16" i="1"/>
  <c r="AH17" i="1"/>
  <c r="AH18" i="1"/>
  <c r="AH21" i="1"/>
  <c r="AH22" i="1"/>
  <c r="AH23" i="1"/>
  <c r="AH24" i="1"/>
  <c r="AH25" i="1"/>
  <c r="AH26" i="1"/>
  <c r="AH30" i="1"/>
  <c r="AH31" i="1"/>
  <c r="AH32" i="1"/>
  <c r="AH33" i="1"/>
  <c r="AH34" i="1"/>
  <c r="AH39" i="1"/>
  <c r="AH40" i="1"/>
  <c r="AH41" i="1"/>
  <c r="AH42" i="1"/>
  <c r="AH45" i="1"/>
  <c r="AH47" i="1"/>
  <c r="AH48" i="1"/>
  <c r="AH49" i="1"/>
  <c r="AH50" i="1"/>
  <c r="AH53" i="1"/>
  <c r="AH54" i="1"/>
  <c r="AH55" i="1"/>
  <c r="AH56" i="1"/>
  <c r="AH57" i="1"/>
  <c r="AH58" i="1"/>
  <c r="AH61" i="1"/>
  <c r="AH62" i="1"/>
  <c r="AH63" i="1"/>
  <c r="AH64" i="1"/>
  <c r="AH65" i="1"/>
  <c r="AH66" i="1"/>
  <c r="AH69" i="1"/>
  <c r="AH70" i="1"/>
  <c r="AH71" i="1"/>
  <c r="AH72" i="1"/>
  <c r="AH73" i="1"/>
  <c r="AH74" i="1"/>
  <c r="AH77" i="1"/>
  <c r="AH79" i="1"/>
  <c r="AH80" i="1"/>
  <c r="AH81" i="1"/>
  <c r="AH82" i="1"/>
  <c r="AH83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K2" i="1"/>
  <c r="AN2" i="1" s="1"/>
  <c r="AK3" i="1"/>
  <c r="AK4" i="1"/>
  <c r="AN4" i="1" s="1"/>
  <c r="AK5" i="1"/>
  <c r="AN5" i="1" s="1"/>
  <c r="AK6" i="1"/>
  <c r="AN6" i="1" s="1"/>
  <c r="AK7" i="1"/>
  <c r="AN7" i="1" s="1"/>
  <c r="AK8" i="1"/>
  <c r="AN8" i="1" s="1"/>
  <c r="AK9" i="1"/>
  <c r="AN9" i="1" s="1"/>
  <c r="AK10" i="1"/>
  <c r="AN10" i="1" s="1"/>
  <c r="AK11" i="1"/>
  <c r="AK12" i="1"/>
  <c r="AN12" i="1" s="1"/>
  <c r="AK13" i="1"/>
  <c r="AN13" i="1" s="1"/>
  <c r="AK14" i="1"/>
  <c r="AN14" i="1" s="1"/>
  <c r="AK15" i="1"/>
  <c r="AN15" i="1" s="1"/>
  <c r="AK16" i="1"/>
  <c r="AN16" i="1" s="1"/>
  <c r="AK17" i="1"/>
  <c r="AN17" i="1" s="1"/>
  <c r="AK18" i="1"/>
  <c r="AN18" i="1" s="1"/>
  <c r="AK19" i="1"/>
  <c r="AK20" i="1"/>
  <c r="AN20" i="1" s="1"/>
  <c r="AK21" i="1"/>
  <c r="AN21" i="1" s="1"/>
  <c r="AK22" i="1"/>
  <c r="AN22" i="1" s="1"/>
  <c r="AK23" i="1"/>
  <c r="AN23" i="1" s="1"/>
  <c r="AK24" i="1"/>
  <c r="AN24" i="1" s="1"/>
  <c r="AK25" i="1"/>
  <c r="AK26" i="1"/>
  <c r="AN26" i="1" s="1"/>
  <c r="AK27" i="1"/>
  <c r="AN27" i="1" s="1"/>
  <c r="AK28" i="1"/>
  <c r="AN28" i="1" s="1"/>
  <c r="AK29" i="1"/>
  <c r="AN29" i="1" s="1"/>
  <c r="AK30" i="1"/>
  <c r="AN30" i="1" s="1"/>
  <c r="AK31" i="1"/>
  <c r="AN31" i="1" s="1"/>
  <c r="AK32" i="1"/>
  <c r="AN32" i="1" s="1"/>
  <c r="AK33" i="1"/>
  <c r="AN33" i="1" s="1"/>
  <c r="AK34" i="1"/>
  <c r="AN34" i="1" s="1"/>
  <c r="AK35" i="1"/>
  <c r="AK36" i="1"/>
  <c r="AN36" i="1" s="1"/>
  <c r="AK37" i="1"/>
  <c r="AN37" i="1" s="1"/>
  <c r="AK38" i="1"/>
  <c r="AN38" i="1" s="1"/>
  <c r="AK39" i="1"/>
  <c r="AN39" i="1" s="1"/>
  <c r="AK40" i="1"/>
  <c r="AN40" i="1" s="1"/>
  <c r="AK41" i="1"/>
  <c r="AN41" i="1" s="1"/>
  <c r="AK42" i="1"/>
  <c r="AN42" i="1" s="1"/>
  <c r="AK43" i="1"/>
  <c r="AK44" i="1"/>
  <c r="AN44" i="1" s="1"/>
  <c r="AK45" i="1"/>
  <c r="AN45" i="1" s="1"/>
  <c r="AK46" i="1"/>
  <c r="AN46" i="1" s="1"/>
  <c r="AK47" i="1"/>
  <c r="AN47" i="1" s="1"/>
  <c r="AK48" i="1"/>
  <c r="AN48" i="1" s="1"/>
  <c r="AK49" i="1"/>
  <c r="AN49" i="1" s="1"/>
  <c r="AK50" i="1"/>
  <c r="AN50" i="1" s="1"/>
  <c r="AK51" i="1"/>
  <c r="AK52" i="1"/>
  <c r="AN52" i="1" s="1"/>
  <c r="AK53" i="1"/>
  <c r="AN53" i="1" s="1"/>
  <c r="AK54" i="1"/>
  <c r="AN54" i="1" s="1"/>
  <c r="AK55" i="1"/>
  <c r="AN55" i="1" s="1"/>
  <c r="AK56" i="1"/>
  <c r="AN56" i="1" s="1"/>
  <c r="AK57" i="1"/>
  <c r="AN57" i="1" s="1"/>
  <c r="AK58" i="1"/>
  <c r="AN58" i="1" s="1"/>
  <c r="AK59" i="1"/>
  <c r="AN59" i="1" s="1"/>
  <c r="AK60" i="1"/>
  <c r="AN60" i="1" s="1"/>
  <c r="AK61" i="1"/>
  <c r="AN61" i="1" s="1"/>
  <c r="AK62" i="1"/>
  <c r="AN62" i="1" s="1"/>
  <c r="AK63" i="1"/>
  <c r="AN63" i="1" s="1"/>
  <c r="AK64" i="1"/>
  <c r="AN64" i="1" s="1"/>
  <c r="AK65" i="1"/>
  <c r="AN65" i="1" s="1"/>
  <c r="AK66" i="1"/>
  <c r="AN66" i="1" s="1"/>
  <c r="AK67" i="1"/>
  <c r="AK68" i="1"/>
  <c r="AN68" i="1" s="1"/>
  <c r="AK69" i="1"/>
  <c r="AN69" i="1" s="1"/>
  <c r="AK70" i="1"/>
  <c r="AN70" i="1" s="1"/>
  <c r="AK71" i="1"/>
  <c r="AN71" i="1" s="1"/>
  <c r="AK72" i="1"/>
  <c r="AN72" i="1" s="1"/>
  <c r="AK73" i="1"/>
  <c r="AN73" i="1" s="1"/>
  <c r="AK74" i="1"/>
  <c r="AN74" i="1" s="1"/>
  <c r="AK75" i="1"/>
  <c r="AK76" i="1"/>
  <c r="AN76" i="1" s="1"/>
  <c r="AK77" i="1"/>
  <c r="AN77" i="1" s="1"/>
  <c r="AK78" i="1"/>
  <c r="AN78" i="1" s="1"/>
  <c r="AK79" i="1"/>
  <c r="AN79" i="1" s="1"/>
  <c r="AK80" i="1"/>
  <c r="AN80" i="1" s="1"/>
  <c r="AK81" i="1"/>
  <c r="AN81" i="1" s="1"/>
  <c r="AK82" i="1"/>
  <c r="AN82" i="1" s="1"/>
  <c r="AK83" i="1"/>
  <c r="AL2" i="1"/>
  <c r="AO2" i="1" s="1"/>
  <c r="AL3" i="1"/>
  <c r="AO3" i="1" s="1"/>
  <c r="AL4" i="1"/>
  <c r="AO4" i="1" s="1"/>
  <c r="AL5" i="1"/>
  <c r="AO5" i="1" s="1"/>
  <c r="AL6" i="1"/>
  <c r="AO6" i="1" s="1"/>
  <c r="AL7" i="1"/>
  <c r="AO7" i="1" s="1"/>
  <c r="AL8" i="1"/>
  <c r="AO8" i="1" s="1"/>
  <c r="AL9" i="1"/>
  <c r="AO9" i="1" s="1"/>
  <c r="AL10" i="1"/>
  <c r="AO10" i="1" s="1"/>
  <c r="AL11" i="1"/>
  <c r="AO11" i="1" s="1"/>
  <c r="AL12" i="1"/>
  <c r="AO12" i="1" s="1"/>
  <c r="AL13" i="1"/>
  <c r="AO13" i="1" s="1"/>
  <c r="AL14" i="1"/>
  <c r="AO14" i="1" s="1"/>
  <c r="AL15" i="1"/>
  <c r="AO15" i="1" s="1"/>
  <c r="AL16" i="1"/>
  <c r="AO16" i="1" s="1"/>
  <c r="AL17" i="1"/>
  <c r="AO17" i="1" s="1"/>
  <c r="AL18" i="1"/>
  <c r="AO18" i="1" s="1"/>
  <c r="AL19" i="1"/>
  <c r="AO19" i="1" s="1"/>
  <c r="AL20" i="1"/>
  <c r="AO20" i="1" s="1"/>
  <c r="AL21" i="1"/>
  <c r="AO21" i="1" s="1"/>
  <c r="AL22" i="1"/>
  <c r="AO22" i="1" s="1"/>
  <c r="AL23" i="1"/>
  <c r="AO23" i="1" s="1"/>
  <c r="AL24" i="1"/>
  <c r="AO24" i="1" s="1"/>
  <c r="AL25" i="1"/>
  <c r="AO25" i="1" s="1"/>
  <c r="AL26" i="1"/>
  <c r="AO26" i="1" s="1"/>
  <c r="AL27" i="1"/>
  <c r="AO27" i="1" s="1"/>
  <c r="AL28" i="1"/>
  <c r="AO28" i="1" s="1"/>
  <c r="AL29" i="1"/>
  <c r="AO29" i="1" s="1"/>
  <c r="AL30" i="1"/>
  <c r="AO30" i="1" s="1"/>
  <c r="AL31" i="1"/>
  <c r="AO31" i="1" s="1"/>
  <c r="AL32" i="1"/>
  <c r="AO32" i="1" s="1"/>
  <c r="AL33" i="1"/>
  <c r="AO33" i="1" s="1"/>
  <c r="AL34" i="1"/>
  <c r="AO34" i="1" s="1"/>
  <c r="AL35" i="1"/>
  <c r="AO35" i="1" s="1"/>
  <c r="AL36" i="1"/>
  <c r="AO36" i="1" s="1"/>
  <c r="AL37" i="1"/>
  <c r="AO37" i="1" s="1"/>
  <c r="AL38" i="1"/>
  <c r="AO38" i="1" s="1"/>
  <c r="AL39" i="1"/>
  <c r="AO39" i="1" s="1"/>
  <c r="AL40" i="1"/>
  <c r="AO40" i="1" s="1"/>
  <c r="AL41" i="1"/>
  <c r="AO41" i="1" s="1"/>
  <c r="AL42" i="1"/>
  <c r="AO42" i="1" s="1"/>
  <c r="AL43" i="1"/>
  <c r="AO43" i="1" s="1"/>
  <c r="AL44" i="1"/>
  <c r="AO44" i="1" s="1"/>
  <c r="AL45" i="1"/>
  <c r="AO45" i="1" s="1"/>
  <c r="AL46" i="1"/>
  <c r="AO46" i="1" s="1"/>
  <c r="AL47" i="1"/>
  <c r="AO47" i="1" s="1"/>
  <c r="AL48" i="1"/>
  <c r="AO48" i="1" s="1"/>
  <c r="AL49" i="1"/>
  <c r="AO49" i="1" s="1"/>
  <c r="AL50" i="1"/>
  <c r="AO50" i="1" s="1"/>
  <c r="AL51" i="1"/>
  <c r="AO51" i="1" s="1"/>
  <c r="AL52" i="1"/>
  <c r="AO52" i="1" s="1"/>
  <c r="AL53" i="1"/>
  <c r="AO53" i="1" s="1"/>
  <c r="AL54" i="1"/>
  <c r="AO54" i="1" s="1"/>
  <c r="AL55" i="1"/>
  <c r="AO55" i="1" s="1"/>
  <c r="AL56" i="1"/>
  <c r="AO56" i="1" s="1"/>
  <c r="AL57" i="1"/>
  <c r="AO57" i="1" s="1"/>
  <c r="AL58" i="1"/>
  <c r="AO58" i="1" s="1"/>
  <c r="AL59" i="1"/>
  <c r="AO59" i="1" s="1"/>
  <c r="AL60" i="1"/>
  <c r="AO60" i="1" s="1"/>
  <c r="AL61" i="1"/>
  <c r="AO61" i="1" s="1"/>
  <c r="AL62" i="1"/>
  <c r="AO62" i="1" s="1"/>
  <c r="AL63" i="1"/>
  <c r="AO63" i="1" s="1"/>
  <c r="AL64" i="1"/>
  <c r="AO64" i="1" s="1"/>
  <c r="AL65" i="1"/>
  <c r="AO65" i="1" s="1"/>
  <c r="AL66" i="1"/>
  <c r="AO66" i="1" s="1"/>
  <c r="AL67" i="1"/>
  <c r="AO67" i="1" s="1"/>
  <c r="AL68" i="1"/>
  <c r="AO68" i="1" s="1"/>
  <c r="AL69" i="1"/>
  <c r="AO69" i="1" s="1"/>
  <c r="AL70" i="1"/>
  <c r="AO70" i="1" s="1"/>
  <c r="AL71" i="1"/>
  <c r="AO71" i="1" s="1"/>
  <c r="AL72" i="1"/>
  <c r="AO72" i="1" s="1"/>
  <c r="AL73" i="1"/>
  <c r="AO73" i="1" s="1"/>
  <c r="AL74" i="1"/>
  <c r="AO74" i="1" s="1"/>
  <c r="AL75" i="1"/>
  <c r="AO75" i="1" s="1"/>
  <c r="AL76" i="1"/>
  <c r="AO76" i="1" s="1"/>
  <c r="AL77" i="1"/>
  <c r="AO77" i="1" s="1"/>
  <c r="AL78" i="1"/>
  <c r="AO78" i="1" s="1"/>
  <c r="AL79" i="1"/>
  <c r="AO79" i="1" s="1"/>
  <c r="AL80" i="1"/>
  <c r="AO80" i="1" s="1"/>
  <c r="AL81" i="1"/>
  <c r="AO81" i="1" s="1"/>
  <c r="AL82" i="1"/>
  <c r="AO82" i="1" s="1"/>
  <c r="AL83" i="1"/>
  <c r="AO83" i="1" s="1"/>
  <c r="AD2" i="1"/>
  <c r="AG2" i="1" s="1"/>
  <c r="AD3" i="1"/>
  <c r="AG3" i="1" s="1"/>
  <c r="AD4" i="1"/>
  <c r="AG4" i="1" s="1"/>
  <c r="AD5" i="1"/>
  <c r="AG5" i="1" s="1"/>
  <c r="AD6" i="1"/>
  <c r="AG6" i="1" s="1"/>
  <c r="AD7" i="1"/>
  <c r="AG7" i="1" s="1"/>
  <c r="AD8" i="1"/>
  <c r="AG8" i="1" s="1"/>
  <c r="AD9" i="1"/>
  <c r="AG9" i="1" s="1"/>
  <c r="AD10" i="1"/>
  <c r="AG10" i="1" s="1"/>
  <c r="AD11" i="1"/>
  <c r="AG11" i="1" s="1"/>
  <c r="AD12" i="1"/>
  <c r="AG12" i="1" s="1"/>
  <c r="AD13" i="1"/>
  <c r="AG13" i="1" s="1"/>
  <c r="AD14" i="1"/>
  <c r="AG14" i="1" s="1"/>
  <c r="AD15" i="1"/>
  <c r="AG15" i="1" s="1"/>
  <c r="AD16" i="1"/>
  <c r="AG16" i="1" s="1"/>
  <c r="AD17" i="1"/>
  <c r="AG17" i="1" s="1"/>
  <c r="AD18" i="1"/>
  <c r="AG18" i="1" s="1"/>
  <c r="AD19" i="1"/>
  <c r="AG19" i="1" s="1"/>
  <c r="AD20" i="1"/>
  <c r="AG20" i="1" s="1"/>
  <c r="AD21" i="1"/>
  <c r="AG21" i="1" s="1"/>
  <c r="AD22" i="1"/>
  <c r="AG22" i="1" s="1"/>
  <c r="AD23" i="1"/>
  <c r="AG23" i="1" s="1"/>
  <c r="AD24" i="1"/>
  <c r="AG24" i="1" s="1"/>
  <c r="AD25" i="1"/>
  <c r="AG25" i="1" s="1"/>
  <c r="AD26" i="1"/>
  <c r="AG26" i="1" s="1"/>
  <c r="AD27" i="1"/>
  <c r="AG27" i="1" s="1"/>
  <c r="AD28" i="1"/>
  <c r="AG28" i="1" s="1"/>
  <c r="AD29" i="1"/>
  <c r="AG29" i="1" s="1"/>
  <c r="AD30" i="1"/>
  <c r="AG30" i="1" s="1"/>
  <c r="AD31" i="1"/>
  <c r="AG31" i="1" s="1"/>
  <c r="AD32" i="1"/>
  <c r="AG32" i="1" s="1"/>
  <c r="AD33" i="1"/>
  <c r="AG33" i="1" s="1"/>
  <c r="AD34" i="1"/>
  <c r="AG34" i="1" s="1"/>
  <c r="AD35" i="1"/>
  <c r="AG35" i="1" s="1"/>
  <c r="AD36" i="1"/>
  <c r="AG36" i="1" s="1"/>
  <c r="AD37" i="1"/>
  <c r="AG37" i="1" s="1"/>
  <c r="AD38" i="1"/>
  <c r="AG38" i="1" s="1"/>
  <c r="AD39" i="1"/>
  <c r="AG39" i="1" s="1"/>
  <c r="AD40" i="1"/>
  <c r="AG40" i="1" s="1"/>
  <c r="AD41" i="1"/>
  <c r="AG41" i="1" s="1"/>
  <c r="AD42" i="1"/>
  <c r="AG42" i="1" s="1"/>
  <c r="AD43" i="1"/>
  <c r="AG43" i="1" s="1"/>
  <c r="AD44" i="1"/>
  <c r="AG44" i="1" s="1"/>
  <c r="AD45" i="1"/>
  <c r="AG45" i="1" s="1"/>
  <c r="AD46" i="1"/>
  <c r="AG46" i="1" s="1"/>
  <c r="AD47" i="1"/>
  <c r="AG47" i="1" s="1"/>
  <c r="AD48" i="1"/>
  <c r="AG48" i="1" s="1"/>
  <c r="AD49" i="1"/>
  <c r="AG49" i="1" s="1"/>
  <c r="AD50" i="1"/>
  <c r="AG50" i="1" s="1"/>
  <c r="AD51" i="1"/>
  <c r="AG51" i="1" s="1"/>
  <c r="AD52" i="1"/>
  <c r="AG52" i="1" s="1"/>
  <c r="AD53" i="1"/>
  <c r="AG53" i="1" s="1"/>
  <c r="AD54" i="1"/>
  <c r="AG54" i="1" s="1"/>
  <c r="AD55" i="1"/>
  <c r="AG55" i="1" s="1"/>
  <c r="AD56" i="1"/>
  <c r="AG56" i="1" s="1"/>
  <c r="AD57" i="1"/>
  <c r="AG57" i="1" s="1"/>
  <c r="AD58" i="1"/>
  <c r="AG58" i="1" s="1"/>
  <c r="AD59" i="1"/>
  <c r="AG59" i="1" s="1"/>
  <c r="AD60" i="1"/>
  <c r="AG60" i="1" s="1"/>
  <c r="AD61" i="1"/>
  <c r="AG61" i="1" s="1"/>
  <c r="AD62" i="1"/>
  <c r="AG62" i="1" s="1"/>
  <c r="AD63" i="1"/>
  <c r="AG63" i="1" s="1"/>
  <c r="AD64" i="1"/>
  <c r="AG64" i="1" s="1"/>
  <c r="AD65" i="1"/>
  <c r="AG65" i="1" s="1"/>
  <c r="AD66" i="1"/>
  <c r="AG66" i="1" s="1"/>
  <c r="AD67" i="1"/>
  <c r="AG67" i="1" s="1"/>
  <c r="AD68" i="1"/>
  <c r="AG68" i="1" s="1"/>
  <c r="AD69" i="1"/>
  <c r="AG69" i="1" s="1"/>
  <c r="AD70" i="1"/>
  <c r="AG70" i="1" s="1"/>
  <c r="AD71" i="1"/>
  <c r="AG71" i="1" s="1"/>
  <c r="AD72" i="1"/>
  <c r="AG72" i="1" s="1"/>
  <c r="AD73" i="1"/>
  <c r="AG73" i="1" s="1"/>
  <c r="AD74" i="1"/>
  <c r="AG74" i="1" s="1"/>
  <c r="AD75" i="1"/>
  <c r="AG75" i="1" s="1"/>
  <c r="AD76" i="1"/>
  <c r="AG76" i="1" s="1"/>
  <c r="AD77" i="1"/>
  <c r="AG77" i="1" s="1"/>
  <c r="AD78" i="1"/>
  <c r="AG78" i="1" s="1"/>
  <c r="AD79" i="1"/>
  <c r="AG79" i="1" s="1"/>
  <c r="AD80" i="1"/>
  <c r="AG80" i="1" s="1"/>
  <c r="AD81" i="1"/>
  <c r="AG81" i="1" s="1"/>
  <c r="AD82" i="1"/>
  <c r="AG82" i="1" s="1"/>
  <c r="AD83" i="1"/>
  <c r="AG83" i="1" s="1"/>
  <c r="AC2" i="1"/>
  <c r="AF2" i="1" s="1"/>
  <c r="AC3" i="1"/>
  <c r="AF3" i="1" s="1"/>
  <c r="AC4" i="1"/>
  <c r="AF4" i="1" s="1"/>
  <c r="AC5" i="1"/>
  <c r="AC6" i="1"/>
  <c r="AF6" i="1" s="1"/>
  <c r="AC7" i="1"/>
  <c r="AC8" i="1"/>
  <c r="AF8" i="1" s="1"/>
  <c r="AC9" i="1"/>
  <c r="AF9" i="1" s="1"/>
  <c r="AC10" i="1"/>
  <c r="AF10" i="1" s="1"/>
  <c r="AC11" i="1"/>
  <c r="AF11" i="1" s="1"/>
  <c r="AC12" i="1"/>
  <c r="AF12" i="1" s="1"/>
  <c r="AC13" i="1"/>
  <c r="AC14" i="1"/>
  <c r="AF14" i="1" s="1"/>
  <c r="AC15" i="1"/>
  <c r="AF15" i="1" s="1"/>
  <c r="AC16" i="1"/>
  <c r="AF16" i="1" s="1"/>
  <c r="AC17" i="1"/>
  <c r="AF17" i="1" s="1"/>
  <c r="AC18" i="1"/>
  <c r="AF18" i="1" s="1"/>
  <c r="AC19" i="1"/>
  <c r="AF19" i="1" s="1"/>
  <c r="AC20" i="1"/>
  <c r="AF20" i="1" s="1"/>
  <c r="AC21" i="1"/>
  <c r="AC22" i="1"/>
  <c r="AF22" i="1" s="1"/>
  <c r="AC23" i="1"/>
  <c r="AC24" i="1"/>
  <c r="AF24" i="1" s="1"/>
  <c r="AC25" i="1"/>
  <c r="AF25" i="1" s="1"/>
  <c r="AC26" i="1"/>
  <c r="AF26" i="1" s="1"/>
  <c r="AC27" i="1"/>
  <c r="AF27" i="1" s="1"/>
  <c r="AC28" i="1"/>
  <c r="AF28" i="1" s="1"/>
  <c r="AC29" i="1"/>
  <c r="AC30" i="1"/>
  <c r="AF30" i="1" s="1"/>
  <c r="AC31" i="1"/>
  <c r="AF31" i="1" s="1"/>
  <c r="AC32" i="1"/>
  <c r="AF32" i="1" s="1"/>
  <c r="AC33" i="1"/>
  <c r="AF33" i="1" s="1"/>
  <c r="AC34" i="1"/>
  <c r="AF34" i="1" s="1"/>
  <c r="AC35" i="1"/>
  <c r="AF35" i="1" s="1"/>
  <c r="AC36" i="1"/>
  <c r="AF36" i="1" s="1"/>
  <c r="AC37" i="1"/>
  <c r="AC38" i="1"/>
  <c r="AF38" i="1" s="1"/>
  <c r="AC39" i="1"/>
  <c r="AF39" i="1" s="1"/>
  <c r="AC40" i="1"/>
  <c r="AF40" i="1" s="1"/>
  <c r="AC41" i="1"/>
  <c r="AF41" i="1" s="1"/>
  <c r="AC42" i="1"/>
  <c r="AF42" i="1" s="1"/>
  <c r="AC43" i="1"/>
  <c r="AF43" i="1" s="1"/>
  <c r="AC44" i="1"/>
  <c r="AF44" i="1" s="1"/>
  <c r="AC45" i="1"/>
  <c r="AC46" i="1"/>
  <c r="AF46" i="1" s="1"/>
  <c r="AC47" i="1"/>
  <c r="AF47" i="1" s="1"/>
  <c r="AC48" i="1"/>
  <c r="AF48" i="1" s="1"/>
  <c r="AC49" i="1"/>
  <c r="AC50" i="1"/>
  <c r="AF50" i="1" s="1"/>
  <c r="AC51" i="1"/>
  <c r="AF51" i="1" s="1"/>
  <c r="AC52" i="1"/>
  <c r="AF52" i="1" s="1"/>
  <c r="AC53" i="1"/>
  <c r="AC54" i="1"/>
  <c r="AF54" i="1" s="1"/>
  <c r="AC55" i="1"/>
  <c r="AF55" i="1" s="1"/>
  <c r="AC56" i="1"/>
  <c r="AF56" i="1" s="1"/>
  <c r="AC57" i="1"/>
  <c r="AF57" i="1" s="1"/>
  <c r="AC58" i="1"/>
  <c r="AF58" i="1" s="1"/>
  <c r="AC59" i="1"/>
  <c r="AF59" i="1" s="1"/>
  <c r="AC60" i="1"/>
  <c r="AF60" i="1" s="1"/>
  <c r="AC61" i="1"/>
  <c r="AC62" i="1"/>
  <c r="AF62" i="1" s="1"/>
  <c r="AC63" i="1"/>
  <c r="AF63" i="1" s="1"/>
  <c r="AC64" i="1"/>
  <c r="AF64" i="1" s="1"/>
  <c r="AC65" i="1"/>
  <c r="AF65" i="1" s="1"/>
  <c r="AC66" i="1"/>
  <c r="AF66" i="1" s="1"/>
  <c r="AC67" i="1"/>
  <c r="AF67" i="1" s="1"/>
  <c r="AC68" i="1"/>
  <c r="AF68" i="1" s="1"/>
  <c r="AC69" i="1"/>
  <c r="AC70" i="1"/>
  <c r="AF70" i="1" s="1"/>
  <c r="AC71" i="1"/>
  <c r="AF71" i="1" s="1"/>
  <c r="AC72" i="1"/>
  <c r="AF72" i="1" s="1"/>
  <c r="AC73" i="1"/>
  <c r="AF73" i="1" s="1"/>
  <c r="AC74" i="1"/>
  <c r="AF74" i="1" s="1"/>
  <c r="AC75" i="1"/>
  <c r="AF75" i="1" s="1"/>
  <c r="AC76" i="1"/>
  <c r="AF76" i="1" s="1"/>
  <c r="AC77" i="1"/>
  <c r="AC78" i="1"/>
  <c r="AF78" i="1" s="1"/>
  <c r="AC79" i="1"/>
  <c r="AF79" i="1" s="1"/>
  <c r="AC80" i="1"/>
  <c r="AF80" i="1" s="1"/>
  <c r="AC81" i="1"/>
  <c r="AF81" i="1" s="1"/>
  <c r="AC82" i="1"/>
  <c r="AF82" i="1" s="1"/>
  <c r="AC83" i="1"/>
  <c r="AF83" i="1" s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G2" i="1"/>
  <c r="AA2" i="1" s="1"/>
  <c r="G3" i="1"/>
  <c r="AA3" i="1" s="1"/>
  <c r="G4" i="1"/>
  <c r="AA4" i="1" s="1"/>
  <c r="G5" i="1"/>
  <c r="AA5" i="1" s="1"/>
  <c r="G6" i="1"/>
  <c r="AA6" i="1" s="1"/>
  <c r="G7" i="1"/>
  <c r="AA7" i="1" s="1"/>
  <c r="G8" i="1"/>
  <c r="AA8" i="1" s="1"/>
  <c r="G9" i="1"/>
  <c r="AA9" i="1" s="1"/>
  <c r="G10" i="1"/>
  <c r="AA10" i="1" s="1"/>
  <c r="G11" i="1"/>
  <c r="AA11" i="1" s="1"/>
  <c r="G12" i="1"/>
  <c r="AA12" i="1" s="1"/>
  <c r="G13" i="1"/>
  <c r="AA13" i="1" s="1"/>
  <c r="G14" i="1"/>
  <c r="AA14" i="1" s="1"/>
  <c r="G15" i="1"/>
  <c r="AA15" i="1" s="1"/>
  <c r="G16" i="1"/>
  <c r="AA16" i="1" s="1"/>
  <c r="G17" i="1"/>
  <c r="AA17" i="1" s="1"/>
  <c r="G18" i="1"/>
  <c r="AA18" i="1" s="1"/>
  <c r="G19" i="1"/>
  <c r="AA19" i="1" s="1"/>
  <c r="G20" i="1"/>
  <c r="AA20" i="1" s="1"/>
  <c r="G21" i="1"/>
  <c r="AA21" i="1" s="1"/>
  <c r="G22" i="1"/>
  <c r="AA22" i="1" s="1"/>
  <c r="G23" i="1"/>
  <c r="AA23" i="1" s="1"/>
  <c r="G24" i="1"/>
  <c r="AA24" i="1" s="1"/>
  <c r="G25" i="1"/>
  <c r="AA25" i="1" s="1"/>
  <c r="G26" i="1"/>
  <c r="AA26" i="1" s="1"/>
  <c r="G27" i="1"/>
  <c r="AA27" i="1" s="1"/>
  <c r="G28" i="1"/>
  <c r="AA28" i="1" s="1"/>
  <c r="G29" i="1"/>
  <c r="AA29" i="1" s="1"/>
  <c r="G30" i="1"/>
  <c r="AA30" i="1" s="1"/>
  <c r="G31" i="1"/>
  <c r="AA31" i="1" s="1"/>
  <c r="G32" i="1"/>
  <c r="AA32" i="1" s="1"/>
  <c r="G33" i="1"/>
  <c r="AA33" i="1" s="1"/>
  <c r="G34" i="1"/>
  <c r="AA34" i="1" s="1"/>
  <c r="G35" i="1"/>
  <c r="AA35" i="1" s="1"/>
  <c r="G36" i="1"/>
  <c r="AA36" i="1" s="1"/>
  <c r="G37" i="1"/>
  <c r="AA37" i="1" s="1"/>
  <c r="G38" i="1"/>
  <c r="AA38" i="1" s="1"/>
  <c r="G39" i="1"/>
  <c r="AA39" i="1" s="1"/>
  <c r="G40" i="1"/>
  <c r="AA40" i="1" s="1"/>
  <c r="G41" i="1"/>
  <c r="AA41" i="1" s="1"/>
  <c r="G42" i="1"/>
  <c r="AA42" i="1" s="1"/>
  <c r="G43" i="1"/>
  <c r="AA43" i="1" s="1"/>
  <c r="G44" i="1"/>
  <c r="AA44" i="1" s="1"/>
  <c r="G45" i="1"/>
  <c r="AA45" i="1" s="1"/>
  <c r="G46" i="1"/>
  <c r="AA46" i="1" s="1"/>
  <c r="G47" i="1"/>
  <c r="AA47" i="1" s="1"/>
  <c r="G48" i="1"/>
  <c r="AA48" i="1" s="1"/>
  <c r="G49" i="1"/>
  <c r="AA49" i="1" s="1"/>
  <c r="G50" i="1"/>
  <c r="AA50" i="1" s="1"/>
  <c r="G51" i="1"/>
  <c r="AA51" i="1" s="1"/>
  <c r="G52" i="1"/>
  <c r="AA52" i="1" s="1"/>
  <c r="G53" i="1"/>
  <c r="AA53" i="1" s="1"/>
  <c r="G54" i="1"/>
  <c r="AA54" i="1" s="1"/>
  <c r="G55" i="1"/>
  <c r="AA55" i="1" s="1"/>
  <c r="G56" i="1"/>
  <c r="AA56" i="1" s="1"/>
  <c r="G57" i="1"/>
  <c r="AA57" i="1" s="1"/>
  <c r="G58" i="1"/>
  <c r="AA58" i="1" s="1"/>
  <c r="G59" i="1"/>
  <c r="AA59" i="1" s="1"/>
  <c r="G60" i="1"/>
  <c r="AA60" i="1" s="1"/>
  <c r="G61" i="1"/>
  <c r="AA61" i="1" s="1"/>
  <c r="G62" i="1"/>
  <c r="AA62" i="1" s="1"/>
  <c r="G63" i="1"/>
  <c r="AA63" i="1" s="1"/>
  <c r="G64" i="1"/>
  <c r="AA64" i="1" s="1"/>
  <c r="G65" i="1"/>
  <c r="AA65" i="1" s="1"/>
  <c r="G66" i="1"/>
  <c r="AA66" i="1" s="1"/>
  <c r="G67" i="1"/>
  <c r="AA67" i="1" s="1"/>
  <c r="G68" i="1"/>
  <c r="AA68" i="1" s="1"/>
  <c r="G69" i="1"/>
  <c r="AA69" i="1" s="1"/>
  <c r="G70" i="1"/>
  <c r="AA70" i="1" s="1"/>
  <c r="G71" i="1"/>
  <c r="AA71" i="1" s="1"/>
  <c r="G72" i="1"/>
  <c r="AA72" i="1" s="1"/>
  <c r="G73" i="1"/>
  <c r="AA73" i="1" s="1"/>
  <c r="G74" i="1"/>
  <c r="AA74" i="1" s="1"/>
  <c r="G75" i="1"/>
  <c r="AA75" i="1" s="1"/>
  <c r="G76" i="1"/>
  <c r="AA76" i="1" s="1"/>
  <c r="G77" i="1"/>
  <c r="AA77" i="1" s="1"/>
  <c r="G78" i="1"/>
  <c r="AA78" i="1" s="1"/>
  <c r="G79" i="1"/>
  <c r="AA79" i="1" s="1"/>
  <c r="G80" i="1"/>
  <c r="AA80" i="1" s="1"/>
  <c r="G81" i="1"/>
  <c r="AA81" i="1" s="1"/>
  <c r="G82" i="1"/>
  <c r="AA82" i="1" s="1"/>
  <c r="G83" i="1"/>
  <c r="AA83" i="1" s="1"/>
  <c r="C83" i="1"/>
  <c r="V83" i="1" s="1"/>
  <c r="C82" i="1"/>
  <c r="V82" i="1" s="1"/>
  <c r="C81" i="1"/>
  <c r="V81" i="1" s="1"/>
  <c r="C80" i="1"/>
  <c r="V80" i="1" s="1"/>
  <c r="C79" i="1"/>
  <c r="V79" i="1" s="1"/>
  <c r="C78" i="1"/>
  <c r="V78" i="1" s="1"/>
  <c r="C77" i="1"/>
  <c r="V77" i="1" s="1"/>
  <c r="C76" i="1"/>
  <c r="V76" i="1" s="1"/>
  <c r="C75" i="1"/>
  <c r="V75" i="1" s="1"/>
  <c r="C74" i="1"/>
  <c r="V74" i="1" s="1"/>
  <c r="C73" i="1"/>
  <c r="V73" i="1" s="1"/>
  <c r="C72" i="1"/>
  <c r="V72" i="1" s="1"/>
  <c r="C71" i="1"/>
  <c r="V71" i="1" s="1"/>
  <c r="C70" i="1"/>
  <c r="V70" i="1" s="1"/>
  <c r="C69" i="1"/>
  <c r="V69" i="1" s="1"/>
  <c r="C68" i="1"/>
  <c r="V68" i="1" s="1"/>
  <c r="C67" i="1"/>
  <c r="V67" i="1" s="1"/>
  <c r="C66" i="1"/>
  <c r="V66" i="1" s="1"/>
  <c r="C65" i="1"/>
  <c r="V65" i="1" s="1"/>
  <c r="C64" i="1"/>
  <c r="V64" i="1" s="1"/>
  <c r="C63" i="1"/>
  <c r="V63" i="1" s="1"/>
  <c r="C62" i="1"/>
  <c r="V62" i="1" s="1"/>
  <c r="C61" i="1"/>
  <c r="V61" i="1" s="1"/>
  <c r="C60" i="1"/>
  <c r="V60" i="1" s="1"/>
  <c r="C59" i="1"/>
  <c r="V59" i="1" s="1"/>
  <c r="C58" i="1"/>
  <c r="V58" i="1" s="1"/>
  <c r="C57" i="1"/>
  <c r="V57" i="1" s="1"/>
  <c r="C56" i="1"/>
  <c r="V56" i="1" s="1"/>
  <c r="C55" i="1"/>
  <c r="V55" i="1" s="1"/>
  <c r="C54" i="1"/>
  <c r="V54" i="1" s="1"/>
  <c r="C53" i="1"/>
  <c r="V53" i="1" s="1"/>
  <c r="C52" i="1"/>
  <c r="V52" i="1" s="1"/>
  <c r="C51" i="1"/>
  <c r="V51" i="1" s="1"/>
  <c r="C50" i="1"/>
  <c r="V50" i="1" s="1"/>
  <c r="C49" i="1"/>
  <c r="V49" i="1" s="1"/>
  <c r="C48" i="1"/>
  <c r="V48" i="1" s="1"/>
  <c r="C47" i="1"/>
  <c r="V47" i="1" s="1"/>
  <c r="C46" i="1"/>
  <c r="V46" i="1" s="1"/>
  <c r="C45" i="1"/>
  <c r="V45" i="1" s="1"/>
  <c r="C43" i="1"/>
  <c r="V43" i="1" s="1"/>
  <c r="C42" i="1"/>
  <c r="V42" i="1" s="1"/>
  <c r="C41" i="1"/>
  <c r="V41" i="1" s="1"/>
  <c r="C40" i="1"/>
  <c r="V40" i="1" s="1"/>
  <c r="C39" i="1"/>
  <c r="V39" i="1" s="1"/>
  <c r="C38" i="1"/>
  <c r="V38" i="1" s="1"/>
  <c r="C37" i="1"/>
  <c r="V37" i="1" s="1"/>
  <c r="C36" i="1"/>
  <c r="V36" i="1" s="1"/>
  <c r="C35" i="1"/>
  <c r="V35" i="1" s="1"/>
  <c r="C34" i="1"/>
  <c r="V34" i="1" s="1"/>
  <c r="C33" i="1"/>
  <c r="V33" i="1" s="1"/>
  <c r="C32" i="1"/>
  <c r="V32" i="1" s="1"/>
  <c r="C31" i="1"/>
  <c r="V31" i="1" s="1"/>
  <c r="C30" i="1"/>
  <c r="V30" i="1" s="1"/>
  <c r="C29" i="1"/>
  <c r="V29" i="1" s="1"/>
  <c r="C28" i="1"/>
  <c r="V28" i="1" s="1"/>
  <c r="C27" i="1"/>
  <c r="V27" i="1" s="1"/>
  <c r="C26" i="1"/>
  <c r="V26" i="1" s="1"/>
  <c r="C25" i="1"/>
  <c r="V25" i="1" s="1"/>
  <c r="C24" i="1"/>
  <c r="V24" i="1" s="1"/>
  <c r="C23" i="1"/>
  <c r="V23" i="1" s="1"/>
  <c r="C22" i="1"/>
  <c r="V22" i="1" s="1"/>
  <c r="C21" i="1"/>
  <c r="V21" i="1" s="1"/>
  <c r="C20" i="1"/>
  <c r="V20" i="1" s="1"/>
  <c r="C19" i="1"/>
  <c r="V19" i="1" s="1"/>
  <c r="C18" i="1"/>
  <c r="V18" i="1" s="1"/>
  <c r="C17" i="1"/>
  <c r="V17" i="1" s="1"/>
  <c r="C16" i="1"/>
  <c r="V16" i="1" s="1"/>
  <c r="C15" i="1"/>
  <c r="V15" i="1" s="1"/>
  <c r="C14" i="1"/>
  <c r="V14" i="1" s="1"/>
  <c r="C13" i="1"/>
  <c r="V13" i="1" s="1"/>
  <c r="C12" i="1"/>
  <c r="V12" i="1" s="1"/>
  <c r="C11" i="1"/>
  <c r="V11" i="1" s="1"/>
  <c r="C10" i="1"/>
  <c r="V10" i="1" s="1"/>
  <c r="C9" i="1"/>
  <c r="V9" i="1" s="1"/>
  <c r="C8" i="1"/>
  <c r="V8" i="1" s="1"/>
  <c r="C7" i="1"/>
  <c r="V7" i="1" s="1"/>
  <c r="C6" i="1"/>
  <c r="V6" i="1" s="1"/>
  <c r="C5" i="1"/>
  <c r="V5" i="1" s="1"/>
  <c r="C4" i="1"/>
  <c r="V4" i="1" s="1"/>
  <c r="C3" i="1"/>
  <c r="V3" i="1" s="1"/>
  <c r="C2" i="1"/>
  <c r="V2" i="1" s="1"/>
  <c r="C44" i="1"/>
  <c r="V44" i="1" s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T83" i="1" l="1"/>
  <c r="T67" i="1"/>
  <c r="T59" i="1"/>
  <c r="T51" i="1"/>
  <c r="T43" i="1"/>
  <c r="T35" i="1"/>
  <c r="T27" i="1"/>
  <c r="T19" i="1"/>
  <c r="T11" i="1"/>
  <c r="T3" i="1"/>
  <c r="T75" i="1"/>
  <c r="T72" i="1"/>
  <c r="T56" i="1"/>
  <c r="T24" i="1"/>
  <c r="T16" i="1"/>
  <c r="T8" i="1"/>
  <c r="T48" i="1"/>
  <c r="T64" i="1"/>
  <c r="T32" i="1"/>
  <c r="T40" i="1"/>
  <c r="T80" i="1"/>
  <c r="T81" i="1"/>
  <c r="T73" i="1"/>
  <c r="T65" i="1"/>
  <c r="T57" i="1"/>
  <c r="T49" i="1"/>
  <c r="T41" i="1"/>
  <c r="T33" i="1"/>
  <c r="T25" i="1"/>
  <c r="T17" i="1"/>
  <c r="T9" i="1"/>
  <c r="T79" i="1"/>
  <c r="T71" i="1"/>
  <c r="T63" i="1"/>
  <c r="T55" i="1"/>
  <c r="T47" i="1"/>
  <c r="T39" i="1"/>
  <c r="T31" i="1"/>
  <c r="T23" i="1"/>
  <c r="T15" i="1"/>
  <c r="T7" i="1"/>
  <c r="T70" i="1"/>
  <c r="T62" i="1"/>
  <c r="T46" i="1"/>
  <c r="T30" i="1"/>
  <c r="T6" i="1"/>
  <c r="T78" i="1"/>
  <c r="T54" i="1"/>
  <c r="T38" i="1"/>
  <c r="T22" i="1"/>
  <c r="T14" i="1"/>
  <c r="T77" i="1"/>
  <c r="T69" i="1"/>
  <c r="T61" i="1"/>
  <c r="T53" i="1"/>
  <c r="T45" i="1"/>
  <c r="T37" i="1"/>
  <c r="T29" i="1"/>
  <c r="T21" i="1"/>
  <c r="T13" i="1"/>
  <c r="T5" i="1"/>
  <c r="T76" i="1"/>
  <c r="T68" i="1"/>
  <c r="T60" i="1"/>
  <c r="T52" i="1"/>
  <c r="T44" i="1"/>
  <c r="T36" i="1"/>
  <c r="T28" i="1"/>
  <c r="T20" i="1"/>
  <c r="T12" i="1"/>
  <c r="T4" i="1"/>
  <c r="T82" i="1"/>
  <c r="T74" i="1"/>
  <c r="T66" i="1"/>
  <c r="T58" i="1"/>
  <c r="T50" i="1"/>
  <c r="T42" i="1"/>
  <c r="T34" i="1"/>
  <c r="T26" i="1"/>
  <c r="T18" i="1"/>
  <c r="T10" i="1"/>
  <c r="T2" i="1"/>
  <c r="AQ80" i="1"/>
  <c r="AQ72" i="1"/>
  <c r="AQ64" i="1"/>
  <c r="AQ56" i="1"/>
  <c r="AQ48" i="1"/>
  <c r="AQ40" i="1"/>
  <c r="AQ32" i="1"/>
  <c r="AQ24" i="1"/>
  <c r="AQ16" i="1"/>
  <c r="AQ8" i="1"/>
  <c r="AQ81" i="1"/>
  <c r="AQ73" i="1"/>
  <c r="AQ17" i="1"/>
  <c r="AQ9" i="1"/>
  <c r="AQ79" i="1"/>
  <c r="AQ71" i="1"/>
  <c r="AQ63" i="1"/>
  <c r="AQ55" i="1"/>
  <c r="AQ47" i="1"/>
  <c r="AQ39" i="1"/>
  <c r="AQ31" i="1"/>
  <c r="AQ23" i="1"/>
  <c r="AQ15" i="1"/>
  <c r="AQ7" i="1"/>
  <c r="AQ65" i="1"/>
  <c r="AQ57" i="1"/>
  <c r="AQ49" i="1"/>
  <c r="AQ41" i="1"/>
  <c r="AQ33" i="1"/>
  <c r="AQ25" i="1"/>
  <c r="AQ78" i="1"/>
  <c r="AQ70" i="1"/>
  <c r="AQ62" i="1"/>
  <c r="AQ54" i="1"/>
  <c r="AQ46" i="1"/>
  <c r="AQ38" i="1"/>
  <c r="AQ30" i="1"/>
  <c r="AQ22" i="1"/>
  <c r="AQ14" i="1"/>
  <c r="AQ6" i="1"/>
  <c r="AQ77" i="1"/>
  <c r="AQ69" i="1"/>
  <c r="AQ61" i="1"/>
  <c r="AQ53" i="1"/>
  <c r="AQ45" i="1"/>
  <c r="AQ37" i="1"/>
  <c r="AQ29" i="1"/>
  <c r="AQ21" i="1"/>
  <c r="AQ13" i="1"/>
  <c r="AQ5" i="1"/>
  <c r="AQ76" i="1"/>
  <c r="AQ68" i="1"/>
  <c r="AQ60" i="1"/>
  <c r="AQ52" i="1"/>
  <c r="AQ44" i="1"/>
  <c r="AQ36" i="1"/>
  <c r="AQ28" i="1"/>
  <c r="AQ20" i="1"/>
  <c r="AQ12" i="1"/>
  <c r="AQ4" i="1"/>
  <c r="AQ83" i="1"/>
  <c r="AQ75" i="1"/>
  <c r="AQ67" i="1"/>
  <c r="AQ59" i="1"/>
  <c r="AQ51" i="1"/>
  <c r="AQ43" i="1"/>
  <c r="AQ35" i="1"/>
  <c r="AQ27" i="1"/>
  <c r="AQ19" i="1"/>
  <c r="AQ11" i="1"/>
  <c r="AQ3" i="1"/>
  <c r="AQ82" i="1"/>
  <c r="AQ74" i="1"/>
  <c r="AQ66" i="1"/>
  <c r="AQ58" i="1"/>
  <c r="AQ50" i="1"/>
  <c r="AQ42" i="1"/>
  <c r="AQ34" i="1"/>
  <c r="AQ26" i="1"/>
  <c r="AQ18" i="1"/>
  <c r="AQ10" i="1"/>
  <c r="AQ2" i="1"/>
  <c r="AI66" i="1"/>
  <c r="AI82" i="1"/>
  <c r="AI74" i="1"/>
  <c r="AI50" i="1"/>
  <c r="AI42" i="1"/>
  <c r="AI34" i="1"/>
  <c r="AI26" i="1"/>
  <c r="AI18" i="1"/>
  <c r="AI10" i="1"/>
  <c r="AI2" i="1"/>
  <c r="AI62" i="1"/>
  <c r="AI14" i="1"/>
  <c r="AI77" i="1"/>
  <c r="AI69" i="1"/>
  <c r="AI61" i="1"/>
  <c r="AI53" i="1"/>
  <c r="AI45" i="1"/>
  <c r="AI37" i="1"/>
  <c r="AI29" i="1"/>
  <c r="AI21" i="1"/>
  <c r="AI13" i="1"/>
  <c r="AI5" i="1"/>
  <c r="AI78" i="1"/>
  <c r="AI22" i="1"/>
  <c r="AI76" i="1"/>
  <c r="AI68" i="1"/>
  <c r="AI60" i="1"/>
  <c r="AI52" i="1"/>
  <c r="AI44" i="1"/>
  <c r="AI36" i="1"/>
  <c r="AI28" i="1"/>
  <c r="AI20" i="1"/>
  <c r="AI12" i="1"/>
  <c r="AI4" i="1"/>
  <c r="AI54" i="1"/>
  <c r="AI83" i="1"/>
  <c r="AI75" i="1"/>
  <c r="AI67" i="1"/>
  <c r="AI59" i="1"/>
  <c r="AI51" i="1"/>
  <c r="AI43" i="1"/>
  <c r="AI35" i="1"/>
  <c r="AI27" i="1"/>
  <c r="AI19" i="1"/>
  <c r="AI11" i="1"/>
  <c r="AI3" i="1"/>
  <c r="AI38" i="1"/>
  <c r="AI46" i="1"/>
  <c r="AI81" i="1"/>
  <c r="AI73" i="1"/>
  <c r="AI65" i="1"/>
  <c r="AI57" i="1"/>
  <c r="AI49" i="1"/>
  <c r="AI41" i="1"/>
  <c r="AI33" i="1"/>
  <c r="AI25" i="1"/>
  <c r="AI17" i="1"/>
  <c r="AI9" i="1"/>
  <c r="AI30" i="1"/>
  <c r="AI80" i="1"/>
  <c r="AI72" i="1"/>
  <c r="AI64" i="1"/>
  <c r="AI56" i="1"/>
  <c r="AI48" i="1"/>
  <c r="AI40" i="1"/>
  <c r="AI32" i="1"/>
  <c r="AI24" i="1"/>
  <c r="AI16" i="1"/>
  <c r="AI8" i="1"/>
  <c r="AI70" i="1"/>
  <c r="AI6" i="1"/>
  <c r="AI79" i="1"/>
  <c r="AI71" i="1"/>
  <c r="AI63" i="1"/>
  <c r="AI55" i="1"/>
  <c r="AI47" i="1"/>
  <c r="AI39" i="1"/>
  <c r="AI31" i="1"/>
  <c r="AI23" i="1"/>
  <c r="AI15" i="1"/>
  <c r="AI7" i="1"/>
  <c r="AI58" i="1"/>
  <c r="AN25" i="1"/>
  <c r="AN83" i="1"/>
  <c r="AN51" i="1"/>
  <c r="AN19" i="1"/>
  <c r="AN75" i="1"/>
  <c r="AN43" i="1"/>
  <c r="AN11" i="1"/>
  <c r="AN67" i="1"/>
  <c r="AN35" i="1"/>
  <c r="AN3" i="1"/>
  <c r="AF23" i="1"/>
  <c r="AF7" i="1"/>
  <c r="AF77" i="1"/>
  <c r="AF69" i="1"/>
  <c r="AF61" i="1"/>
  <c r="AF53" i="1"/>
  <c r="AF45" i="1"/>
  <c r="AF37" i="1"/>
  <c r="AF29" i="1"/>
  <c r="AF21" i="1"/>
  <c r="AF13" i="1"/>
  <c r="AF5" i="1"/>
  <c r="AF49" i="1"/>
  <c r="AR67" i="1" l="1"/>
  <c r="AS67" i="1" s="1"/>
  <c r="AR34" i="1"/>
  <c r="AS34" i="1" s="1"/>
  <c r="AR39" i="1"/>
  <c r="AS39" i="1" s="1"/>
  <c r="AR8" i="1"/>
  <c r="AS8" i="1" s="1"/>
  <c r="AR72" i="1"/>
  <c r="AS72" i="1" s="1"/>
  <c r="AR49" i="1"/>
  <c r="AS49" i="1" s="1"/>
  <c r="AR11" i="1"/>
  <c r="AS11" i="1" s="1"/>
  <c r="AR75" i="1"/>
  <c r="AS75" i="1" s="1"/>
  <c r="AR44" i="1"/>
  <c r="AS44" i="1" s="1"/>
  <c r="AR13" i="1"/>
  <c r="AS13" i="1" s="1"/>
  <c r="AR77" i="1"/>
  <c r="AS77" i="1" s="1"/>
  <c r="AR42" i="1"/>
  <c r="AS42" i="1" s="1"/>
  <c r="AR70" i="1"/>
  <c r="AS70" i="1" s="1"/>
  <c r="AR36" i="1"/>
  <c r="AS36" i="1" s="1"/>
  <c r="AR47" i="1"/>
  <c r="AS47" i="1" s="1"/>
  <c r="AR16" i="1"/>
  <c r="AS16" i="1" s="1"/>
  <c r="AR80" i="1"/>
  <c r="AS80" i="1" s="1"/>
  <c r="AR57" i="1"/>
  <c r="AS57" i="1" s="1"/>
  <c r="AR19" i="1"/>
  <c r="AS19" i="1" s="1"/>
  <c r="AR83" i="1"/>
  <c r="AS83" i="1" s="1"/>
  <c r="AR52" i="1"/>
  <c r="AS52" i="1" s="1"/>
  <c r="AR21" i="1"/>
  <c r="AS21" i="1" s="1"/>
  <c r="AR14" i="1"/>
  <c r="AS14" i="1" s="1"/>
  <c r="AR50" i="1"/>
  <c r="AS50" i="1" s="1"/>
  <c r="AR31" i="1"/>
  <c r="AS31" i="1" s="1"/>
  <c r="AR5" i="1"/>
  <c r="AS5" i="1" s="1"/>
  <c r="AR55" i="1"/>
  <c r="AS55" i="1" s="1"/>
  <c r="AR24" i="1"/>
  <c r="AS24" i="1" s="1"/>
  <c r="AR30" i="1"/>
  <c r="AS30" i="1" s="1"/>
  <c r="AR65" i="1"/>
  <c r="AS65" i="1" s="1"/>
  <c r="AR27" i="1"/>
  <c r="AS27" i="1" s="1"/>
  <c r="AR54" i="1"/>
  <c r="AS54" i="1" s="1"/>
  <c r="AR60" i="1"/>
  <c r="AS60" i="1" s="1"/>
  <c r="AR29" i="1"/>
  <c r="AS29" i="1" s="1"/>
  <c r="AR62" i="1"/>
  <c r="AS62" i="1" s="1"/>
  <c r="AR74" i="1"/>
  <c r="AS74" i="1" s="1"/>
  <c r="AR64" i="1"/>
  <c r="AS64" i="1" s="1"/>
  <c r="AR69" i="1"/>
  <c r="AS69" i="1" s="1"/>
  <c r="AR58" i="1"/>
  <c r="AS58" i="1" s="1"/>
  <c r="AR63" i="1"/>
  <c r="AS63" i="1" s="1"/>
  <c r="AR32" i="1"/>
  <c r="AS32" i="1" s="1"/>
  <c r="AR9" i="1"/>
  <c r="AS9" i="1" s="1"/>
  <c r="AR73" i="1"/>
  <c r="AS73" i="1" s="1"/>
  <c r="AR35" i="1"/>
  <c r="AS35" i="1" s="1"/>
  <c r="AR4" i="1"/>
  <c r="AS4" i="1" s="1"/>
  <c r="AR68" i="1"/>
  <c r="AS68" i="1" s="1"/>
  <c r="AR37" i="1"/>
  <c r="AS37" i="1" s="1"/>
  <c r="AR2" i="1"/>
  <c r="AS2" i="1" s="1"/>
  <c r="AR82" i="1"/>
  <c r="AS82" i="1" s="1"/>
  <c r="AR41" i="1"/>
  <c r="AS41" i="1" s="1"/>
  <c r="AR7" i="1"/>
  <c r="AS7" i="1" s="1"/>
  <c r="AR71" i="1"/>
  <c r="AS71" i="1" s="1"/>
  <c r="AR40" i="1"/>
  <c r="AS40" i="1" s="1"/>
  <c r="AR17" i="1"/>
  <c r="AS17" i="1" s="1"/>
  <c r="AR81" i="1"/>
  <c r="AS81" i="1" s="1"/>
  <c r="AR43" i="1"/>
  <c r="AS43" i="1" s="1"/>
  <c r="AR12" i="1"/>
  <c r="AS12" i="1" s="1"/>
  <c r="AR76" i="1"/>
  <c r="AS76" i="1" s="1"/>
  <c r="AR45" i="1"/>
  <c r="AS45" i="1" s="1"/>
  <c r="AR10" i="1"/>
  <c r="AS10" i="1" s="1"/>
  <c r="AR66" i="1"/>
  <c r="AS66" i="1" s="1"/>
  <c r="AR3" i="1"/>
  <c r="AS3" i="1" s="1"/>
  <c r="AR15" i="1"/>
  <c r="AS15" i="1" s="1"/>
  <c r="AR79" i="1"/>
  <c r="AS79" i="1" s="1"/>
  <c r="AR48" i="1"/>
  <c r="AS48" i="1" s="1"/>
  <c r="AR25" i="1"/>
  <c r="AS25" i="1" s="1"/>
  <c r="AR46" i="1"/>
  <c r="AS46" i="1" s="1"/>
  <c r="AR51" i="1"/>
  <c r="AS51" i="1" s="1"/>
  <c r="AR20" i="1"/>
  <c r="AS20" i="1" s="1"/>
  <c r="AR22" i="1"/>
  <c r="AS22" i="1" s="1"/>
  <c r="AR53" i="1"/>
  <c r="AS53" i="1" s="1"/>
  <c r="AR18" i="1"/>
  <c r="AS18" i="1" s="1"/>
  <c r="AR23" i="1"/>
  <c r="AS23" i="1" s="1"/>
  <c r="AR6" i="1"/>
  <c r="AS6" i="1" s="1"/>
  <c r="AR56" i="1"/>
  <c r="AS56" i="1" s="1"/>
  <c r="AR33" i="1"/>
  <c r="AS33" i="1" s="1"/>
  <c r="AR38" i="1"/>
  <c r="AS38" i="1" s="1"/>
  <c r="AR59" i="1"/>
  <c r="AS59" i="1" s="1"/>
  <c r="AR28" i="1"/>
  <c r="AS28" i="1" s="1"/>
  <c r="AR78" i="1"/>
  <c r="AS78" i="1" s="1"/>
  <c r="AR61" i="1"/>
  <c r="AS61" i="1" s="1"/>
  <c r="AR26" i="1"/>
  <c r="AS26" i="1" s="1"/>
</calcChain>
</file>

<file path=xl/sharedStrings.xml><?xml version="1.0" encoding="utf-8"?>
<sst xmlns="http://schemas.openxmlformats.org/spreadsheetml/2006/main" count="814" uniqueCount="484">
  <si>
    <t>firstName</t>
  </si>
  <si>
    <t>lastName</t>
  </si>
  <si>
    <t>cnxns</t>
  </si>
  <si>
    <t>data</t>
  </si>
  <si>
    <t>Claire</t>
  </si>
  <si>
    <t>Bennett</t>
  </si>
  <si>
    <t>id</t>
  </si>
  <si>
    <t>Frank</t>
  </si>
  <si>
    <t>Mukul</t>
  </si>
  <si>
    <t>Nori</t>
  </si>
  <si>
    <t>Aja</t>
  </si>
  <si>
    <t>Narayan</t>
  </si>
  <si>
    <t>Indivar</t>
  </si>
  <si>
    <t>Babu</t>
  </si>
  <si>
    <t>Mandar</t>
  </si>
  <si>
    <t>Rao</t>
  </si>
  <si>
    <t>Nara</t>
  </si>
  <si>
    <t>Uppal</t>
  </si>
  <si>
    <t>Avatar</t>
  </si>
  <si>
    <t>Teja</t>
  </si>
  <si>
    <t>Skanda</t>
  </si>
  <si>
    <t>Balan</t>
  </si>
  <si>
    <t>Balin</t>
  </si>
  <si>
    <t>Bhattacharya</t>
  </si>
  <si>
    <t>Mesha</t>
  </si>
  <si>
    <t>Pawar</t>
  </si>
  <si>
    <t>Uday</t>
  </si>
  <si>
    <t>Chauha</t>
  </si>
  <si>
    <t>Satyavati</t>
  </si>
  <si>
    <t>Raina</t>
  </si>
  <si>
    <t>Anila</t>
  </si>
  <si>
    <t>Tipnis</t>
  </si>
  <si>
    <t>Gatha</t>
  </si>
  <si>
    <t>Sami</t>
  </si>
  <si>
    <t>Minti</t>
  </si>
  <si>
    <t>Kant</t>
  </si>
  <si>
    <t>Diti</t>
  </si>
  <si>
    <t>Bhardwaj</t>
  </si>
  <si>
    <t>Maina</t>
  </si>
  <si>
    <t>Narula</t>
  </si>
  <si>
    <t>Ambrosia</t>
  </si>
  <si>
    <t>Viswanathan</t>
  </si>
  <si>
    <t>Yasiman</t>
  </si>
  <si>
    <t>Badal</t>
  </si>
  <si>
    <t>Matrika</t>
  </si>
  <si>
    <t>Thakur</t>
  </si>
  <si>
    <t>Vandana</t>
  </si>
  <si>
    <t>Dey</t>
  </si>
  <si>
    <t>Marlon</t>
  </si>
  <si>
    <t>Harrison</t>
  </si>
  <si>
    <t>Ebony</t>
  </si>
  <si>
    <t>Rice</t>
  </si>
  <si>
    <t>Jonathon</t>
  </si>
  <si>
    <t>Hart</t>
  </si>
  <si>
    <t>Joey</t>
  </si>
  <si>
    <t>Lawson</t>
  </si>
  <si>
    <t>Jamie</t>
  </si>
  <si>
    <t>Dean</t>
  </si>
  <si>
    <t>Henry</t>
  </si>
  <si>
    <t>Horton</t>
  </si>
  <si>
    <t>Lester</t>
  </si>
  <si>
    <t>Melanie</t>
  </si>
  <si>
    <t>Hill</t>
  </si>
  <si>
    <t>Nicolas</t>
  </si>
  <si>
    <t>Mendez</t>
  </si>
  <si>
    <t>Guadalupe</t>
  </si>
  <si>
    <t>Miller</t>
  </si>
  <si>
    <t>Jane</t>
  </si>
  <si>
    <t>Reed</t>
  </si>
  <si>
    <t>Deborah</t>
  </si>
  <si>
    <t>Anderson</t>
  </si>
  <si>
    <t>Wanda</t>
  </si>
  <si>
    <t>Coleman</t>
  </si>
  <si>
    <t>Mildred</t>
  </si>
  <si>
    <t>Martin</t>
  </si>
  <si>
    <t>Irene</t>
  </si>
  <si>
    <t>Perry</t>
  </si>
  <si>
    <t>Roger</t>
  </si>
  <si>
    <t>Perez</t>
  </si>
  <si>
    <t>Maria</t>
  </si>
  <si>
    <t>Morris</t>
  </si>
  <si>
    <t>Roy</t>
  </si>
  <si>
    <t>Murphy</t>
  </si>
  <si>
    <t>Ernest</t>
  </si>
  <si>
    <t>Thomas</t>
  </si>
  <si>
    <t>Keith</t>
  </si>
  <si>
    <t>Moore</t>
  </si>
  <si>
    <t>Hermann</t>
  </si>
  <si>
    <t>Dreesens</t>
  </si>
  <si>
    <t>Lucia</t>
  </si>
  <si>
    <t>Borde</t>
  </si>
  <si>
    <t>Mihail</t>
  </si>
  <si>
    <t>Dragomirov</t>
  </si>
  <si>
    <t>Daryl</t>
  </si>
  <si>
    <t>Castro</t>
  </si>
  <si>
    <t>Ragnhildr</t>
  </si>
  <si>
    <t>Vogts</t>
  </si>
  <si>
    <t>Silvester</t>
  </si>
  <si>
    <t>Seward</t>
  </si>
  <si>
    <t>Mandy</t>
  </si>
  <si>
    <t>Stilo</t>
  </si>
  <si>
    <t>Issa</t>
  </si>
  <si>
    <t>Ungaro</t>
  </si>
  <si>
    <t>Ferdy</t>
  </si>
  <si>
    <t>Amador</t>
  </si>
  <si>
    <t>Manoel</t>
  </si>
  <si>
    <t>Lamberti</t>
  </si>
  <si>
    <t>Twm</t>
  </si>
  <si>
    <t>Antall</t>
  </si>
  <si>
    <t>Menno</t>
  </si>
  <si>
    <t>Donalds</t>
  </si>
  <si>
    <t>Setsuko</t>
  </si>
  <si>
    <t>Vincent</t>
  </si>
  <si>
    <t>Kalle</t>
  </si>
  <si>
    <t>Dragic</t>
  </si>
  <si>
    <t>Roxane</t>
  </si>
  <si>
    <t>Sarkozi</t>
  </si>
  <si>
    <t>Gerulf</t>
  </si>
  <si>
    <t>Hall</t>
  </si>
  <si>
    <t>Megaira</t>
  </si>
  <si>
    <t>Yap</t>
  </si>
  <si>
    <t>Cerdic</t>
  </si>
  <si>
    <t>Salvage</t>
  </si>
  <si>
    <t>Dragana</t>
  </si>
  <si>
    <t>Nagy</t>
  </si>
  <si>
    <t>Karina</t>
  </si>
  <si>
    <t>Estévez</t>
  </si>
  <si>
    <t>Mario</t>
  </si>
  <si>
    <t>Machado</t>
  </si>
  <si>
    <t>Davor</t>
  </si>
  <si>
    <t>Benitez</t>
  </si>
  <si>
    <t>Atarah</t>
  </si>
  <si>
    <t>Page</t>
  </si>
  <si>
    <t>Anita</t>
  </si>
  <si>
    <t>Lim</t>
  </si>
  <si>
    <t>Yadira</t>
  </si>
  <si>
    <t>Masson</t>
  </si>
  <si>
    <t>Chibueze</t>
  </si>
  <si>
    <t>Mendel</t>
  </si>
  <si>
    <t>Lyuba</t>
  </si>
  <si>
    <t>Chevrolet</t>
  </si>
  <si>
    <t>Eva</t>
  </si>
  <si>
    <t>Sheinfeld</t>
  </si>
  <si>
    <t>Dorofei</t>
  </si>
  <si>
    <t>Daniau</t>
  </si>
  <si>
    <t>Toomas</t>
  </si>
  <si>
    <t>Zhu</t>
  </si>
  <si>
    <t>Musa</t>
  </si>
  <si>
    <t>Hakim</t>
  </si>
  <si>
    <t>Ahmad</t>
  </si>
  <si>
    <t>Amirmoez</t>
  </si>
  <si>
    <t>Toufik</t>
  </si>
  <si>
    <t>El-Mofty</t>
  </si>
  <si>
    <t>Zakiyya</t>
  </si>
  <si>
    <t>Samir</t>
  </si>
  <si>
    <t>Xun</t>
  </si>
  <si>
    <t>Khalifa</t>
  </si>
  <si>
    <t>Abdulrashid</t>
  </si>
  <si>
    <t>Irfan</t>
  </si>
  <si>
    <t>Liao</t>
  </si>
  <si>
    <t>Bo</t>
  </si>
  <si>
    <t>Saqqaf</t>
  </si>
  <si>
    <t>Ra'd</t>
  </si>
  <si>
    <t>Alfarsi</t>
  </si>
  <si>
    <t>UUID</t>
  </si>
  <si>
    <t>768fd55e-2295-4511-9e19-04a8f29f9d9e</t>
  </si>
  <si>
    <t>89cbeaaf-bb58-48a4-8bdf-2917d6ae110d</t>
  </si>
  <si>
    <t>40c96981-ca91-4083-9dfc-76826df0f432</t>
  </si>
  <si>
    <t>c6a3c02e-5724-4a35-adc7-ddc37d3c721b</t>
  </si>
  <si>
    <t>23c3669c-de78-4a5d-8c15-4a3792a96f10</t>
  </si>
  <si>
    <t>904e5b1e-1314-41da-bdac-f79ff7722e77</t>
  </si>
  <si>
    <t>f9ad7bb7-1524-4e1a-bf8e-3611859f1875</t>
  </si>
  <si>
    <t>f5f1785b-48a4-4078-b9f8-f2b99f74e608</t>
  </si>
  <si>
    <t>b65fb366-a405-41e9-82c5-f51726fad95b</t>
  </si>
  <si>
    <t>4461f860-d367-4cb0-af03-332ea72e9053</t>
  </si>
  <si>
    <t>2413be6a-7573-454d-a393-1d22e45c993b</t>
  </si>
  <si>
    <t>05a543f8-0d75-4a25-9b0f-2ef7c6ac85dc</t>
  </si>
  <si>
    <t>e6075665-67ee-49d2-8fde-61d8fc6ec50e</t>
  </si>
  <si>
    <t>9d4db68d-d527-4cb5-8a3b-c8d1c3ad3024</t>
  </si>
  <si>
    <t>79effdbf-2779-4049-be0b-d8c0c284046e</t>
  </si>
  <si>
    <t>7c0fc06b-4f02-4bf8-8aea-f0125f397555</t>
  </si>
  <si>
    <t>fd2a800d-5bc8-4083-a2c9-4618900d5045</t>
  </si>
  <si>
    <t>3ccea8b2-c856-40ee-aff5-c19817be4ea6</t>
  </si>
  <si>
    <t>f4b080c7-75ee-40b7-848c-a1824bfaa483</t>
  </si>
  <si>
    <t>502a7e29-40bb-4ebd-9666-a0651a920b9a</t>
  </si>
  <si>
    <t>192a8f61-aac0-4261-918c-b1a31f8f26f6</t>
  </si>
  <si>
    <t>e4b86eaf-25ba-4ad5-a52e-35b5c9c17b70</t>
  </si>
  <si>
    <t>aa1a1b4b-c9b4-4d72-96ac-f45f38802f70</t>
  </si>
  <si>
    <t>90139a7b-12bc-4ca1-b8c1-05f15f8baeb3</t>
  </si>
  <si>
    <t>af4ffdd5-8e19-425f-9ff0-2be6fe96c244</t>
  </si>
  <si>
    <t>2317c0f4-c75a-4130-9965-c039bc39db62</t>
  </si>
  <si>
    <t>8ae601e0-32dd-49d0-8c34-76196ad59861</t>
  </si>
  <si>
    <t>f5cd3cf1-f5d3-4f50-a951-e898b9272eb1</t>
  </si>
  <si>
    <t>ed51310a-b84e-4864-9ada-583139871511</t>
  </si>
  <si>
    <t>9202217f-e525-46e8-b539-8d2206a526d0</t>
  </si>
  <si>
    <t>2e7de2ea-9a33-4fd1-aeff-3ab2abf40adc</t>
  </si>
  <si>
    <t>a0182840-d318-48dc-a2f9-550d9a39b9b5</t>
  </si>
  <si>
    <t>5c06cf2d-4b1d-4ee7-b0ce-64bc5f1fd429</t>
  </si>
  <si>
    <t>622eae32-5c48-4c2f-8b93-dc655380e0e5</t>
  </si>
  <si>
    <t>23843ee2-0209-4809-9929-f33cc315fcc0</t>
  </si>
  <si>
    <t>6300a1bb-906c-4013-82cc-4d30f62dfac5</t>
  </si>
  <si>
    <t>13421f9e-1bff-4575-820d-1806c8d31190</t>
  </si>
  <si>
    <t>a2ecef3f-df23-467a-bfe1-1fa2d331442d</t>
  </si>
  <si>
    <t>ee988673-4459-4630-91c3-6f6d9084641e</t>
  </si>
  <si>
    <t>93a381ad-c00d-4ee3-9a5a-fa47308efe64</t>
  </si>
  <si>
    <t>b8616225-0496-417d-bcb9-be4a8bc54c7d</t>
  </si>
  <si>
    <t>bc9721c0-6db1-4dd3-a5e2-4e3823ac112b</t>
  </si>
  <si>
    <t>11252d6b-4da4-4fbd-8fe8-d7f36ffbd4c7</t>
  </si>
  <si>
    <t>dbcc610b-ab0e-4a82-9aba-af849ffb6b6b</t>
  </si>
  <si>
    <t>cb979e8b-8c81-42fe-a093-455a823f067d</t>
  </si>
  <si>
    <t>770495fe-e2b3-43aa-925a-dc4223a99c92</t>
  </si>
  <si>
    <t>4c6642bc-dfe4-45d6-8077-52210d6dff15</t>
  </si>
  <si>
    <t>b54e7190-040d-469d-8836-dd7afa6aed91</t>
  </si>
  <si>
    <t>2af95444-262e-4d3d-93e4-3e9b09d8cc2f</t>
  </si>
  <si>
    <t>1a1bb32e-3a44-4ce1-be6f-6095ff8306dc</t>
  </si>
  <si>
    <t>4c97d00a-f9b7-4073-93bc-968c29f4e86a</t>
  </si>
  <si>
    <t>7766a637-23b8-44aa-a043-3ccba9693d98</t>
  </si>
  <si>
    <t>0689abfa-06cc-49a5-adb6-0e53134b0958</t>
  </si>
  <si>
    <t>476aab86-01a7-4cc8-a80e-b2f36ad6ed0e</t>
  </si>
  <si>
    <t>9c51c8d1-1948-4d63-9dc1-31e7ffe40865</t>
  </si>
  <si>
    <t>4f773a4e-d1f7-4eb4-9a6f-5f81919bd4c5</t>
  </si>
  <si>
    <t>94a8c78e-a71b-449d-aee7-38590853c242</t>
  </si>
  <si>
    <t>23e9ff8a-c0fd-40a3-8849-a1f1579f1179</t>
  </si>
  <si>
    <t>43a9f1ee-41d1-4181-9360-4415f9624ce2</t>
  </si>
  <si>
    <t>cb4ac0f8-8d6e-4458-a018-66484ce4dff9</t>
  </si>
  <si>
    <t>d57e47d9-3ad4-45d3-9dd9-c7898dcfbfbc</t>
  </si>
  <si>
    <t>3637b365-f83f-4746-9bad-041537e4ff2c</t>
  </si>
  <si>
    <t>9497068c-5c42-48e2-8de9-14a2e44dc651</t>
  </si>
  <si>
    <t>dfe045e9-42ad-41e5-a2a0-9890b219e4f7</t>
  </si>
  <si>
    <t>955f3107-fd5f-46bc-a28d-f18f82cc8cf6</t>
  </si>
  <si>
    <t>f7fe2ff1-5756-4ff9-a3fd-15961118746b</t>
  </si>
  <si>
    <t>4588b052-b643-4add-ade9-803c3607ffbd</t>
  </si>
  <si>
    <t>16b3ad7e-8e05-4f35-a81a-4e28b3456f73</t>
  </si>
  <si>
    <t>63653fbb-2f01-4952-a455-a637f46db7ee</t>
  </si>
  <si>
    <t>d1567958-1d4b-48eb-9613-fbfe7dc352b4</t>
  </si>
  <si>
    <t>1e15d29f-3bfc-4c23-8be7-6f4bb0e19df9</t>
  </si>
  <si>
    <t>dd8bdf36-fdd1-4046-9fb7-f36848840cdd</t>
  </si>
  <si>
    <t>b320523a-00e1-4700-bdac-8ff06aad24fc</t>
  </si>
  <si>
    <t>af258f6f-4dea-4f5a-936d-be49c638b262</t>
  </si>
  <si>
    <t>04171b5e-c892-4647-aba2-9eed98b15214</t>
  </si>
  <si>
    <t>0063a81d-a4ec-4588-bc34-d261c64a76d9</t>
  </si>
  <si>
    <t>c1835ecc-f9ea-4449-af7b-2fcea845763c</t>
  </si>
  <si>
    <t>7107881c-c5c3-4939-8886-5c7fd5a87b8c</t>
  </si>
  <si>
    <t>5a452f49-bb74-4f96-8656-65f6df9856be</t>
  </si>
  <si>
    <t>a4ebdfba-9bc3-4d91-98cc-7f652d849c3a</t>
  </si>
  <si>
    <t>5da946b7-7b4e-4e7b-8cfd-4eb5c020b0c0</t>
  </si>
  <si>
    <t>95580059-5628-403f-81c8-a3c5aa4d91ec</t>
  </si>
  <si>
    <t>bdb65598-5dab-4cb1-977e-499111b2728e</t>
  </si>
  <si>
    <t>dbd583b1-2ab4-49b2-8d23-6f3ca2eff039</t>
  </si>
  <si>
    <t>123c2d45-f420-4b34-a677-ba81b45a09b1</t>
  </si>
  <si>
    <t>e2d4153e-6e9f-4baf-89fb-156d75f74c4a</t>
  </si>
  <si>
    <t>ec84aab4-11c1-4d3f-8b81-6679cececdf3</t>
  </si>
  <si>
    <t>ad3743fa-fee8-4073-9ebe-3284a909454f</t>
  </si>
  <si>
    <t>6620a042-0999-467a-8902-2215e9e0b26f</t>
  </si>
  <si>
    <t>e52359f9-4697-47de-8c4b-f62d3a1fbd1a</t>
  </si>
  <si>
    <t>005330d8-02e6-400e-b30d-cb8183af3e7a</t>
  </si>
  <si>
    <t>2e14fc38-3603-4684-b91c-38ce9949edf2</t>
  </si>
  <si>
    <t>3c258e51-f6af-4c7b-8354-9d8153ca7490</t>
  </si>
  <si>
    <t>00c5960b-e73e-4394-b1d7-20bcbe6308a7</t>
  </si>
  <si>
    <t>4b66b5b4-8a90-4512-b773-7448470aefe2</t>
  </si>
  <si>
    <t>e6d98739-7a67-4e60-bdf8-bea589397f10</t>
  </si>
  <si>
    <t>287f7f92-8ade-497a-914d-884d3626100e</t>
  </si>
  <si>
    <t>f8fc78f8-a4cb-4556-85b5-4e4a5c17738c</t>
  </si>
  <si>
    <t>bd92b38e-eb76-4290-a841-3295bbb5ab55</t>
  </si>
  <si>
    <t>84630a5c-455c-45ac-a530-abf539a7eed4</t>
  </si>
  <si>
    <t>7fb8bd8a-8e4b-48a8-900d-ba629b643344</t>
  </si>
  <si>
    <t>b16e24cb-57fd-4919-97a1-f5f6bd3607b4</t>
  </si>
  <si>
    <t>57067781-b6d5-4f07-bcba-cc495b0f6866</t>
  </si>
  <si>
    <t>80084d3f-41f4-4139-a6ba-697f6baeb83e</t>
  </si>
  <si>
    <t>2fc21864-d902-49b0-afc5-7139e6f9a25e</t>
  </si>
  <si>
    <t>070bd0e6-97f1-486c-bef6-00567181f136</t>
  </si>
  <si>
    <t>c644e441-0ee0-4f49-8349-178a6201d013</t>
  </si>
  <si>
    <t>3186b2f7-9921-43e6-81c6-f8f72bdff1be</t>
  </si>
  <si>
    <t>409c9ca0-83e0-4418-b331-b36f96994766</t>
  </si>
  <si>
    <t>173b23ff-0dc2-407b-9959-2d29709e205e</t>
  </si>
  <si>
    <t>7b2a871d-a3df-4d50-b477-25fdc4212f19</t>
  </si>
  <si>
    <t>bf4bee08-ea35-44d4-bb3e-be7770acec64</t>
  </si>
  <si>
    <t>c65ccd14-7d1b-4f78-bcce-1a7c472a1809</t>
  </si>
  <si>
    <t>a1a988cb-82ac-4e21-83b8-2650dbebb51e</t>
  </si>
  <si>
    <t>978d9b50-b289-4851-9eb1-94f1887d57c6</t>
  </si>
  <si>
    <t>cb3505b3-252a-4ec8-956e-faabeaef5aa6</t>
  </si>
  <si>
    <t>1146fb77-56bf-4404-b26e-4c9ae691e9fd</t>
  </si>
  <si>
    <t>40820c60-c85d-4b17-ba3b-e3af6c254231</t>
  </si>
  <si>
    <t>158960c5-5d9f-43ff-8acd-c5de8f740a17</t>
  </si>
  <si>
    <t>a0fd3c9b-cabc-4bcc-8701-cf9179481038</t>
  </si>
  <si>
    <t>a7833af0-9066-49d8-95d9-849bbde18767</t>
  </si>
  <si>
    <t>9609bc74-cc14-4156-821b-cacc8161612d</t>
  </si>
  <si>
    <t>bfa65b02-83bd-4a58-a04b-30918902b826</t>
  </si>
  <si>
    <t>007fd5b4-4fff-4be2-99b2-6a2aff68ab7b</t>
  </si>
  <si>
    <t>199d0fb0-d1e0-477a-8716-7c787630df7a</t>
  </si>
  <si>
    <t>296eeaab-713b-4385-b580-158e41691670</t>
  </si>
  <si>
    <t>06689bb6-6125-403f-b5b4-98f50a2df9a4</t>
  </si>
  <si>
    <t>83c19572-d566-439b-a569-0865367b144d</t>
  </si>
  <si>
    <t>30717f15-e785-405c-8cbe-20bc8564dcbd</t>
  </si>
  <si>
    <t>0e2c05f7-2ebf-4375-9e29-b3ae78d8e2ba</t>
  </si>
  <si>
    <t>e24169ce-1664-4ace-b092-046265fd872b</t>
  </si>
  <si>
    <t>4364c048-f70e-4548-b3a5-6cea670415b0</t>
  </si>
  <si>
    <t>03579aba-3dc6-4200-bd01-00e90797b965</t>
  </si>
  <si>
    <t>2ebee5e8-b052-4b36-8578-92899cc45494</t>
  </si>
  <si>
    <t>500dc095-b001-4eaa-b8ab-c39a920da3cd</t>
  </si>
  <si>
    <t>97705548-b21d-485e-9669-5537dd00ca0d</t>
  </si>
  <si>
    <t>b461cceb-17f5-4385-acbb-2cee7092683a</t>
  </si>
  <si>
    <t>8af33a44-f26b-4ce9-97cf-341fee2fbb57</t>
  </si>
  <si>
    <t>549ced6f-ebef-48f6-9c92-d1069e72131a</t>
  </si>
  <si>
    <t>67f3eaab-5c1b-44b7-89ec-32bafb153d70</t>
  </si>
  <si>
    <t>4b01c54c-28cc-458b-90fa-44c549f82b96</t>
  </si>
  <si>
    <t>397a0708-8368-4b48-a5e1-796d1c23598a</t>
  </si>
  <si>
    <t>2892e3c1-d269-4e53-8b62-43502ee7e513</t>
  </si>
  <si>
    <t>ac0f7fb8-a0c4-44ff-88db-d273f1cdf6e4</t>
  </si>
  <si>
    <t>4ffb613d-2ab8-4de1-b8f9-cbf0bd4d6949</t>
  </si>
  <si>
    <t>44590b78-6842-4d7d-bb31-ae71a6b21ae9</t>
  </si>
  <si>
    <t>b881e7dd-63e1-4d24-a766-9192a3adb4cd</t>
  </si>
  <si>
    <t>a966f0ab-c0ad-4f16-a8b2-8739ecb62689</t>
  </si>
  <si>
    <t>2fbd0242-9f33-470c-9c99-24185eaea77f</t>
  </si>
  <si>
    <t>62091242-deba-4011-a3eb-0cc4e2306e71</t>
  </si>
  <si>
    <t>29353999-ce20-4c72-a954-0ec4ef6b21ba</t>
  </si>
  <si>
    <t>0826522c-8ba5-474d-843b-fb4ca2a70304</t>
  </si>
  <si>
    <t>72123015-f770-4fef-9698-c9d721550bf8</t>
  </si>
  <si>
    <t>4933f640-76fd-439c-b01b-6489574e21ad</t>
  </si>
  <si>
    <t>1f991dea-6e8c-4514-9537-516547bd17b5</t>
  </si>
  <si>
    <t>78240e87-1f42-48fb-8c40-a2ee290fa483</t>
  </si>
  <si>
    <t>faf32193-350a-457d-b6a9-1a3d4036b86b</t>
  </si>
  <si>
    <t>9c96238f-ee58-4eb1-a2b8-6f6443abcf57</t>
  </si>
  <si>
    <t>e1cd1677-2606-4c20-b953-30b169e9ff51</t>
  </si>
  <si>
    <t>91bb0f46-05cf-4e8b-a7a4-c317afbb6f22</t>
  </si>
  <si>
    <t>82724f51-2631-4fcd-be01-79e9a8f538a6</t>
  </si>
  <si>
    <t>847c6f3a-fca1-42ef-b8ba-232bbb88102b</t>
  </si>
  <si>
    <t>2ac9a011-4cb5-47ce-8af0-45d3578ab319</t>
  </si>
  <si>
    <t>da4fe14d-52c5-41d5-b8b8-e0fb69dacc89</t>
  </si>
  <si>
    <t>pwd</t>
  </si>
  <si>
    <t>loginId</t>
  </si>
  <si>
    <t>livelygig</t>
  </si>
  <si>
    <t>Column1</t>
  </si>
  <si>
    <t>profilePic</t>
  </si>
  <si>
    <t>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</t>
  </si>
  <si>
    <t>https://encrypted-tbn0.gstatic.com/images?q=tbn:ANd9GcSkhqCi-FONrFAs5jciS2vsNwFmQ6ni4Leo8-TXTw_KQ7BAVysl3g</t>
  </si>
  <si>
    <t>cnxn1</t>
  </si>
  <si>
    <t>cnxn1a</t>
  </si>
  <si>
    <t>cnxn2</t>
  </si>
  <si>
    <t>cnxn3</t>
  </si>
  <si>
    <t>cnxn4</t>
  </si>
  <si>
    <t>cnxn5</t>
  </si>
  <si>
    <t>Column2</t>
  </si>
  <si>
    <t>Column3</t>
  </si>
  <si>
    <t>cnxn2a</t>
  </si>
  <si>
    <t>cnxn3a</t>
  </si>
  <si>
    <t>cnxn4a</t>
  </si>
  <si>
    <t>cnxn5a</t>
  </si>
  <si>
    <t>Lively</t>
  </si>
  <si>
    <t>Gig</t>
  </si>
  <si>
    <t>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</t>
  </si>
  <si>
    <t>{</t>
  </si>
  <si>
    <t>&lt; paste agent rows here &gt;</t>
  </si>
  <si>
    <t>],</t>
  </si>
  <si>
    <t>&lt;paste labels rows here&gt;</t>
  </si>
  <si>
    <t>]</t>
  </si>
  <si>
    <t>}</t>
  </si>
  <si>
    <t>id data</t>
  </si>
  <si>
    <t>loginId data</t>
  </si>
  <si>
    <t>pwd data</t>
  </si>
  <si>
    <t>firstName data</t>
  </si>
  <si>
    <t>lastName2</t>
  </si>
  <si>
    <t>profilePic Data</t>
  </si>
  <si>
    <t>contacts</t>
  </si>
  <si>
    <t>email</t>
  </si>
  <si>
    <t>contact1</t>
  </si>
  <si>
    <t>contact1 type</t>
  </si>
  <si>
    <t>PostContent1</t>
  </si>
  <si>
    <t>PostTarget1-1</t>
  </si>
  <si>
    <t>PostTarget1-2</t>
  </si>
  <si>
    <t>PostContent2</t>
  </si>
  <si>
    <t>PostTarget2-1</t>
  </si>
  <si>
    <t>PostTarget2-2</t>
  </si>
  <si>
    <t>PostTargetGUID1-2</t>
  </si>
  <si>
    <t>PostTargetGUID1-22</t>
  </si>
  <si>
    <t>PostTargetGUID2-1</t>
  </si>
  <si>
    <t>PostTargetGUID2-2</t>
  </si>
  <si>
    <t>PostLabel1</t>
  </si>
  <si>
    <t>ID</t>
  </si>
  <si>
    <t>Number</t>
  </si>
  <si>
    <t>Value</t>
  </si>
  <si>
    <t>Type</t>
  </si>
  <si>
    <t>Comments</t>
  </si>
  <si>
    <t>string</t>
  </si>
  <si>
    <t xml:space="preserve">ID </t>
  </si>
  <si>
    <t>this is the parent</t>
  </si>
  <si>
    <t>Adobe Illustrator</t>
  </si>
  <si>
    <t>Adobe InDesign</t>
  </si>
  <si>
    <t>Adobe Photoshop</t>
  </si>
  <si>
    <t>Analytics</t>
  </si>
  <si>
    <t>Android</t>
  </si>
  <si>
    <t>APIs</t>
  </si>
  <si>
    <t>Art Design</t>
  </si>
  <si>
    <t>AutoCAD</t>
  </si>
  <si>
    <t>Backup Management</t>
  </si>
  <si>
    <t>C</t>
  </si>
  <si>
    <t>C++</t>
  </si>
  <si>
    <t>Certifications</t>
  </si>
  <si>
    <t>Client Server</t>
  </si>
  <si>
    <t>Client Support</t>
  </si>
  <si>
    <t>Configuration</t>
  </si>
  <si>
    <t>Content Management Systems (CMS)</t>
  </si>
  <si>
    <t>Content Managment</t>
  </si>
  <si>
    <t>Corel Draw</t>
  </si>
  <si>
    <t>Corel Word Perfect</t>
  </si>
  <si>
    <t>CSS</t>
  </si>
  <si>
    <t>Data Analytics</t>
  </si>
  <si>
    <t>Design</t>
  </si>
  <si>
    <t>Desktop Publishing</t>
  </si>
  <si>
    <t>Diagnostics</t>
  </si>
  <si>
    <t>Documentation</t>
  </si>
  <si>
    <t>Email</t>
  </si>
  <si>
    <t>End User Support</t>
  </si>
  <si>
    <t>Engineering</t>
  </si>
  <si>
    <t>Excel</t>
  </si>
  <si>
    <t>FileMaker Pro</t>
  </si>
  <si>
    <t>Fortran</t>
  </si>
  <si>
    <t>Graphic Design</t>
  </si>
  <si>
    <t>Hardware</t>
  </si>
  <si>
    <t>Help Desk</t>
  </si>
  <si>
    <t>HTML</t>
  </si>
  <si>
    <t>Implementation</t>
  </si>
  <si>
    <t>Installation</t>
  </si>
  <si>
    <t>Internet</t>
  </si>
  <si>
    <t>iOS</t>
  </si>
  <si>
    <t>iPhone</t>
  </si>
  <si>
    <t>Java</t>
  </si>
  <si>
    <t>Javascript</t>
  </si>
  <si>
    <t>Linux</t>
  </si>
  <si>
    <t>Mac</t>
  </si>
  <si>
    <t>Matlab</t>
  </si>
  <si>
    <t>Maya</t>
  </si>
  <si>
    <t>Microsoft Excel</t>
  </si>
  <si>
    <t>Microsoft Office</t>
  </si>
  <si>
    <t>Microsoft Outlook</t>
  </si>
  <si>
    <t>Microsoft Publisher</t>
  </si>
  <si>
    <t>Microsoft Visual</t>
  </si>
  <si>
    <t>Microsoft Word</t>
  </si>
  <si>
    <t>Mobile</t>
  </si>
  <si>
    <t>MySQL</t>
  </si>
  <si>
    <t>Networks</t>
  </si>
  <si>
    <t>Open Source Software</t>
  </si>
  <si>
    <t>Oracle</t>
  </si>
  <si>
    <t>Perl</t>
  </si>
  <si>
    <t>PHP</t>
  </si>
  <si>
    <t>Presentations</t>
  </si>
  <si>
    <t>Processing</t>
  </si>
  <si>
    <t>Programming</t>
  </si>
  <si>
    <t>PT Modeler</t>
  </si>
  <si>
    <t>Python</t>
  </si>
  <si>
    <t>QuickBooks</t>
  </si>
  <si>
    <t>Ruby</t>
  </si>
  <si>
    <t>Shade</t>
  </si>
  <si>
    <t>Software</t>
  </si>
  <si>
    <t>Spreadsheet</t>
  </si>
  <si>
    <t>SQL</t>
  </si>
  <si>
    <t>Support</t>
  </si>
  <si>
    <t>Systems Administration</t>
  </si>
  <si>
    <t>Tech Support</t>
  </si>
  <si>
    <t>Troubleshooting</t>
  </si>
  <si>
    <t>UI / UX</t>
  </si>
  <si>
    <t>Unix</t>
  </si>
  <si>
    <t>Web Page Design</t>
  </si>
  <si>
    <t>Windows</t>
  </si>
  <si>
    <t>Word Processing</t>
  </si>
  <si>
    <t>XHTML</t>
  </si>
  <si>
    <t>XML</t>
  </si>
  <si>
    <t>PostLabel1GUID</t>
  </si>
  <si>
    <t>Functor</t>
  </si>
  <si>
    <t>PostLabel2</t>
  </si>
  <si>
    <t>PostLabel2GUID</t>
  </si>
  <si>
    <t>Post1</t>
  </si>
  <si>
    <t>Post2</t>
  </si>
  <si>
    <t>Posts</t>
  </si>
  <si>
    <t>"agents" : [</t>
  </si>
  <si>
    <t>"labels" : [</t>
  </si>
  <si>
    <t>skills</t>
  </si>
  <si>
    <t xml:space="preserve">// -*- mode: Javascript;-*- </t>
  </si>
  <si>
    <t xml:space="preserve">// Copyright: Not supplied </t>
  </si>
  <si>
    <t>// ------------------------------------------------------------------------</t>
  </si>
  <si>
    <t xml:space="preserve">// Filename: sample-data-demo.json </t>
  </si>
  <si>
    <t>// Authors: ee</t>
  </si>
  <si>
    <t xml:space="preserve">// Creation: Thu Oct 29 16:45:41 2015 </t>
  </si>
  <si>
    <t>// Description: This file is generated from Excel file of similar name, with some copy-paste.  Run through jsonlint.com first without comments to improve indentation and formatting.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</si>
</sst>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0" xfId="0" applyFill="1"/>
    <xf numFmtId="0" fontId="0" fillId="0" borderId="2" xfId="0" applyFont="1" applyFill="1" applyBorder="1"/>
    <xf numFmtId="0" fontId="3" fillId="0" borderId="0" xfId="0" applyFont="1"/>
    <xf numFmtId="11" fontId="0" fillId="0" borderId="0" xfId="0" applyNumberFormat="1"/>
    <xf numFmtId="0" fontId="2" fillId="0" borderId="5" xfId="0" applyFont="1" applyFill="1" applyBorder="1"/>
    <xf numFmtId="0" fontId="2" fillId="0" borderId="0" xfId="0" applyFont="1" applyFill="1" applyBorder="1"/>
    <xf numFmtId="0" fontId="1" fillId="0" borderId="0" xfId="0" applyFont="1"/>
    <xf numFmtId="0" fontId="2" fillId="2" borderId="0" xfId="0" applyFont="1" applyFill="1" applyBorder="1"/>
    <xf numFmtId="0" fontId="2" fillId="3" borderId="0" xfId="0" applyFont="1" applyFill="1" applyBorder="1"/>
    <xf numFmtId="0" fontId="2" fillId="4" borderId="0" xfId="0" applyFont="1" applyFill="1" applyBorder="1"/>
    <xf numFmtId="0" fontId="0" fillId="4" borderId="0" xfId="0" applyFill="1"/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AS83" totalsRowShown="0" headerRowDxfId="36" tableBorderDxfId="47">
  <autoFilter ref="A1:AS83"/>
  <tableColumns count="45">
    <tableColumn id="1" name="id" dataDxfId="46"/>
    <tableColumn id="2" name="UUID" dataDxfId="45"/>
    <tableColumn id="3" name="loginId" dataDxfId="29">
      <calculatedColumnFormula>LOWER(LEFT(Table1[[#This Row],[firstName]],1)&amp;Table1[[#This Row],[lastName]])</calculatedColumnFormula>
    </tableColumn>
    <tableColumn id="4" name="firstName" dataDxfId="44"/>
    <tableColumn id="5" name="lastName" dataDxfId="43"/>
    <tableColumn id="6" name="pwd" dataDxfId="42"/>
    <tableColumn id="31" name="contact1" dataDxfId="27">
      <calculatedColumnFormula>"mailto:info+"&amp;Table1[[#This Row],[id]]&amp;"@livelygig.com"</calculatedColumnFormula>
    </tableColumn>
    <tableColumn id="34" name="contact1 type" dataDxfId="28"/>
    <tableColumn id="15" name="profilePic" dataDxfId="35"/>
    <tableColumn id="7" name="cnxn1" dataDxfId="41"/>
    <tableColumn id="8" name="cnxn2" dataDxfId="40"/>
    <tableColumn id="9" name="cnxn3" dataDxfId="39"/>
    <tableColumn id="10" name="cnxn4" dataDxfId="38"/>
    <tableColumn id="11" name="cnxn5" dataDxfId="37"/>
    <tableColumn id="17" name="cnxn1a" dataDxfId="34">
      <calculatedColumnFormula>IF(LEN(Table1[[#This Row],[cnxn1]])&gt;0,VLOOKUP(Table1[[#This Row],[cnxn1]],Table1[[id]:[UUID]],2,FALSE),"")</calculatedColumnFormula>
    </tableColumn>
    <tableColumn id="21" name="cnxn2a" dataDxfId="33">
      <calculatedColumnFormula>IF(LEN(Table1[[#This Row],[cnxn2]])&gt;0,VLOOKUP(Table1[[#This Row],[cnxn2]],Table1[[id]:[UUID]],2,FALSE),"")</calculatedColumnFormula>
    </tableColumn>
    <tableColumn id="20" name="cnxn3a" dataDxfId="32">
      <calculatedColumnFormula>IF(LEN(Table1[[#This Row],[cnxn3]])&gt;0,VLOOKUP(Table1[[#This Row],[cnxn3]],Table1[[id]:[UUID]],2,FALSE),"")</calculatedColumnFormula>
    </tableColumn>
    <tableColumn id="19" name="cnxn4a" dataDxfId="31">
      <calculatedColumnFormula>IF(LEN(Table1[[#This Row],[cnxn4]])&gt;0,VLOOKUP(Table1[[#This Row],[cnxn4]],Table1[[id]:[UUID]],2,FALSE),"")</calculatedColumnFormula>
    </tableColumn>
    <tableColumn id="18" name="cnxn5a" dataDxfId="30">
      <calculatedColumnFormula>IF(LEN(Table1[[#This Row],[cnxn5]])&gt;0,VLOOKUP(Table1[[#This Row],[cnxn5]],Table1[[id]:[UUID]],2,FALSE),"")</calculatedColumnFormula>
    </tableColumn>
    <tableColumn id="12" name="cnxns" dataDxfId="0">
      <calculatedColumnFormula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calculatedColumnFormula>
    </tableColumn>
    <tableColumn id="27" name="id data" dataDxfId="11">
      <calculatedColumnFormula>"""id"" : """&amp;Table1[[#This Row],[UUID]]&amp;""", "</calculatedColumnFormula>
    </tableColumn>
    <tableColumn id="26" name="loginId data" dataDxfId="10">
      <calculatedColumnFormula>"""loginId"" : """&amp;Table1[[#This Row],[loginId]]&amp;""", "</calculatedColumnFormula>
    </tableColumn>
    <tableColumn id="25" name="pwd data" dataDxfId="9">
      <calculatedColumnFormula>"""pwd"" : """&amp;Table1[[#This Row],[pwd]]&amp;""", "</calculatedColumnFormula>
    </tableColumn>
    <tableColumn id="24" name="firstName data" dataDxfId="2">
      <calculatedColumnFormula>"""firstName""  : """&amp;Table1[[#This Row],[firstName]]&amp;""", "</calculatedColumnFormula>
    </tableColumn>
    <tableColumn id="23" name="lastName2" dataDxfId="8">
      <calculatedColumnFormula>"""lastName"" : """&amp;Table1[[#This Row],[lastName]]&amp;""", "</calculatedColumnFormula>
    </tableColumn>
    <tableColumn id="22" name="profilePic Data" dataDxfId="7">
      <calculatedColumnFormula>"""profilePic"" : """&amp;Table1[[#This Row],[profilePic]]&amp;""", "</calculatedColumnFormula>
    </tableColumn>
    <tableColumn id="30" name="contacts" dataDxfId="1">
      <calculatedColumnFormula>"""contacts"" : { ""channels"": [ {""url"" : """&amp;Table1[[#This Row],[contact1]]&amp;""", ""chanType"" : """&amp;Table1[[#This Row],[contact1 type]]&amp;""" } ] },"</calculatedColumnFormula>
    </tableColumn>
    <tableColumn id="29" name="PostContent1" dataDxfId="17">
      <calculatedColumnFormula>"Yata! "&amp;ROW()</calculatedColumnFormula>
    </tableColumn>
    <tableColumn id="28" name="PostTarget1-1" dataDxfId="25">
      <calculatedColumnFormula>+Table1[[#This Row],[cnxn1]]</calculatedColumnFormula>
    </tableColumn>
    <tableColumn id="35" name="PostTarget1-2" dataDxfId="24">
      <calculatedColumnFormula>+Table1[[#This Row],[cnxn2]]</calculatedColumnFormula>
    </tableColumn>
    <tableColumn id="43" name="PostLabel1" dataDxfId="16"/>
    <tableColumn id="41" name="PostTargetGUID1-2" dataDxfId="23">
      <calculatedColumnFormula>IF(LEN(Table1[[#This Row],[PostTarget1-1]])&gt;0,VLOOKUP(Table1[[#This Row],[PostTarget1-1]],Table1[[id]:[UUID]],2,FALSE),"")</calculatedColumnFormula>
    </tableColumn>
    <tableColumn id="40" name="PostTargetGUID1-22" dataDxfId="22">
      <calculatedColumnFormula>IF(LEN(Table1[[#This Row],[PostTarget1-2]])&gt;0,VLOOKUP(Table1[[#This Row],[PostTarget1-2]],Table1[[id]:[UUID]],2,FALSE),"")</calculatedColumnFormula>
    </tableColumn>
    <tableColumn id="44" name="PostLabel1GUID" dataDxfId="15">
      <calculatedColumnFormula>VLOOKUP(Table1[[#This Row],[PostLabel1]],skills[],2,TRUE)</calculatedColumnFormula>
    </tableColumn>
    <tableColumn id="48" name="Post1" dataDxfId="6">
      <calculatedColumnFormula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calculatedColumnFormula>
    </tableColumn>
    <tableColumn id="36" name="PostContent2" dataDxfId="26">
      <calculatedColumnFormula>"Recommended freelancer: Ando Masahashi …"</calculatedColumnFormula>
    </tableColumn>
    <tableColumn id="37" name="PostTarget2-1" dataDxfId="21">
      <calculatedColumnFormula>+Table1[[#This Row],[cnxn1]]</calculatedColumnFormula>
    </tableColumn>
    <tableColumn id="38" name="PostTarget2-2" dataDxfId="20">
      <calculatedColumnFormula>+Table1[[#This Row],[cnxn2]]</calculatedColumnFormula>
    </tableColumn>
    <tableColumn id="46" name="PostLabel2" dataDxfId="13"/>
    <tableColumn id="42" name="PostTargetGUID2-1" dataDxfId="19">
      <calculatedColumnFormula>IF(LEN(Table1[[#This Row],[PostTarget2-1]])&gt;0,VLOOKUP(Table1[[#This Row],[PostTarget2-1]],Table1[[id]:[UUID]],2,FALSE),"")</calculatedColumnFormula>
    </tableColumn>
    <tableColumn id="39" name="PostTargetGUID2-2" dataDxfId="18">
      <calculatedColumnFormula>IF(LEN(Table1[[#This Row],[PostTarget2-2]])&gt;0,VLOOKUP(Table1[[#This Row],[PostTarget2-2]],Table1[[id]:[UUID]],2,FALSE),"")</calculatedColumnFormula>
    </tableColumn>
    <tableColumn id="45" name="PostLabel2GUID" dataDxfId="12">
      <calculatedColumnFormula>VLOOKUP(Table1[[#This Row],[PostLabel2]],skills[],2,TRUE)</calculatedColumnFormula>
    </tableColumn>
    <tableColumn id="47" name="Post2" dataDxfId="5">
      <calculatedColumnFormula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calculatedColumnFormula>
    </tableColumn>
    <tableColumn id="51" name="Posts" dataDxfId="4">
      <calculatedColumnFormula>"""initialPosts"" : ["&amp;Table1[[#This Row],[Post1]]&amp;Table1[[#This Row],[Post2]]&amp;" ]"</calculatedColumnFormula>
    </tableColumn>
    <tableColumn id="13" name="data" dataDxfId="3">
      <calculatedColumnFormula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G2" totalsRowShown="0">
  <autoFilter ref="A1:G2"/>
  <tableColumns count="7">
    <tableColumn id="1" name="Number"/>
    <tableColumn id="2" name="ID "/>
    <tableColumn id="3" name="Functor"/>
    <tableColumn id="4" name="Column3"/>
    <tableColumn id="5" name="Comments"/>
    <tableColumn id="6" name="Column1"/>
    <tableColumn id="7" name="Column2">
      <calculatedColumnFormula>" { ""id"" : """&amp;Table2[[ID ]]&amp;""", ""functor"" : """ &amp;Table2[Functor]&amp;""",  ""components"" : ["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kills" displayName="skills" ref="A4:G85" totalsRowShown="0">
  <autoFilter ref="A4:G85"/>
  <tableColumns count="7">
    <tableColumn id="1" name="Number"/>
    <tableColumn id="2" name="ID"/>
    <tableColumn id="3" name="Value"/>
    <tableColumn id="4" name="Type"/>
    <tableColumn id="5" name="Comments"/>
    <tableColumn id="6" name="Column1"/>
    <tableColumn id="7" name="Column2" dataDxfId="14">
      <calculatedColumnFormula>"{ ""id"" : """&amp;skills[[#This Row],[ID]]&amp;""" , ""value"" : """&amp;skills[[#This Row],[Value]]&amp;""" , ""type"" : """&amp;skills[[#This Row],[Type]]&amp;""" } "&amp;IF(ISBLANK(A6),"",", 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99"/>
  <sheetViews>
    <sheetView topLeftCell="Z40" zoomScale="85" zoomScaleNormal="85" workbookViewId="0">
      <selection activeCell="AS2" sqref="AS2:AS83"/>
    </sheetView>
  </sheetViews>
  <sheetFormatPr defaultRowHeight="15" x14ac:dyDescent="0.25"/>
  <cols>
    <col min="1" max="1" width="10.140625" customWidth="1"/>
    <col min="2" max="2" width="43.28515625" customWidth="1"/>
    <col min="3" max="3" width="10.7109375" customWidth="1"/>
    <col min="4" max="4" width="12" customWidth="1"/>
    <col min="5" max="6" width="13" customWidth="1"/>
    <col min="7" max="7" width="29.85546875" customWidth="1"/>
    <col min="8" max="9" width="13" customWidth="1"/>
    <col min="10" max="10" width="12" customWidth="1"/>
    <col min="11" max="14" width="11.140625" customWidth="1"/>
    <col min="15" max="19" width="12.7109375" customWidth="1"/>
    <col min="20" max="27" width="11.140625" customWidth="1"/>
    <col min="28" max="28" width="14.7109375" customWidth="1"/>
    <col min="29" max="30" width="11.140625" customWidth="1"/>
    <col min="31" max="31" width="14.140625" customWidth="1"/>
    <col min="32" max="45" width="11.140625" customWidth="1"/>
  </cols>
  <sheetData>
    <row r="1" spans="1:45" s="7" customFormat="1" x14ac:dyDescent="0.25">
      <c r="A1" s="9" t="s">
        <v>6</v>
      </c>
      <c r="B1" s="10" t="s">
        <v>164</v>
      </c>
      <c r="C1" s="10" t="s">
        <v>330</v>
      </c>
      <c r="D1" s="10" t="s">
        <v>0</v>
      </c>
      <c r="E1" s="10" t="s">
        <v>1</v>
      </c>
      <c r="F1" s="10" t="s">
        <v>329</v>
      </c>
      <c r="G1" s="10" t="s">
        <v>365</v>
      </c>
      <c r="H1" s="10" t="s">
        <v>366</v>
      </c>
      <c r="I1" s="10" t="s">
        <v>333</v>
      </c>
      <c r="J1" s="10" t="s">
        <v>336</v>
      </c>
      <c r="K1" s="10" t="s">
        <v>338</v>
      </c>
      <c r="L1" s="10" t="s">
        <v>339</v>
      </c>
      <c r="M1" s="10" t="s">
        <v>340</v>
      </c>
      <c r="N1" s="10" t="s">
        <v>341</v>
      </c>
      <c r="O1" s="10" t="s">
        <v>337</v>
      </c>
      <c r="P1" s="10" t="s">
        <v>344</v>
      </c>
      <c r="Q1" s="10" t="s">
        <v>345</v>
      </c>
      <c r="R1" s="10" t="s">
        <v>346</v>
      </c>
      <c r="S1" s="10" t="s">
        <v>347</v>
      </c>
      <c r="T1" s="10" t="s">
        <v>2</v>
      </c>
      <c r="U1" s="10" t="s">
        <v>357</v>
      </c>
      <c r="V1" s="10" t="s">
        <v>358</v>
      </c>
      <c r="W1" s="10" t="s">
        <v>359</v>
      </c>
      <c r="X1" s="10" t="s">
        <v>360</v>
      </c>
      <c r="Y1" s="10" t="s">
        <v>361</v>
      </c>
      <c r="Z1" s="10" t="s">
        <v>362</v>
      </c>
      <c r="AA1" s="10" t="s">
        <v>363</v>
      </c>
      <c r="AB1" s="12" t="s">
        <v>367</v>
      </c>
      <c r="AC1" s="12" t="s">
        <v>368</v>
      </c>
      <c r="AD1" s="12" t="s">
        <v>369</v>
      </c>
      <c r="AE1" s="12" t="s">
        <v>377</v>
      </c>
      <c r="AF1" s="12" t="s">
        <v>373</v>
      </c>
      <c r="AG1" s="12" t="s">
        <v>374</v>
      </c>
      <c r="AH1" s="12" t="s">
        <v>467</v>
      </c>
      <c r="AI1" s="12" t="s">
        <v>471</v>
      </c>
      <c r="AJ1" s="13" t="s">
        <v>370</v>
      </c>
      <c r="AK1" s="13" t="s">
        <v>371</v>
      </c>
      <c r="AL1" s="13" t="s">
        <v>372</v>
      </c>
      <c r="AM1" s="13" t="s">
        <v>469</v>
      </c>
      <c r="AN1" s="13" t="s">
        <v>375</v>
      </c>
      <c r="AO1" s="13" t="s">
        <v>376</v>
      </c>
      <c r="AP1" s="13" t="s">
        <v>470</v>
      </c>
      <c r="AQ1" s="13" t="s">
        <v>472</v>
      </c>
      <c r="AR1" s="14" t="s">
        <v>473</v>
      </c>
      <c r="AS1" s="10" t="s">
        <v>3</v>
      </c>
    </row>
    <row r="2" spans="1:45" x14ac:dyDescent="0.25">
      <c r="A2" s="2">
        <v>1</v>
      </c>
      <c r="B2" s="3" t="s">
        <v>165</v>
      </c>
      <c r="C2" s="1" t="str">
        <f>LOWER(LEFT(Table1[[#This Row],[firstName]],1)&amp;Table1[[#This Row],[lastName]])</f>
        <v>lgig</v>
      </c>
      <c r="D2" s="3" t="s">
        <v>348</v>
      </c>
      <c r="E2" s="3" t="s">
        <v>349</v>
      </c>
      <c r="F2" s="3" t="s">
        <v>331</v>
      </c>
      <c r="G2" s="3" t="str">
        <f>"mailto:info+"&amp;Table1[[#This Row],[id]]&amp;"@livelygig.com"</f>
        <v>mailto:info+1@livelygig.com</v>
      </c>
      <c r="H2" s="3" t="s">
        <v>364</v>
      </c>
      <c r="I2" s="3" t="s">
        <v>350</v>
      </c>
      <c r="J2" s="3">
        <v>2</v>
      </c>
      <c r="K2" s="3">
        <v>3</v>
      </c>
      <c r="L2" s="3">
        <v>4</v>
      </c>
      <c r="M2" s="3">
        <v>5</v>
      </c>
      <c r="N2" s="3">
        <v>6</v>
      </c>
      <c r="O2" s="3" t="str">
        <f>IF(LEN(Table1[[#This Row],[cnxn1]])&gt;0,VLOOKUP(Table1[[#This Row],[cnxn1]],Table1[[id]:[UUID]],2,FALSE),"")</f>
        <v>89cbeaaf-bb58-48a4-8bdf-2917d6ae110d</v>
      </c>
      <c r="P2" s="3" t="str">
        <f>IF(LEN(Table1[[#This Row],[cnxn2]])&gt;0,VLOOKUP(Table1[[#This Row],[cnxn2]],Table1[[id]:[UUID]],2,FALSE),"")</f>
        <v>40c96981-ca91-4083-9dfc-76826df0f432</v>
      </c>
      <c r="Q2" s="3" t="str">
        <f>IF(LEN(Table1[[#This Row],[cnxn3]])&gt;0,VLOOKUP(Table1[[#This Row],[cnxn3]],Table1[[id]:[UUID]],2,FALSE),"")</f>
        <v>c6a3c02e-5724-4a35-adc7-ddc37d3c721b</v>
      </c>
      <c r="R2" s="3" t="str">
        <f>IF(LEN(Table1[[#This Row],[cnxn4]])&gt;0,VLOOKUP(Table1[[#This Row],[cnxn4]],Table1[[id]:[UUID]],2,FALSE),"")</f>
        <v>23c3669c-de78-4a5d-8c15-4a3792a96f10</v>
      </c>
      <c r="S2" s="3" t="str">
        <f>IF(LEN(Table1[[#This Row],[cnxn5]])&gt;0,VLOOKUP(Table1[[#This Row],[cnxn5]],Table1[[id]:[UUID]],2,FALSE),"")</f>
        <v>904e5b1e-1314-41da-bdac-f79ff7722e77</v>
      </c>
      <c r="T2" s="3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"89cbeaaf-bb58-48a4-8bdf-2917d6ae110d", "40c96981-ca91-4083-9dfc-76826df0f432", "c6a3c02e-5724-4a35-adc7-ddc37d3c721b", "23c3669c-de78-4a5d-8c15-4a3792a96f10", "904e5b1e-1314-41da-bdac-f79ff7722e77" ], </v>
      </c>
      <c r="U2" s="3" t="str">
        <f>"""id"" : """&amp;Table1[[#This Row],[UUID]]&amp;""", "</f>
        <v xml:space="preserve">"id" : "768fd55e-2295-4511-9e19-04a8f29f9d9e", </v>
      </c>
      <c r="V2" s="3" t="str">
        <f>"""loginId"" : """&amp;Table1[[#This Row],[loginId]]&amp;""", "</f>
        <v xml:space="preserve">"loginId" : "lgig", </v>
      </c>
      <c r="W2" s="3" t="str">
        <f>"""pwd"" : """&amp;Table1[[#This Row],[pwd]]&amp;""", "</f>
        <v xml:space="preserve">"pwd" : "livelygig", </v>
      </c>
      <c r="X2" s="3" t="str">
        <f>"""firstName""  : """&amp;Table1[[#This Row],[firstName]]&amp;""", "</f>
        <v xml:space="preserve">"firstName"  : "Lively", </v>
      </c>
      <c r="Y2" s="3" t="str">
        <f>"""lastName"" : """&amp;Table1[[#This Row],[lastName]]&amp;""", "</f>
        <v xml:space="preserve">"lastName" : "Gig", </v>
      </c>
      <c r="Z2" s="3" t="str">
        <f>"""profilePic"" : """&amp;Table1[[#This Row],[profilePic]]&amp;""", "</f>
        <v xml:space="preserve">"profilePic" 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 </v>
      </c>
      <c r="AA2" s="3" t="str">
        <f>"""contacts"" : { ""channels"": [ {""url"" : """&amp;Table1[[#This Row],[contact1]]&amp;""", ""chanType"" : """&amp;Table1[[#This Row],[contact1 type]]&amp;""" } ] },"</f>
        <v>"contacts" : { "channels": [ {"url" : "mailto:info+1@livelygig.com", "chanType" : "email" } ] },</v>
      </c>
      <c r="AB2" s="3" t="str">
        <f t="shared" ref="AB2:AB33" si="0">"Yata! "&amp;ROW()</f>
        <v>Yata! 2</v>
      </c>
      <c r="AC2" s="3">
        <f>+Table1[[#This Row],[cnxn1]]</f>
        <v>2</v>
      </c>
      <c r="AD2" s="3">
        <f>+Table1[[#This Row],[cnxn2]]</f>
        <v>3</v>
      </c>
      <c r="AE2" s="3">
        <v>9</v>
      </c>
      <c r="AF2" s="3" t="str">
        <f>IF(LEN(Table1[[#This Row],[PostTarget1-1]])&gt;0,VLOOKUP(Table1[[#This Row],[PostTarget1-1]],Table1[[id]:[UUID]],2,FALSE),"")</f>
        <v>89cbeaaf-bb58-48a4-8bdf-2917d6ae110d</v>
      </c>
      <c r="AG2" s="3" t="str">
        <f>IF(LEN(Table1[[#This Row],[PostTarget1-2]])&gt;0,VLOOKUP(Table1[[#This Row],[PostTarget1-2]],Table1[[id]:[UUID]],2,FALSE),"")</f>
        <v>40c96981-ca91-4083-9dfc-76826df0f432</v>
      </c>
      <c r="AH2" s="3" t="str">
        <f>VLOOKUP(Table1[[#This Row],[PostLabel1]],skills[],2,TRUE)</f>
        <v>005330d8-02e6-400e-b30d-cb8183af3e7a</v>
      </c>
      <c r="AI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2" , "labels" : [ "005330d8-02e6-400e-b30d-cb8183af3e7a" ] , "src" : "768fd55e-2295-4511-9e19-04a8f29f9d9e" , "trgts" : [ "89cbeaaf-bb58-48a4-8bdf-2917d6ae110d", "40c96981-ca91-4083-9dfc-76826df0f432" ] }</v>
      </c>
      <c r="AJ2" s="3" t="str">
        <f t="shared" ref="AJ2:AJ33" si="1">"Recommended freelancer: Ando Masahashi …"</f>
        <v>Recommended freelancer: Ando Masahashi …</v>
      </c>
      <c r="AK2" s="3">
        <f>+Table1[[#This Row],[cnxn1]]</f>
        <v>2</v>
      </c>
      <c r="AL2" s="3">
        <f>+Table1[[#This Row],[cnxn2]]</f>
        <v>3</v>
      </c>
      <c r="AM2" s="3">
        <v>6</v>
      </c>
      <c r="AN2" s="3" t="str">
        <f>IF(LEN(Table1[[#This Row],[PostTarget2-1]])&gt;0,VLOOKUP(Table1[[#This Row],[PostTarget2-1]],Table1[[id]:[UUID]],2,FALSE),"")</f>
        <v>89cbeaaf-bb58-48a4-8bdf-2917d6ae110d</v>
      </c>
      <c r="AO2" s="3" t="str">
        <f>IF(LEN(Table1[[#This Row],[PostTarget2-2]])&gt;0,VLOOKUP(Table1[[#This Row],[PostTarget2-2]],Table1[[id]:[UUID]],2,FALSE),"")</f>
        <v>40c96981-ca91-4083-9dfc-76826df0f432</v>
      </c>
      <c r="AP2" s="3" t="str">
        <f>VLOOKUP(Table1[[#This Row],[PostLabel2]],skills[],2,TRUE)</f>
        <v>ad3743fa-fee8-4073-9ebe-3284a909454f</v>
      </c>
      <c r="AQ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"ad3743fa-fee8-4073-9ebe-3284a909454f" ] , "src" : "768fd55e-2295-4511-9e19-04a8f29f9d9e" , "trgts" : [ "40c96981-ca91-4083-9dfc-76826df0f432", "c6a3c02e-5724-4a35-adc7-ddc37d3c721b" ] }</v>
      </c>
      <c r="AR2" s="3" t="str">
        <f>"""initialPosts"" : ["&amp;Table1[[#This Row],[Post1]]&amp;Table1[[#This Row],[Post2]]&amp;" ]"</f>
        <v>"initialPosts" : [{ "content" : "Yata! 2" , "labels" : [ "005330d8-02e6-400e-b30d-cb8183af3e7a" ] , "src" : "768fd55e-2295-4511-9e19-04a8f29f9d9e" , "trgts" : [ "89cbeaaf-bb58-48a4-8bdf-2917d6ae110d", "40c96981-ca91-4083-9dfc-76826df0f432" ] }, { "content" : "Recommended freelancer: Ando Masahashi …" , "labels" : [ "ad3743fa-fee8-4073-9ebe-3284a909454f" ] , "src" : "768fd55e-2295-4511-9e19-04a8f29f9d9e" , "trgts" : [ "40c96981-ca91-4083-9dfc-76826df0f432", "c6a3c02e-5724-4a35-adc7-ddc37d3c721b" ] } ]</v>
      </c>
      <c r="AS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"768fd55e-2295-4511-9e19-04a8f29f9d9e", "loginId" : "lgig", "pwd" : "livelygig", "firstName"  : "Lively", "lastName" : "Gig", "profilePic" 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 "contacts" : { "channels": [ {"url" : "mailto:info+1@livelygig.com", "chanType" : "email" } ] },"cnxns" : [ "89cbeaaf-bb58-48a4-8bdf-2917d6ae110d", "40c96981-ca91-4083-9dfc-76826df0f432", "c6a3c02e-5724-4a35-adc7-ddc37d3c721b", "23c3669c-de78-4a5d-8c15-4a3792a96f10", "904e5b1e-1314-41da-bdac-f79ff7722e77" ], "initialPosts" : [{ "content" : "Yata! 2" , "labels" : [ "005330d8-02e6-400e-b30d-cb8183af3e7a" ] , "src" : "768fd55e-2295-4511-9e19-04a8f29f9d9e" , "trgts" : [ "89cbeaaf-bb58-48a4-8bdf-2917d6ae110d", "40c96981-ca91-4083-9dfc-76826df0f432" ] }, { "content" : "Recommended freelancer: Ando Masahashi …" , "labels" : [ "ad3743fa-fee8-4073-9ebe-3284a909454f" ] , "src" : "768fd55e-2295-4511-9e19-04a8f29f9d9e" , "trgts" : [ "40c96981-ca91-4083-9dfc-76826df0f432", "c6a3c02e-5724-4a35-adc7-ddc37d3c721b" ] } ] },</v>
      </c>
    </row>
    <row r="3" spans="1:45" x14ac:dyDescent="0.25">
      <c r="A3" s="2">
        <v>2</v>
      </c>
      <c r="B3" s="3" t="s">
        <v>166</v>
      </c>
      <c r="C3" s="1" t="str">
        <f>LOWER(LEFT(Table1[[#This Row],[firstName]],1)&amp;Table1[[#This Row],[lastName]])</f>
        <v>cbennett</v>
      </c>
      <c r="D3" s="3" t="s">
        <v>4</v>
      </c>
      <c r="E3" s="3" t="s">
        <v>5</v>
      </c>
      <c r="F3" s="3" t="s">
        <v>331</v>
      </c>
      <c r="G3" s="3" t="str">
        <f>"mailto:info+"&amp;Table1[[#This Row],[id]]&amp;"@livelygig.com"</f>
        <v>mailto:info+2@livelygig.com</v>
      </c>
      <c r="H3" s="3" t="s">
        <v>364</v>
      </c>
      <c r="I3" s="3" t="s">
        <v>334</v>
      </c>
      <c r="J3" s="3">
        <v>1</v>
      </c>
      <c r="K3" s="6">
        <v>24</v>
      </c>
      <c r="L3" s="3"/>
      <c r="M3" s="3"/>
      <c r="N3" s="3"/>
      <c r="O3" s="3" t="str">
        <f>IF(LEN(Table1[[#This Row],[cnxn1]])&gt;0,VLOOKUP(Table1[[#This Row],[cnxn1]],Table1[[id]:[UUID]],2,FALSE),"")</f>
        <v>768fd55e-2295-4511-9e19-04a8f29f9d9e</v>
      </c>
      <c r="P3" s="3" t="str">
        <f>IF(LEN(Table1[[#This Row],[cnxn2]])&gt;0,VLOOKUP(Table1[[#This Row],[cnxn2]],Table1[[id]:[UUID]],2,FALSE),"")</f>
        <v>90139a7b-12bc-4ca1-b8c1-05f15f8baeb3</v>
      </c>
      <c r="Q3" s="3" t="str">
        <f>IF(LEN(Table1[[#This Row],[cnxn3]])&gt;0,VLOOKUP(Table1[[#This Row],[cnxn3]],Table1[[id]:[UUID]],2,FALSE),"")</f>
        <v/>
      </c>
      <c r="R3" s="3" t="str">
        <f>IF(LEN(Table1[[#This Row],[cnxn4]])&gt;0,VLOOKUP(Table1[[#This Row],[cnxn4]],Table1[[id]:[UUID]],2,FALSE),"")</f>
        <v/>
      </c>
      <c r="S3" s="3" t="str">
        <f>IF(LEN(Table1[[#This Row],[cnxn5]])&gt;0,VLOOKUP(Table1[[#This Row],[cnxn5]],Table1[[id]:[UUID]],2,FALSE),"")</f>
        <v/>
      </c>
      <c r="T3" s="3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"768fd55e-2295-4511-9e19-04a8f29f9d9e", "90139a7b-12bc-4ca1-b8c1-05f15f8baeb3" ], </v>
      </c>
      <c r="U3" s="3" t="str">
        <f>"""id"" : """&amp;Table1[[#This Row],[UUID]]&amp;""", "</f>
        <v xml:space="preserve">"id" : "89cbeaaf-bb58-48a4-8bdf-2917d6ae110d", </v>
      </c>
      <c r="V3" s="3" t="str">
        <f>"""loginId"" : """&amp;Table1[[#This Row],[loginId]]&amp;""", "</f>
        <v xml:space="preserve">"loginId" : "cbennett", </v>
      </c>
      <c r="W3" s="3" t="str">
        <f>"""pwd"" : """&amp;Table1[[#This Row],[pwd]]&amp;""", "</f>
        <v xml:space="preserve">"pwd" : "livelygig", </v>
      </c>
      <c r="X3" s="3" t="str">
        <f>"""firstName""  : """&amp;Table1[[#This Row],[firstName]]&amp;""", "</f>
        <v xml:space="preserve">"firstName"  : "Claire", </v>
      </c>
      <c r="Y3" s="3" t="str">
        <f>"""lastName"" : """&amp;Table1[[#This Row],[lastName]]&amp;""", "</f>
        <v xml:space="preserve">"lastName" : "Bennett", </v>
      </c>
      <c r="Z3" s="3" t="str">
        <f>"""profilePic"" : """&amp;Table1[[#This Row],[profilePic]]&amp;""", "</f>
        <v xml:space="preserve">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</v>
      </c>
      <c r="AA3" s="3" t="str">
        <f>"""contacts"" : { ""channels"": [ {""url"" : """&amp;Table1[[#This Row],[contact1]]&amp;""", ""chanType"" : """&amp;Table1[[#This Row],[contact1 type]]&amp;""" } ] },"</f>
        <v>"contacts" : { "channels": [ {"url" : "mailto:info+2@livelygig.com", "chanType" : "email" } ] },</v>
      </c>
      <c r="AB3" s="3" t="str">
        <f t="shared" si="0"/>
        <v>Yata! 3</v>
      </c>
      <c r="AC3" s="3">
        <f>+Table1[[#This Row],[cnxn1]]</f>
        <v>1</v>
      </c>
      <c r="AD3" s="3">
        <f>+Table1[[#This Row],[cnxn2]]</f>
        <v>24</v>
      </c>
      <c r="AE3" s="3">
        <v>10</v>
      </c>
      <c r="AF3" s="3" t="str">
        <f>IF(LEN(Table1[[#This Row],[PostTarget1-1]])&gt;0,VLOOKUP(Table1[[#This Row],[PostTarget1-1]],Table1[[id]:[UUID]],2,FALSE),"")</f>
        <v>768fd55e-2295-4511-9e19-04a8f29f9d9e</v>
      </c>
      <c r="AG3" s="3" t="str">
        <f>IF(LEN(Table1[[#This Row],[PostTarget1-2]])&gt;0,VLOOKUP(Table1[[#This Row],[PostTarget1-2]],Table1[[id]:[UUID]],2,FALSE),"")</f>
        <v>90139a7b-12bc-4ca1-b8c1-05f15f8baeb3</v>
      </c>
      <c r="AH3" s="3" t="str">
        <f>VLOOKUP(Table1[[#This Row],[PostLabel1]],skills[],2,TRUE)</f>
        <v>2e14fc38-3603-4684-b91c-38ce9949edf2</v>
      </c>
      <c r="AI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3" , "labels" : [ "2e14fc38-3603-4684-b91c-38ce9949edf2" ] , "src" : "89cbeaaf-bb58-48a4-8bdf-2917d6ae110d" , "trgts" : [ "768fd55e-2295-4511-9e19-04a8f29f9d9e", "90139a7b-12bc-4ca1-b8c1-05f15f8baeb3" ] }</v>
      </c>
      <c r="AJ3" s="3" t="str">
        <f t="shared" si="1"/>
        <v>Recommended freelancer: Ando Masahashi …</v>
      </c>
      <c r="AK3" s="3">
        <f>+Table1[[#This Row],[cnxn1]]</f>
        <v>1</v>
      </c>
      <c r="AL3" s="3">
        <f>+Table1[[#This Row],[cnxn2]]</f>
        <v>24</v>
      </c>
      <c r="AM3" s="3">
        <v>10</v>
      </c>
      <c r="AN3" s="3" t="str">
        <f>IF(LEN(Table1[[#This Row],[PostTarget2-1]])&gt;0,VLOOKUP(Table1[[#This Row],[PostTarget2-1]],Table1[[id]:[UUID]],2,FALSE),"")</f>
        <v>768fd55e-2295-4511-9e19-04a8f29f9d9e</v>
      </c>
      <c r="AO3" s="3" t="str">
        <f>IF(LEN(Table1[[#This Row],[PostTarget2-2]])&gt;0,VLOOKUP(Table1[[#This Row],[PostTarget2-2]],Table1[[id]:[UUID]],2,FALSE),"")</f>
        <v>90139a7b-12bc-4ca1-b8c1-05f15f8baeb3</v>
      </c>
      <c r="AP3" s="3" t="str">
        <f>VLOOKUP(Table1[[#This Row],[PostLabel2]],skills[],2,TRUE)</f>
        <v>2e14fc38-3603-4684-b91c-38ce9949edf2</v>
      </c>
      <c r="AQ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"2e14fc38-3603-4684-b91c-38ce9949edf2" ] , "src" : "89cbeaaf-bb58-48a4-8bdf-2917d6ae110d" , "trgts" : [ "90139a7b-12bc-4ca1-b8c1-05f15f8baeb3", "" ] }</v>
      </c>
      <c r="AR3" s="3" t="str">
        <f>"""initialPosts"" : ["&amp;Table1[[#This Row],[Post1]]&amp;Table1[[#This Row],[Post2]]&amp;" ]"</f>
        <v>"initialPosts" : [{ "content" : "Yata! 3" , "labels" : [ "2e14fc38-3603-4684-b91c-38ce9949edf2" ] , "src" : "89cbeaaf-bb58-48a4-8bdf-2917d6ae110d" , "trgts" : [ "768fd55e-2295-4511-9e19-04a8f29f9d9e", "90139a7b-12bc-4ca1-b8c1-05f15f8baeb3" ] }, { "content" : "Recommended freelancer: Ando Masahashi …" , "labels" : [ "2e14fc38-3603-4684-b91c-38ce9949edf2" ] , "src" : "89cbeaaf-bb58-48a4-8bdf-2917d6ae110d" , "trgts" : [ "90139a7b-12bc-4ca1-b8c1-05f15f8baeb3", "" ] } ]</v>
      </c>
      <c r="AS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"89cbeaaf-bb58-48a4-8bdf-2917d6ae110d", "loginId" : "cbennett", "pwd" : "livelygig", "firstName"  : "Claire", "lastName" : "Bennett", 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"contacts" : { "channels": [ {"url" : "mailto:info+2@livelygig.com", "chanType" : "email" } ] },"cnxns" : [ "768fd55e-2295-4511-9e19-04a8f29f9d9e", "90139a7b-12bc-4ca1-b8c1-05f15f8baeb3" ], "initialPosts" : [{ "content" : "Yata! 3" , "labels" : [ "2e14fc38-3603-4684-b91c-38ce9949edf2" ] , "src" : "89cbeaaf-bb58-48a4-8bdf-2917d6ae110d" , "trgts" : [ "768fd55e-2295-4511-9e19-04a8f29f9d9e", "90139a7b-12bc-4ca1-b8c1-05f15f8baeb3" ] }, { "content" : "Recommended freelancer: Ando Masahashi …" , "labels" : [ "2e14fc38-3603-4684-b91c-38ce9949edf2" ] , "src" : "89cbeaaf-bb58-48a4-8bdf-2917d6ae110d" , "trgts" : [ "90139a7b-12bc-4ca1-b8c1-05f15f8baeb3", "" ] } ] },</v>
      </c>
    </row>
    <row r="4" spans="1:45" x14ac:dyDescent="0.25">
      <c r="A4" s="4">
        <v>3</v>
      </c>
      <c r="B4" s="1" t="s">
        <v>167</v>
      </c>
      <c r="C4" s="1" t="str">
        <f>LOWER(LEFT(Table1[[#This Row],[firstName]],1)&amp;Table1[[#This Row],[lastName]])</f>
        <v>mnori</v>
      </c>
      <c r="D4" s="5" t="s">
        <v>8</v>
      </c>
      <c r="E4" s="5" t="s">
        <v>9</v>
      </c>
      <c r="F4" s="3" t="s">
        <v>331</v>
      </c>
      <c r="G4" s="3" t="str">
        <f>"mailto:info+"&amp;Table1[[#This Row],[id]]&amp;"@livelygig.com"</f>
        <v>mailto:info+3@livelygig.com</v>
      </c>
      <c r="H4" s="3" t="s">
        <v>364</v>
      </c>
      <c r="I4" s="3" t="s">
        <v>335</v>
      </c>
      <c r="J4" s="6">
        <v>24</v>
      </c>
      <c r="K4" s="6">
        <v>1</v>
      </c>
      <c r="L4" s="6">
        <v>38</v>
      </c>
      <c r="M4" s="6">
        <v>29</v>
      </c>
      <c r="N4" s="6"/>
      <c r="O4" s="6" t="str">
        <f>IF(LEN(Table1[[#This Row],[cnxn1]])&gt;0,VLOOKUP(Table1[[#This Row],[cnxn1]],Table1[[id]:[UUID]],2,FALSE),"")</f>
        <v>90139a7b-12bc-4ca1-b8c1-05f15f8baeb3</v>
      </c>
      <c r="P4" s="6" t="str">
        <f>IF(LEN(Table1[[#This Row],[cnxn2]])&gt;0,VLOOKUP(Table1[[#This Row],[cnxn2]],Table1[[id]:[UUID]],2,FALSE),"")</f>
        <v>768fd55e-2295-4511-9e19-04a8f29f9d9e</v>
      </c>
      <c r="Q4" s="6" t="str">
        <f>IF(LEN(Table1[[#This Row],[cnxn3]])&gt;0,VLOOKUP(Table1[[#This Row],[cnxn3]],Table1[[id]:[UUID]],2,FALSE),"")</f>
        <v>a2ecef3f-df23-467a-bfe1-1fa2d331442d</v>
      </c>
      <c r="R4" s="6" t="str">
        <f>IF(LEN(Table1[[#This Row],[cnxn4]])&gt;0,VLOOKUP(Table1[[#This Row],[cnxn4]],Table1[[id]:[UUID]],2,FALSE),"")</f>
        <v>ed51310a-b84e-4864-9ada-583139871511</v>
      </c>
      <c r="S4" s="6" t="str">
        <f>IF(LEN(Table1[[#This Row],[cnxn5]])&gt;0,VLOOKUP(Table1[[#This Row],[cnxn5]],Table1[[id]:[UUID]],2,FALSE),"")</f>
        <v/>
      </c>
      <c r="T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"90139a7b-12bc-4ca1-b8c1-05f15f8baeb3", "768fd55e-2295-4511-9e19-04a8f29f9d9e", "a2ecef3f-df23-467a-bfe1-1fa2d331442d", "ed51310a-b84e-4864-9ada-583139871511" ], </v>
      </c>
      <c r="U4" s="3" t="str">
        <f>"""id"" : """&amp;Table1[[#This Row],[UUID]]&amp;""", "</f>
        <v xml:space="preserve">"id" : "40c96981-ca91-4083-9dfc-76826df0f432", </v>
      </c>
      <c r="V4" s="3" t="str">
        <f>"""loginId"" : """&amp;Table1[[#This Row],[loginId]]&amp;""", "</f>
        <v xml:space="preserve">"loginId" : "mnori", </v>
      </c>
      <c r="W4" s="3" t="str">
        <f>"""pwd"" : """&amp;Table1[[#This Row],[pwd]]&amp;""", "</f>
        <v xml:space="preserve">"pwd" : "livelygig", </v>
      </c>
      <c r="X4" s="3" t="str">
        <f>"""firstName""  : """&amp;Table1[[#This Row],[firstName]]&amp;""", "</f>
        <v xml:space="preserve">"firstName"  : "Mukul", </v>
      </c>
      <c r="Y4" s="3" t="str">
        <f>"""lastName"" : """&amp;Table1[[#This Row],[lastName]]&amp;""", "</f>
        <v xml:space="preserve">"lastName" : "Nori", </v>
      </c>
      <c r="Z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" s="3" t="str">
        <f>"""contacts"" : { ""channels"": [ {""url"" : """&amp;Table1[[#This Row],[contact1]]&amp;""", ""chanType"" : """&amp;Table1[[#This Row],[contact1 type]]&amp;""" } ] },"</f>
        <v>"contacts" : { "channels": [ {"url" : "mailto:info+3@livelygig.com", "chanType" : "email" } ] },</v>
      </c>
      <c r="AB4" s="3" t="str">
        <f t="shared" si="0"/>
        <v>Yata! 4</v>
      </c>
      <c r="AC4" s="3">
        <f>+Table1[[#This Row],[cnxn1]]</f>
        <v>24</v>
      </c>
      <c r="AD4" s="3">
        <f>+Table1[[#This Row],[cnxn2]]</f>
        <v>1</v>
      </c>
      <c r="AE4" s="3">
        <v>6</v>
      </c>
      <c r="AF4" s="3" t="str">
        <f>IF(LEN(Table1[[#This Row],[PostTarget1-1]])&gt;0,VLOOKUP(Table1[[#This Row],[PostTarget1-1]],Table1[[id]:[UUID]],2,FALSE),"")</f>
        <v>90139a7b-12bc-4ca1-b8c1-05f15f8baeb3</v>
      </c>
      <c r="AG4" s="3" t="str">
        <f>IF(LEN(Table1[[#This Row],[PostTarget1-2]])&gt;0,VLOOKUP(Table1[[#This Row],[PostTarget1-2]],Table1[[id]:[UUID]],2,FALSE),"")</f>
        <v>768fd55e-2295-4511-9e19-04a8f29f9d9e</v>
      </c>
      <c r="AH4" s="3" t="str">
        <f>VLOOKUP(Table1[[#This Row],[PostLabel1]],skills[],2,TRUE)</f>
        <v>ad3743fa-fee8-4073-9ebe-3284a909454f</v>
      </c>
      <c r="AI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4" , "labels" : [ "ad3743fa-fee8-4073-9ebe-3284a909454f" ] , "src" : "40c96981-ca91-4083-9dfc-76826df0f432" , "trgts" : [ "90139a7b-12bc-4ca1-b8c1-05f15f8baeb3", "768fd55e-2295-4511-9e19-04a8f29f9d9e" ] }</v>
      </c>
      <c r="AJ4" s="3" t="str">
        <f t="shared" si="1"/>
        <v>Recommended freelancer: Ando Masahashi …</v>
      </c>
      <c r="AK4" s="3">
        <f>+Table1[[#This Row],[cnxn1]]</f>
        <v>24</v>
      </c>
      <c r="AL4" s="3">
        <f>+Table1[[#This Row],[cnxn2]]</f>
        <v>1</v>
      </c>
      <c r="AM4" s="3">
        <v>3</v>
      </c>
      <c r="AN4" s="3" t="str">
        <f>IF(LEN(Table1[[#This Row],[PostTarget2-1]])&gt;0,VLOOKUP(Table1[[#This Row],[PostTarget2-1]],Table1[[id]:[UUID]],2,FALSE),"")</f>
        <v>90139a7b-12bc-4ca1-b8c1-05f15f8baeb3</v>
      </c>
      <c r="AO4" s="3" t="str">
        <f>IF(LEN(Table1[[#This Row],[PostTarget2-2]])&gt;0,VLOOKUP(Table1[[#This Row],[PostTarget2-2]],Table1[[id]:[UUID]],2,FALSE),"")</f>
        <v>768fd55e-2295-4511-9e19-04a8f29f9d9e</v>
      </c>
      <c r="AP4" s="3" t="str">
        <f>VLOOKUP(Table1[[#This Row],[PostLabel2]],skills[],2,TRUE)</f>
        <v>123c2d45-f420-4b34-a677-ba81b45a09b1</v>
      </c>
      <c r="AQ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"123c2d45-f420-4b34-a677-ba81b45a09b1" ] , "src" : "40c96981-ca91-4083-9dfc-76826df0f432" , "trgts" : [ "768fd55e-2295-4511-9e19-04a8f29f9d9e", "a2ecef3f-df23-467a-bfe1-1fa2d331442d" ] }</v>
      </c>
      <c r="AR4" s="3" t="str">
        <f>"""initialPosts"" : ["&amp;Table1[[#This Row],[Post1]]&amp;Table1[[#This Row],[Post2]]&amp;" ]"</f>
        <v>"initialPosts" : [{ "content" : "Yata! 4" , "labels" : [ "ad3743fa-fee8-4073-9ebe-3284a909454f" ] , "src" : "40c96981-ca91-4083-9dfc-76826df0f432" , "trgts" : [ "90139a7b-12bc-4ca1-b8c1-05f15f8baeb3", "768fd55e-2295-4511-9e19-04a8f29f9d9e" ] }, { "content" : "Recommended freelancer: Ando Masahashi …" , "labels" : [ "123c2d45-f420-4b34-a677-ba81b45a09b1" ] , "src" : "40c96981-ca91-4083-9dfc-76826df0f432" , "trgts" : [ "768fd55e-2295-4511-9e19-04a8f29f9d9e", "a2ecef3f-df23-467a-bfe1-1fa2d331442d" ] } ]</v>
      </c>
      <c r="AS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"40c96981-ca91-4083-9dfc-76826df0f432", "loginId" : "mnori", "pwd" : "livelygig", "firstName"  : "Mukul", "lastName" : "Nori", "profilePic" : "https://encrypted-tbn0.gstatic.com/images?q=tbn:ANd9GcSkhqCi-FONrFAs5jciS2vsNwFmQ6ni4Leo8-TXTw_KQ7BAVysl3g", "contacts" : { "channels": [ {"url" : "mailto:info+3@livelygig.com", "chanType" : "email" } ] },"cnxns" : [ "90139a7b-12bc-4ca1-b8c1-05f15f8baeb3", "768fd55e-2295-4511-9e19-04a8f29f9d9e", "a2ecef3f-df23-467a-bfe1-1fa2d331442d", "ed51310a-b84e-4864-9ada-583139871511" ], "initialPosts" : [{ "content" : "Yata! 4" , "labels" : [ "ad3743fa-fee8-4073-9ebe-3284a909454f" ] , "src" : "40c96981-ca91-4083-9dfc-76826df0f432" , "trgts" : [ "90139a7b-12bc-4ca1-b8c1-05f15f8baeb3", "768fd55e-2295-4511-9e19-04a8f29f9d9e" ] }, { "content" : "Recommended freelancer: Ando Masahashi …" , "labels" : [ "123c2d45-f420-4b34-a677-ba81b45a09b1" ] , "src" : "40c96981-ca91-4083-9dfc-76826df0f432" , "trgts" : [ "768fd55e-2295-4511-9e19-04a8f29f9d9e", "a2ecef3f-df23-467a-bfe1-1fa2d331442d" ] } ] },</v>
      </c>
    </row>
    <row r="5" spans="1:45" x14ac:dyDescent="0.25">
      <c r="A5" s="5">
        <v>4</v>
      </c>
      <c r="B5" s="5" t="s">
        <v>168</v>
      </c>
      <c r="C5" s="1" t="str">
        <f>LOWER(LEFT(Table1[[#This Row],[firstName]],1)&amp;Table1[[#This Row],[lastName]])</f>
        <v>anarayan</v>
      </c>
      <c r="D5" s="5" t="s">
        <v>10</v>
      </c>
      <c r="E5" s="5" t="s">
        <v>11</v>
      </c>
      <c r="F5" s="3" t="s">
        <v>331</v>
      </c>
      <c r="G5" s="3" t="str">
        <f>"mailto:info+"&amp;Table1[[#This Row],[id]]&amp;"@livelygig.com"</f>
        <v>mailto:info+4@livelygig.com</v>
      </c>
      <c r="H5" s="3" t="s">
        <v>364</v>
      </c>
      <c r="I5" s="3" t="s">
        <v>335</v>
      </c>
      <c r="J5" s="6">
        <v>17</v>
      </c>
      <c r="K5" s="6">
        <v>1</v>
      </c>
      <c r="L5" s="6">
        <v>36</v>
      </c>
      <c r="M5" s="6">
        <v>2</v>
      </c>
      <c r="N5" s="5"/>
      <c r="O5" s="5" t="str">
        <f>IF(LEN(Table1[[#This Row],[cnxn1]])&gt;0,VLOOKUP(Table1[[#This Row],[cnxn1]],Table1[[id]:[UUID]],2,FALSE),"")</f>
        <v>fd2a800d-5bc8-4083-a2c9-4618900d5045</v>
      </c>
      <c r="P5" s="5" t="str">
        <f>IF(LEN(Table1[[#This Row],[cnxn2]])&gt;0,VLOOKUP(Table1[[#This Row],[cnxn2]],Table1[[id]:[UUID]],2,FALSE),"")</f>
        <v>768fd55e-2295-4511-9e19-04a8f29f9d9e</v>
      </c>
      <c r="Q5" s="5" t="str">
        <f>IF(LEN(Table1[[#This Row],[cnxn3]])&gt;0,VLOOKUP(Table1[[#This Row],[cnxn3]],Table1[[id]:[UUID]],2,FALSE),"")</f>
        <v>6300a1bb-906c-4013-82cc-4d30f62dfac5</v>
      </c>
      <c r="R5" s="5" t="str">
        <f>IF(LEN(Table1[[#This Row],[cnxn4]])&gt;0,VLOOKUP(Table1[[#This Row],[cnxn4]],Table1[[id]:[UUID]],2,FALSE),"")</f>
        <v>89cbeaaf-bb58-48a4-8bdf-2917d6ae110d</v>
      </c>
      <c r="S5" s="5" t="str">
        <f>IF(LEN(Table1[[#This Row],[cnxn5]])&gt;0,VLOOKUP(Table1[[#This Row],[cnxn5]],Table1[[id]:[UUID]],2,FALSE),"")</f>
        <v/>
      </c>
      <c r="T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"fd2a800d-5bc8-4083-a2c9-4618900d5045", "768fd55e-2295-4511-9e19-04a8f29f9d9e", "6300a1bb-906c-4013-82cc-4d30f62dfac5", "89cbeaaf-bb58-48a4-8bdf-2917d6ae110d" ], </v>
      </c>
      <c r="U5" s="3" t="str">
        <f>"""id"" : """&amp;Table1[[#This Row],[UUID]]&amp;""", "</f>
        <v xml:space="preserve">"id" : "c6a3c02e-5724-4a35-adc7-ddc37d3c721b", </v>
      </c>
      <c r="V5" s="3" t="str">
        <f>"""loginId"" : """&amp;Table1[[#This Row],[loginId]]&amp;""", "</f>
        <v xml:space="preserve">"loginId" : "anarayan", </v>
      </c>
      <c r="W5" s="3" t="str">
        <f>"""pwd"" : """&amp;Table1[[#This Row],[pwd]]&amp;""", "</f>
        <v xml:space="preserve">"pwd" : "livelygig", </v>
      </c>
      <c r="X5" s="3" t="str">
        <f>"""firstName""  : """&amp;Table1[[#This Row],[firstName]]&amp;""", "</f>
        <v xml:space="preserve">"firstName"  : "Aja", </v>
      </c>
      <c r="Y5" s="3" t="str">
        <f>"""lastName"" : """&amp;Table1[[#This Row],[lastName]]&amp;""", "</f>
        <v xml:space="preserve">"lastName" : "Narayan", </v>
      </c>
      <c r="Z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" s="3" t="str">
        <f>"""contacts"" : { ""channels"": [ {""url"" : """&amp;Table1[[#This Row],[contact1]]&amp;""", ""chanType"" : """&amp;Table1[[#This Row],[contact1 type]]&amp;""" } ] },"</f>
        <v>"contacts" : { "channels": [ {"url" : "mailto:info+4@livelygig.com", "chanType" : "email" } ] },</v>
      </c>
      <c r="AB5" s="3" t="str">
        <f t="shared" si="0"/>
        <v>Yata! 5</v>
      </c>
      <c r="AC5" s="3">
        <f>+Table1[[#This Row],[cnxn1]]</f>
        <v>17</v>
      </c>
      <c r="AD5" s="3">
        <f>+Table1[[#This Row],[cnxn2]]</f>
        <v>1</v>
      </c>
      <c r="AE5" s="3">
        <v>10</v>
      </c>
      <c r="AF5" s="3" t="str">
        <f>IF(LEN(Table1[[#This Row],[PostTarget1-1]])&gt;0,VLOOKUP(Table1[[#This Row],[PostTarget1-1]],Table1[[id]:[UUID]],2,FALSE),"")</f>
        <v>fd2a800d-5bc8-4083-a2c9-4618900d5045</v>
      </c>
      <c r="AG5" s="3" t="str">
        <f>IF(LEN(Table1[[#This Row],[PostTarget1-2]])&gt;0,VLOOKUP(Table1[[#This Row],[PostTarget1-2]],Table1[[id]:[UUID]],2,FALSE),"")</f>
        <v>768fd55e-2295-4511-9e19-04a8f29f9d9e</v>
      </c>
      <c r="AH5" s="3" t="str">
        <f>VLOOKUP(Table1[[#This Row],[PostLabel1]],skills[],2,TRUE)</f>
        <v>2e14fc38-3603-4684-b91c-38ce9949edf2</v>
      </c>
      <c r="AI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5" , "labels" : [ "2e14fc38-3603-4684-b91c-38ce9949edf2" ] , "src" : "c6a3c02e-5724-4a35-adc7-ddc37d3c721b" , "trgts" : [ "fd2a800d-5bc8-4083-a2c9-4618900d5045", "768fd55e-2295-4511-9e19-04a8f29f9d9e" ] }</v>
      </c>
      <c r="AJ5" s="3" t="str">
        <f t="shared" si="1"/>
        <v>Recommended freelancer: Ando Masahashi …</v>
      </c>
      <c r="AK5" s="3">
        <f>+Table1[[#This Row],[cnxn1]]</f>
        <v>17</v>
      </c>
      <c r="AL5" s="3">
        <f>+Table1[[#This Row],[cnxn2]]</f>
        <v>1</v>
      </c>
      <c r="AM5" s="3">
        <v>19</v>
      </c>
      <c r="AN5" s="3" t="str">
        <f>IF(LEN(Table1[[#This Row],[PostTarget2-1]])&gt;0,VLOOKUP(Table1[[#This Row],[PostTarget2-1]],Table1[[id]:[UUID]],2,FALSE),"")</f>
        <v>fd2a800d-5bc8-4083-a2c9-4618900d5045</v>
      </c>
      <c r="AO5" s="3" t="str">
        <f>IF(LEN(Table1[[#This Row],[PostTarget2-2]])&gt;0,VLOOKUP(Table1[[#This Row],[PostTarget2-2]],Table1[[id]:[UUID]],2,FALSE),"")</f>
        <v>768fd55e-2295-4511-9e19-04a8f29f9d9e</v>
      </c>
      <c r="AP5" s="3" t="str">
        <f>VLOOKUP(Table1[[#This Row],[PostLabel2]],skills[],2,TRUE)</f>
        <v>7fb8bd8a-8e4b-48a8-900d-ba629b643344</v>
      </c>
      <c r="AQ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"7fb8bd8a-8e4b-48a8-900d-ba629b643344" ] , "src" : "c6a3c02e-5724-4a35-adc7-ddc37d3c721b" , "trgts" : [ "768fd55e-2295-4511-9e19-04a8f29f9d9e", "6300a1bb-906c-4013-82cc-4d30f62dfac5" ] }</v>
      </c>
      <c r="AR5" s="3" t="str">
        <f>"""initialPosts"" : ["&amp;Table1[[#This Row],[Post1]]&amp;Table1[[#This Row],[Post2]]&amp;" ]"</f>
        <v>"initialPosts" : [{ "content" : "Yata! 5" , "labels" : [ "2e14fc38-3603-4684-b91c-38ce9949edf2" ] , "src" : "c6a3c02e-5724-4a35-adc7-ddc37d3c721b" , "trgts" : [ "fd2a800d-5bc8-4083-a2c9-4618900d5045", "768fd55e-2295-4511-9e19-04a8f29f9d9e" ] }, { "content" : "Recommended freelancer: Ando Masahashi …" , "labels" : [ "7fb8bd8a-8e4b-48a8-900d-ba629b643344" ] , "src" : "c6a3c02e-5724-4a35-adc7-ddc37d3c721b" , "trgts" : [ "768fd55e-2295-4511-9e19-04a8f29f9d9e", "6300a1bb-906c-4013-82cc-4d30f62dfac5" ] } ]</v>
      </c>
      <c r="AS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"c6a3c02e-5724-4a35-adc7-ddc37d3c721b", "loginId" : "anarayan", "pwd" : "livelygig", "firstName"  : "Aja", "lastName" : "Narayan", "profilePic" : "https://encrypted-tbn0.gstatic.com/images?q=tbn:ANd9GcSkhqCi-FONrFAs5jciS2vsNwFmQ6ni4Leo8-TXTw_KQ7BAVysl3g", "contacts" : { "channels": [ {"url" : "mailto:info+4@livelygig.com", "chanType" : "email" } ] },"cnxns" : [ "fd2a800d-5bc8-4083-a2c9-4618900d5045", "768fd55e-2295-4511-9e19-04a8f29f9d9e", "6300a1bb-906c-4013-82cc-4d30f62dfac5", "89cbeaaf-bb58-48a4-8bdf-2917d6ae110d" ], "initialPosts" : [{ "content" : "Yata! 5" , "labels" : [ "2e14fc38-3603-4684-b91c-38ce9949edf2" ] , "src" : "c6a3c02e-5724-4a35-adc7-ddc37d3c721b" , "trgts" : [ "fd2a800d-5bc8-4083-a2c9-4618900d5045", "768fd55e-2295-4511-9e19-04a8f29f9d9e" ] }, { "content" : "Recommended freelancer: Ando Masahashi …" , "labels" : [ "7fb8bd8a-8e4b-48a8-900d-ba629b643344" ] , "src" : "c6a3c02e-5724-4a35-adc7-ddc37d3c721b" , "trgts" : [ "768fd55e-2295-4511-9e19-04a8f29f9d9e", "6300a1bb-906c-4013-82cc-4d30f62dfac5" ] } ] },</v>
      </c>
    </row>
    <row r="6" spans="1:45" x14ac:dyDescent="0.25">
      <c r="A6" s="2">
        <v>5</v>
      </c>
      <c r="B6" s="1" t="s">
        <v>169</v>
      </c>
      <c r="C6" s="1" t="str">
        <f>LOWER(LEFT(Table1[[#This Row],[firstName]],1)&amp;Table1[[#This Row],[lastName]])</f>
        <v>ibabu</v>
      </c>
      <c r="D6" s="5" t="s">
        <v>12</v>
      </c>
      <c r="E6" s="5" t="s">
        <v>13</v>
      </c>
      <c r="F6" s="3" t="s">
        <v>331</v>
      </c>
      <c r="G6" s="3" t="str">
        <f>"mailto:info+"&amp;Table1[[#This Row],[id]]&amp;"@livelygig.com"</f>
        <v>mailto:info+5@livelygig.com</v>
      </c>
      <c r="H6" s="3" t="s">
        <v>364</v>
      </c>
      <c r="I6" s="3" t="s">
        <v>335</v>
      </c>
      <c r="J6" s="6">
        <v>35</v>
      </c>
      <c r="K6" s="6">
        <v>1</v>
      </c>
      <c r="L6" s="6">
        <v>69</v>
      </c>
      <c r="M6" s="6">
        <v>42</v>
      </c>
      <c r="N6" s="5"/>
      <c r="O6" s="5" t="str">
        <f>IF(LEN(Table1[[#This Row],[cnxn1]])&gt;0,VLOOKUP(Table1[[#This Row],[cnxn1]],Table1[[id]:[UUID]],2,FALSE),"")</f>
        <v>23843ee2-0209-4809-9929-f33cc315fcc0</v>
      </c>
      <c r="P6" s="5" t="str">
        <f>IF(LEN(Table1[[#This Row],[cnxn2]])&gt;0,VLOOKUP(Table1[[#This Row],[cnxn2]],Table1[[id]:[UUID]],2,FALSE),"")</f>
        <v>768fd55e-2295-4511-9e19-04a8f29f9d9e</v>
      </c>
      <c r="Q6" s="5" t="str">
        <f>IF(LEN(Table1[[#This Row],[cnxn3]])&gt;0,VLOOKUP(Table1[[#This Row],[cnxn3]],Table1[[id]:[UUID]],2,FALSE),"")</f>
        <v>63653fbb-2f01-4952-a455-a637f46db7ee</v>
      </c>
      <c r="R6" s="5" t="str">
        <f>IF(LEN(Table1[[#This Row],[cnxn4]])&gt;0,VLOOKUP(Table1[[#This Row],[cnxn4]],Table1[[id]:[UUID]],2,FALSE),"")</f>
        <v>bc9721c0-6db1-4dd3-a5e2-4e3823ac112b</v>
      </c>
      <c r="S6" s="5" t="str">
        <f>IF(LEN(Table1[[#This Row],[cnxn5]])&gt;0,VLOOKUP(Table1[[#This Row],[cnxn5]],Table1[[id]:[UUID]],2,FALSE),"")</f>
        <v/>
      </c>
      <c r="T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"23843ee2-0209-4809-9929-f33cc315fcc0", "768fd55e-2295-4511-9e19-04a8f29f9d9e", "63653fbb-2f01-4952-a455-a637f46db7ee", "bc9721c0-6db1-4dd3-a5e2-4e3823ac112b" ], </v>
      </c>
      <c r="U6" s="3" t="str">
        <f>"""id"" : """&amp;Table1[[#This Row],[UUID]]&amp;""", "</f>
        <v xml:space="preserve">"id" : "23c3669c-de78-4a5d-8c15-4a3792a96f10", </v>
      </c>
      <c r="V6" s="3" t="str">
        <f>"""loginId"" : """&amp;Table1[[#This Row],[loginId]]&amp;""", "</f>
        <v xml:space="preserve">"loginId" : "ibabu", </v>
      </c>
      <c r="W6" s="3" t="str">
        <f>"""pwd"" : """&amp;Table1[[#This Row],[pwd]]&amp;""", "</f>
        <v xml:space="preserve">"pwd" : "livelygig", </v>
      </c>
      <c r="X6" s="3" t="str">
        <f>"""firstName""  : """&amp;Table1[[#This Row],[firstName]]&amp;""", "</f>
        <v xml:space="preserve">"firstName"  : "Indivar", </v>
      </c>
      <c r="Y6" s="3" t="str">
        <f>"""lastName"" : """&amp;Table1[[#This Row],[lastName]]&amp;""", "</f>
        <v xml:space="preserve">"lastName" : "Babu", </v>
      </c>
      <c r="Z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" s="3" t="str">
        <f>"""contacts"" : { ""channels"": [ {""url"" : """&amp;Table1[[#This Row],[contact1]]&amp;""", ""chanType"" : """&amp;Table1[[#This Row],[contact1 type]]&amp;""" } ] },"</f>
        <v>"contacts" : { "channels": [ {"url" : "mailto:info+5@livelygig.com", "chanType" : "email" } ] },</v>
      </c>
      <c r="AB6" s="3" t="str">
        <f t="shared" si="0"/>
        <v>Yata! 6</v>
      </c>
      <c r="AC6" s="3">
        <f>+Table1[[#This Row],[cnxn1]]</f>
        <v>35</v>
      </c>
      <c r="AD6" s="3">
        <f>+Table1[[#This Row],[cnxn2]]</f>
        <v>1</v>
      </c>
      <c r="AE6" s="3">
        <v>3</v>
      </c>
      <c r="AF6" s="3" t="str">
        <f>IF(LEN(Table1[[#This Row],[PostTarget1-1]])&gt;0,VLOOKUP(Table1[[#This Row],[PostTarget1-1]],Table1[[id]:[UUID]],2,FALSE),"")</f>
        <v>23843ee2-0209-4809-9929-f33cc315fcc0</v>
      </c>
      <c r="AG6" s="3" t="str">
        <f>IF(LEN(Table1[[#This Row],[PostTarget1-2]])&gt;0,VLOOKUP(Table1[[#This Row],[PostTarget1-2]],Table1[[id]:[UUID]],2,FALSE),"")</f>
        <v>768fd55e-2295-4511-9e19-04a8f29f9d9e</v>
      </c>
      <c r="AH6" s="3" t="str">
        <f>VLOOKUP(Table1[[#This Row],[PostLabel1]],skills[],2,TRUE)</f>
        <v>123c2d45-f420-4b34-a677-ba81b45a09b1</v>
      </c>
      <c r="AI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6" , "labels" : [ "123c2d45-f420-4b34-a677-ba81b45a09b1" ] , "src" : "23c3669c-de78-4a5d-8c15-4a3792a96f10" , "trgts" : [ "23843ee2-0209-4809-9929-f33cc315fcc0", "768fd55e-2295-4511-9e19-04a8f29f9d9e" ] }</v>
      </c>
      <c r="AJ6" s="3" t="str">
        <f t="shared" si="1"/>
        <v>Recommended freelancer: Ando Masahashi …</v>
      </c>
      <c r="AK6" s="3">
        <f>+Table1[[#This Row],[cnxn1]]</f>
        <v>35</v>
      </c>
      <c r="AL6" s="3">
        <f>+Table1[[#This Row],[cnxn2]]</f>
        <v>1</v>
      </c>
      <c r="AM6" s="3">
        <v>20</v>
      </c>
      <c r="AN6" s="3" t="str">
        <f>IF(LEN(Table1[[#This Row],[PostTarget2-1]])&gt;0,VLOOKUP(Table1[[#This Row],[PostTarget2-1]],Table1[[id]:[UUID]],2,FALSE),"")</f>
        <v>23843ee2-0209-4809-9929-f33cc315fcc0</v>
      </c>
      <c r="AO6" s="3" t="str">
        <f>IF(LEN(Table1[[#This Row],[PostTarget2-2]])&gt;0,VLOOKUP(Table1[[#This Row],[PostTarget2-2]],Table1[[id]:[UUID]],2,FALSE),"")</f>
        <v>768fd55e-2295-4511-9e19-04a8f29f9d9e</v>
      </c>
      <c r="AP6" s="3" t="str">
        <f>VLOOKUP(Table1[[#This Row],[PostLabel2]],skills[],2,TRUE)</f>
        <v>b16e24cb-57fd-4919-97a1-f5f6bd3607b4</v>
      </c>
      <c r="AQ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"b16e24cb-57fd-4919-97a1-f5f6bd3607b4" ] , "src" : "23c3669c-de78-4a5d-8c15-4a3792a96f10" , "trgts" : [ "768fd55e-2295-4511-9e19-04a8f29f9d9e", "63653fbb-2f01-4952-a455-a637f46db7ee" ] }</v>
      </c>
      <c r="AR6" s="3" t="str">
        <f>"""initialPosts"" : ["&amp;Table1[[#This Row],[Post1]]&amp;Table1[[#This Row],[Post2]]&amp;" ]"</f>
        <v>"initialPosts" : [{ "content" : "Yata! 6" , "labels" : [ "123c2d45-f420-4b34-a677-ba81b45a09b1" ] , "src" : "23c3669c-de78-4a5d-8c15-4a3792a96f10" , "trgts" : [ "23843ee2-0209-4809-9929-f33cc315fcc0", "768fd55e-2295-4511-9e19-04a8f29f9d9e" ] }, { "content" : "Recommended freelancer: Ando Masahashi …" , "labels" : [ "b16e24cb-57fd-4919-97a1-f5f6bd3607b4" ] , "src" : "23c3669c-de78-4a5d-8c15-4a3792a96f10" , "trgts" : [ "768fd55e-2295-4511-9e19-04a8f29f9d9e", "63653fbb-2f01-4952-a455-a637f46db7ee" ] } ]</v>
      </c>
      <c r="AS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"23c3669c-de78-4a5d-8c15-4a3792a96f10", "loginId" : "ibabu", "pwd" : "livelygig", "firstName"  : "Indivar", "lastName" : "Babu", "profilePic" : "https://encrypted-tbn0.gstatic.com/images?q=tbn:ANd9GcSkhqCi-FONrFAs5jciS2vsNwFmQ6ni4Leo8-TXTw_KQ7BAVysl3g", "contacts" : { "channels": [ {"url" : "mailto:info+5@livelygig.com", "chanType" : "email" } ] },"cnxns" : [ "23843ee2-0209-4809-9929-f33cc315fcc0", "768fd55e-2295-4511-9e19-04a8f29f9d9e", "63653fbb-2f01-4952-a455-a637f46db7ee", "bc9721c0-6db1-4dd3-a5e2-4e3823ac112b" ], "initialPosts" : [{ "content" : "Yata! 6" , "labels" : [ "123c2d45-f420-4b34-a677-ba81b45a09b1" ] , "src" : "23c3669c-de78-4a5d-8c15-4a3792a96f10" , "trgts" : [ "23843ee2-0209-4809-9929-f33cc315fcc0", "768fd55e-2295-4511-9e19-04a8f29f9d9e" ] }, { "content" : "Recommended freelancer: Ando Masahashi …" , "labels" : [ "b16e24cb-57fd-4919-97a1-f5f6bd3607b4" ] , "src" : "23c3669c-de78-4a5d-8c15-4a3792a96f10" , "trgts" : [ "768fd55e-2295-4511-9e19-04a8f29f9d9e", "63653fbb-2f01-4952-a455-a637f46db7ee" ] } ] },</v>
      </c>
    </row>
    <row r="7" spans="1:45" x14ac:dyDescent="0.25">
      <c r="A7" s="2">
        <v>6</v>
      </c>
      <c r="B7" s="1" t="s">
        <v>170</v>
      </c>
      <c r="C7" s="1" t="str">
        <f>LOWER(LEFT(Table1[[#This Row],[firstName]],1)&amp;Table1[[#This Row],[lastName]])</f>
        <v>mrao</v>
      </c>
      <c r="D7" s="5" t="s">
        <v>14</v>
      </c>
      <c r="E7" s="5" t="s">
        <v>15</v>
      </c>
      <c r="F7" s="3" t="s">
        <v>331</v>
      </c>
      <c r="G7" s="3" t="str">
        <f>"mailto:info+"&amp;Table1[[#This Row],[id]]&amp;"@livelygig.com"</f>
        <v>mailto:info+6@livelygig.com</v>
      </c>
      <c r="H7" s="3" t="s">
        <v>364</v>
      </c>
      <c r="I7" s="3" t="s">
        <v>335</v>
      </c>
      <c r="J7" s="6">
        <v>61</v>
      </c>
      <c r="K7" s="6">
        <v>1</v>
      </c>
      <c r="L7" s="6">
        <v>53</v>
      </c>
      <c r="M7" s="6">
        <v>66</v>
      </c>
      <c r="N7" s="5"/>
      <c r="O7" s="5" t="str">
        <f>IF(LEN(Table1[[#This Row],[cnxn1]])&gt;0,VLOOKUP(Table1[[#This Row],[cnxn1]],Table1[[id]:[UUID]],2,FALSE),"")</f>
        <v>d57e47d9-3ad4-45d3-9dd9-c7898dcfbfbc</v>
      </c>
      <c r="P7" s="5" t="str">
        <f>IF(LEN(Table1[[#This Row],[cnxn2]])&gt;0,VLOOKUP(Table1[[#This Row],[cnxn2]],Table1[[id]:[UUID]],2,FALSE),"")</f>
        <v>768fd55e-2295-4511-9e19-04a8f29f9d9e</v>
      </c>
      <c r="Q7" s="5" t="str">
        <f>IF(LEN(Table1[[#This Row],[cnxn3]])&gt;0,VLOOKUP(Table1[[#This Row],[cnxn3]],Table1[[id]:[UUID]],2,FALSE),"")</f>
        <v>0689abfa-06cc-49a5-adb6-0e53134b0958</v>
      </c>
      <c r="R7" s="5" t="str">
        <f>IF(LEN(Table1[[#This Row],[cnxn4]])&gt;0,VLOOKUP(Table1[[#This Row],[cnxn4]],Table1[[id]:[UUID]],2,FALSE),"")</f>
        <v>f7fe2ff1-5756-4ff9-a3fd-15961118746b</v>
      </c>
      <c r="S7" s="5" t="str">
        <f>IF(LEN(Table1[[#This Row],[cnxn5]])&gt;0,VLOOKUP(Table1[[#This Row],[cnxn5]],Table1[[id]:[UUID]],2,FALSE),"")</f>
        <v/>
      </c>
      <c r="T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"d57e47d9-3ad4-45d3-9dd9-c7898dcfbfbc", "768fd55e-2295-4511-9e19-04a8f29f9d9e", "0689abfa-06cc-49a5-adb6-0e53134b0958", "f7fe2ff1-5756-4ff9-a3fd-15961118746b" ], </v>
      </c>
      <c r="U7" s="3" t="str">
        <f>"""id"" : """&amp;Table1[[#This Row],[UUID]]&amp;""", "</f>
        <v xml:space="preserve">"id" : "904e5b1e-1314-41da-bdac-f79ff7722e77", </v>
      </c>
      <c r="V7" s="3" t="str">
        <f>"""loginId"" : """&amp;Table1[[#This Row],[loginId]]&amp;""", "</f>
        <v xml:space="preserve">"loginId" : "mrao", </v>
      </c>
      <c r="W7" s="3" t="str">
        <f>"""pwd"" : """&amp;Table1[[#This Row],[pwd]]&amp;""", "</f>
        <v xml:space="preserve">"pwd" : "livelygig", </v>
      </c>
      <c r="X7" s="3" t="str">
        <f>"""firstName""  : """&amp;Table1[[#This Row],[firstName]]&amp;""", "</f>
        <v xml:space="preserve">"firstName"  : "Mandar", </v>
      </c>
      <c r="Y7" s="3" t="str">
        <f>"""lastName"" : """&amp;Table1[[#This Row],[lastName]]&amp;""", "</f>
        <v xml:space="preserve">"lastName" : "Rao", </v>
      </c>
      <c r="Z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" s="3" t="str">
        <f>"""contacts"" : { ""channels"": [ {""url"" : """&amp;Table1[[#This Row],[contact1]]&amp;""", ""chanType"" : """&amp;Table1[[#This Row],[contact1 type]]&amp;""" } ] },"</f>
        <v>"contacts" : { "channels": [ {"url" : "mailto:info+6@livelygig.com", "chanType" : "email" } ] },</v>
      </c>
      <c r="AB7" s="3" t="str">
        <f t="shared" si="0"/>
        <v>Yata! 7</v>
      </c>
      <c r="AC7" s="3">
        <f>+Table1[[#This Row],[cnxn1]]</f>
        <v>61</v>
      </c>
      <c r="AD7" s="3">
        <f>+Table1[[#This Row],[cnxn2]]</f>
        <v>1</v>
      </c>
      <c r="AE7" s="3">
        <v>19</v>
      </c>
      <c r="AF7" s="3" t="str">
        <f>IF(LEN(Table1[[#This Row],[PostTarget1-1]])&gt;0,VLOOKUP(Table1[[#This Row],[PostTarget1-1]],Table1[[id]:[UUID]],2,FALSE),"")</f>
        <v>d57e47d9-3ad4-45d3-9dd9-c7898dcfbfbc</v>
      </c>
      <c r="AG7" s="3" t="str">
        <f>IF(LEN(Table1[[#This Row],[PostTarget1-2]])&gt;0,VLOOKUP(Table1[[#This Row],[PostTarget1-2]],Table1[[id]:[UUID]],2,FALSE),"")</f>
        <v>768fd55e-2295-4511-9e19-04a8f29f9d9e</v>
      </c>
      <c r="AH7" s="3" t="str">
        <f>VLOOKUP(Table1[[#This Row],[PostLabel1]],skills[],2,TRUE)</f>
        <v>7fb8bd8a-8e4b-48a8-900d-ba629b643344</v>
      </c>
      <c r="AI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7" , "labels" : [ "7fb8bd8a-8e4b-48a8-900d-ba629b643344" ] , "src" : "904e5b1e-1314-41da-bdac-f79ff7722e77" , "trgts" : [ "d57e47d9-3ad4-45d3-9dd9-c7898dcfbfbc", "768fd55e-2295-4511-9e19-04a8f29f9d9e" ] }</v>
      </c>
      <c r="AJ7" s="3" t="str">
        <f t="shared" si="1"/>
        <v>Recommended freelancer: Ando Masahashi …</v>
      </c>
      <c r="AK7" s="3">
        <f>+Table1[[#This Row],[cnxn1]]</f>
        <v>61</v>
      </c>
      <c r="AL7" s="3">
        <f>+Table1[[#This Row],[cnxn2]]</f>
        <v>1</v>
      </c>
      <c r="AM7" s="3">
        <v>16</v>
      </c>
      <c r="AN7" s="3" t="str">
        <f>IF(LEN(Table1[[#This Row],[PostTarget2-1]])&gt;0,VLOOKUP(Table1[[#This Row],[PostTarget2-1]],Table1[[id]:[UUID]],2,FALSE),"")</f>
        <v>d57e47d9-3ad4-45d3-9dd9-c7898dcfbfbc</v>
      </c>
      <c r="AO7" s="3" t="str">
        <f>IF(LEN(Table1[[#This Row],[PostTarget2-2]])&gt;0,VLOOKUP(Table1[[#This Row],[PostTarget2-2]],Table1[[id]:[UUID]],2,FALSE),"")</f>
        <v>768fd55e-2295-4511-9e19-04a8f29f9d9e</v>
      </c>
      <c r="AP7" s="3" t="str">
        <f>VLOOKUP(Table1[[#This Row],[PostLabel2]],skills[],2,TRUE)</f>
        <v>f8fc78f8-a4cb-4556-85b5-4e4a5c17738c</v>
      </c>
      <c r="AQ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"f8fc78f8-a4cb-4556-85b5-4e4a5c17738c" ] , "src" : "904e5b1e-1314-41da-bdac-f79ff7722e77" , "trgts" : [ "768fd55e-2295-4511-9e19-04a8f29f9d9e", "0689abfa-06cc-49a5-adb6-0e53134b0958" ] }</v>
      </c>
      <c r="AR7" s="3" t="str">
        <f>"""initialPosts"" : ["&amp;Table1[[#This Row],[Post1]]&amp;Table1[[#This Row],[Post2]]&amp;" ]"</f>
        <v>"initialPosts" : [{ "content" : "Yata! 7" , "labels" : [ "7fb8bd8a-8e4b-48a8-900d-ba629b643344" ] , "src" : "904e5b1e-1314-41da-bdac-f79ff7722e77" , "trgts" : [ "d57e47d9-3ad4-45d3-9dd9-c7898dcfbfbc", "768fd55e-2295-4511-9e19-04a8f29f9d9e" ] }, { "content" : "Recommended freelancer: Ando Masahashi …" , "labels" : [ "f8fc78f8-a4cb-4556-85b5-4e4a5c17738c" ] , "src" : "904e5b1e-1314-41da-bdac-f79ff7722e77" , "trgts" : [ "768fd55e-2295-4511-9e19-04a8f29f9d9e", "0689abfa-06cc-49a5-adb6-0e53134b0958" ] } ]</v>
      </c>
      <c r="AS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"904e5b1e-1314-41da-bdac-f79ff7722e77", "loginId" : "mrao", "pwd" : "livelygig", "firstName"  : "Mandar", "lastName" : "Rao", "profilePic" : "https://encrypted-tbn0.gstatic.com/images?q=tbn:ANd9GcSkhqCi-FONrFAs5jciS2vsNwFmQ6ni4Leo8-TXTw_KQ7BAVysl3g", "contacts" : { "channels": [ {"url" : "mailto:info+6@livelygig.com", "chanType" : "email" } ] },"cnxns" : [ "d57e47d9-3ad4-45d3-9dd9-c7898dcfbfbc", "768fd55e-2295-4511-9e19-04a8f29f9d9e", "0689abfa-06cc-49a5-adb6-0e53134b0958", "f7fe2ff1-5756-4ff9-a3fd-15961118746b" ], "initialPosts" : [{ "content" : "Yata! 7" , "labels" : [ "7fb8bd8a-8e4b-48a8-900d-ba629b643344" ] , "src" : "904e5b1e-1314-41da-bdac-f79ff7722e77" , "trgts" : [ "d57e47d9-3ad4-45d3-9dd9-c7898dcfbfbc", "768fd55e-2295-4511-9e19-04a8f29f9d9e" ] }, { "content" : "Recommended freelancer: Ando Masahashi …" , "labels" : [ "f8fc78f8-a4cb-4556-85b5-4e4a5c17738c" ] , "src" : "904e5b1e-1314-41da-bdac-f79ff7722e77" , "trgts" : [ "768fd55e-2295-4511-9e19-04a8f29f9d9e", "0689abfa-06cc-49a5-adb6-0e53134b0958" ] } ] },</v>
      </c>
    </row>
    <row r="8" spans="1:45" x14ac:dyDescent="0.25">
      <c r="A8" s="4">
        <v>7</v>
      </c>
      <c r="B8" s="1" t="s">
        <v>171</v>
      </c>
      <c r="C8" s="1" t="str">
        <f>LOWER(LEFT(Table1[[#This Row],[firstName]],1)&amp;Table1[[#This Row],[lastName]])</f>
        <v>nuppal</v>
      </c>
      <c r="D8" s="5" t="s">
        <v>16</v>
      </c>
      <c r="E8" s="5" t="s">
        <v>17</v>
      </c>
      <c r="F8" s="3" t="s">
        <v>331</v>
      </c>
      <c r="G8" s="3" t="str">
        <f>"mailto:info+"&amp;Table1[[#This Row],[id]]&amp;"@livelygig.com"</f>
        <v>mailto:info+7@livelygig.com</v>
      </c>
      <c r="H8" s="3" t="s">
        <v>364</v>
      </c>
      <c r="I8" s="3" t="s">
        <v>335</v>
      </c>
      <c r="J8" s="6">
        <v>51</v>
      </c>
      <c r="K8" s="6">
        <v>1</v>
      </c>
      <c r="L8" s="6">
        <v>26</v>
      </c>
      <c r="M8" s="6">
        <v>40</v>
      </c>
      <c r="N8" s="5"/>
      <c r="O8" s="5" t="str">
        <f>IF(LEN(Table1[[#This Row],[cnxn1]])&gt;0,VLOOKUP(Table1[[#This Row],[cnxn1]],Table1[[id]:[UUID]],2,FALSE),"")</f>
        <v>4c97d00a-f9b7-4073-93bc-968c29f4e86a</v>
      </c>
      <c r="P8" s="5" t="str">
        <f>IF(LEN(Table1[[#This Row],[cnxn2]])&gt;0,VLOOKUP(Table1[[#This Row],[cnxn2]],Table1[[id]:[UUID]],2,FALSE),"")</f>
        <v>768fd55e-2295-4511-9e19-04a8f29f9d9e</v>
      </c>
      <c r="Q8" s="5" t="str">
        <f>IF(LEN(Table1[[#This Row],[cnxn3]])&gt;0,VLOOKUP(Table1[[#This Row],[cnxn3]],Table1[[id]:[UUID]],2,FALSE),"")</f>
        <v>2317c0f4-c75a-4130-9965-c039bc39db62</v>
      </c>
      <c r="R8" s="5" t="str">
        <f>IF(LEN(Table1[[#This Row],[cnxn4]])&gt;0,VLOOKUP(Table1[[#This Row],[cnxn4]],Table1[[id]:[UUID]],2,FALSE),"")</f>
        <v>93a381ad-c00d-4ee3-9a5a-fa47308efe64</v>
      </c>
      <c r="S8" s="5" t="str">
        <f>IF(LEN(Table1[[#This Row],[cnxn5]])&gt;0,VLOOKUP(Table1[[#This Row],[cnxn5]],Table1[[id]:[UUID]],2,FALSE),"")</f>
        <v/>
      </c>
      <c r="T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"4c97d00a-f9b7-4073-93bc-968c29f4e86a", "768fd55e-2295-4511-9e19-04a8f29f9d9e", "2317c0f4-c75a-4130-9965-c039bc39db62", "93a381ad-c00d-4ee3-9a5a-fa47308efe64" ], </v>
      </c>
      <c r="U8" s="3" t="str">
        <f>"""id"" : """&amp;Table1[[#This Row],[UUID]]&amp;""", "</f>
        <v xml:space="preserve">"id" : "f9ad7bb7-1524-4e1a-bf8e-3611859f1875", </v>
      </c>
      <c r="V8" s="3" t="str">
        <f>"""loginId"" : """&amp;Table1[[#This Row],[loginId]]&amp;""", "</f>
        <v xml:space="preserve">"loginId" : "nuppal", </v>
      </c>
      <c r="W8" s="3" t="str">
        <f>"""pwd"" : """&amp;Table1[[#This Row],[pwd]]&amp;""", "</f>
        <v xml:space="preserve">"pwd" : "livelygig", </v>
      </c>
      <c r="X8" s="3" t="str">
        <f>"""firstName""  : """&amp;Table1[[#This Row],[firstName]]&amp;""", "</f>
        <v xml:space="preserve">"firstName"  : "Nara", </v>
      </c>
      <c r="Y8" s="3" t="str">
        <f>"""lastName"" : """&amp;Table1[[#This Row],[lastName]]&amp;""", "</f>
        <v xml:space="preserve">"lastName" : "Uppal", </v>
      </c>
      <c r="Z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8" s="3" t="str">
        <f>"""contacts"" : { ""channels"": [ {""url"" : """&amp;Table1[[#This Row],[contact1]]&amp;""", ""chanType"" : """&amp;Table1[[#This Row],[contact1 type]]&amp;""" } ] },"</f>
        <v>"contacts" : { "channels": [ {"url" : "mailto:info+7@livelygig.com", "chanType" : "email" } ] },</v>
      </c>
      <c r="AB8" s="3" t="str">
        <f t="shared" si="0"/>
        <v>Yata! 8</v>
      </c>
      <c r="AC8" s="3">
        <f>+Table1[[#This Row],[cnxn1]]</f>
        <v>51</v>
      </c>
      <c r="AD8" s="3">
        <f>+Table1[[#This Row],[cnxn2]]</f>
        <v>1</v>
      </c>
      <c r="AE8" s="3">
        <v>20</v>
      </c>
      <c r="AF8" s="3" t="str">
        <f>IF(LEN(Table1[[#This Row],[PostTarget1-1]])&gt;0,VLOOKUP(Table1[[#This Row],[PostTarget1-1]],Table1[[id]:[UUID]],2,FALSE),"")</f>
        <v>4c97d00a-f9b7-4073-93bc-968c29f4e86a</v>
      </c>
      <c r="AG8" s="3" t="str">
        <f>IF(LEN(Table1[[#This Row],[PostTarget1-2]])&gt;0,VLOOKUP(Table1[[#This Row],[PostTarget1-2]],Table1[[id]:[UUID]],2,FALSE),"")</f>
        <v>768fd55e-2295-4511-9e19-04a8f29f9d9e</v>
      </c>
      <c r="AH8" s="3" t="str">
        <f>VLOOKUP(Table1[[#This Row],[PostLabel1]],skills[],2,TRUE)</f>
        <v>b16e24cb-57fd-4919-97a1-f5f6bd3607b4</v>
      </c>
      <c r="AI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8" , "labels" : [ "b16e24cb-57fd-4919-97a1-f5f6bd3607b4" ] , "src" : "f9ad7bb7-1524-4e1a-bf8e-3611859f1875" , "trgts" : [ "4c97d00a-f9b7-4073-93bc-968c29f4e86a", "768fd55e-2295-4511-9e19-04a8f29f9d9e" ] }</v>
      </c>
      <c r="AJ8" s="3" t="str">
        <f t="shared" si="1"/>
        <v>Recommended freelancer: Ando Masahashi …</v>
      </c>
      <c r="AK8" s="3">
        <f>+Table1[[#This Row],[cnxn1]]</f>
        <v>51</v>
      </c>
      <c r="AL8" s="3">
        <f>+Table1[[#This Row],[cnxn2]]</f>
        <v>1</v>
      </c>
      <c r="AM8" s="3">
        <v>11</v>
      </c>
      <c r="AN8" s="3" t="str">
        <f>IF(LEN(Table1[[#This Row],[PostTarget2-1]])&gt;0,VLOOKUP(Table1[[#This Row],[PostTarget2-1]],Table1[[id]:[UUID]],2,FALSE),"")</f>
        <v>4c97d00a-f9b7-4073-93bc-968c29f4e86a</v>
      </c>
      <c r="AO8" s="3" t="str">
        <f>IF(LEN(Table1[[#This Row],[PostTarget2-2]])&gt;0,VLOOKUP(Table1[[#This Row],[PostTarget2-2]],Table1[[id]:[UUID]],2,FALSE),"")</f>
        <v>768fd55e-2295-4511-9e19-04a8f29f9d9e</v>
      </c>
      <c r="AP8" s="3" t="str">
        <f>VLOOKUP(Table1[[#This Row],[PostLabel2]],skills[],2,TRUE)</f>
        <v>3c258e51-f6af-4c7b-8354-9d8153ca7490</v>
      </c>
      <c r="AQ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"3c258e51-f6af-4c7b-8354-9d8153ca7490" ] , "src" : "f9ad7bb7-1524-4e1a-bf8e-3611859f1875" , "trgts" : [ "768fd55e-2295-4511-9e19-04a8f29f9d9e", "2317c0f4-c75a-4130-9965-c039bc39db62" ] }</v>
      </c>
      <c r="AR8" s="3" t="str">
        <f>"""initialPosts"" : ["&amp;Table1[[#This Row],[Post1]]&amp;Table1[[#This Row],[Post2]]&amp;" ]"</f>
        <v>"initialPosts" : [{ "content" : "Yata! 8" , "labels" : [ "b16e24cb-57fd-4919-97a1-f5f6bd3607b4" ] , "src" : "f9ad7bb7-1524-4e1a-bf8e-3611859f1875" , "trgts" : [ "4c97d00a-f9b7-4073-93bc-968c29f4e86a", "768fd55e-2295-4511-9e19-04a8f29f9d9e" ] }, { "content" : "Recommended freelancer: Ando Masahashi …" , "labels" : [ "3c258e51-f6af-4c7b-8354-9d8153ca7490" ] , "src" : "f9ad7bb7-1524-4e1a-bf8e-3611859f1875" , "trgts" : [ "768fd55e-2295-4511-9e19-04a8f29f9d9e", "2317c0f4-c75a-4130-9965-c039bc39db62" ] } ]</v>
      </c>
      <c r="AS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"f9ad7bb7-1524-4e1a-bf8e-3611859f1875", "loginId" : "nuppal", "pwd" : "livelygig", "firstName"  : "Nara", "lastName" : "Uppal", "profilePic" : "https://encrypted-tbn0.gstatic.com/images?q=tbn:ANd9GcSkhqCi-FONrFAs5jciS2vsNwFmQ6ni4Leo8-TXTw_KQ7BAVysl3g", "contacts" : { "channels": [ {"url" : "mailto:info+7@livelygig.com", "chanType" : "email" } ] },"cnxns" : [ "4c97d00a-f9b7-4073-93bc-968c29f4e86a", "768fd55e-2295-4511-9e19-04a8f29f9d9e", "2317c0f4-c75a-4130-9965-c039bc39db62", "93a381ad-c00d-4ee3-9a5a-fa47308efe64" ], "initialPosts" : [{ "content" : "Yata! 8" , "labels" : [ "b16e24cb-57fd-4919-97a1-f5f6bd3607b4" ] , "src" : "f9ad7bb7-1524-4e1a-bf8e-3611859f1875" , "trgts" : [ "4c97d00a-f9b7-4073-93bc-968c29f4e86a", "768fd55e-2295-4511-9e19-04a8f29f9d9e" ] }, { "content" : "Recommended freelancer: Ando Masahashi …" , "labels" : [ "3c258e51-f6af-4c7b-8354-9d8153ca7490" ] , "src" : "f9ad7bb7-1524-4e1a-bf8e-3611859f1875" , "trgts" : [ "768fd55e-2295-4511-9e19-04a8f29f9d9e", "2317c0f4-c75a-4130-9965-c039bc39db62" ] } ] },</v>
      </c>
    </row>
    <row r="9" spans="1:45" x14ac:dyDescent="0.25">
      <c r="A9" s="5">
        <v>8</v>
      </c>
      <c r="B9" s="5" t="s">
        <v>172</v>
      </c>
      <c r="C9" s="1" t="str">
        <f>LOWER(LEFT(Table1[[#This Row],[firstName]],1)&amp;Table1[[#This Row],[lastName]])</f>
        <v>ateja</v>
      </c>
      <c r="D9" s="5" t="s">
        <v>18</v>
      </c>
      <c r="E9" s="5" t="s">
        <v>19</v>
      </c>
      <c r="F9" s="3" t="s">
        <v>331</v>
      </c>
      <c r="G9" s="3" t="str">
        <f>"mailto:info+"&amp;Table1[[#This Row],[id]]&amp;"@livelygig.com"</f>
        <v>mailto:info+8@livelygig.com</v>
      </c>
      <c r="H9" s="3" t="s">
        <v>364</v>
      </c>
      <c r="I9" s="3" t="s">
        <v>335</v>
      </c>
      <c r="J9" s="6">
        <v>41</v>
      </c>
      <c r="K9" s="6">
        <v>1</v>
      </c>
      <c r="L9" s="6">
        <v>55</v>
      </c>
      <c r="M9" s="6">
        <v>37</v>
      </c>
      <c r="N9" s="5"/>
      <c r="O9" s="5" t="str">
        <f>IF(LEN(Table1[[#This Row],[cnxn1]])&gt;0,VLOOKUP(Table1[[#This Row],[cnxn1]],Table1[[id]:[UUID]],2,FALSE),"")</f>
        <v>b8616225-0496-417d-bcb9-be4a8bc54c7d</v>
      </c>
      <c r="P9" s="5" t="str">
        <f>IF(LEN(Table1[[#This Row],[cnxn2]])&gt;0,VLOOKUP(Table1[[#This Row],[cnxn2]],Table1[[id]:[UUID]],2,FALSE),"")</f>
        <v>768fd55e-2295-4511-9e19-04a8f29f9d9e</v>
      </c>
      <c r="Q9" s="5" t="str">
        <f>IF(LEN(Table1[[#This Row],[cnxn3]])&gt;0,VLOOKUP(Table1[[#This Row],[cnxn3]],Table1[[id]:[UUID]],2,FALSE),"")</f>
        <v>9c51c8d1-1948-4d63-9dc1-31e7ffe40865</v>
      </c>
      <c r="R9" s="5" t="str">
        <f>IF(LEN(Table1[[#This Row],[cnxn4]])&gt;0,VLOOKUP(Table1[[#This Row],[cnxn4]],Table1[[id]:[UUID]],2,FALSE),"")</f>
        <v>13421f9e-1bff-4575-820d-1806c8d31190</v>
      </c>
      <c r="S9" s="5" t="str">
        <f>IF(LEN(Table1[[#This Row],[cnxn5]])&gt;0,VLOOKUP(Table1[[#This Row],[cnxn5]],Table1[[id]:[UUID]],2,FALSE),"")</f>
        <v/>
      </c>
      <c r="T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"b8616225-0496-417d-bcb9-be4a8bc54c7d", "768fd55e-2295-4511-9e19-04a8f29f9d9e", "9c51c8d1-1948-4d63-9dc1-31e7ffe40865", "13421f9e-1bff-4575-820d-1806c8d31190" ], </v>
      </c>
      <c r="U9" s="3" t="str">
        <f>"""id"" : """&amp;Table1[[#This Row],[UUID]]&amp;""", "</f>
        <v xml:space="preserve">"id" : "f5f1785b-48a4-4078-b9f8-f2b99f74e608", </v>
      </c>
      <c r="V9" s="3" t="str">
        <f>"""loginId"" : """&amp;Table1[[#This Row],[loginId]]&amp;""", "</f>
        <v xml:space="preserve">"loginId" : "ateja", </v>
      </c>
      <c r="W9" s="3" t="str">
        <f>"""pwd"" : """&amp;Table1[[#This Row],[pwd]]&amp;""", "</f>
        <v xml:space="preserve">"pwd" : "livelygig", </v>
      </c>
      <c r="X9" s="3" t="str">
        <f>"""firstName""  : """&amp;Table1[[#This Row],[firstName]]&amp;""", "</f>
        <v xml:space="preserve">"firstName"  : "Avatar", </v>
      </c>
      <c r="Y9" s="3" t="str">
        <f>"""lastName"" : """&amp;Table1[[#This Row],[lastName]]&amp;""", "</f>
        <v xml:space="preserve">"lastName" : "Teja", </v>
      </c>
      <c r="Z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9" s="3" t="str">
        <f>"""contacts"" : { ""channels"": [ {""url"" : """&amp;Table1[[#This Row],[contact1]]&amp;""", ""chanType"" : """&amp;Table1[[#This Row],[contact1 type]]&amp;""" } ] },"</f>
        <v>"contacts" : { "channels": [ {"url" : "mailto:info+8@livelygig.com", "chanType" : "email" } ] },</v>
      </c>
      <c r="AB9" s="3" t="str">
        <f t="shared" si="0"/>
        <v>Yata! 9</v>
      </c>
      <c r="AC9" s="3">
        <f>+Table1[[#This Row],[cnxn1]]</f>
        <v>41</v>
      </c>
      <c r="AD9" s="3">
        <f>+Table1[[#This Row],[cnxn2]]</f>
        <v>1</v>
      </c>
      <c r="AE9" s="3">
        <v>16</v>
      </c>
      <c r="AF9" s="3" t="str">
        <f>IF(LEN(Table1[[#This Row],[PostTarget1-1]])&gt;0,VLOOKUP(Table1[[#This Row],[PostTarget1-1]],Table1[[id]:[UUID]],2,FALSE),"")</f>
        <v>b8616225-0496-417d-bcb9-be4a8bc54c7d</v>
      </c>
      <c r="AG9" s="3" t="str">
        <f>IF(LEN(Table1[[#This Row],[PostTarget1-2]])&gt;0,VLOOKUP(Table1[[#This Row],[PostTarget1-2]],Table1[[id]:[UUID]],2,FALSE),"")</f>
        <v>768fd55e-2295-4511-9e19-04a8f29f9d9e</v>
      </c>
      <c r="AH9" s="3" t="str">
        <f>VLOOKUP(Table1[[#This Row],[PostLabel1]],skills[],2,TRUE)</f>
        <v>f8fc78f8-a4cb-4556-85b5-4e4a5c17738c</v>
      </c>
      <c r="AI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9" , "labels" : [ "f8fc78f8-a4cb-4556-85b5-4e4a5c17738c" ] , "src" : "f5f1785b-48a4-4078-b9f8-f2b99f74e608" , "trgts" : [ "b8616225-0496-417d-bcb9-be4a8bc54c7d", "768fd55e-2295-4511-9e19-04a8f29f9d9e" ] }</v>
      </c>
      <c r="AJ9" s="3" t="str">
        <f t="shared" si="1"/>
        <v>Recommended freelancer: Ando Masahashi …</v>
      </c>
      <c r="AK9" s="3">
        <f>+Table1[[#This Row],[cnxn1]]</f>
        <v>41</v>
      </c>
      <c r="AL9" s="3">
        <f>+Table1[[#This Row],[cnxn2]]</f>
        <v>1</v>
      </c>
      <c r="AM9" s="3">
        <v>14</v>
      </c>
      <c r="AN9" s="3" t="str">
        <f>IF(LEN(Table1[[#This Row],[PostTarget2-1]])&gt;0,VLOOKUP(Table1[[#This Row],[PostTarget2-1]],Table1[[id]:[UUID]],2,FALSE),"")</f>
        <v>b8616225-0496-417d-bcb9-be4a8bc54c7d</v>
      </c>
      <c r="AO9" s="3" t="str">
        <f>IF(LEN(Table1[[#This Row],[PostTarget2-2]])&gt;0,VLOOKUP(Table1[[#This Row],[PostTarget2-2]],Table1[[id]:[UUID]],2,FALSE),"")</f>
        <v>768fd55e-2295-4511-9e19-04a8f29f9d9e</v>
      </c>
      <c r="AP9" s="3" t="str">
        <f>VLOOKUP(Table1[[#This Row],[PostLabel2]],skills[],2,TRUE)</f>
        <v>e6d98739-7a67-4e60-bdf8-bea589397f10</v>
      </c>
      <c r="AQ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"e6d98739-7a67-4e60-bdf8-bea589397f10" ] , "src" : "f5f1785b-48a4-4078-b9f8-f2b99f74e608" , "trgts" : [ "768fd55e-2295-4511-9e19-04a8f29f9d9e", "9c51c8d1-1948-4d63-9dc1-31e7ffe40865" ] }</v>
      </c>
      <c r="AR9" s="3" t="str">
        <f>"""initialPosts"" : ["&amp;Table1[[#This Row],[Post1]]&amp;Table1[[#This Row],[Post2]]&amp;" ]"</f>
        <v>"initialPosts" : [{ "content" : "Yata! 9" , "labels" : [ "f8fc78f8-a4cb-4556-85b5-4e4a5c17738c" ] , "src" : "f5f1785b-48a4-4078-b9f8-f2b99f74e608" , "trgts" : [ "b8616225-0496-417d-bcb9-be4a8bc54c7d", "768fd55e-2295-4511-9e19-04a8f29f9d9e" ] }, { "content" : "Recommended freelancer: Ando Masahashi …" , "labels" : [ "e6d98739-7a67-4e60-bdf8-bea589397f10" ] , "src" : "f5f1785b-48a4-4078-b9f8-f2b99f74e608" , "trgts" : [ "768fd55e-2295-4511-9e19-04a8f29f9d9e", "9c51c8d1-1948-4d63-9dc1-31e7ffe40865" ] } ]</v>
      </c>
      <c r="AS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"f5f1785b-48a4-4078-b9f8-f2b99f74e608", "loginId" : "ateja", "pwd" : "livelygig", "firstName"  : "Avatar", "lastName" : "Teja", "profilePic" : "https://encrypted-tbn0.gstatic.com/images?q=tbn:ANd9GcSkhqCi-FONrFAs5jciS2vsNwFmQ6ni4Leo8-TXTw_KQ7BAVysl3g", "contacts" : { "channels": [ {"url" : "mailto:info+8@livelygig.com", "chanType" : "email" } ] },"cnxns" : [ "b8616225-0496-417d-bcb9-be4a8bc54c7d", "768fd55e-2295-4511-9e19-04a8f29f9d9e", "9c51c8d1-1948-4d63-9dc1-31e7ffe40865", "13421f9e-1bff-4575-820d-1806c8d31190" ], "initialPosts" : [{ "content" : "Yata! 9" , "labels" : [ "f8fc78f8-a4cb-4556-85b5-4e4a5c17738c" ] , "src" : "f5f1785b-48a4-4078-b9f8-f2b99f74e608" , "trgts" : [ "b8616225-0496-417d-bcb9-be4a8bc54c7d", "768fd55e-2295-4511-9e19-04a8f29f9d9e" ] }, { "content" : "Recommended freelancer: Ando Masahashi …" , "labels" : [ "e6d98739-7a67-4e60-bdf8-bea589397f10" ] , "src" : "f5f1785b-48a4-4078-b9f8-f2b99f74e608" , "trgts" : [ "768fd55e-2295-4511-9e19-04a8f29f9d9e", "9c51c8d1-1948-4d63-9dc1-31e7ffe40865" ] } ] },</v>
      </c>
    </row>
    <row r="10" spans="1:45" x14ac:dyDescent="0.25">
      <c r="A10" s="2">
        <v>9</v>
      </c>
      <c r="B10" s="1" t="s">
        <v>173</v>
      </c>
      <c r="C10" s="1" t="str">
        <f>LOWER(LEFT(Table1[[#This Row],[firstName]],1)&amp;Table1[[#This Row],[lastName]])</f>
        <v>sbalan</v>
      </c>
      <c r="D10" s="5" t="s">
        <v>20</v>
      </c>
      <c r="E10" s="5" t="s">
        <v>21</v>
      </c>
      <c r="F10" s="3" t="s">
        <v>331</v>
      </c>
      <c r="G10" s="3" t="str">
        <f>"mailto:info+"&amp;Table1[[#This Row],[id]]&amp;"@livelygig.com"</f>
        <v>mailto:info+9@livelygig.com</v>
      </c>
      <c r="H10" s="3" t="s">
        <v>364</v>
      </c>
      <c r="I10" s="3" t="s">
        <v>335</v>
      </c>
      <c r="J10" s="6">
        <v>40</v>
      </c>
      <c r="K10" s="6">
        <v>1</v>
      </c>
      <c r="L10" s="6">
        <v>53</v>
      </c>
      <c r="M10" s="6">
        <v>79</v>
      </c>
      <c r="N10" s="5"/>
      <c r="O10" s="5" t="str">
        <f>IF(LEN(Table1[[#This Row],[cnxn1]])&gt;0,VLOOKUP(Table1[[#This Row],[cnxn1]],Table1[[id]:[UUID]],2,FALSE),"")</f>
        <v>93a381ad-c00d-4ee3-9a5a-fa47308efe64</v>
      </c>
      <c r="P10" s="5" t="str">
        <f>IF(LEN(Table1[[#This Row],[cnxn2]])&gt;0,VLOOKUP(Table1[[#This Row],[cnxn2]],Table1[[id]:[UUID]],2,FALSE),"")</f>
        <v>768fd55e-2295-4511-9e19-04a8f29f9d9e</v>
      </c>
      <c r="Q10" s="5" t="str">
        <f>IF(LEN(Table1[[#This Row],[cnxn3]])&gt;0,VLOOKUP(Table1[[#This Row],[cnxn3]],Table1[[id]:[UUID]],2,FALSE),"")</f>
        <v>0689abfa-06cc-49a5-adb6-0e53134b0958</v>
      </c>
      <c r="R10" s="5" t="str">
        <f>IF(LEN(Table1[[#This Row],[cnxn4]])&gt;0,VLOOKUP(Table1[[#This Row],[cnxn4]],Table1[[id]:[UUID]],2,FALSE),"")</f>
        <v>5a452f49-bb74-4f96-8656-65f6df9856be</v>
      </c>
      <c r="S10" s="5" t="str">
        <f>IF(LEN(Table1[[#This Row],[cnxn5]])&gt;0,VLOOKUP(Table1[[#This Row],[cnxn5]],Table1[[id]:[UUID]],2,FALSE),"")</f>
        <v/>
      </c>
      <c r="T1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"93a381ad-c00d-4ee3-9a5a-fa47308efe64", "768fd55e-2295-4511-9e19-04a8f29f9d9e", "0689abfa-06cc-49a5-adb6-0e53134b0958", "5a452f49-bb74-4f96-8656-65f6df9856be" ], </v>
      </c>
      <c r="U10" s="3" t="str">
        <f>"""id"" : """&amp;Table1[[#This Row],[UUID]]&amp;""", "</f>
        <v xml:space="preserve">"id" : "b65fb366-a405-41e9-82c5-f51726fad95b", </v>
      </c>
      <c r="V10" s="3" t="str">
        <f>"""loginId"" : """&amp;Table1[[#This Row],[loginId]]&amp;""", "</f>
        <v xml:space="preserve">"loginId" : "sbalan", </v>
      </c>
      <c r="W10" s="3" t="str">
        <f>"""pwd"" : """&amp;Table1[[#This Row],[pwd]]&amp;""", "</f>
        <v xml:space="preserve">"pwd" : "livelygig", </v>
      </c>
      <c r="X10" s="3" t="str">
        <f>"""firstName""  : """&amp;Table1[[#This Row],[firstName]]&amp;""", "</f>
        <v xml:space="preserve">"firstName"  : "Skanda", </v>
      </c>
      <c r="Y10" s="3" t="str">
        <f>"""lastName"" : """&amp;Table1[[#This Row],[lastName]]&amp;""", "</f>
        <v xml:space="preserve">"lastName" : "Balan", </v>
      </c>
      <c r="Z1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0" s="3" t="str">
        <f>"""contacts"" : { ""channels"": [ {""url"" : """&amp;Table1[[#This Row],[contact1]]&amp;""", ""chanType"" : """&amp;Table1[[#This Row],[contact1 type]]&amp;""" } ] },"</f>
        <v>"contacts" : { "channels": [ {"url" : "mailto:info+9@livelygig.com", "chanType" : "email" } ] },</v>
      </c>
      <c r="AB10" s="3" t="str">
        <f t="shared" si="0"/>
        <v>Yata! 10</v>
      </c>
      <c r="AC10" s="3">
        <f>+Table1[[#This Row],[cnxn1]]</f>
        <v>40</v>
      </c>
      <c r="AD10" s="3">
        <f>+Table1[[#This Row],[cnxn2]]</f>
        <v>1</v>
      </c>
      <c r="AE10" s="3">
        <v>11</v>
      </c>
      <c r="AF10" s="3" t="str">
        <f>IF(LEN(Table1[[#This Row],[PostTarget1-1]])&gt;0,VLOOKUP(Table1[[#This Row],[PostTarget1-1]],Table1[[id]:[UUID]],2,FALSE),"")</f>
        <v>93a381ad-c00d-4ee3-9a5a-fa47308efe64</v>
      </c>
      <c r="AG10" s="3" t="str">
        <f>IF(LEN(Table1[[#This Row],[PostTarget1-2]])&gt;0,VLOOKUP(Table1[[#This Row],[PostTarget1-2]],Table1[[id]:[UUID]],2,FALSE),"")</f>
        <v>768fd55e-2295-4511-9e19-04a8f29f9d9e</v>
      </c>
      <c r="AH10" s="3" t="str">
        <f>VLOOKUP(Table1[[#This Row],[PostLabel1]],skills[],2,TRUE)</f>
        <v>3c258e51-f6af-4c7b-8354-9d8153ca7490</v>
      </c>
      <c r="AI1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10" , "labels" : [ "3c258e51-f6af-4c7b-8354-9d8153ca7490" ] , "src" : "b65fb366-a405-41e9-82c5-f51726fad95b" , "trgts" : [ "93a381ad-c00d-4ee3-9a5a-fa47308efe64", "768fd55e-2295-4511-9e19-04a8f29f9d9e" ] }</v>
      </c>
      <c r="AJ10" s="3" t="str">
        <f t="shared" si="1"/>
        <v>Recommended freelancer: Ando Masahashi …</v>
      </c>
      <c r="AK10" s="3">
        <f>+Table1[[#This Row],[cnxn1]]</f>
        <v>40</v>
      </c>
      <c r="AL10" s="3">
        <f>+Table1[[#This Row],[cnxn2]]</f>
        <v>1</v>
      </c>
      <c r="AM10" s="3">
        <v>11</v>
      </c>
      <c r="AN10" s="3" t="str">
        <f>IF(LEN(Table1[[#This Row],[PostTarget2-1]])&gt;0,VLOOKUP(Table1[[#This Row],[PostTarget2-1]],Table1[[id]:[UUID]],2,FALSE),"")</f>
        <v>93a381ad-c00d-4ee3-9a5a-fa47308efe64</v>
      </c>
      <c r="AO10" s="3" t="str">
        <f>IF(LEN(Table1[[#This Row],[PostTarget2-2]])&gt;0,VLOOKUP(Table1[[#This Row],[PostTarget2-2]],Table1[[id]:[UUID]],2,FALSE),"")</f>
        <v>768fd55e-2295-4511-9e19-04a8f29f9d9e</v>
      </c>
      <c r="AP10" s="3" t="str">
        <f>VLOOKUP(Table1[[#This Row],[PostLabel2]],skills[],2,TRUE)</f>
        <v>3c258e51-f6af-4c7b-8354-9d8153ca7490</v>
      </c>
      <c r="AQ1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"3c258e51-f6af-4c7b-8354-9d8153ca7490" ] , "src" : "b65fb366-a405-41e9-82c5-f51726fad95b" , "trgts" : [ "768fd55e-2295-4511-9e19-04a8f29f9d9e", "0689abfa-06cc-49a5-adb6-0e53134b0958" ] }</v>
      </c>
      <c r="AR10" s="3" t="str">
        <f>"""initialPosts"" : ["&amp;Table1[[#This Row],[Post1]]&amp;Table1[[#This Row],[Post2]]&amp;" ]"</f>
        <v>"initialPosts" : [{ "content" : "Yata! 10" , "labels" : [ "3c258e51-f6af-4c7b-8354-9d8153ca7490" ] , "src" : "b65fb366-a405-41e9-82c5-f51726fad95b" , "trgts" : [ "93a381ad-c00d-4ee3-9a5a-fa47308efe64", "768fd55e-2295-4511-9e19-04a8f29f9d9e" ] }, { "content" : "Recommended freelancer: Ando Masahashi …" , "labels" : [ "3c258e51-f6af-4c7b-8354-9d8153ca7490" ] , "src" : "b65fb366-a405-41e9-82c5-f51726fad95b" , "trgts" : [ "768fd55e-2295-4511-9e19-04a8f29f9d9e", "0689abfa-06cc-49a5-adb6-0e53134b0958" ] } ]</v>
      </c>
      <c r="AS1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"b65fb366-a405-41e9-82c5-f51726fad95b", "loginId" : "sbalan", "pwd" : "livelygig", "firstName"  : "Skanda", "lastName" : "Balan", "profilePic" : "https://encrypted-tbn0.gstatic.com/images?q=tbn:ANd9GcSkhqCi-FONrFAs5jciS2vsNwFmQ6ni4Leo8-TXTw_KQ7BAVysl3g", "contacts" : { "channels": [ {"url" : "mailto:info+9@livelygig.com", "chanType" : "email" } ] },"cnxns" : [ "93a381ad-c00d-4ee3-9a5a-fa47308efe64", "768fd55e-2295-4511-9e19-04a8f29f9d9e", "0689abfa-06cc-49a5-adb6-0e53134b0958", "5a452f49-bb74-4f96-8656-65f6df9856be" ], "initialPosts" : [{ "content" : "Yata! 10" , "labels" : [ "3c258e51-f6af-4c7b-8354-9d8153ca7490" ] , "src" : "b65fb366-a405-41e9-82c5-f51726fad95b" , "trgts" : [ "93a381ad-c00d-4ee3-9a5a-fa47308efe64", "768fd55e-2295-4511-9e19-04a8f29f9d9e" ] }, { "content" : "Recommended freelancer: Ando Masahashi …" , "labels" : [ "3c258e51-f6af-4c7b-8354-9d8153ca7490" ] , "src" : "b65fb366-a405-41e9-82c5-f51726fad95b" , "trgts" : [ "768fd55e-2295-4511-9e19-04a8f29f9d9e", "0689abfa-06cc-49a5-adb6-0e53134b0958" ] } ] },</v>
      </c>
    </row>
    <row r="11" spans="1:45" x14ac:dyDescent="0.25">
      <c r="A11" s="2">
        <v>10</v>
      </c>
      <c r="B11" s="1" t="s">
        <v>174</v>
      </c>
      <c r="C11" s="1" t="str">
        <f>LOWER(LEFT(Table1[[#This Row],[firstName]],1)&amp;Table1[[#This Row],[lastName]])</f>
        <v>bbhattacharya</v>
      </c>
      <c r="D11" s="5" t="s">
        <v>22</v>
      </c>
      <c r="E11" s="5" t="s">
        <v>23</v>
      </c>
      <c r="F11" s="3" t="s">
        <v>331</v>
      </c>
      <c r="G11" s="3" t="str">
        <f>"mailto:info+"&amp;Table1[[#This Row],[id]]&amp;"@livelygig.com"</f>
        <v>mailto:info+10@livelygig.com</v>
      </c>
      <c r="H11" s="3" t="s">
        <v>364</v>
      </c>
      <c r="I11" s="3" t="s">
        <v>335</v>
      </c>
      <c r="J11" s="6">
        <v>51</v>
      </c>
      <c r="K11" s="6">
        <v>1</v>
      </c>
      <c r="L11" s="6">
        <v>49</v>
      </c>
      <c r="M11" s="6">
        <v>20</v>
      </c>
      <c r="N11" s="5"/>
      <c r="O11" s="5" t="str">
        <f>IF(LEN(Table1[[#This Row],[cnxn1]])&gt;0,VLOOKUP(Table1[[#This Row],[cnxn1]],Table1[[id]:[UUID]],2,FALSE),"")</f>
        <v>4c97d00a-f9b7-4073-93bc-968c29f4e86a</v>
      </c>
      <c r="P11" s="5" t="str">
        <f>IF(LEN(Table1[[#This Row],[cnxn2]])&gt;0,VLOOKUP(Table1[[#This Row],[cnxn2]],Table1[[id]:[UUID]],2,FALSE),"")</f>
        <v>768fd55e-2295-4511-9e19-04a8f29f9d9e</v>
      </c>
      <c r="Q11" s="5" t="str">
        <f>IF(LEN(Table1[[#This Row],[cnxn3]])&gt;0,VLOOKUP(Table1[[#This Row],[cnxn3]],Table1[[id]:[UUID]],2,FALSE),"")</f>
        <v>2af95444-262e-4d3d-93e4-3e9b09d8cc2f</v>
      </c>
      <c r="R11" s="5" t="str">
        <f>IF(LEN(Table1[[#This Row],[cnxn4]])&gt;0,VLOOKUP(Table1[[#This Row],[cnxn4]],Table1[[id]:[UUID]],2,FALSE),"")</f>
        <v>502a7e29-40bb-4ebd-9666-a0651a920b9a</v>
      </c>
      <c r="S11" s="5" t="str">
        <f>IF(LEN(Table1[[#This Row],[cnxn5]])&gt;0,VLOOKUP(Table1[[#This Row],[cnxn5]],Table1[[id]:[UUID]],2,FALSE),"")</f>
        <v/>
      </c>
      <c r="T1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"4c97d00a-f9b7-4073-93bc-968c29f4e86a", "768fd55e-2295-4511-9e19-04a8f29f9d9e", "2af95444-262e-4d3d-93e4-3e9b09d8cc2f", "502a7e29-40bb-4ebd-9666-a0651a920b9a" ], </v>
      </c>
      <c r="U11" s="3" t="str">
        <f>"""id"" : """&amp;Table1[[#This Row],[UUID]]&amp;""", "</f>
        <v xml:space="preserve">"id" : "4461f860-d367-4cb0-af03-332ea72e9053", </v>
      </c>
      <c r="V11" s="3" t="str">
        <f>"""loginId"" : """&amp;Table1[[#This Row],[loginId]]&amp;""", "</f>
        <v xml:space="preserve">"loginId" : "bbhattacharya", </v>
      </c>
      <c r="W11" s="3" t="str">
        <f>"""pwd"" : """&amp;Table1[[#This Row],[pwd]]&amp;""", "</f>
        <v xml:space="preserve">"pwd" : "livelygig", </v>
      </c>
      <c r="X11" s="3" t="str">
        <f>"""firstName""  : """&amp;Table1[[#This Row],[firstName]]&amp;""", "</f>
        <v xml:space="preserve">"firstName"  : "Balin", </v>
      </c>
      <c r="Y11" s="3" t="str">
        <f>"""lastName"" : """&amp;Table1[[#This Row],[lastName]]&amp;""", "</f>
        <v xml:space="preserve">"lastName" : "Bhattacharya", </v>
      </c>
      <c r="Z1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1" s="3" t="str">
        <f>"""contacts"" : { ""channels"": [ {""url"" : """&amp;Table1[[#This Row],[contact1]]&amp;""", ""chanType"" : """&amp;Table1[[#This Row],[contact1 type]]&amp;""" } ] },"</f>
        <v>"contacts" : { "channels": [ {"url" : "mailto:info+10@livelygig.com", "chanType" : "email" } ] },</v>
      </c>
      <c r="AB11" s="3" t="str">
        <f t="shared" si="0"/>
        <v>Yata! 11</v>
      </c>
      <c r="AC11" s="3">
        <f>+Table1[[#This Row],[cnxn1]]</f>
        <v>51</v>
      </c>
      <c r="AD11" s="3">
        <f>+Table1[[#This Row],[cnxn2]]</f>
        <v>1</v>
      </c>
      <c r="AE11" s="3">
        <v>14</v>
      </c>
      <c r="AF11" s="3" t="str">
        <f>IF(LEN(Table1[[#This Row],[PostTarget1-1]])&gt;0,VLOOKUP(Table1[[#This Row],[PostTarget1-1]],Table1[[id]:[UUID]],2,FALSE),"")</f>
        <v>4c97d00a-f9b7-4073-93bc-968c29f4e86a</v>
      </c>
      <c r="AG11" s="3" t="str">
        <f>IF(LEN(Table1[[#This Row],[PostTarget1-2]])&gt;0,VLOOKUP(Table1[[#This Row],[PostTarget1-2]],Table1[[id]:[UUID]],2,FALSE),"")</f>
        <v>768fd55e-2295-4511-9e19-04a8f29f9d9e</v>
      </c>
      <c r="AH11" s="3" t="str">
        <f>VLOOKUP(Table1[[#This Row],[PostLabel1]],skills[],2,TRUE)</f>
        <v>e6d98739-7a67-4e60-bdf8-bea589397f10</v>
      </c>
      <c r="AI1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11" , "labels" : [ "e6d98739-7a67-4e60-bdf8-bea589397f10" ] , "src" : "4461f860-d367-4cb0-af03-332ea72e9053" , "trgts" : [ "4c97d00a-f9b7-4073-93bc-968c29f4e86a", "768fd55e-2295-4511-9e19-04a8f29f9d9e" ] }</v>
      </c>
      <c r="AJ11" s="3" t="str">
        <f t="shared" si="1"/>
        <v>Recommended freelancer: Ando Masahashi …</v>
      </c>
      <c r="AK11" s="3">
        <f>+Table1[[#This Row],[cnxn1]]</f>
        <v>51</v>
      </c>
      <c r="AL11" s="3">
        <f>+Table1[[#This Row],[cnxn2]]</f>
        <v>1</v>
      </c>
      <c r="AM11" s="3">
        <v>14</v>
      </c>
      <c r="AN11" s="3" t="str">
        <f>IF(LEN(Table1[[#This Row],[PostTarget2-1]])&gt;0,VLOOKUP(Table1[[#This Row],[PostTarget2-1]],Table1[[id]:[UUID]],2,FALSE),"")</f>
        <v>4c97d00a-f9b7-4073-93bc-968c29f4e86a</v>
      </c>
      <c r="AO11" s="3" t="str">
        <f>IF(LEN(Table1[[#This Row],[PostTarget2-2]])&gt;0,VLOOKUP(Table1[[#This Row],[PostTarget2-2]],Table1[[id]:[UUID]],2,FALSE),"")</f>
        <v>768fd55e-2295-4511-9e19-04a8f29f9d9e</v>
      </c>
      <c r="AP11" s="3" t="str">
        <f>VLOOKUP(Table1[[#This Row],[PostLabel2]],skills[],2,TRUE)</f>
        <v>e6d98739-7a67-4e60-bdf8-bea589397f10</v>
      </c>
      <c r="AQ1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"e6d98739-7a67-4e60-bdf8-bea589397f10" ] , "src" : "4461f860-d367-4cb0-af03-332ea72e9053" , "trgts" : [ "768fd55e-2295-4511-9e19-04a8f29f9d9e", "2af95444-262e-4d3d-93e4-3e9b09d8cc2f" ] }</v>
      </c>
      <c r="AR11" s="3" t="str">
        <f>"""initialPosts"" : ["&amp;Table1[[#This Row],[Post1]]&amp;Table1[[#This Row],[Post2]]&amp;" ]"</f>
        <v>"initialPosts" : [{ "content" : "Yata! 11" , "labels" : [ "e6d98739-7a67-4e60-bdf8-bea589397f10" ] , "src" : "4461f860-d367-4cb0-af03-332ea72e9053" , "trgts" : [ "4c97d00a-f9b7-4073-93bc-968c29f4e86a", "768fd55e-2295-4511-9e19-04a8f29f9d9e" ] }, { "content" : "Recommended freelancer: Ando Masahashi …" , "labels" : [ "e6d98739-7a67-4e60-bdf8-bea589397f10" ] , "src" : "4461f860-d367-4cb0-af03-332ea72e9053" , "trgts" : [ "768fd55e-2295-4511-9e19-04a8f29f9d9e", "2af95444-262e-4d3d-93e4-3e9b09d8cc2f" ] } ]</v>
      </c>
      <c r="AS1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"4461f860-d367-4cb0-af03-332ea72e9053", "loginId" : "bbhattacharya", "pwd" : "livelygig", "firstName"  : "Balin", "lastName" : "Bhattacharya", "profilePic" : "https://encrypted-tbn0.gstatic.com/images?q=tbn:ANd9GcSkhqCi-FONrFAs5jciS2vsNwFmQ6ni4Leo8-TXTw_KQ7BAVysl3g", "contacts" : { "channels": [ {"url" : "mailto:info+10@livelygig.com", "chanType" : "email" } ] },"cnxns" : [ "4c97d00a-f9b7-4073-93bc-968c29f4e86a", "768fd55e-2295-4511-9e19-04a8f29f9d9e", "2af95444-262e-4d3d-93e4-3e9b09d8cc2f", "502a7e29-40bb-4ebd-9666-a0651a920b9a" ], "initialPosts" : [{ "content" : "Yata! 11" , "labels" : [ "e6d98739-7a67-4e60-bdf8-bea589397f10" ] , "src" : "4461f860-d367-4cb0-af03-332ea72e9053" , "trgts" : [ "4c97d00a-f9b7-4073-93bc-968c29f4e86a", "768fd55e-2295-4511-9e19-04a8f29f9d9e" ] }, { "content" : "Recommended freelancer: Ando Masahashi …" , "labels" : [ "e6d98739-7a67-4e60-bdf8-bea589397f10" ] , "src" : "4461f860-d367-4cb0-af03-332ea72e9053" , "trgts" : [ "768fd55e-2295-4511-9e19-04a8f29f9d9e", "2af95444-262e-4d3d-93e4-3e9b09d8cc2f" ] } ] },</v>
      </c>
    </row>
    <row r="12" spans="1:45" x14ac:dyDescent="0.25">
      <c r="A12" s="4">
        <v>11</v>
      </c>
      <c r="B12" s="1" t="s">
        <v>175</v>
      </c>
      <c r="C12" s="1" t="str">
        <f>LOWER(LEFT(Table1[[#This Row],[firstName]],1)&amp;Table1[[#This Row],[lastName]])</f>
        <v>mpawar</v>
      </c>
      <c r="D12" s="5" t="s">
        <v>24</v>
      </c>
      <c r="E12" s="5" t="s">
        <v>25</v>
      </c>
      <c r="F12" s="3" t="s">
        <v>331</v>
      </c>
      <c r="G12" s="3" t="str">
        <f>"mailto:info+"&amp;Table1[[#This Row],[id]]&amp;"@livelygig.com"</f>
        <v>mailto:info+11@livelygig.com</v>
      </c>
      <c r="H12" s="3" t="s">
        <v>364</v>
      </c>
      <c r="I12" s="3" t="s">
        <v>335</v>
      </c>
      <c r="J12" s="6">
        <v>30</v>
      </c>
      <c r="K12" s="6">
        <v>1</v>
      </c>
      <c r="L12" s="6">
        <v>50</v>
      </c>
      <c r="M12" s="6">
        <v>75</v>
      </c>
      <c r="N12" s="1">
        <v>24</v>
      </c>
      <c r="O12" s="1" t="str">
        <f>IF(LEN(Table1[[#This Row],[cnxn1]])&gt;0,VLOOKUP(Table1[[#This Row],[cnxn1]],Table1[[id]:[UUID]],2,FALSE),"")</f>
        <v>9202217f-e525-46e8-b539-8d2206a526d0</v>
      </c>
      <c r="P12" s="1" t="str">
        <f>IF(LEN(Table1[[#This Row],[cnxn2]])&gt;0,VLOOKUP(Table1[[#This Row],[cnxn2]],Table1[[id]:[UUID]],2,FALSE),"")</f>
        <v>768fd55e-2295-4511-9e19-04a8f29f9d9e</v>
      </c>
      <c r="Q12" s="1" t="str">
        <f>IF(LEN(Table1[[#This Row],[cnxn3]])&gt;0,VLOOKUP(Table1[[#This Row],[cnxn3]],Table1[[id]:[UUID]],2,FALSE),"")</f>
        <v>1a1bb32e-3a44-4ce1-be6f-6095ff8306dc</v>
      </c>
      <c r="R12" s="1" t="str">
        <f>IF(LEN(Table1[[#This Row],[cnxn4]])&gt;0,VLOOKUP(Table1[[#This Row],[cnxn4]],Table1[[id]:[UUID]],2,FALSE),"")</f>
        <v>04171b5e-c892-4647-aba2-9eed98b15214</v>
      </c>
      <c r="S12" s="1" t="str">
        <f>IF(LEN(Table1[[#This Row],[cnxn5]])&gt;0,VLOOKUP(Table1[[#This Row],[cnxn5]],Table1[[id]:[UUID]],2,FALSE),"")</f>
        <v>90139a7b-12bc-4ca1-b8c1-05f15f8baeb3</v>
      </c>
      <c r="T1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"9202217f-e525-46e8-b539-8d2206a526d0", "768fd55e-2295-4511-9e19-04a8f29f9d9e", "1a1bb32e-3a44-4ce1-be6f-6095ff8306dc", "04171b5e-c892-4647-aba2-9eed98b15214", "90139a7b-12bc-4ca1-b8c1-05f15f8baeb3" ], </v>
      </c>
      <c r="U12" s="3" t="str">
        <f>"""id"" : """&amp;Table1[[#This Row],[UUID]]&amp;""", "</f>
        <v xml:space="preserve">"id" : "2413be6a-7573-454d-a393-1d22e45c993b", </v>
      </c>
      <c r="V12" s="3" t="str">
        <f>"""loginId"" : """&amp;Table1[[#This Row],[loginId]]&amp;""", "</f>
        <v xml:space="preserve">"loginId" : "mpawar", </v>
      </c>
      <c r="W12" s="3" t="str">
        <f>"""pwd"" : """&amp;Table1[[#This Row],[pwd]]&amp;""", "</f>
        <v xml:space="preserve">"pwd" : "livelygig", </v>
      </c>
      <c r="X12" s="3" t="str">
        <f>"""firstName""  : """&amp;Table1[[#This Row],[firstName]]&amp;""", "</f>
        <v xml:space="preserve">"firstName"  : "Mesha", </v>
      </c>
      <c r="Y12" s="3" t="str">
        <f>"""lastName"" : """&amp;Table1[[#This Row],[lastName]]&amp;""", "</f>
        <v xml:space="preserve">"lastName" : "Pawar", </v>
      </c>
      <c r="Z1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2" s="3" t="str">
        <f>"""contacts"" : { ""channels"": [ {""url"" : """&amp;Table1[[#This Row],[contact1]]&amp;""", ""chanType"" : """&amp;Table1[[#This Row],[contact1 type]]&amp;""" } ] },"</f>
        <v>"contacts" : { "channels": [ {"url" : "mailto:info+11@livelygig.com", "chanType" : "email" } ] },</v>
      </c>
      <c r="AB12" s="3" t="str">
        <f t="shared" si="0"/>
        <v>Yata! 12</v>
      </c>
      <c r="AC12" s="3">
        <f>+Table1[[#This Row],[cnxn1]]</f>
        <v>30</v>
      </c>
      <c r="AD12" s="3">
        <f>+Table1[[#This Row],[cnxn2]]</f>
        <v>1</v>
      </c>
      <c r="AE12" s="3">
        <v>11</v>
      </c>
      <c r="AF12" s="3" t="str">
        <f>IF(LEN(Table1[[#This Row],[PostTarget1-1]])&gt;0,VLOOKUP(Table1[[#This Row],[PostTarget1-1]],Table1[[id]:[UUID]],2,FALSE),"")</f>
        <v>9202217f-e525-46e8-b539-8d2206a526d0</v>
      </c>
      <c r="AG12" s="3" t="str">
        <f>IF(LEN(Table1[[#This Row],[PostTarget1-2]])&gt;0,VLOOKUP(Table1[[#This Row],[PostTarget1-2]],Table1[[id]:[UUID]],2,FALSE),"")</f>
        <v>768fd55e-2295-4511-9e19-04a8f29f9d9e</v>
      </c>
      <c r="AH12" s="3" t="str">
        <f>VLOOKUP(Table1[[#This Row],[PostLabel1]],skills[],2,TRUE)</f>
        <v>3c258e51-f6af-4c7b-8354-9d8153ca7490</v>
      </c>
      <c r="AI1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12" , "labels" : [ "3c258e51-f6af-4c7b-8354-9d8153ca7490" ] , "src" : "2413be6a-7573-454d-a393-1d22e45c993b" , "trgts" : [ "9202217f-e525-46e8-b539-8d2206a526d0", "768fd55e-2295-4511-9e19-04a8f29f9d9e" ] }</v>
      </c>
      <c r="AJ12" s="3" t="str">
        <f t="shared" si="1"/>
        <v>Recommended freelancer: Ando Masahashi …</v>
      </c>
      <c r="AK12" s="3">
        <f>+Table1[[#This Row],[cnxn1]]</f>
        <v>30</v>
      </c>
      <c r="AL12" s="3">
        <f>+Table1[[#This Row],[cnxn2]]</f>
        <v>1</v>
      </c>
      <c r="AM12" s="3">
        <v>4</v>
      </c>
      <c r="AN12" s="3" t="str">
        <f>IF(LEN(Table1[[#This Row],[PostTarget2-1]])&gt;0,VLOOKUP(Table1[[#This Row],[PostTarget2-1]],Table1[[id]:[UUID]],2,FALSE),"")</f>
        <v>9202217f-e525-46e8-b539-8d2206a526d0</v>
      </c>
      <c r="AO12" s="3" t="str">
        <f>IF(LEN(Table1[[#This Row],[PostTarget2-2]])&gt;0,VLOOKUP(Table1[[#This Row],[PostTarget2-2]],Table1[[id]:[UUID]],2,FALSE),"")</f>
        <v>768fd55e-2295-4511-9e19-04a8f29f9d9e</v>
      </c>
      <c r="AP12" s="3" t="str">
        <f>VLOOKUP(Table1[[#This Row],[PostLabel2]],skills[],2,TRUE)</f>
        <v>e2d4153e-6e9f-4baf-89fb-156d75f74c4a</v>
      </c>
      <c r="AQ1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"e2d4153e-6e9f-4baf-89fb-156d75f74c4a" ] , "src" : "2413be6a-7573-454d-a393-1d22e45c993b" , "trgts" : [ "768fd55e-2295-4511-9e19-04a8f29f9d9e", "1a1bb32e-3a44-4ce1-be6f-6095ff8306dc" ] }</v>
      </c>
      <c r="AR12" s="3" t="str">
        <f>"""initialPosts"" : ["&amp;Table1[[#This Row],[Post1]]&amp;Table1[[#This Row],[Post2]]&amp;" ]"</f>
        <v>"initialPosts" : [{ "content" : "Yata! 12" , "labels" : [ "3c258e51-f6af-4c7b-8354-9d8153ca7490" ] , "src" : "2413be6a-7573-454d-a393-1d22e45c993b" , "trgts" : [ "9202217f-e525-46e8-b539-8d2206a526d0", "768fd55e-2295-4511-9e19-04a8f29f9d9e" ] }, { "content" : "Recommended freelancer: Ando Masahashi …" , "labels" : [ "e2d4153e-6e9f-4baf-89fb-156d75f74c4a" ] , "src" : "2413be6a-7573-454d-a393-1d22e45c993b" , "trgts" : [ "768fd55e-2295-4511-9e19-04a8f29f9d9e", "1a1bb32e-3a44-4ce1-be6f-6095ff8306dc" ] } ]</v>
      </c>
      <c r="AS1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"2413be6a-7573-454d-a393-1d22e45c993b", "loginId" : "mpawar", "pwd" : "livelygig", "firstName"  : "Mesha", "lastName" : "Pawar", "profilePic" : "https://encrypted-tbn0.gstatic.com/images?q=tbn:ANd9GcSkhqCi-FONrFAs5jciS2vsNwFmQ6ni4Leo8-TXTw_KQ7BAVysl3g", "contacts" : { "channels": [ {"url" : "mailto:info+11@livelygig.com", "chanType" : "email" } ] },"cnxns" : [ "9202217f-e525-46e8-b539-8d2206a526d0", "768fd55e-2295-4511-9e19-04a8f29f9d9e", "1a1bb32e-3a44-4ce1-be6f-6095ff8306dc", "04171b5e-c892-4647-aba2-9eed98b15214", "90139a7b-12bc-4ca1-b8c1-05f15f8baeb3" ], "initialPosts" : [{ "content" : "Yata! 12" , "labels" : [ "3c258e51-f6af-4c7b-8354-9d8153ca7490" ] , "src" : "2413be6a-7573-454d-a393-1d22e45c993b" , "trgts" : [ "9202217f-e525-46e8-b539-8d2206a526d0", "768fd55e-2295-4511-9e19-04a8f29f9d9e" ] }, { "content" : "Recommended freelancer: Ando Masahashi …" , "labels" : [ "e2d4153e-6e9f-4baf-89fb-156d75f74c4a" ] , "src" : "2413be6a-7573-454d-a393-1d22e45c993b" , "trgts" : [ "768fd55e-2295-4511-9e19-04a8f29f9d9e", "1a1bb32e-3a44-4ce1-be6f-6095ff8306dc" ] } ] },</v>
      </c>
    </row>
    <row r="13" spans="1:45" x14ac:dyDescent="0.25">
      <c r="A13" s="5">
        <v>12</v>
      </c>
      <c r="B13" s="5" t="s">
        <v>176</v>
      </c>
      <c r="C13" s="1" t="str">
        <f>LOWER(LEFT(Table1[[#This Row],[firstName]],1)&amp;Table1[[#This Row],[lastName]])</f>
        <v>uchauha</v>
      </c>
      <c r="D13" s="5" t="s">
        <v>26</v>
      </c>
      <c r="E13" s="5" t="s">
        <v>27</v>
      </c>
      <c r="F13" s="3" t="s">
        <v>331</v>
      </c>
      <c r="G13" s="3" t="str">
        <f>"mailto:info+"&amp;Table1[[#This Row],[id]]&amp;"@livelygig.com"</f>
        <v>mailto:info+12@livelygig.com</v>
      </c>
      <c r="H13" s="3" t="s">
        <v>364</v>
      </c>
      <c r="I13" s="3" t="s">
        <v>335</v>
      </c>
      <c r="J13" s="6">
        <v>7</v>
      </c>
      <c r="K13" s="6">
        <v>1</v>
      </c>
      <c r="L13" s="6">
        <v>53</v>
      </c>
      <c r="M13" s="6">
        <v>73</v>
      </c>
      <c r="N13" s="1">
        <v>25</v>
      </c>
      <c r="O13" s="1" t="str">
        <f>IF(LEN(Table1[[#This Row],[cnxn1]])&gt;0,VLOOKUP(Table1[[#This Row],[cnxn1]],Table1[[id]:[UUID]],2,FALSE),"")</f>
        <v>f9ad7bb7-1524-4e1a-bf8e-3611859f1875</v>
      </c>
      <c r="P13" s="1" t="str">
        <f>IF(LEN(Table1[[#This Row],[cnxn2]])&gt;0,VLOOKUP(Table1[[#This Row],[cnxn2]],Table1[[id]:[UUID]],2,FALSE),"")</f>
        <v>768fd55e-2295-4511-9e19-04a8f29f9d9e</v>
      </c>
      <c r="Q13" s="1" t="str">
        <f>IF(LEN(Table1[[#This Row],[cnxn3]])&gt;0,VLOOKUP(Table1[[#This Row],[cnxn3]],Table1[[id]:[UUID]],2,FALSE),"")</f>
        <v>0689abfa-06cc-49a5-adb6-0e53134b0958</v>
      </c>
      <c r="R13" s="1" t="str">
        <f>IF(LEN(Table1[[#This Row],[cnxn4]])&gt;0,VLOOKUP(Table1[[#This Row],[cnxn4]],Table1[[id]:[UUID]],2,FALSE),"")</f>
        <v>b320523a-00e1-4700-bdac-8ff06aad24fc</v>
      </c>
      <c r="S13" s="1" t="str">
        <f>IF(LEN(Table1[[#This Row],[cnxn5]])&gt;0,VLOOKUP(Table1[[#This Row],[cnxn5]],Table1[[id]:[UUID]],2,FALSE),"")</f>
        <v>af4ffdd5-8e19-425f-9ff0-2be6fe96c244</v>
      </c>
      <c r="T1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"f9ad7bb7-1524-4e1a-bf8e-3611859f1875", "768fd55e-2295-4511-9e19-04a8f29f9d9e", "0689abfa-06cc-49a5-adb6-0e53134b0958", "b320523a-00e1-4700-bdac-8ff06aad24fc", "af4ffdd5-8e19-425f-9ff0-2be6fe96c244" ], </v>
      </c>
      <c r="U13" s="3" t="str">
        <f>"""id"" : """&amp;Table1[[#This Row],[UUID]]&amp;""", "</f>
        <v xml:space="preserve">"id" : "05a543f8-0d75-4a25-9b0f-2ef7c6ac85dc", </v>
      </c>
      <c r="V13" s="3" t="str">
        <f>"""loginId"" : """&amp;Table1[[#This Row],[loginId]]&amp;""", "</f>
        <v xml:space="preserve">"loginId" : "uchauha", </v>
      </c>
      <c r="W13" s="3" t="str">
        <f>"""pwd"" : """&amp;Table1[[#This Row],[pwd]]&amp;""", "</f>
        <v xml:space="preserve">"pwd" : "livelygig", </v>
      </c>
      <c r="X13" s="3" t="str">
        <f>"""firstName""  : """&amp;Table1[[#This Row],[firstName]]&amp;""", "</f>
        <v xml:space="preserve">"firstName"  : "Uday", </v>
      </c>
      <c r="Y13" s="3" t="str">
        <f>"""lastName"" : """&amp;Table1[[#This Row],[lastName]]&amp;""", "</f>
        <v xml:space="preserve">"lastName" : "Chauha", </v>
      </c>
      <c r="Z1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3" s="3" t="str">
        <f>"""contacts"" : { ""channels"": [ {""url"" : """&amp;Table1[[#This Row],[contact1]]&amp;""", ""chanType"" : """&amp;Table1[[#This Row],[contact1 type]]&amp;""" } ] },"</f>
        <v>"contacts" : { "channels": [ {"url" : "mailto:info+12@livelygig.com", "chanType" : "email" } ] },</v>
      </c>
      <c r="AB13" s="3" t="str">
        <f t="shared" si="0"/>
        <v>Yata! 13</v>
      </c>
      <c r="AC13" s="3">
        <f>+Table1[[#This Row],[cnxn1]]</f>
        <v>7</v>
      </c>
      <c r="AD13" s="3">
        <f>+Table1[[#This Row],[cnxn2]]</f>
        <v>1</v>
      </c>
      <c r="AE13" s="3">
        <v>14</v>
      </c>
      <c r="AF13" s="3" t="str">
        <f>IF(LEN(Table1[[#This Row],[PostTarget1-1]])&gt;0,VLOOKUP(Table1[[#This Row],[PostTarget1-1]],Table1[[id]:[UUID]],2,FALSE),"")</f>
        <v>f9ad7bb7-1524-4e1a-bf8e-3611859f1875</v>
      </c>
      <c r="AG13" s="3" t="str">
        <f>IF(LEN(Table1[[#This Row],[PostTarget1-2]])&gt;0,VLOOKUP(Table1[[#This Row],[PostTarget1-2]],Table1[[id]:[UUID]],2,FALSE),"")</f>
        <v>768fd55e-2295-4511-9e19-04a8f29f9d9e</v>
      </c>
      <c r="AH13" s="3" t="str">
        <f>VLOOKUP(Table1[[#This Row],[PostLabel1]],skills[],2,TRUE)</f>
        <v>e6d98739-7a67-4e60-bdf8-bea589397f10</v>
      </c>
      <c r="AI1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13" , "labels" : [ "e6d98739-7a67-4e60-bdf8-bea589397f10" ] , "src" : "05a543f8-0d75-4a25-9b0f-2ef7c6ac85dc" , "trgts" : [ "f9ad7bb7-1524-4e1a-bf8e-3611859f1875", "768fd55e-2295-4511-9e19-04a8f29f9d9e" ] }</v>
      </c>
      <c r="AJ13" s="3" t="str">
        <f t="shared" si="1"/>
        <v>Recommended freelancer: Ando Masahashi …</v>
      </c>
      <c r="AK13" s="3">
        <f>+Table1[[#This Row],[cnxn1]]</f>
        <v>7</v>
      </c>
      <c r="AL13" s="3">
        <f>+Table1[[#This Row],[cnxn2]]</f>
        <v>1</v>
      </c>
      <c r="AM13" s="3">
        <v>11</v>
      </c>
      <c r="AN13" s="3" t="str">
        <f>IF(LEN(Table1[[#This Row],[PostTarget2-1]])&gt;0,VLOOKUP(Table1[[#This Row],[PostTarget2-1]],Table1[[id]:[UUID]],2,FALSE),"")</f>
        <v>f9ad7bb7-1524-4e1a-bf8e-3611859f1875</v>
      </c>
      <c r="AO13" s="3" t="str">
        <f>IF(LEN(Table1[[#This Row],[PostTarget2-2]])&gt;0,VLOOKUP(Table1[[#This Row],[PostTarget2-2]],Table1[[id]:[UUID]],2,FALSE),"")</f>
        <v>768fd55e-2295-4511-9e19-04a8f29f9d9e</v>
      </c>
      <c r="AP13" s="3" t="str">
        <f>VLOOKUP(Table1[[#This Row],[PostLabel2]],skills[],2,TRUE)</f>
        <v>3c258e51-f6af-4c7b-8354-9d8153ca7490</v>
      </c>
      <c r="AQ1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"3c258e51-f6af-4c7b-8354-9d8153ca7490" ] , "src" : "05a543f8-0d75-4a25-9b0f-2ef7c6ac85dc" , "trgts" : [ "768fd55e-2295-4511-9e19-04a8f29f9d9e", "0689abfa-06cc-49a5-adb6-0e53134b0958" ] }</v>
      </c>
      <c r="AR13" s="3" t="str">
        <f>"""initialPosts"" : ["&amp;Table1[[#This Row],[Post1]]&amp;Table1[[#This Row],[Post2]]&amp;" ]"</f>
        <v>"initialPosts" : [{ "content" : "Yata! 13" , "labels" : [ "e6d98739-7a67-4e60-bdf8-bea589397f10" ] , "src" : "05a543f8-0d75-4a25-9b0f-2ef7c6ac85dc" , "trgts" : [ "f9ad7bb7-1524-4e1a-bf8e-3611859f1875", "768fd55e-2295-4511-9e19-04a8f29f9d9e" ] }, { "content" : "Recommended freelancer: Ando Masahashi …" , "labels" : [ "3c258e51-f6af-4c7b-8354-9d8153ca7490" ] , "src" : "05a543f8-0d75-4a25-9b0f-2ef7c6ac85dc" , "trgts" : [ "768fd55e-2295-4511-9e19-04a8f29f9d9e", "0689abfa-06cc-49a5-adb6-0e53134b0958" ] } ]</v>
      </c>
      <c r="AS1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"05a543f8-0d75-4a25-9b0f-2ef7c6ac85dc", "loginId" : "uchauha", "pwd" : "livelygig", "firstName"  : "Uday", "lastName" : "Chauha", "profilePic" : "https://encrypted-tbn0.gstatic.com/images?q=tbn:ANd9GcSkhqCi-FONrFAs5jciS2vsNwFmQ6ni4Leo8-TXTw_KQ7BAVysl3g", "contacts" : { "channels": [ {"url" : "mailto:info+12@livelygig.com", "chanType" : "email" } ] },"cnxns" : [ "f9ad7bb7-1524-4e1a-bf8e-3611859f1875", "768fd55e-2295-4511-9e19-04a8f29f9d9e", "0689abfa-06cc-49a5-adb6-0e53134b0958", "b320523a-00e1-4700-bdac-8ff06aad24fc", "af4ffdd5-8e19-425f-9ff0-2be6fe96c244" ], "initialPosts" : [{ "content" : "Yata! 13" , "labels" : [ "e6d98739-7a67-4e60-bdf8-bea589397f10" ] , "src" : "05a543f8-0d75-4a25-9b0f-2ef7c6ac85dc" , "trgts" : [ "f9ad7bb7-1524-4e1a-bf8e-3611859f1875", "768fd55e-2295-4511-9e19-04a8f29f9d9e" ] }, { "content" : "Recommended freelancer: Ando Masahashi …" , "labels" : [ "3c258e51-f6af-4c7b-8354-9d8153ca7490" ] , "src" : "05a543f8-0d75-4a25-9b0f-2ef7c6ac85dc" , "trgts" : [ "768fd55e-2295-4511-9e19-04a8f29f9d9e", "0689abfa-06cc-49a5-adb6-0e53134b0958" ] } ] },</v>
      </c>
    </row>
    <row r="14" spans="1:45" x14ac:dyDescent="0.25">
      <c r="A14" s="2">
        <v>13</v>
      </c>
      <c r="B14" s="1" t="s">
        <v>177</v>
      </c>
      <c r="C14" s="1" t="str">
        <f>LOWER(LEFT(Table1[[#This Row],[firstName]],1)&amp;Table1[[#This Row],[lastName]])</f>
        <v>sraina</v>
      </c>
      <c r="D14" s="5" t="s">
        <v>28</v>
      </c>
      <c r="E14" s="5" t="s">
        <v>29</v>
      </c>
      <c r="F14" s="3" t="s">
        <v>331</v>
      </c>
      <c r="G14" s="3" t="str">
        <f>"mailto:info+"&amp;Table1[[#This Row],[id]]&amp;"@livelygig.com"</f>
        <v>mailto:info+13@livelygig.com</v>
      </c>
      <c r="H14" s="3" t="s">
        <v>364</v>
      </c>
      <c r="I14" s="3" t="s">
        <v>335</v>
      </c>
      <c r="J14" s="6">
        <v>66</v>
      </c>
      <c r="K14" s="6">
        <v>1</v>
      </c>
      <c r="L14" s="6">
        <v>56</v>
      </c>
      <c r="M14" s="6">
        <v>77</v>
      </c>
      <c r="N14" s="1">
        <v>26</v>
      </c>
      <c r="O14" s="1" t="str">
        <f>IF(LEN(Table1[[#This Row],[cnxn1]])&gt;0,VLOOKUP(Table1[[#This Row],[cnxn1]],Table1[[id]:[UUID]],2,FALSE),"")</f>
        <v>f7fe2ff1-5756-4ff9-a3fd-15961118746b</v>
      </c>
      <c r="P14" s="1" t="str">
        <f>IF(LEN(Table1[[#This Row],[cnxn2]])&gt;0,VLOOKUP(Table1[[#This Row],[cnxn2]],Table1[[id]:[UUID]],2,FALSE),"")</f>
        <v>768fd55e-2295-4511-9e19-04a8f29f9d9e</v>
      </c>
      <c r="Q14" s="1" t="str">
        <f>IF(LEN(Table1[[#This Row],[cnxn3]])&gt;0,VLOOKUP(Table1[[#This Row],[cnxn3]],Table1[[id]:[UUID]],2,FALSE),"")</f>
        <v>4f773a4e-d1f7-4eb4-9a6f-5f81919bd4c5</v>
      </c>
      <c r="R14" s="1" t="str">
        <f>IF(LEN(Table1[[#This Row],[cnxn4]])&gt;0,VLOOKUP(Table1[[#This Row],[cnxn4]],Table1[[id]:[UUID]],2,FALSE),"")</f>
        <v>c1835ecc-f9ea-4449-af7b-2fcea845763c</v>
      </c>
      <c r="S14" s="1" t="str">
        <f>IF(LEN(Table1[[#This Row],[cnxn5]])&gt;0,VLOOKUP(Table1[[#This Row],[cnxn5]],Table1[[id]:[UUID]],2,FALSE),"")</f>
        <v>2317c0f4-c75a-4130-9965-c039bc39db62</v>
      </c>
      <c r="T1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"f7fe2ff1-5756-4ff9-a3fd-15961118746b", "768fd55e-2295-4511-9e19-04a8f29f9d9e", "4f773a4e-d1f7-4eb4-9a6f-5f81919bd4c5", "c1835ecc-f9ea-4449-af7b-2fcea845763c", "2317c0f4-c75a-4130-9965-c039bc39db62" ], </v>
      </c>
      <c r="U14" s="3" t="str">
        <f>"""id"" : """&amp;Table1[[#This Row],[UUID]]&amp;""", "</f>
        <v xml:space="preserve">"id" : "e6075665-67ee-49d2-8fde-61d8fc6ec50e", </v>
      </c>
      <c r="V14" s="3" t="str">
        <f>"""loginId"" : """&amp;Table1[[#This Row],[loginId]]&amp;""", "</f>
        <v xml:space="preserve">"loginId" : "sraina", </v>
      </c>
      <c r="W14" s="3" t="str">
        <f>"""pwd"" : """&amp;Table1[[#This Row],[pwd]]&amp;""", "</f>
        <v xml:space="preserve">"pwd" : "livelygig", </v>
      </c>
      <c r="X14" s="3" t="str">
        <f>"""firstName""  : """&amp;Table1[[#This Row],[firstName]]&amp;""", "</f>
        <v xml:space="preserve">"firstName"  : "Satyavati", </v>
      </c>
      <c r="Y14" s="3" t="str">
        <f>"""lastName"" : """&amp;Table1[[#This Row],[lastName]]&amp;""", "</f>
        <v xml:space="preserve">"lastName" : "Raina", </v>
      </c>
      <c r="Z1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4" s="3" t="str">
        <f>"""contacts"" : { ""channels"": [ {""url"" : """&amp;Table1[[#This Row],[contact1]]&amp;""", ""chanType"" : """&amp;Table1[[#This Row],[contact1 type]]&amp;""" } ] },"</f>
        <v>"contacts" : { "channels": [ {"url" : "mailto:info+13@livelygig.com", "chanType" : "email" } ] },</v>
      </c>
      <c r="AB14" s="3" t="str">
        <f t="shared" si="0"/>
        <v>Yata! 14</v>
      </c>
      <c r="AC14" s="3">
        <f>+Table1[[#This Row],[cnxn1]]</f>
        <v>66</v>
      </c>
      <c r="AD14" s="3">
        <f>+Table1[[#This Row],[cnxn2]]</f>
        <v>1</v>
      </c>
      <c r="AE14" s="3">
        <v>4</v>
      </c>
      <c r="AF14" s="3" t="str">
        <f>IF(LEN(Table1[[#This Row],[PostTarget1-1]])&gt;0,VLOOKUP(Table1[[#This Row],[PostTarget1-1]],Table1[[id]:[UUID]],2,FALSE),"")</f>
        <v>f7fe2ff1-5756-4ff9-a3fd-15961118746b</v>
      </c>
      <c r="AG14" s="3" t="str">
        <f>IF(LEN(Table1[[#This Row],[PostTarget1-2]])&gt;0,VLOOKUP(Table1[[#This Row],[PostTarget1-2]],Table1[[id]:[UUID]],2,FALSE),"")</f>
        <v>768fd55e-2295-4511-9e19-04a8f29f9d9e</v>
      </c>
      <c r="AH14" s="3" t="str">
        <f>VLOOKUP(Table1[[#This Row],[PostLabel1]],skills[],2,TRUE)</f>
        <v>e2d4153e-6e9f-4baf-89fb-156d75f74c4a</v>
      </c>
      <c r="AI1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14" , "labels" : [ "e2d4153e-6e9f-4baf-89fb-156d75f74c4a" ] , "src" : "e6075665-67ee-49d2-8fde-61d8fc6ec50e" , "trgts" : [ "f7fe2ff1-5756-4ff9-a3fd-15961118746b", "768fd55e-2295-4511-9e19-04a8f29f9d9e" ] }</v>
      </c>
      <c r="AJ14" s="3" t="str">
        <f t="shared" si="1"/>
        <v>Recommended freelancer: Ando Masahashi …</v>
      </c>
      <c r="AK14" s="3">
        <f>+Table1[[#This Row],[cnxn1]]</f>
        <v>66</v>
      </c>
      <c r="AL14" s="3">
        <f>+Table1[[#This Row],[cnxn2]]</f>
        <v>1</v>
      </c>
      <c r="AM14" s="3">
        <v>16</v>
      </c>
      <c r="AN14" s="3" t="str">
        <f>IF(LEN(Table1[[#This Row],[PostTarget2-1]])&gt;0,VLOOKUP(Table1[[#This Row],[PostTarget2-1]],Table1[[id]:[UUID]],2,FALSE),"")</f>
        <v>f7fe2ff1-5756-4ff9-a3fd-15961118746b</v>
      </c>
      <c r="AO14" s="3" t="str">
        <f>IF(LEN(Table1[[#This Row],[PostTarget2-2]])&gt;0,VLOOKUP(Table1[[#This Row],[PostTarget2-2]],Table1[[id]:[UUID]],2,FALSE),"")</f>
        <v>768fd55e-2295-4511-9e19-04a8f29f9d9e</v>
      </c>
      <c r="AP14" s="3" t="str">
        <f>VLOOKUP(Table1[[#This Row],[PostLabel2]],skills[],2,TRUE)</f>
        <v>f8fc78f8-a4cb-4556-85b5-4e4a5c17738c</v>
      </c>
      <c r="AQ1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"f8fc78f8-a4cb-4556-85b5-4e4a5c17738c" ] , "src" : "e6075665-67ee-49d2-8fde-61d8fc6ec50e" , "trgts" : [ "768fd55e-2295-4511-9e19-04a8f29f9d9e", "4f773a4e-d1f7-4eb4-9a6f-5f81919bd4c5" ] }</v>
      </c>
      <c r="AR14" s="3" t="str">
        <f>"""initialPosts"" : ["&amp;Table1[[#This Row],[Post1]]&amp;Table1[[#This Row],[Post2]]&amp;" ]"</f>
        <v>"initialPosts" : [{ "content" : "Yata! 14" , "labels" : [ "e2d4153e-6e9f-4baf-89fb-156d75f74c4a" ] , "src" : "e6075665-67ee-49d2-8fde-61d8fc6ec50e" , "trgts" : [ "f7fe2ff1-5756-4ff9-a3fd-15961118746b", "768fd55e-2295-4511-9e19-04a8f29f9d9e" ] }, { "content" : "Recommended freelancer: Ando Masahashi …" , "labels" : [ "f8fc78f8-a4cb-4556-85b5-4e4a5c17738c" ] , "src" : "e6075665-67ee-49d2-8fde-61d8fc6ec50e" , "trgts" : [ "768fd55e-2295-4511-9e19-04a8f29f9d9e", "4f773a4e-d1f7-4eb4-9a6f-5f81919bd4c5" ] } ]</v>
      </c>
      <c r="AS1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"e6075665-67ee-49d2-8fde-61d8fc6ec50e", "loginId" : "sraina", "pwd" : "livelygig", "firstName"  : "Satyavati", "lastName" : "Raina", "profilePic" : "https://encrypted-tbn0.gstatic.com/images?q=tbn:ANd9GcSkhqCi-FONrFAs5jciS2vsNwFmQ6ni4Leo8-TXTw_KQ7BAVysl3g", "contacts" : { "channels": [ {"url" : "mailto:info+13@livelygig.com", "chanType" : "email" } ] },"cnxns" : [ "f7fe2ff1-5756-4ff9-a3fd-15961118746b", "768fd55e-2295-4511-9e19-04a8f29f9d9e", "4f773a4e-d1f7-4eb4-9a6f-5f81919bd4c5", "c1835ecc-f9ea-4449-af7b-2fcea845763c", "2317c0f4-c75a-4130-9965-c039bc39db62" ], "initialPosts" : [{ "content" : "Yata! 14" , "labels" : [ "e2d4153e-6e9f-4baf-89fb-156d75f74c4a" ] , "src" : "e6075665-67ee-49d2-8fde-61d8fc6ec50e" , "trgts" : [ "f7fe2ff1-5756-4ff9-a3fd-15961118746b", "768fd55e-2295-4511-9e19-04a8f29f9d9e" ] }, { "content" : "Recommended freelancer: Ando Masahashi …" , "labels" : [ "f8fc78f8-a4cb-4556-85b5-4e4a5c17738c" ] , "src" : "e6075665-67ee-49d2-8fde-61d8fc6ec50e" , "trgts" : [ "768fd55e-2295-4511-9e19-04a8f29f9d9e", "4f773a4e-d1f7-4eb4-9a6f-5f81919bd4c5" ] } ] },</v>
      </c>
    </row>
    <row r="15" spans="1:45" x14ac:dyDescent="0.25">
      <c r="A15" s="2">
        <v>14</v>
      </c>
      <c r="B15" s="1" t="s">
        <v>178</v>
      </c>
      <c r="C15" s="1" t="str">
        <f>LOWER(LEFT(Table1[[#This Row],[firstName]],1)&amp;Table1[[#This Row],[lastName]])</f>
        <v>atipnis</v>
      </c>
      <c r="D15" s="5" t="s">
        <v>30</v>
      </c>
      <c r="E15" s="5" t="s">
        <v>31</v>
      </c>
      <c r="F15" s="3" t="s">
        <v>331</v>
      </c>
      <c r="G15" s="3" t="str">
        <f>"mailto:info+"&amp;Table1[[#This Row],[id]]&amp;"@livelygig.com"</f>
        <v>mailto:info+14@livelygig.com</v>
      </c>
      <c r="H15" s="3" t="s">
        <v>364</v>
      </c>
      <c r="I15" s="3" t="s">
        <v>335</v>
      </c>
      <c r="J15" s="6">
        <v>41</v>
      </c>
      <c r="K15" s="6">
        <v>1</v>
      </c>
      <c r="L15" s="6">
        <v>68</v>
      </c>
      <c r="M15" s="6">
        <v>78</v>
      </c>
      <c r="N15" s="1">
        <v>27</v>
      </c>
      <c r="O15" s="1" t="str">
        <f>IF(LEN(Table1[[#This Row],[cnxn1]])&gt;0,VLOOKUP(Table1[[#This Row],[cnxn1]],Table1[[id]:[UUID]],2,FALSE),"")</f>
        <v>b8616225-0496-417d-bcb9-be4a8bc54c7d</v>
      </c>
      <c r="P15" s="1" t="str">
        <f>IF(LEN(Table1[[#This Row],[cnxn2]])&gt;0,VLOOKUP(Table1[[#This Row],[cnxn2]],Table1[[id]:[UUID]],2,FALSE),"")</f>
        <v>768fd55e-2295-4511-9e19-04a8f29f9d9e</v>
      </c>
      <c r="Q15" s="1" t="str">
        <f>IF(LEN(Table1[[#This Row],[cnxn3]])&gt;0,VLOOKUP(Table1[[#This Row],[cnxn3]],Table1[[id]:[UUID]],2,FALSE),"")</f>
        <v>16b3ad7e-8e05-4f35-a81a-4e28b3456f73</v>
      </c>
      <c r="R15" s="1" t="str">
        <f>IF(LEN(Table1[[#This Row],[cnxn4]])&gt;0,VLOOKUP(Table1[[#This Row],[cnxn4]],Table1[[id]:[UUID]],2,FALSE),"")</f>
        <v>7107881c-c5c3-4939-8886-5c7fd5a87b8c</v>
      </c>
      <c r="S15" s="1" t="str">
        <f>IF(LEN(Table1[[#This Row],[cnxn5]])&gt;0,VLOOKUP(Table1[[#This Row],[cnxn5]],Table1[[id]:[UUID]],2,FALSE),"")</f>
        <v>8ae601e0-32dd-49d0-8c34-76196ad59861</v>
      </c>
      <c r="T1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"b8616225-0496-417d-bcb9-be4a8bc54c7d", "768fd55e-2295-4511-9e19-04a8f29f9d9e", "16b3ad7e-8e05-4f35-a81a-4e28b3456f73", "7107881c-c5c3-4939-8886-5c7fd5a87b8c", "8ae601e0-32dd-49d0-8c34-76196ad59861" ], </v>
      </c>
      <c r="U15" s="3" t="str">
        <f>"""id"" : """&amp;Table1[[#This Row],[UUID]]&amp;""", "</f>
        <v xml:space="preserve">"id" : "9d4db68d-d527-4cb5-8a3b-c8d1c3ad3024", </v>
      </c>
      <c r="V15" s="3" t="str">
        <f>"""loginId"" : """&amp;Table1[[#This Row],[loginId]]&amp;""", "</f>
        <v xml:space="preserve">"loginId" : "atipnis", </v>
      </c>
      <c r="W15" s="3" t="str">
        <f>"""pwd"" : """&amp;Table1[[#This Row],[pwd]]&amp;""", "</f>
        <v xml:space="preserve">"pwd" : "livelygig", </v>
      </c>
      <c r="X15" s="3" t="str">
        <f>"""firstName""  : """&amp;Table1[[#This Row],[firstName]]&amp;""", "</f>
        <v xml:space="preserve">"firstName"  : "Anila", </v>
      </c>
      <c r="Y15" s="3" t="str">
        <f>"""lastName"" : """&amp;Table1[[#This Row],[lastName]]&amp;""", "</f>
        <v xml:space="preserve">"lastName" : "Tipnis", </v>
      </c>
      <c r="Z1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5" s="3" t="str">
        <f>"""contacts"" : { ""channels"": [ {""url"" : """&amp;Table1[[#This Row],[contact1]]&amp;""", ""chanType"" : """&amp;Table1[[#This Row],[contact1 type]]&amp;""" } ] },"</f>
        <v>"contacts" : { "channels": [ {"url" : "mailto:info+14@livelygig.com", "chanType" : "email" } ] },</v>
      </c>
      <c r="AB15" s="3" t="str">
        <f t="shared" si="0"/>
        <v>Yata! 15</v>
      </c>
      <c r="AC15" s="3">
        <f>+Table1[[#This Row],[cnxn1]]</f>
        <v>41</v>
      </c>
      <c r="AD15" s="3">
        <f>+Table1[[#This Row],[cnxn2]]</f>
        <v>1</v>
      </c>
      <c r="AE15" s="3">
        <v>11</v>
      </c>
      <c r="AF15" s="3" t="str">
        <f>IF(LEN(Table1[[#This Row],[PostTarget1-1]])&gt;0,VLOOKUP(Table1[[#This Row],[PostTarget1-1]],Table1[[id]:[UUID]],2,FALSE),"")</f>
        <v>b8616225-0496-417d-bcb9-be4a8bc54c7d</v>
      </c>
      <c r="AG15" s="3" t="str">
        <f>IF(LEN(Table1[[#This Row],[PostTarget1-2]])&gt;0,VLOOKUP(Table1[[#This Row],[PostTarget1-2]],Table1[[id]:[UUID]],2,FALSE),"")</f>
        <v>768fd55e-2295-4511-9e19-04a8f29f9d9e</v>
      </c>
      <c r="AH15" s="3" t="str">
        <f>VLOOKUP(Table1[[#This Row],[PostLabel1]],skills[],2,TRUE)</f>
        <v>3c258e51-f6af-4c7b-8354-9d8153ca7490</v>
      </c>
      <c r="AI1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15" , "labels" : [ "3c258e51-f6af-4c7b-8354-9d8153ca7490" ] , "src" : "9d4db68d-d527-4cb5-8a3b-c8d1c3ad3024" , "trgts" : [ "b8616225-0496-417d-bcb9-be4a8bc54c7d", "768fd55e-2295-4511-9e19-04a8f29f9d9e" ] }</v>
      </c>
      <c r="AJ15" s="3" t="str">
        <f t="shared" si="1"/>
        <v>Recommended freelancer: Ando Masahashi …</v>
      </c>
      <c r="AK15" s="3">
        <f>+Table1[[#This Row],[cnxn1]]</f>
        <v>41</v>
      </c>
      <c r="AL15" s="3">
        <f>+Table1[[#This Row],[cnxn2]]</f>
        <v>1</v>
      </c>
      <c r="AM15" s="3">
        <v>16</v>
      </c>
      <c r="AN15" s="3" t="str">
        <f>IF(LEN(Table1[[#This Row],[PostTarget2-1]])&gt;0,VLOOKUP(Table1[[#This Row],[PostTarget2-1]],Table1[[id]:[UUID]],2,FALSE),"")</f>
        <v>b8616225-0496-417d-bcb9-be4a8bc54c7d</v>
      </c>
      <c r="AO15" s="3" t="str">
        <f>IF(LEN(Table1[[#This Row],[PostTarget2-2]])&gt;0,VLOOKUP(Table1[[#This Row],[PostTarget2-2]],Table1[[id]:[UUID]],2,FALSE),"")</f>
        <v>768fd55e-2295-4511-9e19-04a8f29f9d9e</v>
      </c>
      <c r="AP15" s="3" t="str">
        <f>VLOOKUP(Table1[[#This Row],[PostLabel2]],skills[],2,TRUE)</f>
        <v>f8fc78f8-a4cb-4556-85b5-4e4a5c17738c</v>
      </c>
      <c r="AQ1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"f8fc78f8-a4cb-4556-85b5-4e4a5c17738c" ] , "src" : "9d4db68d-d527-4cb5-8a3b-c8d1c3ad3024" , "trgts" : [ "768fd55e-2295-4511-9e19-04a8f29f9d9e", "16b3ad7e-8e05-4f35-a81a-4e28b3456f73" ] }</v>
      </c>
      <c r="AR15" s="3" t="str">
        <f>"""initialPosts"" : ["&amp;Table1[[#This Row],[Post1]]&amp;Table1[[#This Row],[Post2]]&amp;" ]"</f>
        <v>"initialPosts" : [{ "content" : "Yata! 15" , "labels" : [ "3c258e51-f6af-4c7b-8354-9d8153ca7490" ] , "src" : "9d4db68d-d527-4cb5-8a3b-c8d1c3ad3024" , "trgts" : [ "b8616225-0496-417d-bcb9-be4a8bc54c7d", "768fd55e-2295-4511-9e19-04a8f29f9d9e" ] }, { "content" : "Recommended freelancer: Ando Masahashi …" , "labels" : [ "f8fc78f8-a4cb-4556-85b5-4e4a5c17738c" ] , "src" : "9d4db68d-d527-4cb5-8a3b-c8d1c3ad3024" , "trgts" : [ "768fd55e-2295-4511-9e19-04a8f29f9d9e", "16b3ad7e-8e05-4f35-a81a-4e28b3456f73" ] } ]</v>
      </c>
      <c r="AS1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"9d4db68d-d527-4cb5-8a3b-c8d1c3ad3024", "loginId" : "atipnis", "pwd" : "livelygig", "firstName"  : "Anila", "lastName" : "Tipnis", "profilePic" : "https://encrypted-tbn0.gstatic.com/images?q=tbn:ANd9GcSkhqCi-FONrFAs5jciS2vsNwFmQ6ni4Leo8-TXTw_KQ7BAVysl3g", "contacts" : { "channels": [ {"url" : "mailto:info+14@livelygig.com", "chanType" : "email" } ] },"cnxns" : [ "b8616225-0496-417d-bcb9-be4a8bc54c7d", "768fd55e-2295-4511-9e19-04a8f29f9d9e", "16b3ad7e-8e05-4f35-a81a-4e28b3456f73", "7107881c-c5c3-4939-8886-5c7fd5a87b8c", "8ae601e0-32dd-49d0-8c34-76196ad59861" ], "initialPosts" : [{ "content" : "Yata! 15" , "labels" : [ "3c258e51-f6af-4c7b-8354-9d8153ca7490" ] , "src" : "9d4db68d-d527-4cb5-8a3b-c8d1c3ad3024" , "trgts" : [ "b8616225-0496-417d-bcb9-be4a8bc54c7d", "768fd55e-2295-4511-9e19-04a8f29f9d9e" ] }, { "content" : "Recommended freelancer: Ando Masahashi …" , "labels" : [ "f8fc78f8-a4cb-4556-85b5-4e4a5c17738c" ] , "src" : "9d4db68d-d527-4cb5-8a3b-c8d1c3ad3024" , "trgts" : [ "768fd55e-2295-4511-9e19-04a8f29f9d9e", "16b3ad7e-8e05-4f35-a81a-4e28b3456f73" ] } ] },</v>
      </c>
    </row>
    <row r="16" spans="1:45" x14ac:dyDescent="0.25">
      <c r="A16" s="4">
        <v>15</v>
      </c>
      <c r="B16" s="1" t="s">
        <v>179</v>
      </c>
      <c r="C16" s="1" t="str">
        <f>LOWER(LEFT(Table1[[#This Row],[firstName]],1)&amp;Table1[[#This Row],[lastName]])</f>
        <v>gsami</v>
      </c>
      <c r="D16" s="5" t="s">
        <v>32</v>
      </c>
      <c r="E16" s="5" t="s">
        <v>33</v>
      </c>
      <c r="F16" s="3" t="s">
        <v>331</v>
      </c>
      <c r="G16" s="3" t="str">
        <f>"mailto:info+"&amp;Table1[[#This Row],[id]]&amp;"@livelygig.com"</f>
        <v>mailto:info+15@livelygig.com</v>
      </c>
      <c r="H16" s="3" t="s">
        <v>364</v>
      </c>
      <c r="I16" s="3" t="s">
        <v>335</v>
      </c>
      <c r="J16" s="6">
        <v>27</v>
      </c>
      <c r="K16" s="6">
        <v>1</v>
      </c>
      <c r="L16" s="6">
        <v>65</v>
      </c>
      <c r="M16" s="6">
        <v>82</v>
      </c>
      <c r="N16" s="5"/>
      <c r="O16" s="5" t="str">
        <f>IF(LEN(Table1[[#This Row],[cnxn1]])&gt;0,VLOOKUP(Table1[[#This Row],[cnxn1]],Table1[[id]:[UUID]],2,FALSE),"")</f>
        <v>8ae601e0-32dd-49d0-8c34-76196ad59861</v>
      </c>
      <c r="P16" s="5" t="str">
        <f>IF(LEN(Table1[[#This Row],[cnxn2]])&gt;0,VLOOKUP(Table1[[#This Row],[cnxn2]],Table1[[id]:[UUID]],2,FALSE),"")</f>
        <v>768fd55e-2295-4511-9e19-04a8f29f9d9e</v>
      </c>
      <c r="Q16" s="5" t="str">
        <f>IF(LEN(Table1[[#This Row],[cnxn3]])&gt;0,VLOOKUP(Table1[[#This Row],[cnxn3]],Table1[[id]:[UUID]],2,FALSE),"")</f>
        <v>955f3107-fd5f-46bc-a28d-f18f82cc8cf6</v>
      </c>
      <c r="R16" s="5" t="str">
        <f>IF(LEN(Table1[[#This Row],[cnxn4]])&gt;0,VLOOKUP(Table1[[#This Row],[cnxn4]],Table1[[id]:[UUID]],2,FALSE),"")</f>
        <v>95580059-5628-403f-81c8-a3c5aa4d91ec</v>
      </c>
      <c r="S16" s="5" t="str">
        <f>IF(LEN(Table1[[#This Row],[cnxn5]])&gt;0,VLOOKUP(Table1[[#This Row],[cnxn5]],Table1[[id]:[UUID]],2,FALSE),"")</f>
        <v/>
      </c>
      <c r="T1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"8ae601e0-32dd-49d0-8c34-76196ad59861", "768fd55e-2295-4511-9e19-04a8f29f9d9e", "955f3107-fd5f-46bc-a28d-f18f82cc8cf6", "95580059-5628-403f-81c8-a3c5aa4d91ec" ], </v>
      </c>
      <c r="U16" s="3" t="str">
        <f>"""id"" : """&amp;Table1[[#This Row],[UUID]]&amp;""", "</f>
        <v xml:space="preserve">"id" : "79effdbf-2779-4049-be0b-d8c0c284046e", </v>
      </c>
      <c r="V16" s="3" t="str">
        <f>"""loginId"" : """&amp;Table1[[#This Row],[loginId]]&amp;""", "</f>
        <v xml:space="preserve">"loginId" : "gsami", </v>
      </c>
      <c r="W16" s="3" t="str">
        <f>"""pwd"" : """&amp;Table1[[#This Row],[pwd]]&amp;""", "</f>
        <v xml:space="preserve">"pwd" : "livelygig", </v>
      </c>
      <c r="X16" s="3" t="str">
        <f>"""firstName""  : """&amp;Table1[[#This Row],[firstName]]&amp;""", "</f>
        <v xml:space="preserve">"firstName"  : "Gatha", </v>
      </c>
      <c r="Y16" s="3" t="str">
        <f>"""lastName"" : """&amp;Table1[[#This Row],[lastName]]&amp;""", "</f>
        <v xml:space="preserve">"lastName" : "Sami", </v>
      </c>
      <c r="Z1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6" s="3" t="str">
        <f>"""contacts"" : { ""channels"": [ {""url"" : """&amp;Table1[[#This Row],[contact1]]&amp;""", ""chanType"" : """&amp;Table1[[#This Row],[contact1 type]]&amp;""" } ] },"</f>
        <v>"contacts" : { "channels": [ {"url" : "mailto:info+15@livelygig.com", "chanType" : "email" } ] },</v>
      </c>
      <c r="AB16" s="3" t="str">
        <f t="shared" si="0"/>
        <v>Yata! 16</v>
      </c>
      <c r="AC16" s="3">
        <f>+Table1[[#This Row],[cnxn1]]</f>
        <v>27</v>
      </c>
      <c r="AD16" s="3">
        <f>+Table1[[#This Row],[cnxn2]]</f>
        <v>1</v>
      </c>
      <c r="AE16" s="3">
        <v>16</v>
      </c>
      <c r="AF16" s="3" t="str">
        <f>IF(LEN(Table1[[#This Row],[PostTarget1-1]])&gt;0,VLOOKUP(Table1[[#This Row],[PostTarget1-1]],Table1[[id]:[UUID]],2,FALSE),"")</f>
        <v>8ae601e0-32dd-49d0-8c34-76196ad59861</v>
      </c>
      <c r="AG16" s="3" t="str">
        <f>IF(LEN(Table1[[#This Row],[PostTarget1-2]])&gt;0,VLOOKUP(Table1[[#This Row],[PostTarget1-2]],Table1[[id]:[UUID]],2,FALSE),"")</f>
        <v>768fd55e-2295-4511-9e19-04a8f29f9d9e</v>
      </c>
      <c r="AH16" s="3" t="str">
        <f>VLOOKUP(Table1[[#This Row],[PostLabel1]],skills[],2,TRUE)</f>
        <v>f8fc78f8-a4cb-4556-85b5-4e4a5c17738c</v>
      </c>
      <c r="AI1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16" , "labels" : [ "f8fc78f8-a4cb-4556-85b5-4e4a5c17738c" ] , "src" : "79effdbf-2779-4049-be0b-d8c0c284046e" , "trgts" : [ "8ae601e0-32dd-49d0-8c34-76196ad59861", "768fd55e-2295-4511-9e19-04a8f29f9d9e" ] }</v>
      </c>
      <c r="AJ16" s="3" t="str">
        <f t="shared" si="1"/>
        <v>Recommended freelancer: Ando Masahashi …</v>
      </c>
      <c r="AK16" s="3">
        <f>+Table1[[#This Row],[cnxn1]]</f>
        <v>27</v>
      </c>
      <c r="AL16" s="3">
        <f>+Table1[[#This Row],[cnxn2]]</f>
        <v>1</v>
      </c>
      <c r="AM16" s="3">
        <v>13</v>
      </c>
      <c r="AN16" s="3" t="str">
        <f>IF(LEN(Table1[[#This Row],[PostTarget2-1]])&gt;0,VLOOKUP(Table1[[#This Row],[PostTarget2-1]],Table1[[id]:[UUID]],2,FALSE),"")</f>
        <v>8ae601e0-32dd-49d0-8c34-76196ad59861</v>
      </c>
      <c r="AO16" s="3" t="str">
        <f>IF(LEN(Table1[[#This Row],[PostTarget2-2]])&gt;0,VLOOKUP(Table1[[#This Row],[PostTarget2-2]],Table1[[id]:[UUID]],2,FALSE),"")</f>
        <v>768fd55e-2295-4511-9e19-04a8f29f9d9e</v>
      </c>
      <c r="AP16" s="3" t="str">
        <f>VLOOKUP(Table1[[#This Row],[PostLabel2]],skills[],2,TRUE)</f>
        <v>4b66b5b4-8a90-4512-b773-7448470aefe2</v>
      </c>
      <c r="AQ1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"4b66b5b4-8a90-4512-b773-7448470aefe2" ] , "src" : "79effdbf-2779-4049-be0b-d8c0c284046e" , "trgts" : [ "768fd55e-2295-4511-9e19-04a8f29f9d9e", "955f3107-fd5f-46bc-a28d-f18f82cc8cf6" ] }</v>
      </c>
      <c r="AR16" s="3" t="str">
        <f>"""initialPosts"" : ["&amp;Table1[[#This Row],[Post1]]&amp;Table1[[#This Row],[Post2]]&amp;" ]"</f>
        <v>"initialPosts" : [{ "content" : "Yata! 16" , "labels" : [ "f8fc78f8-a4cb-4556-85b5-4e4a5c17738c" ] , "src" : "79effdbf-2779-4049-be0b-d8c0c284046e" , "trgts" : [ "8ae601e0-32dd-49d0-8c34-76196ad59861", "768fd55e-2295-4511-9e19-04a8f29f9d9e" ] }, { "content" : "Recommended freelancer: Ando Masahashi …" , "labels" : [ "4b66b5b4-8a90-4512-b773-7448470aefe2" ] , "src" : "79effdbf-2779-4049-be0b-d8c0c284046e" , "trgts" : [ "768fd55e-2295-4511-9e19-04a8f29f9d9e", "955f3107-fd5f-46bc-a28d-f18f82cc8cf6" ] } ]</v>
      </c>
      <c r="AS1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"79effdbf-2779-4049-be0b-d8c0c284046e", "loginId" : "gsami", "pwd" : "livelygig", "firstName"  : "Gatha", "lastName" : "Sami", "profilePic" : "https://encrypted-tbn0.gstatic.com/images?q=tbn:ANd9GcSkhqCi-FONrFAs5jciS2vsNwFmQ6ni4Leo8-TXTw_KQ7BAVysl3g", "contacts" : { "channels": [ {"url" : "mailto:info+15@livelygig.com", "chanType" : "email" } ] },"cnxns" : [ "8ae601e0-32dd-49d0-8c34-76196ad59861", "768fd55e-2295-4511-9e19-04a8f29f9d9e", "955f3107-fd5f-46bc-a28d-f18f82cc8cf6", "95580059-5628-403f-81c8-a3c5aa4d91ec" ], "initialPosts" : [{ "content" : "Yata! 16" , "labels" : [ "f8fc78f8-a4cb-4556-85b5-4e4a5c17738c" ] , "src" : "79effdbf-2779-4049-be0b-d8c0c284046e" , "trgts" : [ "8ae601e0-32dd-49d0-8c34-76196ad59861", "768fd55e-2295-4511-9e19-04a8f29f9d9e" ] }, { "content" : "Recommended freelancer: Ando Masahashi …" , "labels" : [ "4b66b5b4-8a90-4512-b773-7448470aefe2" ] , "src" : "79effdbf-2779-4049-be0b-d8c0c284046e" , "trgts" : [ "768fd55e-2295-4511-9e19-04a8f29f9d9e", "955f3107-fd5f-46bc-a28d-f18f82cc8cf6" ] } ] },</v>
      </c>
    </row>
    <row r="17" spans="1:45" x14ac:dyDescent="0.25">
      <c r="A17" s="5">
        <v>16</v>
      </c>
      <c r="B17" s="5" t="s">
        <v>180</v>
      </c>
      <c r="C17" s="1" t="str">
        <f>LOWER(LEFT(Table1[[#This Row],[firstName]],1)&amp;Table1[[#This Row],[lastName]])</f>
        <v>mkant</v>
      </c>
      <c r="D17" s="5" t="s">
        <v>34</v>
      </c>
      <c r="E17" s="5" t="s">
        <v>35</v>
      </c>
      <c r="F17" s="3" t="s">
        <v>331</v>
      </c>
      <c r="G17" s="3" t="str">
        <f>"mailto:info+"&amp;Table1[[#This Row],[id]]&amp;"@livelygig.com"</f>
        <v>mailto:info+16@livelygig.com</v>
      </c>
      <c r="H17" s="3" t="s">
        <v>364</v>
      </c>
      <c r="I17" s="3" t="s">
        <v>335</v>
      </c>
      <c r="J17" s="6">
        <v>12</v>
      </c>
      <c r="K17" s="6">
        <v>1</v>
      </c>
      <c r="L17" s="6">
        <v>81</v>
      </c>
      <c r="M17" s="6">
        <v>80</v>
      </c>
      <c r="N17" s="5"/>
      <c r="O17" s="5" t="str">
        <f>IF(LEN(Table1[[#This Row],[cnxn1]])&gt;0,VLOOKUP(Table1[[#This Row],[cnxn1]],Table1[[id]:[UUID]],2,FALSE),"")</f>
        <v>05a543f8-0d75-4a25-9b0f-2ef7c6ac85dc</v>
      </c>
      <c r="P17" s="5" t="str">
        <f>IF(LEN(Table1[[#This Row],[cnxn2]])&gt;0,VLOOKUP(Table1[[#This Row],[cnxn2]],Table1[[id]:[UUID]],2,FALSE),"")</f>
        <v>768fd55e-2295-4511-9e19-04a8f29f9d9e</v>
      </c>
      <c r="Q17" s="5" t="str">
        <f>IF(LEN(Table1[[#This Row],[cnxn3]])&gt;0,VLOOKUP(Table1[[#This Row],[cnxn3]],Table1[[id]:[UUID]],2,FALSE),"")</f>
        <v>5da946b7-7b4e-4e7b-8cfd-4eb5c020b0c0</v>
      </c>
      <c r="R17" s="5" t="str">
        <f>IF(LEN(Table1[[#This Row],[cnxn4]])&gt;0,VLOOKUP(Table1[[#This Row],[cnxn4]],Table1[[id]:[UUID]],2,FALSE),"")</f>
        <v>a4ebdfba-9bc3-4d91-98cc-7f652d849c3a</v>
      </c>
      <c r="S17" s="5" t="str">
        <f>IF(LEN(Table1[[#This Row],[cnxn5]])&gt;0,VLOOKUP(Table1[[#This Row],[cnxn5]],Table1[[id]:[UUID]],2,FALSE),"")</f>
        <v/>
      </c>
      <c r="T1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"05a543f8-0d75-4a25-9b0f-2ef7c6ac85dc", "768fd55e-2295-4511-9e19-04a8f29f9d9e", "5da946b7-7b4e-4e7b-8cfd-4eb5c020b0c0", "a4ebdfba-9bc3-4d91-98cc-7f652d849c3a" ], </v>
      </c>
      <c r="U17" s="3" t="str">
        <f>"""id"" : """&amp;Table1[[#This Row],[UUID]]&amp;""", "</f>
        <v xml:space="preserve">"id" : "7c0fc06b-4f02-4bf8-8aea-f0125f397555", </v>
      </c>
      <c r="V17" s="3" t="str">
        <f>"""loginId"" : """&amp;Table1[[#This Row],[loginId]]&amp;""", "</f>
        <v xml:space="preserve">"loginId" : "mkant", </v>
      </c>
      <c r="W17" s="3" t="str">
        <f>"""pwd"" : """&amp;Table1[[#This Row],[pwd]]&amp;""", "</f>
        <v xml:space="preserve">"pwd" : "livelygig", </v>
      </c>
      <c r="X17" s="3" t="str">
        <f>"""firstName""  : """&amp;Table1[[#This Row],[firstName]]&amp;""", "</f>
        <v xml:space="preserve">"firstName"  : "Minti", </v>
      </c>
      <c r="Y17" s="3" t="str">
        <f>"""lastName"" : """&amp;Table1[[#This Row],[lastName]]&amp;""", "</f>
        <v xml:space="preserve">"lastName" : "Kant", </v>
      </c>
      <c r="Z1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7" s="3" t="str">
        <f>"""contacts"" : { ""channels"": [ {""url"" : """&amp;Table1[[#This Row],[contact1]]&amp;""", ""chanType"" : """&amp;Table1[[#This Row],[contact1 type]]&amp;""" } ] },"</f>
        <v>"contacts" : { "channels": [ {"url" : "mailto:info+16@livelygig.com", "chanType" : "email" } ] },</v>
      </c>
      <c r="AB17" s="3" t="str">
        <f t="shared" si="0"/>
        <v>Yata! 17</v>
      </c>
      <c r="AC17" s="3">
        <f>+Table1[[#This Row],[cnxn1]]</f>
        <v>12</v>
      </c>
      <c r="AD17" s="3">
        <f>+Table1[[#This Row],[cnxn2]]</f>
        <v>1</v>
      </c>
      <c r="AE17" s="3">
        <v>16</v>
      </c>
      <c r="AF17" s="3" t="str">
        <f>IF(LEN(Table1[[#This Row],[PostTarget1-1]])&gt;0,VLOOKUP(Table1[[#This Row],[PostTarget1-1]],Table1[[id]:[UUID]],2,FALSE),"")</f>
        <v>05a543f8-0d75-4a25-9b0f-2ef7c6ac85dc</v>
      </c>
      <c r="AG17" s="3" t="str">
        <f>IF(LEN(Table1[[#This Row],[PostTarget1-2]])&gt;0,VLOOKUP(Table1[[#This Row],[PostTarget1-2]],Table1[[id]:[UUID]],2,FALSE),"")</f>
        <v>768fd55e-2295-4511-9e19-04a8f29f9d9e</v>
      </c>
      <c r="AH17" s="3" t="str">
        <f>VLOOKUP(Table1[[#This Row],[PostLabel1]],skills[],2,TRUE)</f>
        <v>f8fc78f8-a4cb-4556-85b5-4e4a5c17738c</v>
      </c>
      <c r="AI1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17" , "labels" : [ "f8fc78f8-a4cb-4556-85b5-4e4a5c17738c" ] , "src" : "7c0fc06b-4f02-4bf8-8aea-f0125f397555" , "trgts" : [ "05a543f8-0d75-4a25-9b0f-2ef7c6ac85dc", "768fd55e-2295-4511-9e19-04a8f29f9d9e" ] }</v>
      </c>
      <c r="AJ17" s="3" t="str">
        <f t="shared" si="1"/>
        <v>Recommended freelancer: Ando Masahashi …</v>
      </c>
      <c r="AK17" s="3">
        <f>+Table1[[#This Row],[cnxn1]]</f>
        <v>12</v>
      </c>
      <c r="AL17" s="3">
        <f>+Table1[[#This Row],[cnxn2]]</f>
        <v>1</v>
      </c>
      <c r="AM17" s="3">
        <v>15</v>
      </c>
      <c r="AN17" s="3" t="str">
        <f>IF(LEN(Table1[[#This Row],[PostTarget2-1]])&gt;0,VLOOKUP(Table1[[#This Row],[PostTarget2-1]],Table1[[id]:[UUID]],2,FALSE),"")</f>
        <v>05a543f8-0d75-4a25-9b0f-2ef7c6ac85dc</v>
      </c>
      <c r="AO17" s="3" t="str">
        <f>IF(LEN(Table1[[#This Row],[PostTarget2-2]])&gt;0,VLOOKUP(Table1[[#This Row],[PostTarget2-2]],Table1[[id]:[UUID]],2,FALSE),"")</f>
        <v>768fd55e-2295-4511-9e19-04a8f29f9d9e</v>
      </c>
      <c r="AP17" s="3" t="str">
        <f>VLOOKUP(Table1[[#This Row],[PostLabel2]],skills[],2,TRUE)</f>
        <v>287f7f92-8ade-497a-914d-884d3626100e</v>
      </c>
      <c r="AQ1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"287f7f92-8ade-497a-914d-884d3626100e" ] , "src" : "7c0fc06b-4f02-4bf8-8aea-f0125f397555" , "trgts" : [ "768fd55e-2295-4511-9e19-04a8f29f9d9e", "5da946b7-7b4e-4e7b-8cfd-4eb5c020b0c0" ] }</v>
      </c>
      <c r="AR17" s="3" t="str">
        <f>"""initialPosts"" : ["&amp;Table1[[#This Row],[Post1]]&amp;Table1[[#This Row],[Post2]]&amp;" ]"</f>
        <v>"initialPosts" : [{ "content" : "Yata! 17" , "labels" : [ "f8fc78f8-a4cb-4556-85b5-4e4a5c17738c" ] , "src" : "7c0fc06b-4f02-4bf8-8aea-f0125f397555" , "trgts" : [ "05a543f8-0d75-4a25-9b0f-2ef7c6ac85dc", "768fd55e-2295-4511-9e19-04a8f29f9d9e" ] }, { "content" : "Recommended freelancer: Ando Masahashi …" , "labels" : [ "287f7f92-8ade-497a-914d-884d3626100e" ] , "src" : "7c0fc06b-4f02-4bf8-8aea-f0125f397555" , "trgts" : [ "768fd55e-2295-4511-9e19-04a8f29f9d9e", "5da946b7-7b4e-4e7b-8cfd-4eb5c020b0c0" ] } ]</v>
      </c>
      <c r="AS1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"7c0fc06b-4f02-4bf8-8aea-f0125f397555", "loginId" : "mkant", "pwd" : "livelygig", "firstName"  : "Minti", "lastName" : "Kant", "profilePic" : "https://encrypted-tbn0.gstatic.com/images?q=tbn:ANd9GcSkhqCi-FONrFAs5jciS2vsNwFmQ6ni4Leo8-TXTw_KQ7BAVysl3g", "contacts" : { "channels": [ {"url" : "mailto:info+16@livelygig.com", "chanType" : "email" } ] },"cnxns" : [ "05a543f8-0d75-4a25-9b0f-2ef7c6ac85dc", "768fd55e-2295-4511-9e19-04a8f29f9d9e", "5da946b7-7b4e-4e7b-8cfd-4eb5c020b0c0", "a4ebdfba-9bc3-4d91-98cc-7f652d849c3a" ], "initialPosts" : [{ "content" : "Yata! 17" , "labels" : [ "f8fc78f8-a4cb-4556-85b5-4e4a5c17738c" ] , "src" : "7c0fc06b-4f02-4bf8-8aea-f0125f397555" , "trgts" : [ "05a543f8-0d75-4a25-9b0f-2ef7c6ac85dc", "768fd55e-2295-4511-9e19-04a8f29f9d9e" ] }, { "content" : "Recommended freelancer: Ando Masahashi …" , "labels" : [ "287f7f92-8ade-497a-914d-884d3626100e" ] , "src" : "7c0fc06b-4f02-4bf8-8aea-f0125f397555" , "trgts" : [ "768fd55e-2295-4511-9e19-04a8f29f9d9e", "5da946b7-7b4e-4e7b-8cfd-4eb5c020b0c0" ] } ] },</v>
      </c>
    </row>
    <row r="18" spans="1:45" x14ac:dyDescent="0.25">
      <c r="A18" s="2">
        <v>17</v>
      </c>
      <c r="B18" s="1" t="s">
        <v>181</v>
      </c>
      <c r="C18" s="1" t="str">
        <f>LOWER(LEFT(Table1[[#This Row],[firstName]],1)&amp;Table1[[#This Row],[lastName]])</f>
        <v>dbhardwaj</v>
      </c>
      <c r="D18" s="5" t="s">
        <v>36</v>
      </c>
      <c r="E18" s="5" t="s">
        <v>37</v>
      </c>
      <c r="F18" s="3" t="s">
        <v>331</v>
      </c>
      <c r="G18" s="3" t="str">
        <f>"mailto:info+"&amp;Table1[[#This Row],[id]]&amp;"@livelygig.com"</f>
        <v>mailto:info+17@livelygig.com</v>
      </c>
      <c r="H18" s="3" t="s">
        <v>364</v>
      </c>
      <c r="I18" s="3" t="s">
        <v>335</v>
      </c>
      <c r="J18" s="6">
        <v>64</v>
      </c>
      <c r="K18" s="6">
        <v>1</v>
      </c>
      <c r="L18" s="6">
        <v>70</v>
      </c>
      <c r="M18" s="6">
        <v>78</v>
      </c>
      <c r="N18" s="5"/>
      <c r="O18" s="5" t="str">
        <f>IF(LEN(Table1[[#This Row],[cnxn1]])&gt;0,VLOOKUP(Table1[[#This Row],[cnxn1]],Table1[[id]:[UUID]],2,FALSE),"")</f>
        <v>dfe045e9-42ad-41e5-a2a0-9890b219e4f7</v>
      </c>
      <c r="P18" s="5" t="str">
        <f>IF(LEN(Table1[[#This Row],[cnxn2]])&gt;0,VLOOKUP(Table1[[#This Row],[cnxn2]],Table1[[id]:[UUID]],2,FALSE),"")</f>
        <v>768fd55e-2295-4511-9e19-04a8f29f9d9e</v>
      </c>
      <c r="Q18" s="5" t="str">
        <f>IF(LEN(Table1[[#This Row],[cnxn3]])&gt;0,VLOOKUP(Table1[[#This Row],[cnxn3]],Table1[[id]:[UUID]],2,FALSE),"")</f>
        <v>d1567958-1d4b-48eb-9613-fbfe7dc352b4</v>
      </c>
      <c r="R18" s="5" t="str">
        <f>IF(LEN(Table1[[#This Row],[cnxn4]])&gt;0,VLOOKUP(Table1[[#This Row],[cnxn4]],Table1[[id]:[UUID]],2,FALSE),"")</f>
        <v>7107881c-c5c3-4939-8886-5c7fd5a87b8c</v>
      </c>
      <c r="S18" s="5" t="str">
        <f>IF(LEN(Table1[[#This Row],[cnxn5]])&gt;0,VLOOKUP(Table1[[#This Row],[cnxn5]],Table1[[id]:[UUID]],2,FALSE),"")</f>
        <v/>
      </c>
      <c r="T1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"dfe045e9-42ad-41e5-a2a0-9890b219e4f7", "768fd55e-2295-4511-9e19-04a8f29f9d9e", "d1567958-1d4b-48eb-9613-fbfe7dc352b4", "7107881c-c5c3-4939-8886-5c7fd5a87b8c" ], </v>
      </c>
      <c r="U18" s="3" t="str">
        <f>"""id"" : """&amp;Table1[[#This Row],[UUID]]&amp;""", "</f>
        <v xml:space="preserve">"id" : "fd2a800d-5bc8-4083-a2c9-4618900d5045", </v>
      </c>
      <c r="V18" s="3" t="str">
        <f>"""loginId"" : """&amp;Table1[[#This Row],[loginId]]&amp;""", "</f>
        <v xml:space="preserve">"loginId" : "dbhardwaj", </v>
      </c>
      <c r="W18" s="3" t="str">
        <f>"""pwd"" : """&amp;Table1[[#This Row],[pwd]]&amp;""", "</f>
        <v xml:space="preserve">"pwd" : "livelygig", </v>
      </c>
      <c r="X18" s="3" t="str">
        <f>"""firstName""  : """&amp;Table1[[#This Row],[firstName]]&amp;""", "</f>
        <v xml:space="preserve">"firstName"  : "Diti", </v>
      </c>
      <c r="Y18" s="3" t="str">
        <f>"""lastName"" : """&amp;Table1[[#This Row],[lastName]]&amp;""", "</f>
        <v xml:space="preserve">"lastName" : "Bhardwaj", </v>
      </c>
      <c r="Z1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8" s="3" t="str">
        <f>"""contacts"" : { ""channels"": [ {""url"" : """&amp;Table1[[#This Row],[contact1]]&amp;""", ""chanType"" : """&amp;Table1[[#This Row],[contact1 type]]&amp;""" } ] },"</f>
        <v>"contacts" : { "channels": [ {"url" : "mailto:info+17@livelygig.com", "chanType" : "email" } ] },</v>
      </c>
      <c r="AB18" s="3" t="str">
        <f t="shared" si="0"/>
        <v>Yata! 18</v>
      </c>
      <c r="AC18" s="3">
        <f>+Table1[[#This Row],[cnxn1]]</f>
        <v>64</v>
      </c>
      <c r="AD18" s="3">
        <f>+Table1[[#This Row],[cnxn2]]</f>
        <v>1</v>
      </c>
      <c r="AE18" s="3">
        <v>13</v>
      </c>
      <c r="AF18" s="3" t="str">
        <f>IF(LEN(Table1[[#This Row],[PostTarget1-1]])&gt;0,VLOOKUP(Table1[[#This Row],[PostTarget1-1]],Table1[[id]:[UUID]],2,FALSE),"")</f>
        <v>dfe045e9-42ad-41e5-a2a0-9890b219e4f7</v>
      </c>
      <c r="AG18" s="3" t="str">
        <f>IF(LEN(Table1[[#This Row],[PostTarget1-2]])&gt;0,VLOOKUP(Table1[[#This Row],[PostTarget1-2]],Table1[[id]:[UUID]],2,FALSE),"")</f>
        <v>768fd55e-2295-4511-9e19-04a8f29f9d9e</v>
      </c>
      <c r="AH18" s="3" t="str">
        <f>VLOOKUP(Table1[[#This Row],[PostLabel1]],skills[],2,TRUE)</f>
        <v>4b66b5b4-8a90-4512-b773-7448470aefe2</v>
      </c>
      <c r="AI1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18" , "labels" : [ "4b66b5b4-8a90-4512-b773-7448470aefe2" ] , "src" : "fd2a800d-5bc8-4083-a2c9-4618900d5045" , "trgts" : [ "dfe045e9-42ad-41e5-a2a0-9890b219e4f7", "768fd55e-2295-4511-9e19-04a8f29f9d9e" ] }</v>
      </c>
      <c r="AJ18" s="3" t="str">
        <f t="shared" si="1"/>
        <v>Recommended freelancer: Ando Masahashi …</v>
      </c>
      <c r="AK18" s="3">
        <f>+Table1[[#This Row],[cnxn1]]</f>
        <v>64</v>
      </c>
      <c r="AL18" s="3">
        <f>+Table1[[#This Row],[cnxn2]]</f>
        <v>1</v>
      </c>
      <c r="AM18" s="3">
        <v>9</v>
      </c>
      <c r="AN18" s="3" t="str">
        <f>IF(LEN(Table1[[#This Row],[PostTarget2-1]])&gt;0,VLOOKUP(Table1[[#This Row],[PostTarget2-1]],Table1[[id]:[UUID]],2,FALSE),"")</f>
        <v>dfe045e9-42ad-41e5-a2a0-9890b219e4f7</v>
      </c>
      <c r="AO18" s="3" t="str">
        <f>IF(LEN(Table1[[#This Row],[PostTarget2-2]])&gt;0,VLOOKUP(Table1[[#This Row],[PostTarget2-2]],Table1[[id]:[UUID]],2,FALSE),"")</f>
        <v>768fd55e-2295-4511-9e19-04a8f29f9d9e</v>
      </c>
      <c r="AP18" s="3" t="str">
        <f>VLOOKUP(Table1[[#This Row],[PostLabel2]],skills[],2,TRUE)</f>
        <v>005330d8-02e6-400e-b30d-cb8183af3e7a</v>
      </c>
      <c r="AQ1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"005330d8-02e6-400e-b30d-cb8183af3e7a" ] , "src" : "fd2a800d-5bc8-4083-a2c9-4618900d5045" , "trgts" : [ "768fd55e-2295-4511-9e19-04a8f29f9d9e", "d1567958-1d4b-48eb-9613-fbfe7dc352b4" ] }</v>
      </c>
      <c r="AR18" s="3" t="str">
        <f>"""initialPosts"" : ["&amp;Table1[[#This Row],[Post1]]&amp;Table1[[#This Row],[Post2]]&amp;" ]"</f>
        <v>"initialPosts" : [{ "content" : "Yata! 18" , "labels" : [ "4b66b5b4-8a90-4512-b773-7448470aefe2" ] , "src" : "fd2a800d-5bc8-4083-a2c9-4618900d5045" , "trgts" : [ "dfe045e9-42ad-41e5-a2a0-9890b219e4f7", "768fd55e-2295-4511-9e19-04a8f29f9d9e" ] }, { "content" : "Recommended freelancer: Ando Masahashi …" , "labels" : [ "005330d8-02e6-400e-b30d-cb8183af3e7a" ] , "src" : "fd2a800d-5bc8-4083-a2c9-4618900d5045" , "trgts" : [ "768fd55e-2295-4511-9e19-04a8f29f9d9e", "d1567958-1d4b-48eb-9613-fbfe7dc352b4" ] } ]</v>
      </c>
      <c r="AS1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"fd2a800d-5bc8-4083-a2c9-4618900d5045", "loginId" : "dbhardwaj", "pwd" : "livelygig", "firstName"  : "Diti", "lastName" : "Bhardwaj", "profilePic" : "https://encrypted-tbn0.gstatic.com/images?q=tbn:ANd9GcSkhqCi-FONrFAs5jciS2vsNwFmQ6ni4Leo8-TXTw_KQ7BAVysl3g", "contacts" : { "channels": [ {"url" : "mailto:info+17@livelygig.com", "chanType" : "email" } ] },"cnxns" : [ "dfe045e9-42ad-41e5-a2a0-9890b219e4f7", "768fd55e-2295-4511-9e19-04a8f29f9d9e", "d1567958-1d4b-48eb-9613-fbfe7dc352b4", "7107881c-c5c3-4939-8886-5c7fd5a87b8c" ], "initialPosts" : [{ "content" : "Yata! 18" , "labels" : [ "4b66b5b4-8a90-4512-b773-7448470aefe2" ] , "src" : "fd2a800d-5bc8-4083-a2c9-4618900d5045" , "trgts" : [ "dfe045e9-42ad-41e5-a2a0-9890b219e4f7", "768fd55e-2295-4511-9e19-04a8f29f9d9e" ] }, { "content" : "Recommended freelancer: Ando Masahashi …" , "labels" : [ "005330d8-02e6-400e-b30d-cb8183af3e7a" ] , "src" : "fd2a800d-5bc8-4083-a2c9-4618900d5045" , "trgts" : [ "768fd55e-2295-4511-9e19-04a8f29f9d9e", "d1567958-1d4b-48eb-9613-fbfe7dc352b4" ] } ] },</v>
      </c>
    </row>
    <row r="19" spans="1:45" x14ac:dyDescent="0.25">
      <c r="A19" s="2">
        <v>18</v>
      </c>
      <c r="B19" s="1" t="s">
        <v>182</v>
      </c>
      <c r="C19" s="1" t="str">
        <f>LOWER(LEFT(Table1[[#This Row],[firstName]],1)&amp;Table1[[#This Row],[lastName]])</f>
        <v>mnarula</v>
      </c>
      <c r="D19" s="5" t="s">
        <v>38</v>
      </c>
      <c r="E19" s="5" t="s">
        <v>39</v>
      </c>
      <c r="F19" s="3" t="s">
        <v>331</v>
      </c>
      <c r="G19" s="3" t="str">
        <f>"mailto:info+"&amp;Table1[[#This Row],[id]]&amp;"@livelygig.com"</f>
        <v>mailto:info+18@livelygig.com</v>
      </c>
      <c r="H19" s="3" t="s">
        <v>364</v>
      </c>
      <c r="I19" s="3" t="s">
        <v>335</v>
      </c>
      <c r="J19" s="6">
        <v>64</v>
      </c>
      <c r="K19" s="6">
        <v>1</v>
      </c>
      <c r="L19" s="6">
        <v>40</v>
      </c>
      <c r="M19" s="6">
        <v>59</v>
      </c>
      <c r="N19" s="5"/>
      <c r="O19" s="5" t="str">
        <f>IF(LEN(Table1[[#This Row],[cnxn1]])&gt;0,VLOOKUP(Table1[[#This Row],[cnxn1]],Table1[[id]:[UUID]],2,FALSE),"")</f>
        <v>dfe045e9-42ad-41e5-a2a0-9890b219e4f7</v>
      </c>
      <c r="P19" s="5" t="str">
        <f>IF(LEN(Table1[[#This Row],[cnxn2]])&gt;0,VLOOKUP(Table1[[#This Row],[cnxn2]],Table1[[id]:[UUID]],2,FALSE),"")</f>
        <v>768fd55e-2295-4511-9e19-04a8f29f9d9e</v>
      </c>
      <c r="Q19" s="5" t="str">
        <f>IF(LEN(Table1[[#This Row],[cnxn3]])&gt;0,VLOOKUP(Table1[[#This Row],[cnxn3]],Table1[[id]:[UUID]],2,FALSE),"")</f>
        <v>93a381ad-c00d-4ee3-9a5a-fa47308efe64</v>
      </c>
      <c r="R19" s="5" t="str">
        <f>IF(LEN(Table1[[#This Row],[cnxn4]])&gt;0,VLOOKUP(Table1[[#This Row],[cnxn4]],Table1[[id]:[UUID]],2,FALSE),"")</f>
        <v>43a9f1ee-41d1-4181-9360-4415f9624ce2</v>
      </c>
      <c r="S19" s="5" t="str">
        <f>IF(LEN(Table1[[#This Row],[cnxn5]])&gt;0,VLOOKUP(Table1[[#This Row],[cnxn5]],Table1[[id]:[UUID]],2,FALSE),"")</f>
        <v/>
      </c>
      <c r="T1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"dfe045e9-42ad-41e5-a2a0-9890b219e4f7", "768fd55e-2295-4511-9e19-04a8f29f9d9e", "93a381ad-c00d-4ee3-9a5a-fa47308efe64", "43a9f1ee-41d1-4181-9360-4415f9624ce2" ], </v>
      </c>
      <c r="U19" s="3" t="str">
        <f>"""id"" : """&amp;Table1[[#This Row],[UUID]]&amp;""", "</f>
        <v xml:space="preserve">"id" : "3ccea8b2-c856-40ee-aff5-c19817be4ea6", </v>
      </c>
      <c r="V19" s="3" t="str">
        <f>"""loginId"" : """&amp;Table1[[#This Row],[loginId]]&amp;""", "</f>
        <v xml:space="preserve">"loginId" : "mnarula", </v>
      </c>
      <c r="W19" s="3" t="str">
        <f>"""pwd"" : """&amp;Table1[[#This Row],[pwd]]&amp;""", "</f>
        <v xml:space="preserve">"pwd" : "livelygig", </v>
      </c>
      <c r="X19" s="3" t="str">
        <f>"""firstName""  : """&amp;Table1[[#This Row],[firstName]]&amp;""", "</f>
        <v xml:space="preserve">"firstName"  : "Maina", </v>
      </c>
      <c r="Y19" s="3" t="str">
        <f>"""lastName"" : """&amp;Table1[[#This Row],[lastName]]&amp;""", "</f>
        <v xml:space="preserve">"lastName" : "Narula", </v>
      </c>
      <c r="Z1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19" s="3" t="str">
        <f>"""contacts"" : { ""channels"": [ {""url"" : """&amp;Table1[[#This Row],[contact1]]&amp;""", ""chanType"" : """&amp;Table1[[#This Row],[contact1 type]]&amp;""" } ] },"</f>
        <v>"contacts" : { "channels": [ {"url" : "mailto:info+18@livelygig.com", "chanType" : "email" } ] },</v>
      </c>
      <c r="AB19" s="3" t="str">
        <f t="shared" si="0"/>
        <v>Yata! 19</v>
      </c>
      <c r="AC19" s="3">
        <f>+Table1[[#This Row],[cnxn1]]</f>
        <v>64</v>
      </c>
      <c r="AD19" s="3">
        <f>+Table1[[#This Row],[cnxn2]]</f>
        <v>1</v>
      </c>
      <c r="AE19" s="3">
        <v>15</v>
      </c>
      <c r="AF19" s="3" t="str">
        <f>IF(LEN(Table1[[#This Row],[PostTarget1-1]])&gt;0,VLOOKUP(Table1[[#This Row],[PostTarget1-1]],Table1[[id]:[UUID]],2,FALSE),"")</f>
        <v>dfe045e9-42ad-41e5-a2a0-9890b219e4f7</v>
      </c>
      <c r="AG19" s="3" t="str">
        <f>IF(LEN(Table1[[#This Row],[PostTarget1-2]])&gt;0,VLOOKUP(Table1[[#This Row],[PostTarget1-2]],Table1[[id]:[UUID]],2,FALSE),"")</f>
        <v>768fd55e-2295-4511-9e19-04a8f29f9d9e</v>
      </c>
      <c r="AH19" s="3" t="str">
        <f>VLOOKUP(Table1[[#This Row],[PostLabel1]],skills[],2,TRUE)</f>
        <v>287f7f92-8ade-497a-914d-884d3626100e</v>
      </c>
      <c r="AI1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19" , "labels" : [ "287f7f92-8ade-497a-914d-884d3626100e" ] , "src" : "3ccea8b2-c856-40ee-aff5-c19817be4ea6" , "trgts" : [ "dfe045e9-42ad-41e5-a2a0-9890b219e4f7", "768fd55e-2295-4511-9e19-04a8f29f9d9e" ] }</v>
      </c>
      <c r="AJ19" s="3" t="str">
        <f t="shared" si="1"/>
        <v>Recommended freelancer: Ando Masahashi …</v>
      </c>
      <c r="AK19" s="3">
        <f>+Table1[[#This Row],[cnxn1]]</f>
        <v>64</v>
      </c>
      <c r="AL19" s="3">
        <f>+Table1[[#This Row],[cnxn2]]</f>
        <v>1</v>
      </c>
      <c r="AM19" s="3">
        <v>14</v>
      </c>
      <c r="AN19" s="3" t="str">
        <f>IF(LEN(Table1[[#This Row],[PostTarget2-1]])&gt;0,VLOOKUP(Table1[[#This Row],[PostTarget2-1]],Table1[[id]:[UUID]],2,FALSE),"")</f>
        <v>dfe045e9-42ad-41e5-a2a0-9890b219e4f7</v>
      </c>
      <c r="AO19" s="3" t="str">
        <f>IF(LEN(Table1[[#This Row],[PostTarget2-2]])&gt;0,VLOOKUP(Table1[[#This Row],[PostTarget2-2]],Table1[[id]:[UUID]],2,FALSE),"")</f>
        <v>768fd55e-2295-4511-9e19-04a8f29f9d9e</v>
      </c>
      <c r="AP19" s="3" t="str">
        <f>VLOOKUP(Table1[[#This Row],[PostLabel2]],skills[],2,TRUE)</f>
        <v>e6d98739-7a67-4e60-bdf8-bea589397f10</v>
      </c>
      <c r="AQ1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"e6d98739-7a67-4e60-bdf8-bea589397f10" ] , "src" : "3ccea8b2-c856-40ee-aff5-c19817be4ea6" , "trgts" : [ "768fd55e-2295-4511-9e19-04a8f29f9d9e", "93a381ad-c00d-4ee3-9a5a-fa47308efe64" ] }</v>
      </c>
      <c r="AR19" s="3" t="str">
        <f>"""initialPosts"" : ["&amp;Table1[[#This Row],[Post1]]&amp;Table1[[#This Row],[Post2]]&amp;" ]"</f>
        <v>"initialPosts" : [{ "content" : "Yata! 19" , "labels" : [ "287f7f92-8ade-497a-914d-884d3626100e" ] , "src" : "3ccea8b2-c856-40ee-aff5-c19817be4ea6" , "trgts" : [ "dfe045e9-42ad-41e5-a2a0-9890b219e4f7", "768fd55e-2295-4511-9e19-04a8f29f9d9e" ] }, { "content" : "Recommended freelancer: Ando Masahashi …" , "labels" : [ "e6d98739-7a67-4e60-bdf8-bea589397f10" ] , "src" : "3ccea8b2-c856-40ee-aff5-c19817be4ea6" , "trgts" : [ "768fd55e-2295-4511-9e19-04a8f29f9d9e", "93a381ad-c00d-4ee3-9a5a-fa47308efe64" ] } ]</v>
      </c>
      <c r="AS1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"3ccea8b2-c856-40ee-aff5-c19817be4ea6", "loginId" : "mnarula", "pwd" : "livelygig", "firstName"  : "Maina", "lastName" : "Narula", "profilePic" : "https://encrypted-tbn0.gstatic.com/images?q=tbn:ANd9GcSkhqCi-FONrFAs5jciS2vsNwFmQ6ni4Leo8-TXTw_KQ7BAVysl3g", "contacts" : { "channels": [ {"url" : "mailto:info+18@livelygig.com", "chanType" : "email" } ] },"cnxns" : [ "dfe045e9-42ad-41e5-a2a0-9890b219e4f7", "768fd55e-2295-4511-9e19-04a8f29f9d9e", "93a381ad-c00d-4ee3-9a5a-fa47308efe64", "43a9f1ee-41d1-4181-9360-4415f9624ce2" ], "initialPosts" : [{ "content" : "Yata! 19" , "labels" : [ "287f7f92-8ade-497a-914d-884d3626100e" ] , "src" : "3ccea8b2-c856-40ee-aff5-c19817be4ea6" , "trgts" : [ "dfe045e9-42ad-41e5-a2a0-9890b219e4f7", "768fd55e-2295-4511-9e19-04a8f29f9d9e" ] }, { "content" : "Recommended freelancer: Ando Masahashi …" , "labels" : [ "e6d98739-7a67-4e60-bdf8-bea589397f10" ] , "src" : "3ccea8b2-c856-40ee-aff5-c19817be4ea6" , "trgts" : [ "768fd55e-2295-4511-9e19-04a8f29f9d9e", "93a381ad-c00d-4ee3-9a5a-fa47308efe64" ] } ] },</v>
      </c>
    </row>
    <row r="20" spans="1:45" x14ac:dyDescent="0.25">
      <c r="A20" s="4">
        <v>19</v>
      </c>
      <c r="B20" s="1" t="s">
        <v>183</v>
      </c>
      <c r="C20" s="1" t="str">
        <f>LOWER(LEFT(Table1[[#This Row],[firstName]],1)&amp;Table1[[#This Row],[lastName]])</f>
        <v>aviswanathan</v>
      </c>
      <c r="D20" s="5" t="s">
        <v>40</v>
      </c>
      <c r="E20" s="5" t="s">
        <v>41</v>
      </c>
      <c r="F20" s="3" t="s">
        <v>331</v>
      </c>
      <c r="G20" s="3" t="str">
        <f>"mailto:info+"&amp;Table1[[#This Row],[id]]&amp;"@livelygig.com"</f>
        <v>mailto:info+19@livelygig.com</v>
      </c>
      <c r="H20" s="3" t="s">
        <v>364</v>
      </c>
      <c r="I20" s="3" t="s">
        <v>335</v>
      </c>
      <c r="J20" s="6">
        <v>33</v>
      </c>
      <c r="K20" s="6">
        <v>1</v>
      </c>
      <c r="L20" s="6">
        <v>2</v>
      </c>
      <c r="M20" s="6">
        <v>75</v>
      </c>
      <c r="N20" s="5"/>
      <c r="O20" s="5" t="str">
        <f>IF(LEN(Table1[[#This Row],[cnxn1]])&gt;0,VLOOKUP(Table1[[#This Row],[cnxn1]],Table1[[id]:[UUID]],2,FALSE),"")</f>
        <v>5c06cf2d-4b1d-4ee7-b0ce-64bc5f1fd429</v>
      </c>
      <c r="P20" s="5" t="str">
        <f>IF(LEN(Table1[[#This Row],[cnxn2]])&gt;0,VLOOKUP(Table1[[#This Row],[cnxn2]],Table1[[id]:[UUID]],2,FALSE),"")</f>
        <v>768fd55e-2295-4511-9e19-04a8f29f9d9e</v>
      </c>
      <c r="Q20" s="5" t="str">
        <f>IF(LEN(Table1[[#This Row],[cnxn3]])&gt;0,VLOOKUP(Table1[[#This Row],[cnxn3]],Table1[[id]:[UUID]],2,FALSE),"")</f>
        <v>89cbeaaf-bb58-48a4-8bdf-2917d6ae110d</v>
      </c>
      <c r="R20" s="5" t="str">
        <f>IF(LEN(Table1[[#This Row],[cnxn4]])&gt;0,VLOOKUP(Table1[[#This Row],[cnxn4]],Table1[[id]:[UUID]],2,FALSE),"")</f>
        <v>04171b5e-c892-4647-aba2-9eed98b15214</v>
      </c>
      <c r="S20" s="5" t="str">
        <f>IF(LEN(Table1[[#This Row],[cnxn5]])&gt;0,VLOOKUP(Table1[[#This Row],[cnxn5]],Table1[[id]:[UUID]],2,FALSE),"")</f>
        <v/>
      </c>
      <c r="T2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"5c06cf2d-4b1d-4ee7-b0ce-64bc5f1fd429", "768fd55e-2295-4511-9e19-04a8f29f9d9e", "89cbeaaf-bb58-48a4-8bdf-2917d6ae110d", "04171b5e-c892-4647-aba2-9eed98b15214" ], </v>
      </c>
      <c r="U20" s="3" t="str">
        <f>"""id"" : """&amp;Table1[[#This Row],[UUID]]&amp;""", "</f>
        <v xml:space="preserve">"id" : "f4b080c7-75ee-40b7-848c-a1824bfaa483", </v>
      </c>
      <c r="V20" s="3" t="str">
        <f>"""loginId"" : """&amp;Table1[[#This Row],[loginId]]&amp;""", "</f>
        <v xml:space="preserve">"loginId" : "aviswanathan", </v>
      </c>
      <c r="W20" s="3" t="str">
        <f>"""pwd"" : """&amp;Table1[[#This Row],[pwd]]&amp;""", "</f>
        <v xml:space="preserve">"pwd" : "livelygig", </v>
      </c>
      <c r="X20" s="3" t="str">
        <f>"""firstName""  : """&amp;Table1[[#This Row],[firstName]]&amp;""", "</f>
        <v xml:space="preserve">"firstName"  : "Ambrosia", </v>
      </c>
      <c r="Y20" s="3" t="str">
        <f>"""lastName"" : """&amp;Table1[[#This Row],[lastName]]&amp;""", "</f>
        <v xml:space="preserve">"lastName" : "Viswanathan", </v>
      </c>
      <c r="Z2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0" s="3" t="str">
        <f>"""contacts"" : { ""channels"": [ {""url"" : """&amp;Table1[[#This Row],[contact1]]&amp;""", ""chanType"" : """&amp;Table1[[#This Row],[contact1 type]]&amp;""" } ] },"</f>
        <v>"contacts" : { "channels": [ {"url" : "mailto:info+19@livelygig.com", "chanType" : "email" } ] },</v>
      </c>
      <c r="AB20" s="3" t="str">
        <f t="shared" si="0"/>
        <v>Yata! 20</v>
      </c>
      <c r="AC20" s="3">
        <f>+Table1[[#This Row],[cnxn1]]</f>
        <v>33</v>
      </c>
      <c r="AD20" s="3">
        <f>+Table1[[#This Row],[cnxn2]]</f>
        <v>1</v>
      </c>
      <c r="AE20" s="3">
        <v>9</v>
      </c>
      <c r="AF20" s="3" t="str">
        <f>IF(LEN(Table1[[#This Row],[PostTarget1-1]])&gt;0,VLOOKUP(Table1[[#This Row],[PostTarget1-1]],Table1[[id]:[UUID]],2,FALSE),"")</f>
        <v>5c06cf2d-4b1d-4ee7-b0ce-64bc5f1fd429</v>
      </c>
      <c r="AG20" s="3" t="str">
        <f>IF(LEN(Table1[[#This Row],[PostTarget1-2]])&gt;0,VLOOKUP(Table1[[#This Row],[PostTarget1-2]],Table1[[id]:[UUID]],2,FALSE),"")</f>
        <v>768fd55e-2295-4511-9e19-04a8f29f9d9e</v>
      </c>
      <c r="AH20" s="3" t="str">
        <f>VLOOKUP(Table1[[#This Row],[PostLabel1]],skills[],2,TRUE)</f>
        <v>005330d8-02e6-400e-b30d-cb8183af3e7a</v>
      </c>
      <c r="AI2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20" , "labels" : [ "005330d8-02e6-400e-b30d-cb8183af3e7a" ] , "src" : "f4b080c7-75ee-40b7-848c-a1824bfaa483" , "trgts" : [ "5c06cf2d-4b1d-4ee7-b0ce-64bc5f1fd429", "768fd55e-2295-4511-9e19-04a8f29f9d9e" ] }</v>
      </c>
      <c r="AJ20" s="3" t="str">
        <f t="shared" si="1"/>
        <v>Recommended freelancer: Ando Masahashi …</v>
      </c>
      <c r="AK20" s="3">
        <f>+Table1[[#This Row],[cnxn1]]</f>
        <v>33</v>
      </c>
      <c r="AL20" s="3">
        <f>+Table1[[#This Row],[cnxn2]]</f>
        <v>1</v>
      </c>
      <c r="AM20" s="3">
        <v>20</v>
      </c>
      <c r="AN20" s="3" t="str">
        <f>IF(LEN(Table1[[#This Row],[PostTarget2-1]])&gt;0,VLOOKUP(Table1[[#This Row],[PostTarget2-1]],Table1[[id]:[UUID]],2,FALSE),"")</f>
        <v>5c06cf2d-4b1d-4ee7-b0ce-64bc5f1fd429</v>
      </c>
      <c r="AO20" s="3" t="str">
        <f>IF(LEN(Table1[[#This Row],[PostTarget2-2]])&gt;0,VLOOKUP(Table1[[#This Row],[PostTarget2-2]],Table1[[id]:[UUID]],2,FALSE),"")</f>
        <v>768fd55e-2295-4511-9e19-04a8f29f9d9e</v>
      </c>
      <c r="AP20" s="3" t="str">
        <f>VLOOKUP(Table1[[#This Row],[PostLabel2]],skills[],2,TRUE)</f>
        <v>b16e24cb-57fd-4919-97a1-f5f6bd3607b4</v>
      </c>
      <c r="AQ2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"b16e24cb-57fd-4919-97a1-f5f6bd3607b4" ] , "src" : "f4b080c7-75ee-40b7-848c-a1824bfaa483" , "trgts" : [ "768fd55e-2295-4511-9e19-04a8f29f9d9e", "89cbeaaf-bb58-48a4-8bdf-2917d6ae110d" ] }</v>
      </c>
      <c r="AR20" s="3" t="str">
        <f>"""initialPosts"" : ["&amp;Table1[[#This Row],[Post1]]&amp;Table1[[#This Row],[Post2]]&amp;" ]"</f>
        <v>"initialPosts" : [{ "content" : "Yata! 20" , "labels" : [ "005330d8-02e6-400e-b30d-cb8183af3e7a" ] , "src" : "f4b080c7-75ee-40b7-848c-a1824bfaa483" , "trgts" : [ "5c06cf2d-4b1d-4ee7-b0ce-64bc5f1fd429", "768fd55e-2295-4511-9e19-04a8f29f9d9e" ] }, { "content" : "Recommended freelancer: Ando Masahashi …" , "labels" : [ "b16e24cb-57fd-4919-97a1-f5f6bd3607b4" ] , "src" : "f4b080c7-75ee-40b7-848c-a1824bfaa483" , "trgts" : [ "768fd55e-2295-4511-9e19-04a8f29f9d9e", "89cbeaaf-bb58-48a4-8bdf-2917d6ae110d" ] } ]</v>
      </c>
      <c r="AS2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"f4b080c7-75ee-40b7-848c-a1824bfaa483", "loginId" : "aviswanathan", "pwd" : "livelygig", "firstName"  : "Ambrosia", "lastName" : "Viswanathan", "profilePic" : "https://encrypted-tbn0.gstatic.com/images?q=tbn:ANd9GcSkhqCi-FONrFAs5jciS2vsNwFmQ6ni4Leo8-TXTw_KQ7BAVysl3g", "contacts" : { "channels": [ {"url" : "mailto:info+19@livelygig.com", "chanType" : "email" } ] },"cnxns" : [ "5c06cf2d-4b1d-4ee7-b0ce-64bc5f1fd429", "768fd55e-2295-4511-9e19-04a8f29f9d9e", "89cbeaaf-bb58-48a4-8bdf-2917d6ae110d", "04171b5e-c892-4647-aba2-9eed98b15214" ], "initialPosts" : [{ "content" : "Yata! 20" , "labels" : [ "005330d8-02e6-400e-b30d-cb8183af3e7a" ] , "src" : "f4b080c7-75ee-40b7-848c-a1824bfaa483" , "trgts" : [ "5c06cf2d-4b1d-4ee7-b0ce-64bc5f1fd429", "768fd55e-2295-4511-9e19-04a8f29f9d9e" ] }, { "content" : "Recommended freelancer: Ando Masahashi …" , "labels" : [ "b16e24cb-57fd-4919-97a1-f5f6bd3607b4" ] , "src" : "f4b080c7-75ee-40b7-848c-a1824bfaa483" , "trgts" : [ "768fd55e-2295-4511-9e19-04a8f29f9d9e", "89cbeaaf-bb58-48a4-8bdf-2917d6ae110d" ] } ] },</v>
      </c>
    </row>
    <row r="21" spans="1:45" x14ac:dyDescent="0.25">
      <c r="A21" s="5">
        <v>20</v>
      </c>
      <c r="B21" s="5" t="s">
        <v>184</v>
      </c>
      <c r="C21" s="1" t="str">
        <f>LOWER(LEFT(Table1[[#This Row],[firstName]],1)&amp;Table1[[#This Row],[lastName]])</f>
        <v>ybadal</v>
      </c>
      <c r="D21" s="5" t="s">
        <v>42</v>
      </c>
      <c r="E21" s="5" t="s">
        <v>43</v>
      </c>
      <c r="F21" s="3" t="s">
        <v>331</v>
      </c>
      <c r="G21" s="3" t="str">
        <f>"mailto:info+"&amp;Table1[[#This Row],[id]]&amp;"@livelygig.com"</f>
        <v>mailto:info+20@livelygig.com</v>
      </c>
      <c r="H21" s="3" t="s">
        <v>364</v>
      </c>
      <c r="I21" s="3" t="s">
        <v>335</v>
      </c>
      <c r="J21" s="6">
        <v>66</v>
      </c>
      <c r="K21" s="6">
        <v>1</v>
      </c>
      <c r="L21" s="6">
        <v>28</v>
      </c>
      <c r="M21" s="6">
        <v>31</v>
      </c>
      <c r="N21" s="5"/>
      <c r="O21" s="5" t="str">
        <f>IF(LEN(Table1[[#This Row],[cnxn1]])&gt;0,VLOOKUP(Table1[[#This Row],[cnxn1]],Table1[[id]:[UUID]],2,FALSE),"")</f>
        <v>f7fe2ff1-5756-4ff9-a3fd-15961118746b</v>
      </c>
      <c r="P21" s="5" t="str">
        <f>IF(LEN(Table1[[#This Row],[cnxn2]])&gt;0,VLOOKUP(Table1[[#This Row],[cnxn2]],Table1[[id]:[UUID]],2,FALSE),"")</f>
        <v>768fd55e-2295-4511-9e19-04a8f29f9d9e</v>
      </c>
      <c r="Q21" s="5" t="str">
        <f>IF(LEN(Table1[[#This Row],[cnxn3]])&gt;0,VLOOKUP(Table1[[#This Row],[cnxn3]],Table1[[id]:[UUID]],2,FALSE),"")</f>
        <v>f5cd3cf1-f5d3-4f50-a951-e898b9272eb1</v>
      </c>
      <c r="R21" s="5" t="str">
        <f>IF(LEN(Table1[[#This Row],[cnxn4]])&gt;0,VLOOKUP(Table1[[#This Row],[cnxn4]],Table1[[id]:[UUID]],2,FALSE),"")</f>
        <v>2e7de2ea-9a33-4fd1-aeff-3ab2abf40adc</v>
      </c>
      <c r="S21" s="5" t="str">
        <f>IF(LEN(Table1[[#This Row],[cnxn5]])&gt;0,VLOOKUP(Table1[[#This Row],[cnxn5]],Table1[[id]:[UUID]],2,FALSE),"")</f>
        <v/>
      </c>
      <c r="T2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"f7fe2ff1-5756-4ff9-a3fd-15961118746b", "768fd55e-2295-4511-9e19-04a8f29f9d9e", "f5cd3cf1-f5d3-4f50-a951-e898b9272eb1", "2e7de2ea-9a33-4fd1-aeff-3ab2abf40adc" ], </v>
      </c>
      <c r="U21" s="3" t="str">
        <f>"""id"" : """&amp;Table1[[#This Row],[UUID]]&amp;""", "</f>
        <v xml:space="preserve">"id" : "502a7e29-40bb-4ebd-9666-a0651a920b9a", </v>
      </c>
      <c r="V21" s="3" t="str">
        <f>"""loginId"" : """&amp;Table1[[#This Row],[loginId]]&amp;""", "</f>
        <v xml:space="preserve">"loginId" : "ybadal", </v>
      </c>
      <c r="W21" s="3" t="str">
        <f>"""pwd"" : """&amp;Table1[[#This Row],[pwd]]&amp;""", "</f>
        <v xml:space="preserve">"pwd" : "livelygig", </v>
      </c>
      <c r="X21" s="3" t="str">
        <f>"""firstName""  : """&amp;Table1[[#This Row],[firstName]]&amp;""", "</f>
        <v xml:space="preserve">"firstName"  : "Yasiman", </v>
      </c>
      <c r="Y21" s="3" t="str">
        <f>"""lastName"" : """&amp;Table1[[#This Row],[lastName]]&amp;""", "</f>
        <v xml:space="preserve">"lastName" : "Badal", </v>
      </c>
      <c r="Z2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1" s="3" t="str">
        <f>"""contacts"" : { ""channels"": [ {""url"" : """&amp;Table1[[#This Row],[contact1]]&amp;""", ""chanType"" : """&amp;Table1[[#This Row],[contact1 type]]&amp;""" } ] },"</f>
        <v>"contacts" : { "channels": [ {"url" : "mailto:info+20@livelygig.com", "chanType" : "email" } ] },</v>
      </c>
      <c r="AB21" s="3" t="str">
        <f t="shared" si="0"/>
        <v>Yata! 21</v>
      </c>
      <c r="AC21" s="3">
        <f>+Table1[[#This Row],[cnxn1]]</f>
        <v>66</v>
      </c>
      <c r="AD21" s="3">
        <f>+Table1[[#This Row],[cnxn2]]</f>
        <v>1</v>
      </c>
      <c r="AE21" s="3">
        <v>14</v>
      </c>
      <c r="AF21" s="3" t="str">
        <f>IF(LEN(Table1[[#This Row],[PostTarget1-1]])&gt;0,VLOOKUP(Table1[[#This Row],[PostTarget1-1]],Table1[[id]:[UUID]],2,FALSE),"")</f>
        <v>f7fe2ff1-5756-4ff9-a3fd-15961118746b</v>
      </c>
      <c r="AG21" s="3" t="str">
        <f>IF(LEN(Table1[[#This Row],[PostTarget1-2]])&gt;0,VLOOKUP(Table1[[#This Row],[PostTarget1-2]],Table1[[id]:[UUID]],2,FALSE),"")</f>
        <v>768fd55e-2295-4511-9e19-04a8f29f9d9e</v>
      </c>
      <c r="AH21" s="3" t="str">
        <f>VLOOKUP(Table1[[#This Row],[PostLabel1]],skills[],2,TRUE)</f>
        <v>e6d98739-7a67-4e60-bdf8-bea589397f10</v>
      </c>
      <c r="AI2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21" , "labels" : [ "e6d98739-7a67-4e60-bdf8-bea589397f10" ] , "src" : "502a7e29-40bb-4ebd-9666-a0651a920b9a" , "trgts" : [ "f7fe2ff1-5756-4ff9-a3fd-15961118746b", "768fd55e-2295-4511-9e19-04a8f29f9d9e" ] }</v>
      </c>
      <c r="AJ21" s="3" t="str">
        <f t="shared" si="1"/>
        <v>Recommended freelancer: Ando Masahashi …</v>
      </c>
      <c r="AK21" s="3">
        <f>+Table1[[#This Row],[cnxn1]]</f>
        <v>66</v>
      </c>
      <c r="AL21" s="3">
        <f>+Table1[[#This Row],[cnxn2]]</f>
        <v>1</v>
      </c>
      <c r="AM21" s="3">
        <v>5</v>
      </c>
      <c r="AN21" s="3" t="str">
        <f>IF(LEN(Table1[[#This Row],[PostTarget2-1]])&gt;0,VLOOKUP(Table1[[#This Row],[PostTarget2-1]],Table1[[id]:[UUID]],2,FALSE),"")</f>
        <v>f7fe2ff1-5756-4ff9-a3fd-15961118746b</v>
      </c>
      <c r="AO21" s="3" t="str">
        <f>IF(LEN(Table1[[#This Row],[PostTarget2-2]])&gt;0,VLOOKUP(Table1[[#This Row],[PostTarget2-2]],Table1[[id]:[UUID]],2,FALSE),"")</f>
        <v>768fd55e-2295-4511-9e19-04a8f29f9d9e</v>
      </c>
      <c r="AP21" s="3" t="str">
        <f>VLOOKUP(Table1[[#This Row],[PostLabel2]],skills[],2,TRUE)</f>
        <v>ec84aab4-11c1-4d3f-8b81-6679cececdf3</v>
      </c>
      <c r="AQ2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"ec84aab4-11c1-4d3f-8b81-6679cececdf3" ] , "src" : "502a7e29-40bb-4ebd-9666-a0651a920b9a" , "trgts" : [ "768fd55e-2295-4511-9e19-04a8f29f9d9e", "f5cd3cf1-f5d3-4f50-a951-e898b9272eb1" ] }</v>
      </c>
      <c r="AR21" s="3" t="str">
        <f>"""initialPosts"" : ["&amp;Table1[[#This Row],[Post1]]&amp;Table1[[#This Row],[Post2]]&amp;" ]"</f>
        <v>"initialPosts" : [{ "content" : "Yata! 21" , "labels" : [ "e6d98739-7a67-4e60-bdf8-bea589397f10" ] , "src" : "502a7e29-40bb-4ebd-9666-a0651a920b9a" , "trgts" : [ "f7fe2ff1-5756-4ff9-a3fd-15961118746b", "768fd55e-2295-4511-9e19-04a8f29f9d9e" ] }, { "content" : "Recommended freelancer: Ando Masahashi …" , "labels" : [ "ec84aab4-11c1-4d3f-8b81-6679cececdf3" ] , "src" : "502a7e29-40bb-4ebd-9666-a0651a920b9a" , "trgts" : [ "768fd55e-2295-4511-9e19-04a8f29f9d9e", "f5cd3cf1-f5d3-4f50-a951-e898b9272eb1" ] } ]</v>
      </c>
      <c r="AS2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"502a7e29-40bb-4ebd-9666-a0651a920b9a", "loginId" : "ybadal", "pwd" : "livelygig", "firstName"  : "Yasiman", "lastName" : "Badal", "profilePic" : "https://encrypted-tbn0.gstatic.com/images?q=tbn:ANd9GcSkhqCi-FONrFAs5jciS2vsNwFmQ6ni4Leo8-TXTw_KQ7BAVysl3g", "contacts" : { "channels": [ {"url" : "mailto:info+20@livelygig.com", "chanType" : "email" } ] },"cnxns" : [ "f7fe2ff1-5756-4ff9-a3fd-15961118746b", "768fd55e-2295-4511-9e19-04a8f29f9d9e", "f5cd3cf1-f5d3-4f50-a951-e898b9272eb1", "2e7de2ea-9a33-4fd1-aeff-3ab2abf40adc" ], "initialPosts" : [{ "content" : "Yata! 21" , "labels" : [ "e6d98739-7a67-4e60-bdf8-bea589397f10" ] , "src" : "502a7e29-40bb-4ebd-9666-a0651a920b9a" , "trgts" : [ "f7fe2ff1-5756-4ff9-a3fd-15961118746b", "768fd55e-2295-4511-9e19-04a8f29f9d9e" ] }, { "content" : "Recommended freelancer: Ando Masahashi …" , "labels" : [ "ec84aab4-11c1-4d3f-8b81-6679cececdf3" ] , "src" : "502a7e29-40bb-4ebd-9666-a0651a920b9a" , "trgts" : [ "768fd55e-2295-4511-9e19-04a8f29f9d9e", "f5cd3cf1-f5d3-4f50-a951-e898b9272eb1" ] } ] },</v>
      </c>
    </row>
    <row r="22" spans="1:45" x14ac:dyDescent="0.25">
      <c r="A22" s="2">
        <v>21</v>
      </c>
      <c r="B22" s="1" t="s">
        <v>185</v>
      </c>
      <c r="C22" s="1" t="str">
        <f>LOWER(LEFT(Table1[[#This Row],[firstName]],1)&amp;Table1[[#This Row],[lastName]])</f>
        <v>mthakur</v>
      </c>
      <c r="D22" s="5" t="s">
        <v>44</v>
      </c>
      <c r="E22" s="5" t="s">
        <v>45</v>
      </c>
      <c r="F22" s="3" t="s">
        <v>331</v>
      </c>
      <c r="G22" s="3" t="str">
        <f>"mailto:info+"&amp;Table1[[#This Row],[id]]&amp;"@livelygig.com"</f>
        <v>mailto:info+21@livelygig.com</v>
      </c>
      <c r="H22" s="3" t="s">
        <v>364</v>
      </c>
      <c r="I22" s="3" t="s">
        <v>335</v>
      </c>
      <c r="J22" s="6">
        <v>59</v>
      </c>
      <c r="K22" s="6">
        <v>1</v>
      </c>
      <c r="L22" s="6">
        <v>38</v>
      </c>
      <c r="M22" s="6">
        <v>51</v>
      </c>
      <c r="N22" s="5"/>
      <c r="O22" s="5" t="str">
        <f>IF(LEN(Table1[[#This Row],[cnxn1]])&gt;0,VLOOKUP(Table1[[#This Row],[cnxn1]],Table1[[id]:[UUID]],2,FALSE),"")</f>
        <v>43a9f1ee-41d1-4181-9360-4415f9624ce2</v>
      </c>
      <c r="P22" s="5" t="str">
        <f>IF(LEN(Table1[[#This Row],[cnxn2]])&gt;0,VLOOKUP(Table1[[#This Row],[cnxn2]],Table1[[id]:[UUID]],2,FALSE),"")</f>
        <v>768fd55e-2295-4511-9e19-04a8f29f9d9e</v>
      </c>
      <c r="Q22" s="5" t="str">
        <f>IF(LEN(Table1[[#This Row],[cnxn3]])&gt;0,VLOOKUP(Table1[[#This Row],[cnxn3]],Table1[[id]:[UUID]],2,FALSE),"")</f>
        <v>a2ecef3f-df23-467a-bfe1-1fa2d331442d</v>
      </c>
      <c r="R22" s="5" t="str">
        <f>IF(LEN(Table1[[#This Row],[cnxn4]])&gt;0,VLOOKUP(Table1[[#This Row],[cnxn4]],Table1[[id]:[UUID]],2,FALSE),"")</f>
        <v>4c97d00a-f9b7-4073-93bc-968c29f4e86a</v>
      </c>
      <c r="S22" s="5" t="str">
        <f>IF(LEN(Table1[[#This Row],[cnxn5]])&gt;0,VLOOKUP(Table1[[#This Row],[cnxn5]],Table1[[id]:[UUID]],2,FALSE),"")</f>
        <v/>
      </c>
      <c r="T2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"43a9f1ee-41d1-4181-9360-4415f9624ce2", "768fd55e-2295-4511-9e19-04a8f29f9d9e", "a2ecef3f-df23-467a-bfe1-1fa2d331442d", "4c97d00a-f9b7-4073-93bc-968c29f4e86a" ], </v>
      </c>
      <c r="U22" s="3" t="str">
        <f>"""id"" : """&amp;Table1[[#This Row],[UUID]]&amp;""", "</f>
        <v xml:space="preserve">"id" : "192a8f61-aac0-4261-918c-b1a31f8f26f6", </v>
      </c>
      <c r="V22" s="3" t="str">
        <f>"""loginId"" : """&amp;Table1[[#This Row],[loginId]]&amp;""", "</f>
        <v xml:space="preserve">"loginId" : "mthakur", </v>
      </c>
      <c r="W22" s="3" t="str">
        <f>"""pwd"" : """&amp;Table1[[#This Row],[pwd]]&amp;""", "</f>
        <v xml:space="preserve">"pwd" : "livelygig", </v>
      </c>
      <c r="X22" s="3" t="str">
        <f>"""firstName""  : """&amp;Table1[[#This Row],[firstName]]&amp;""", "</f>
        <v xml:space="preserve">"firstName"  : "Matrika", </v>
      </c>
      <c r="Y22" s="3" t="str">
        <f>"""lastName"" : """&amp;Table1[[#This Row],[lastName]]&amp;""", "</f>
        <v xml:space="preserve">"lastName" : "Thakur", </v>
      </c>
      <c r="Z2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2" s="3" t="str">
        <f>"""contacts"" : { ""channels"": [ {""url"" : """&amp;Table1[[#This Row],[contact1]]&amp;""", ""chanType"" : """&amp;Table1[[#This Row],[contact1 type]]&amp;""" } ] },"</f>
        <v>"contacts" : { "channels": [ {"url" : "mailto:info+21@livelygig.com", "chanType" : "email" } ] },</v>
      </c>
      <c r="AB22" s="3" t="str">
        <f t="shared" si="0"/>
        <v>Yata! 22</v>
      </c>
      <c r="AC22" s="3">
        <f>+Table1[[#This Row],[cnxn1]]</f>
        <v>59</v>
      </c>
      <c r="AD22" s="3">
        <f>+Table1[[#This Row],[cnxn2]]</f>
        <v>1</v>
      </c>
      <c r="AE22" s="3">
        <v>20</v>
      </c>
      <c r="AF22" s="3" t="str">
        <f>IF(LEN(Table1[[#This Row],[PostTarget1-1]])&gt;0,VLOOKUP(Table1[[#This Row],[PostTarget1-1]],Table1[[id]:[UUID]],2,FALSE),"")</f>
        <v>43a9f1ee-41d1-4181-9360-4415f9624ce2</v>
      </c>
      <c r="AG22" s="3" t="str">
        <f>IF(LEN(Table1[[#This Row],[PostTarget1-2]])&gt;0,VLOOKUP(Table1[[#This Row],[PostTarget1-2]],Table1[[id]:[UUID]],2,FALSE),"")</f>
        <v>768fd55e-2295-4511-9e19-04a8f29f9d9e</v>
      </c>
      <c r="AH22" s="3" t="str">
        <f>VLOOKUP(Table1[[#This Row],[PostLabel1]],skills[],2,TRUE)</f>
        <v>b16e24cb-57fd-4919-97a1-f5f6bd3607b4</v>
      </c>
      <c r="AI2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22" , "labels" : [ "b16e24cb-57fd-4919-97a1-f5f6bd3607b4" ] , "src" : "192a8f61-aac0-4261-918c-b1a31f8f26f6" , "trgts" : [ "43a9f1ee-41d1-4181-9360-4415f9624ce2", "768fd55e-2295-4511-9e19-04a8f29f9d9e" ] }</v>
      </c>
      <c r="AJ22" s="3" t="str">
        <f t="shared" si="1"/>
        <v>Recommended freelancer: Ando Masahashi …</v>
      </c>
      <c r="AK22" s="3">
        <f>+Table1[[#This Row],[cnxn1]]</f>
        <v>59</v>
      </c>
      <c r="AL22" s="3">
        <f>+Table1[[#This Row],[cnxn2]]</f>
        <v>1</v>
      </c>
      <c r="AM22" s="3">
        <v>3</v>
      </c>
      <c r="AN22" s="3" t="str">
        <f>IF(LEN(Table1[[#This Row],[PostTarget2-1]])&gt;0,VLOOKUP(Table1[[#This Row],[PostTarget2-1]],Table1[[id]:[UUID]],2,FALSE),"")</f>
        <v>43a9f1ee-41d1-4181-9360-4415f9624ce2</v>
      </c>
      <c r="AO22" s="3" t="str">
        <f>IF(LEN(Table1[[#This Row],[PostTarget2-2]])&gt;0,VLOOKUP(Table1[[#This Row],[PostTarget2-2]],Table1[[id]:[UUID]],2,FALSE),"")</f>
        <v>768fd55e-2295-4511-9e19-04a8f29f9d9e</v>
      </c>
      <c r="AP22" s="3" t="str">
        <f>VLOOKUP(Table1[[#This Row],[PostLabel2]],skills[],2,TRUE)</f>
        <v>123c2d45-f420-4b34-a677-ba81b45a09b1</v>
      </c>
      <c r="AQ2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"123c2d45-f420-4b34-a677-ba81b45a09b1" ] , "src" : "192a8f61-aac0-4261-918c-b1a31f8f26f6" , "trgts" : [ "768fd55e-2295-4511-9e19-04a8f29f9d9e", "a2ecef3f-df23-467a-bfe1-1fa2d331442d" ] }</v>
      </c>
      <c r="AR22" s="3" t="str">
        <f>"""initialPosts"" : ["&amp;Table1[[#This Row],[Post1]]&amp;Table1[[#This Row],[Post2]]&amp;" ]"</f>
        <v>"initialPosts" : [{ "content" : "Yata! 22" , "labels" : [ "b16e24cb-57fd-4919-97a1-f5f6bd3607b4" ] , "src" : "192a8f61-aac0-4261-918c-b1a31f8f26f6" , "trgts" : [ "43a9f1ee-41d1-4181-9360-4415f9624ce2", "768fd55e-2295-4511-9e19-04a8f29f9d9e" ] }, { "content" : "Recommended freelancer: Ando Masahashi …" , "labels" : [ "123c2d45-f420-4b34-a677-ba81b45a09b1" ] , "src" : "192a8f61-aac0-4261-918c-b1a31f8f26f6" , "trgts" : [ "768fd55e-2295-4511-9e19-04a8f29f9d9e", "a2ecef3f-df23-467a-bfe1-1fa2d331442d" ] } ]</v>
      </c>
      <c r="AS2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"192a8f61-aac0-4261-918c-b1a31f8f26f6", "loginId" : "mthakur", "pwd" : "livelygig", "firstName"  : "Matrika", "lastName" : "Thakur", "profilePic" : "https://encrypted-tbn0.gstatic.com/images?q=tbn:ANd9GcSkhqCi-FONrFAs5jciS2vsNwFmQ6ni4Leo8-TXTw_KQ7BAVysl3g", "contacts" : { "channels": [ {"url" : "mailto:info+21@livelygig.com", "chanType" : "email" } ] },"cnxns" : [ "43a9f1ee-41d1-4181-9360-4415f9624ce2", "768fd55e-2295-4511-9e19-04a8f29f9d9e", "a2ecef3f-df23-467a-bfe1-1fa2d331442d", "4c97d00a-f9b7-4073-93bc-968c29f4e86a" ], "initialPosts" : [{ "content" : "Yata! 22" , "labels" : [ "b16e24cb-57fd-4919-97a1-f5f6bd3607b4" ] , "src" : "192a8f61-aac0-4261-918c-b1a31f8f26f6" , "trgts" : [ "43a9f1ee-41d1-4181-9360-4415f9624ce2", "768fd55e-2295-4511-9e19-04a8f29f9d9e" ] }, { "content" : "Recommended freelancer: Ando Masahashi …" , "labels" : [ "123c2d45-f420-4b34-a677-ba81b45a09b1" ] , "src" : "192a8f61-aac0-4261-918c-b1a31f8f26f6" , "trgts" : [ "768fd55e-2295-4511-9e19-04a8f29f9d9e", "a2ecef3f-df23-467a-bfe1-1fa2d331442d" ] } ] },</v>
      </c>
    </row>
    <row r="23" spans="1:45" x14ac:dyDescent="0.25">
      <c r="A23" s="2">
        <v>22</v>
      </c>
      <c r="B23" s="1" t="s">
        <v>186</v>
      </c>
      <c r="C23" s="1" t="str">
        <f>LOWER(LEFT(Table1[[#This Row],[firstName]],1)&amp;Table1[[#This Row],[lastName]])</f>
        <v>vdey</v>
      </c>
      <c r="D23" s="5" t="s">
        <v>46</v>
      </c>
      <c r="E23" s="5" t="s">
        <v>47</v>
      </c>
      <c r="F23" s="3" t="s">
        <v>331</v>
      </c>
      <c r="G23" s="3" t="str">
        <f>"mailto:info+"&amp;Table1[[#This Row],[id]]&amp;"@livelygig.com"</f>
        <v>mailto:info+22@livelygig.com</v>
      </c>
      <c r="H23" s="3" t="s">
        <v>364</v>
      </c>
      <c r="I23" s="3" t="s">
        <v>335</v>
      </c>
      <c r="J23" s="6">
        <v>81</v>
      </c>
      <c r="K23" s="6">
        <v>1</v>
      </c>
      <c r="L23" s="6">
        <v>76</v>
      </c>
      <c r="M23" s="6">
        <v>21</v>
      </c>
      <c r="N23" s="5"/>
      <c r="O23" s="5" t="str">
        <f>IF(LEN(Table1[[#This Row],[cnxn1]])&gt;0,VLOOKUP(Table1[[#This Row],[cnxn1]],Table1[[id]:[UUID]],2,FALSE),"")</f>
        <v>5da946b7-7b4e-4e7b-8cfd-4eb5c020b0c0</v>
      </c>
      <c r="P23" s="5" t="str">
        <f>IF(LEN(Table1[[#This Row],[cnxn2]])&gt;0,VLOOKUP(Table1[[#This Row],[cnxn2]],Table1[[id]:[UUID]],2,FALSE),"")</f>
        <v>768fd55e-2295-4511-9e19-04a8f29f9d9e</v>
      </c>
      <c r="Q23" s="5" t="str">
        <f>IF(LEN(Table1[[#This Row],[cnxn3]])&gt;0,VLOOKUP(Table1[[#This Row],[cnxn3]],Table1[[id]:[UUID]],2,FALSE),"")</f>
        <v>0063a81d-a4ec-4588-bc34-d261c64a76d9</v>
      </c>
      <c r="R23" s="5" t="str">
        <f>IF(LEN(Table1[[#This Row],[cnxn4]])&gt;0,VLOOKUP(Table1[[#This Row],[cnxn4]],Table1[[id]:[UUID]],2,FALSE),"")</f>
        <v>192a8f61-aac0-4261-918c-b1a31f8f26f6</v>
      </c>
      <c r="S23" s="5" t="str">
        <f>IF(LEN(Table1[[#This Row],[cnxn5]])&gt;0,VLOOKUP(Table1[[#This Row],[cnxn5]],Table1[[id]:[UUID]],2,FALSE),"")</f>
        <v/>
      </c>
      <c r="T2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"5da946b7-7b4e-4e7b-8cfd-4eb5c020b0c0", "768fd55e-2295-4511-9e19-04a8f29f9d9e", "0063a81d-a4ec-4588-bc34-d261c64a76d9", "192a8f61-aac0-4261-918c-b1a31f8f26f6" ], </v>
      </c>
      <c r="U23" s="3" t="str">
        <f>"""id"" : """&amp;Table1[[#This Row],[UUID]]&amp;""", "</f>
        <v xml:space="preserve">"id" : "e4b86eaf-25ba-4ad5-a52e-35b5c9c17b70", </v>
      </c>
      <c r="V23" s="3" t="str">
        <f>"""loginId"" : """&amp;Table1[[#This Row],[loginId]]&amp;""", "</f>
        <v xml:space="preserve">"loginId" : "vdey", </v>
      </c>
      <c r="W23" s="3" t="str">
        <f>"""pwd"" : """&amp;Table1[[#This Row],[pwd]]&amp;""", "</f>
        <v xml:space="preserve">"pwd" : "livelygig", </v>
      </c>
      <c r="X23" s="3" t="str">
        <f>"""firstName""  : """&amp;Table1[[#This Row],[firstName]]&amp;""", "</f>
        <v xml:space="preserve">"firstName"  : "Vandana", </v>
      </c>
      <c r="Y23" s="3" t="str">
        <f>"""lastName"" : """&amp;Table1[[#This Row],[lastName]]&amp;""", "</f>
        <v xml:space="preserve">"lastName" : "Dey", </v>
      </c>
      <c r="Z2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3" s="3" t="str">
        <f>"""contacts"" : { ""channels"": [ {""url"" : """&amp;Table1[[#This Row],[contact1]]&amp;""", ""chanType"" : """&amp;Table1[[#This Row],[contact1 type]]&amp;""" } ] },"</f>
        <v>"contacts" : { "channels": [ {"url" : "mailto:info+22@livelygig.com", "chanType" : "email" } ] },</v>
      </c>
      <c r="AB23" s="3" t="str">
        <f t="shared" si="0"/>
        <v>Yata! 23</v>
      </c>
      <c r="AC23" s="3">
        <f>+Table1[[#This Row],[cnxn1]]</f>
        <v>81</v>
      </c>
      <c r="AD23" s="3">
        <f>+Table1[[#This Row],[cnxn2]]</f>
        <v>1</v>
      </c>
      <c r="AE23" s="3">
        <v>5</v>
      </c>
      <c r="AF23" s="3" t="str">
        <f>IF(LEN(Table1[[#This Row],[PostTarget1-1]])&gt;0,VLOOKUP(Table1[[#This Row],[PostTarget1-1]],Table1[[id]:[UUID]],2,FALSE),"")</f>
        <v>5da946b7-7b4e-4e7b-8cfd-4eb5c020b0c0</v>
      </c>
      <c r="AG23" s="3" t="str">
        <f>IF(LEN(Table1[[#This Row],[PostTarget1-2]])&gt;0,VLOOKUP(Table1[[#This Row],[PostTarget1-2]],Table1[[id]:[UUID]],2,FALSE),"")</f>
        <v>768fd55e-2295-4511-9e19-04a8f29f9d9e</v>
      </c>
      <c r="AH23" s="3" t="str">
        <f>VLOOKUP(Table1[[#This Row],[PostLabel1]],skills[],2,TRUE)</f>
        <v>ec84aab4-11c1-4d3f-8b81-6679cececdf3</v>
      </c>
      <c r="AI2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23" , "labels" : [ "ec84aab4-11c1-4d3f-8b81-6679cececdf3" ] , "src" : "e4b86eaf-25ba-4ad5-a52e-35b5c9c17b70" , "trgts" : [ "5da946b7-7b4e-4e7b-8cfd-4eb5c020b0c0", "768fd55e-2295-4511-9e19-04a8f29f9d9e" ] }</v>
      </c>
      <c r="AJ23" s="3" t="str">
        <f t="shared" si="1"/>
        <v>Recommended freelancer: Ando Masahashi …</v>
      </c>
      <c r="AK23" s="3">
        <f>+Table1[[#This Row],[cnxn1]]</f>
        <v>81</v>
      </c>
      <c r="AL23" s="3">
        <f>+Table1[[#This Row],[cnxn2]]</f>
        <v>1</v>
      </c>
      <c r="AM23" s="3">
        <v>20</v>
      </c>
      <c r="AN23" s="3" t="str">
        <f>IF(LEN(Table1[[#This Row],[PostTarget2-1]])&gt;0,VLOOKUP(Table1[[#This Row],[PostTarget2-1]],Table1[[id]:[UUID]],2,FALSE),"")</f>
        <v>5da946b7-7b4e-4e7b-8cfd-4eb5c020b0c0</v>
      </c>
      <c r="AO23" s="3" t="str">
        <f>IF(LEN(Table1[[#This Row],[PostTarget2-2]])&gt;0,VLOOKUP(Table1[[#This Row],[PostTarget2-2]],Table1[[id]:[UUID]],2,FALSE),"")</f>
        <v>768fd55e-2295-4511-9e19-04a8f29f9d9e</v>
      </c>
      <c r="AP23" s="3" t="str">
        <f>VLOOKUP(Table1[[#This Row],[PostLabel2]],skills[],2,TRUE)</f>
        <v>b16e24cb-57fd-4919-97a1-f5f6bd3607b4</v>
      </c>
      <c r="AQ2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"b16e24cb-57fd-4919-97a1-f5f6bd3607b4" ] , "src" : "e4b86eaf-25ba-4ad5-a52e-35b5c9c17b70" , "trgts" : [ "768fd55e-2295-4511-9e19-04a8f29f9d9e", "0063a81d-a4ec-4588-bc34-d261c64a76d9" ] }</v>
      </c>
      <c r="AR23" s="3" t="str">
        <f>"""initialPosts"" : ["&amp;Table1[[#This Row],[Post1]]&amp;Table1[[#This Row],[Post2]]&amp;" ]"</f>
        <v>"initialPosts" : [{ "content" : "Yata! 23" , "labels" : [ "ec84aab4-11c1-4d3f-8b81-6679cececdf3" ] , "src" : "e4b86eaf-25ba-4ad5-a52e-35b5c9c17b70" , "trgts" : [ "5da946b7-7b4e-4e7b-8cfd-4eb5c020b0c0", "768fd55e-2295-4511-9e19-04a8f29f9d9e" ] }, { "content" : "Recommended freelancer: Ando Masahashi …" , "labels" : [ "b16e24cb-57fd-4919-97a1-f5f6bd3607b4" ] , "src" : "e4b86eaf-25ba-4ad5-a52e-35b5c9c17b70" , "trgts" : [ "768fd55e-2295-4511-9e19-04a8f29f9d9e", "0063a81d-a4ec-4588-bc34-d261c64a76d9" ] } ]</v>
      </c>
      <c r="AS2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"e4b86eaf-25ba-4ad5-a52e-35b5c9c17b70", "loginId" : "vdey", "pwd" : "livelygig", "firstName"  : "Vandana", "lastName" : "Dey", "profilePic" : "https://encrypted-tbn0.gstatic.com/images?q=tbn:ANd9GcSkhqCi-FONrFAs5jciS2vsNwFmQ6ni4Leo8-TXTw_KQ7BAVysl3g", "contacts" : { "channels": [ {"url" : "mailto:info+22@livelygig.com", "chanType" : "email" } ] },"cnxns" : [ "5da946b7-7b4e-4e7b-8cfd-4eb5c020b0c0", "768fd55e-2295-4511-9e19-04a8f29f9d9e", "0063a81d-a4ec-4588-bc34-d261c64a76d9", "192a8f61-aac0-4261-918c-b1a31f8f26f6" ], "initialPosts" : [{ "content" : "Yata! 23" , "labels" : [ "ec84aab4-11c1-4d3f-8b81-6679cececdf3" ] , "src" : "e4b86eaf-25ba-4ad5-a52e-35b5c9c17b70" , "trgts" : [ "5da946b7-7b4e-4e7b-8cfd-4eb5c020b0c0", "768fd55e-2295-4511-9e19-04a8f29f9d9e" ] }, { "content" : "Recommended freelancer: Ando Masahashi …" , "labels" : [ "b16e24cb-57fd-4919-97a1-f5f6bd3607b4" ] , "src" : "e4b86eaf-25ba-4ad5-a52e-35b5c9c17b70" , "trgts" : [ "768fd55e-2295-4511-9e19-04a8f29f9d9e", "0063a81d-a4ec-4588-bc34-d261c64a76d9" ] } ] },</v>
      </c>
    </row>
    <row r="24" spans="1:45" x14ac:dyDescent="0.25">
      <c r="A24" s="4">
        <v>23</v>
      </c>
      <c r="B24" s="1" t="s">
        <v>187</v>
      </c>
      <c r="C24" s="1" t="str">
        <f>LOWER(LEFT(Table1[[#This Row],[firstName]],1)&amp;Table1[[#This Row],[lastName]])</f>
        <v>mharrison</v>
      </c>
      <c r="D24" s="5" t="s">
        <v>48</v>
      </c>
      <c r="E24" s="5" t="s">
        <v>49</v>
      </c>
      <c r="F24" s="3" t="s">
        <v>331</v>
      </c>
      <c r="G24" s="3" t="str">
        <f>"mailto:info+"&amp;Table1[[#This Row],[id]]&amp;"@livelygig.com"</f>
        <v>mailto:info+23@livelygig.com</v>
      </c>
      <c r="H24" s="3" t="s">
        <v>364</v>
      </c>
      <c r="I24" s="3" t="s">
        <v>335</v>
      </c>
      <c r="J24" s="6">
        <v>81</v>
      </c>
      <c r="K24" s="6">
        <v>1</v>
      </c>
      <c r="L24" s="6">
        <v>11</v>
      </c>
      <c r="M24" s="6">
        <v>66</v>
      </c>
      <c r="N24" s="5"/>
      <c r="O24" s="5" t="str">
        <f>IF(LEN(Table1[[#This Row],[cnxn1]])&gt;0,VLOOKUP(Table1[[#This Row],[cnxn1]],Table1[[id]:[UUID]],2,FALSE),"")</f>
        <v>5da946b7-7b4e-4e7b-8cfd-4eb5c020b0c0</v>
      </c>
      <c r="P24" s="5" t="str">
        <f>IF(LEN(Table1[[#This Row],[cnxn2]])&gt;0,VLOOKUP(Table1[[#This Row],[cnxn2]],Table1[[id]:[UUID]],2,FALSE),"")</f>
        <v>768fd55e-2295-4511-9e19-04a8f29f9d9e</v>
      </c>
      <c r="Q24" s="5" t="str">
        <f>IF(LEN(Table1[[#This Row],[cnxn3]])&gt;0,VLOOKUP(Table1[[#This Row],[cnxn3]],Table1[[id]:[UUID]],2,FALSE),"")</f>
        <v>2413be6a-7573-454d-a393-1d22e45c993b</v>
      </c>
      <c r="R24" s="5" t="str">
        <f>IF(LEN(Table1[[#This Row],[cnxn4]])&gt;0,VLOOKUP(Table1[[#This Row],[cnxn4]],Table1[[id]:[UUID]],2,FALSE),"")</f>
        <v>f7fe2ff1-5756-4ff9-a3fd-15961118746b</v>
      </c>
      <c r="S24" s="5" t="str">
        <f>IF(LEN(Table1[[#This Row],[cnxn5]])&gt;0,VLOOKUP(Table1[[#This Row],[cnxn5]],Table1[[id]:[UUID]],2,FALSE),"")</f>
        <v/>
      </c>
      <c r="T2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"5da946b7-7b4e-4e7b-8cfd-4eb5c020b0c0", "768fd55e-2295-4511-9e19-04a8f29f9d9e", "2413be6a-7573-454d-a393-1d22e45c993b", "f7fe2ff1-5756-4ff9-a3fd-15961118746b" ], </v>
      </c>
      <c r="U24" s="3" t="str">
        <f>"""id"" : """&amp;Table1[[#This Row],[UUID]]&amp;""", "</f>
        <v xml:space="preserve">"id" : "aa1a1b4b-c9b4-4d72-96ac-f45f38802f70", </v>
      </c>
      <c r="V24" s="3" t="str">
        <f>"""loginId"" : """&amp;Table1[[#This Row],[loginId]]&amp;""", "</f>
        <v xml:space="preserve">"loginId" : "mharrison", </v>
      </c>
      <c r="W24" s="3" t="str">
        <f>"""pwd"" : """&amp;Table1[[#This Row],[pwd]]&amp;""", "</f>
        <v xml:space="preserve">"pwd" : "livelygig", </v>
      </c>
      <c r="X24" s="3" t="str">
        <f>"""firstName""  : """&amp;Table1[[#This Row],[firstName]]&amp;""", "</f>
        <v xml:space="preserve">"firstName"  : "Marlon", </v>
      </c>
      <c r="Y24" s="3" t="str">
        <f>"""lastName"" : """&amp;Table1[[#This Row],[lastName]]&amp;""", "</f>
        <v xml:space="preserve">"lastName" : "Harrison", </v>
      </c>
      <c r="Z2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4" s="3" t="str">
        <f>"""contacts"" : { ""channels"": [ {""url"" : """&amp;Table1[[#This Row],[contact1]]&amp;""", ""chanType"" : """&amp;Table1[[#This Row],[contact1 type]]&amp;""" } ] },"</f>
        <v>"contacts" : { "channels": [ {"url" : "mailto:info+23@livelygig.com", "chanType" : "email" } ] },</v>
      </c>
      <c r="AB24" s="3" t="str">
        <f t="shared" si="0"/>
        <v>Yata! 24</v>
      </c>
      <c r="AC24" s="3">
        <f>+Table1[[#This Row],[cnxn1]]</f>
        <v>81</v>
      </c>
      <c r="AD24" s="3">
        <f>+Table1[[#This Row],[cnxn2]]</f>
        <v>1</v>
      </c>
      <c r="AE24" s="3">
        <v>3</v>
      </c>
      <c r="AF24" s="3" t="str">
        <f>IF(LEN(Table1[[#This Row],[PostTarget1-1]])&gt;0,VLOOKUP(Table1[[#This Row],[PostTarget1-1]],Table1[[id]:[UUID]],2,FALSE),"")</f>
        <v>5da946b7-7b4e-4e7b-8cfd-4eb5c020b0c0</v>
      </c>
      <c r="AG24" s="3" t="str">
        <f>IF(LEN(Table1[[#This Row],[PostTarget1-2]])&gt;0,VLOOKUP(Table1[[#This Row],[PostTarget1-2]],Table1[[id]:[UUID]],2,FALSE),"")</f>
        <v>768fd55e-2295-4511-9e19-04a8f29f9d9e</v>
      </c>
      <c r="AH24" s="3" t="str">
        <f>VLOOKUP(Table1[[#This Row],[PostLabel1]],skills[],2,TRUE)</f>
        <v>123c2d45-f420-4b34-a677-ba81b45a09b1</v>
      </c>
      <c r="AI2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24" , "labels" : [ "123c2d45-f420-4b34-a677-ba81b45a09b1" ] , "src" : "aa1a1b4b-c9b4-4d72-96ac-f45f38802f70" , "trgts" : [ "5da946b7-7b4e-4e7b-8cfd-4eb5c020b0c0", "768fd55e-2295-4511-9e19-04a8f29f9d9e" ] }</v>
      </c>
      <c r="AJ24" s="3" t="str">
        <f t="shared" si="1"/>
        <v>Recommended freelancer: Ando Masahashi …</v>
      </c>
      <c r="AK24" s="3">
        <f>+Table1[[#This Row],[cnxn1]]</f>
        <v>81</v>
      </c>
      <c r="AL24" s="3">
        <f>+Table1[[#This Row],[cnxn2]]</f>
        <v>1</v>
      </c>
      <c r="AM24" s="3">
        <v>4</v>
      </c>
      <c r="AN24" s="3" t="str">
        <f>IF(LEN(Table1[[#This Row],[PostTarget2-1]])&gt;0,VLOOKUP(Table1[[#This Row],[PostTarget2-1]],Table1[[id]:[UUID]],2,FALSE),"")</f>
        <v>5da946b7-7b4e-4e7b-8cfd-4eb5c020b0c0</v>
      </c>
      <c r="AO24" s="3" t="str">
        <f>IF(LEN(Table1[[#This Row],[PostTarget2-2]])&gt;0,VLOOKUP(Table1[[#This Row],[PostTarget2-2]],Table1[[id]:[UUID]],2,FALSE),"")</f>
        <v>768fd55e-2295-4511-9e19-04a8f29f9d9e</v>
      </c>
      <c r="AP24" s="3" t="str">
        <f>VLOOKUP(Table1[[#This Row],[PostLabel2]],skills[],2,TRUE)</f>
        <v>e2d4153e-6e9f-4baf-89fb-156d75f74c4a</v>
      </c>
      <c r="AQ2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"e2d4153e-6e9f-4baf-89fb-156d75f74c4a" ] , "src" : "aa1a1b4b-c9b4-4d72-96ac-f45f38802f70" , "trgts" : [ "768fd55e-2295-4511-9e19-04a8f29f9d9e", "2413be6a-7573-454d-a393-1d22e45c993b" ] }</v>
      </c>
      <c r="AR24" s="3" t="str">
        <f>"""initialPosts"" : ["&amp;Table1[[#This Row],[Post1]]&amp;Table1[[#This Row],[Post2]]&amp;" ]"</f>
        <v>"initialPosts" : [{ "content" : "Yata! 24" , "labels" : [ "123c2d45-f420-4b34-a677-ba81b45a09b1" ] , "src" : "aa1a1b4b-c9b4-4d72-96ac-f45f38802f70" , "trgts" : [ "5da946b7-7b4e-4e7b-8cfd-4eb5c020b0c0", "768fd55e-2295-4511-9e19-04a8f29f9d9e" ] }, { "content" : "Recommended freelancer: Ando Masahashi …" , "labels" : [ "e2d4153e-6e9f-4baf-89fb-156d75f74c4a" ] , "src" : "aa1a1b4b-c9b4-4d72-96ac-f45f38802f70" , "trgts" : [ "768fd55e-2295-4511-9e19-04a8f29f9d9e", "2413be6a-7573-454d-a393-1d22e45c993b" ] } ]</v>
      </c>
      <c r="AS2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"aa1a1b4b-c9b4-4d72-96ac-f45f38802f70", "loginId" : "mharrison", "pwd" : "livelygig", "firstName"  : "Marlon", "lastName" : "Harrison", "profilePic" : "https://encrypted-tbn0.gstatic.com/images?q=tbn:ANd9GcSkhqCi-FONrFAs5jciS2vsNwFmQ6ni4Leo8-TXTw_KQ7BAVysl3g", "contacts" : { "channels": [ {"url" : "mailto:info+23@livelygig.com", "chanType" : "email" } ] },"cnxns" : [ "5da946b7-7b4e-4e7b-8cfd-4eb5c020b0c0", "768fd55e-2295-4511-9e19-04a8f29f9d9e", "2413be6a-7573-454d-a393-1d22e45c993b", "f7fe2ff1-5756-4ff9-a3fd-15961118746b" ], "initialPosts" : [{ "content" : "Yata! 24" , "labels" : [ "123c2d45-f420-4b34-a677-ba81b45a09b1" ] , "src" : "aa1a1b4b-c9b4-4d72-96ac-f45f38802f70" , "trgts" : [ "5da946b7-7b4e-4e7b-8cfd-4eb5c020b0c0", "768fd55e-2295-4511-9e19-04a8f29f9d9e" ] }, { "content" : "Recommended freelancer: Ando Masahashi …" , "labels" : [ "e2d4153e-6e9f-4baf-89fb-156d75f74c4a" ] , "src" : "aa1a1b4b-c9b4-4d72-96ac-f45f38802f70" , "trgts" : [ "768fd55e-2295-4511-9e19-04a8f29f9d9e", "2413be6a-7573-454d-a393-1d22e45c993b" ] } ] },</v>
      </c>
    </row>
    <row r="25" spans="1:45" x14ac:dyDescent="0.25">
      <c r="A25" s="5">
        <v>24</v>
      </c>
      <c r="B25" s="5" t="s">
        <v>188</v>
      </c>
      <c r="C25" s="1" t="str">
        <f>LOWER(LEFT(Table1[[#This Row],[firstName]],1)&amp;Table1[[#This Row],[lastName]])</f>
        <v>erice</v>
      </c>
      <c r="D25" s="5" t="s">
        <v>50</v>
      </c>
      <c r="E25" s="5" t="s">
        <v>51</v>
      </c>
      <c r="F25" s="3" t="s">
        <v>331</v>
      </c>
      <c r="G25" s="3" t="str">
        <f>"mailto:info+"&amp;Table1[[#This Row],[id]]&amp;"@livelygig.com"</f>
        <v>mailto:info+24@livelygig.com</v>
      </c>
      <c r="H25" s="3" t="s">
        <v>364</v>
      </c>
      <c r="I25" s="3" t="s">
        <v>335</v>
      </c>
      <c r="J25" s="6">
        <v>54</v>
      </c>
      <c r="K25" s="6">
        <v>1</v>
      </c>
      <c r="L25" s="6">
        <v>40</v>
      </c>
      <c r="M25" s="6">
        <v>5</v>
      </c>
      <c r="N25" s="5"/>
      <c r="O25" s="5" t="str">
        <f>IF(LEN(Table1[[#This Row],[cnxn1]])&gt;0,VLOOKUP(Table1[[#This Row],[cnxn1]],Table1[[id]:[UUID]],2,FALSE),"")</f>
        <v>476aab86-01a7-4cc8-a80e-b2f36ad6ed0e</v>
      </c>
      <c r="P25" s="5" t="str">
        <f>IF(LEN(Table1[[#This Row],[cnxn2]])&gt;0,VLOOKUP(Table1[[#This Row],[cnxn2]],Table1[[id]:[UUID]],2,FALSE),"")</f>
        <v>768fd55e-2295-4511-9e19-04a8f29f9d9e</v>
      </c>
      <c r="Q25" s="5" t="str">
        <f>IF(LEN(Table1[[#This Row],[cnxn3]])&gt;0,VLOOKUP(Table1[[#This Row],[cnxn3]],Table1[[id]:[UUID]],2,FALSE),"")</f>
        <v>93a381ad-c00d-4ee3-9a5a-fa47308efe64</v>
      </c>
      <c r="R25" s="5" t="str">
        <f>IF(LEN(Table1[[#This Row],[cnxn4]])&gt;0,VLOOKUP(Table1[[#This Row],[cnxn4]],Table1[[id]:[UUID]],2,FALSE),"")</f>
        <v>23c3669c-de78-4a5d-8c15-4a3792a96f10</v>
      </c>
      <c r="S25" s="5" t="str">
        <f>IF(LEN(Table1[[#This Row],[cnxn5]])&gt;0,VLOOKUP(Table1[[#This Row],[cnxn5]],Table1[[id]:[UUID]],2,FALSE),"")</f>
        <v/>
      </c>
      <c r="T2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"476aab86-01a7-4cc8-a80e-b2f36ad6ed0e", "768fd55e-2295-4511-9e19-04a8f29f9d9e", "93a381ad-c00d-4ee3-9a5a-fa47308efe64", "23c3669c-de78-4a5d-8c15-4a3792a96f10" ], </v>
      </c>
      <c r="U25" s="3" t="str">
        <f>"""id"" : """&amp;Table1[[#This Row],[UUID]]&amp;""", "</f>
        <v xml:space="preserve">"id" : "90139a7b-12bc-4ca1-b8c1-05f15f8baeb3", </v>
      </c>
      <c r="V25" s="3" t="str">
        <f>"""loginId"" : """&amp;Table1[[#This Row],[loginId]]&amp;""", "</f>
        <v xml:space="preserve">"loginId" : "erice", </v>
      </c>
      <c r="W25" s="3" t="str">
        <f>"""pwd"" : """&amp;Table1[[#This Row],[pwd]]&amp;""", "</f>
        <v xml:space="preserve">"pwd" : "livelygig", </v>
      </c>
      <c r="X25" s="3" t="str">
        <f>"""firstName""  : """&amp;Table1[[#This Row],[firstName]]&amp;""", "</f>
        <v xml:space="preserve">"firstName"  : "Ebony", </v>
      </c>
      <c r="Y25" s="3" t="str">
        <f>"""lastName"" : """&amp;Table1[[#This Row],[lastName]]&amp;""", "</f>
        <v xml:space="preserve">"lastName" : "Rice", </v>
      </c>
      <c r="Z2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5" s="3" t="str">
        <f>"""contacts"" : { ""channels"": [ {""url"" : """&amp;Table1[[#This Row],[contact1]]&amp;""", ""chanType"" : """&amp;Table1[[#This Row],[contact1 type]]&amp;""" } ] },"</f>
        <v>"contacts" : { "channels": [ {"url" : "mailto:info+24@livelygig.com", "chanType" : "email" } ] },</v>
      </c>
      <c r="AB25" s="3" t="str">
        <f t="shared" si="0"/>
        <v>Yata! 25</v>
      </c>
      <c r="AC25" s="3">
        <f>+Table1[[#This Row],[cnxn1]]</f>
        <v>54</v>
      </c>
      <c r="AD25" s="3">
        <f>+Table1[[#This Row],[cnxn2]]</f>
        <v>1</v>
      </c>
      <c r="AE25" s="3">
        <v>20</v>
      </c>
      <c r="AF25" s="3" t="str">
        <f>IF(LEN(Table1[[#This Row],[PostTarget1-1]])&gt;0,VLOOKUP(Table1[[#This Row],[PostTarget1-1]],Table1[[id]:[UUID]],2,FALSE),"")</f>
        <v>476aab86-01a7-4cc8-a80e-b2f36ad6ed0e</v>
      </c>
      <c r="AG25" s="3" t="str">
        <f>IF(LEN(Table1[[#This Row],[PostTarget1-2]])&gt;0,VLOOKUP(Table1[[#This Row],[PostTarget1-2]],Table1[[id]:[UUID]],2,FALSE),"")</f>
        <v>768fd55e-2295-4511-9e19-04a8f29f9d9e</v>
      </c>
      <c r="AH25" s="3" t="str">
        <f>VLOOKUP(Table1[[#This Row],[PostLabel1]],skills[],2,TRUE)</f>
        <v>b16e24cb-57fd-4919-97a1-f5f6bd3607b4</v>
      </c>
      <c r="AI2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25" , "labels" : [ "b16e24cb-57fd-4919-97a1-f5f6bd3607b4" ] , "src" : "90139a7b-12bc-4ca1-b8c1-05f15f8baeb3" , "trgts" : [ "476aab86-01a7-4cc8-a80e-b2f36ad6ed0e", "768fd55e-2295-4511-9e19-04a8f29f9d9e" ] }</v>
      </c>
      <c r="AJ25" s="3" t="str">
        <f t="shared" si="1"/>
        <v>Recommended freelancer: Ando Masahashi …</v>
      </c>
      <c r="AK25" s="3">
        <f>+Table1[[#This Row],[cnxn1]]</f>
        <v>54</v>
      </c>
      <c r="AL25" s="3">
        <f>+Table1[[#This Row],[cnxn2]]</f>
        <v>1</v>
      </c>
      <c r="AM25" s="3">
        <v>12</v>
      </c>
      <c r="AN25" s="3" t="str">
        <f>IF(LEN(Table1[[#This Row],[PostTarget2-1]])&gt;0,VLOOKUP(Table1[[#This Row],[PostTarget2-1]],Table1[[id]:[UUID]],2,FALSE),"")</f>
        <v>476aab86-01a7-4cc8-a80e-b2f36ad6ed0e</v>
      </c>
      <c r="AO25" s="3" t="str">
        <f>IF(LEN(Table1[[#This Row],[PostTarget2-2]])&gt;0,VLOOKUP(Table1[[#This Row],[PostTarget2-2]],Table1[[id]:[UUID]],2,FALSE),"")</f>
        <v>768fd55e-2295-4511-9e19-04a8f29f9d9e</v>
      </c>
      <c r="AP25" s="3" t="str">
        <f>VLOOKUP(Table1[[#This Row],[PostLabel2]],skills[],2,TRUE)</f>
        <v>00c5960b-e73e-4394-b1d7-20bcbe6308a7</v>
      </c>
      <c r="AQ2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"00c5960b-e73e-4394-b1d7-20bcbe6308a7" ] , "src" : "90139a7b-12bc-4ca1-b8c1-05f15f8baeb3" , "trgts" : [ "768fd55e-2295-4511-9e19-04a8f29f9d9e", "93a381ad-c00d-4ee3-9a5a-fa47308efe64" ] }</v>
      </c>
      <c r="AR25" s="3" t="str">
        <f>"""initialPosts"" : ["&amp;Table1[[#This Row],[Post1]]&amp;Table1[[#This Row],[Post2]]&amp;" ]"</f>
        <v>"initialPosts" : [{ "content" : "Yata! 25" , "labels" : [ "b16e24cb-57fd-4919-97a1-f5f6bd3607b4" ] , "src" : "90139a7b-12bc-4ca1-b8c1-05f15f8baeb3" , "trgts" : [ "476aab86-01a7-4cc8-a80e-b2f36ad6ed0e", "768fd55e-2295-4511-9e19-04a8f29f9d9e" ] }, { "content" : "Recommended freelancer: Ando Masahashi …" , "labels" : [ "00c5960b-e73e-4394-b1d7-20bcbe6308a7" ] , "src" : "90139a7b-12bc-4ca1-b8c1-05f15f8baeb3" , "trgts" : [ "768fd55e-2295-4511-9e19-04a8f29f9d9e", "93a381ad-c00d-4ee3-9a5a-fa47308efe64" ] } ]</v>
      </c>
      <c r="AS2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"90139a7b-12bc-4ca1-b8c1-05f15f8baeb3", "loginId" : "erice", "pwd" : "livelygig", "firstName"  : "Ebony", "lastName" : "Rice", "profilePic" : "https://encrypted-tbn0.gstatic.com/images?q=tbn:ANd9GcSkhqCi-FONrFAs5jciS2vsNwFmQ6ni4Leo8-TXTw_KQ7BAVysl3g", "contacts" : { "channels": [ {"url" : "mailto:info+24@livelygig.com", "chanType" : "email" } ] },"cnxns" : [ "476aab86-01a7-4cc8-a80e-b2f36ad6ed0e", "768fd55e-2295-4511-9e19-04a8f29f9d9e", "93a381ad-c00d-4ee3-9a5a-fa47308efe64", "23c3669c-de78-4a5d-8c15-4a3792a96f10" ], "initialPosts" : [{ "content" : "Yata! 25" , "labels" : [ "b16e24cb-57fd-4919-97a1-f5f6bd3607b4" ] , "src" : "90139a7b-12bc-4ca1-b8c1-05f15f8baeb3" , "trgts" : [ "476aab86-01a7-4cc8-a80e-b2f36ad6ed0e", "768fd55e-2295-4511-9e19-04a8f29f9d9e" ] }, { "content" : "Recommended freelancer: Ando Masahashi …" , "labels" : [ "00c5960b-e73e-4394-b1d7-20bcbe6308a7" ] , "src" : "90139a7b-12bc-4ca1-b8c1-05f15f8baeb3" , "trgts" : [ "768fd55e-2295-4511-9e19-04a8f29f9d9e", "93a381ad-c00d-4ee3-9a5a-fa47308efe64" ] } ] },</v>
      </c>
    </row>
    <row r="26" spans="1:45" x14ac:dyDescent="0.25">
      <c r="A26" s="2">
        <v>25</v>
      </c>
      <c r="B26" s="1" t="s">
        <v>189</v>
      </c>
      <c r="C26" s="1" t="str">
        <f>LOWER(LEFT(Table1[[#This Row],[firstName]],1)&amp;Table1[[#This Row],[lastName]])</f>
        <v>jhart</v>
      </c>
      <c r="D26" s="5" t="s">
        <v>52</v>
      </c>
      <c r="E26" s="5" t="s">
        <v>53</v>
      </c>
      <c r="F26" s="3" t="s">
        <v>331</v>
      </c>
      <c r="G26" s="3" t="str">
        <f>"mailto:info+"&amp;Table1[[#This Row],[id]]&amp;"@livelygig.com"</f>
        <v>mailto:info+25@livelygig.com</v>
      </c>
      <c r="H26" s="3" t="s">
        <v>364</v>
      </c>
      <c r="I26" s="3" t="s">
        <v>335</v>
      </c>
      <c r="J26" s="6">
        <v>28</v>
      </c>
      <c r="K26" s="6">
        <v>1</v>
      </c>
      <c r="L26" s="6">
        <v>73</v>
      </c>
      <c r="M26" s="6">
        <v>50</v>
      </c>
      <c r="N26" s="5"/>
      <c r="O26" s="5" t="str">
        <f>IF(LEN(Table1[[#This Row],[cnxn1]])&gt;0,VLOOKUP(Table1[[#This Row],[cnxn1]],Table1[[id]:[UUID]],2,FALSE),"")</f>
        <v>f5cd3cf1-f5d3-4f50-a951-e898b9272eb1</v>
      </c>
      <c r="P26" s="5" t="str">
        <f>IF(LEN(Table1[[#This Row],[cnxn2]])&gt;0,VLOOKUP(Table1[[#This Row],[cnxn2]],Table1[[id]:[UUID]],2,FALSE),"")</f>
        <v>768fd55e-2295-4511-9e19-04a8f29f9d9e</v>
      </c>
      <c r="Q26" s="5" t="str">
        <f>IF(LEN(Table1[[#This Row],[cnxn3]])&gt;0,VLOOKUP(Table1[[#This Row],[cnxn3]],Table1[[id]:[UUID]],2,FALSE),"")</f>
        <v>b320523a-00e1-4700-bdac-8ff06aad24fc</v>
      </c>
      <c r="R26" s="5" t="str">
        <f>IF(LEN(Table1[[#This Row],[cnxn4]])&gt;0,VLOOKUP(Table1[[#This Row],[cnxn4]],Table1[[id]:[UUID]],2,FALSE),"")</f>
        <v>1a1bb32e-3a44-4ce1-be6f-6095ff8306dc</v>
      </c>
      <c r="S26" s="5" t="str">
        <f>IF(LEN(Table1[[#This Row],[cnxn5]])&gt;0,VLOOKUP(Table1[[#This Row],[cnxn5]],Table1[[id]:[UUID]],2,FALSE),"")</f>
        <v/>
      </c>
      <c r="T2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"f5cd3cf1-f5d3-4f50-a951-e898b9272eb1", "768fd55e-2295-4511-9e19-04a8f29f9d9e", "b320523a-00e1-4700-bdac-8ff06aad24fc", "1a1bb32e-3a44-4ce1-be6f-6095ff8306dc" ], </v>
      </c>
      <c r="U26" s="3" t="str">
        <f>"""id"" : """&amp;Table1[[#This Row],[UUID]]&amp;""", "</f>
        <v xml:space="preserve">"id" : "af4ffdd5-8e19-425f-9ff0-2be6fe96c244", </v>
      </c>
      <c r="V26" s="3" t="str">
        <f>"""loginId"" : """&amp;Table1[[#This Row],[loginId]]&amp;""", "</f>
        <v xml:space="preserve">"loginId" : "jhart", </v>
      </c>
      <c r="W26" s="3" t="str">
        <f>"""pwd"" : """&amp;Table1[[#This Row],[pwd]]&amp;""", "</f>
        <v xml:space="preserve">"pwd" : "livelygig", </v>
      </c>
      <c r="X26" s="3" t="str">
        <f>"""firstName""  : """&amp;Table1[[#This Row],[firstName]]&amp;""", "</f>
        <v xml:space="preserve">"firstName"  : "Jonathon", </v>
      </c>
      <c r="Y26" s="3" t="str">
        <f>"""lastName"" : """&amp;Table1[[#This Row],[lastName]]&amp;""", "</f>
        <v xml:space="preserve">"lastName" : "Hart", </v>
      </c>
      <c r="Z2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6" s="3" t="str">
        <f>"""contacts"" : { ""channels"": [ {""url"" : """&amp;Table1[[#This Row],[contact1]]&amp;""", ""chanType"" : """&amp;Table1[[#This Row],[contact1 type]]&amp;""" } ] },"</f>
        <v>"contacts" : { "channels": [ {"url" : "mailto:info+25@livelygig.com", "chanType" : "email" } ] },</v>
      </c>
      <c r="AB26" s="3" t="str">
        <f t="shared" si="0"/>
        <v>Yata! 26</v>
      </c>
      <c r="AC26" s="3">
        <f>+Table1[[#This Row],[cnxn1]]</f>
        <v>28</v>
      </c>
      <c r="AD26" s="3">
        <f>+Table1[[#This Row],[cnxn2]]</f>
        <v>1</v>
      </c>
      <c r="AE26" s="3">
        <v>4</v>
      </c>
      <c r="AF26" s="3" t="str">
        <f>IF(LEN(Table1[[#This Row],[PostTarget1-1]])&gt;0,VLOOKUP(Table1[[#This Row],[PostTarget1-1]],Table1[[id]:[UUID]],2,FALSE),"")</f>
        <v>f5cd3cf1-f5d3-4f50-a951-e898b9272eb1</v>
      </c>
      <c r="AG26" s="3" t="str">
        <f>IF(LEN(Table1[[#This Row],[PostTarget1-2]])&gt;0,VLOOKUP(Table1[[#This Row],[PostTarget1-2]],Table1[[id]:[UUID]],2,FALSE),"")</f>
        <v>768fd55e-2295-4511-9e19-04a8f29f9d9e</v>
      </c>
      <c r="AH26" s="3" t="str">
        <f>VLOOKUP(Table1[[#This Row],[PostLabel1]],skills[],2,TRUE)</f>
        <v>e2d4153e-6e9f-4baf-89fb-156d75f74c4a</v>
      </c>
      <c r="AI2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26" , "labels" : [ "e2d4153e-6e9f-4baf-89fb-156d75f74c4a" ] , "src" : "af4ffdd5-8e19-425f-9ff0-2be6fe96c244" , "trgts" : [ "f5cd3cf1-f5d3-4f50-a951-e898b9272eb1", "768fd55e-2295-4511-9e19-04a8f29f9d9e" ] }</v>
      </c>
      <c r="AJ26" s="3" t="str">
        <f t="shared" si="1"/>
        <v>Recommended freelancer: Ando Masahashi …</v>
      </c>
      <c r="AK26" s="3">
        <f>+Table1[[#This Row],[cnxn1]]</f>
        <v>28</v>
      </c>
      <c r="AL26" s="3">
        <f>+Table1[[#This Row],[cnxn2]]</f>
        <v>1</v>
      </c>
      <c r="AM26" s="3">
        <v>15</v>
      </c>
      <c r="AN26" s="3" t="str">
        <f>IF(LEN(Table1[[#This Row],[PostTarget2-1]])&gt;0,VLOOKUP(Table1[[#This Row],[PostTarget2-1]],Table1[[id]:[UUID]],2,FALSE),"")</f>
        <v>f5cd3cf1-f5d3-4f50-a951-e898b9272eb1</v>
      </c>
      <c r="AO26" s="3" t="str">
        <f>IF(LEN(Table1[[#This Row],[PostTarget2-2]])&gt;0,VLOOKUP(Table1[[#This Row],[PostTarget2-2]],Table1[[id]:[UUID]],2,FALSE),"")</f>
        <v>768fd55e-2295-4511-9e19-04a8f29f9d9e</v>
      </c>
      <c r="AP26" s="3" t="str">
        <f>VLOOKUP(Table1[[#This Row],[PostLabel2]],skills[],2,TRUE)</f>
        <v>287f7f92-8ade-497a-914d-884d3626100e</v>
      </c>
      <c r="AQ2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"287f7f92-8ade-497a-914d-884d3626100e" ] , "src" : "af4ffdd5-8e19-425f-9ff0-2be6fe96c244" , "trgts" : [ "768fd55e-2295-4511-9e19-04a8f29f9d9e", "b320523a-00e1-4700-bdac-8ff06aad24fc" ] }</v>
      </c>
      <c r="AR26" s="3" t="str">
        <f>"""initialPosts"" : ["&amp;Table1[[#This Row],[Post1]]&amp;Table1[[#This Row],[Post2]]&amp;" ]"</f>
        <v>"initialPosts" : [{ "content" : "Yata! 26" , "labels" : [ "e2d4153e-6e9f-4baf-89fb-156d75f74c4a" ] , "src" : "af4ffdd5-8e19-425f-9ff0-2be6fe96c244" , "trgts" : [ "f5cd3cf1-f5d3-4f50-a951-e898b9272eb1", "768fd55e-2295-4511-9e19-04a8f29f9d9e" ] }, { "content" : "Recommended freelancer: Ando Masahashi …" , "labels" : [ "287f7f92-8ade-497a-914d-884d3626100e" ] , "src" : "af4ffdd5-8e19-425f-9ff0-2be6fe96c244" , "trgts" : [ "768fd55e-2295-4511-9e19-04a8f29f9d9e", "b320523a-00e1-4700-bdac-8ff06aad24fc" ] } ]</v>
      </c>
      <c r="AS2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"af4ffdd5-8e19-425f-9ff0-2be6fe96c244", "loginId" : "jhart", "pwd" : "livelygig", "firstName"  : "Jonathon", "lastName" : "Hart", "profilePic" : "https://encrypted-tbn0.gstatic.com/images?q=tbn:ANd9GcSkhqCi-FONrFAs5jciS2vsNwFmQ6ni4Leo8-TXTw_KQ7BAVysl3g", "contacts" : { "channels": [ {"url" : "mailto:info+25@livelygig.com", "chanType" : "email" } ] },"cnxns" : [ "f5cd3cf1-f5d3-4f50-a951-e898b9272eb1", "768fd55e-2295-4511-9e19-04a8f29f9d9e", "b320523a-00e1-4700-bdac-8ff06aad24fc", "1a1bb32e-3a44-4ce1-be6f-6095ff8306dc" ], "initialPosts" : [{ "content" : "Yata! 26" , "labels" : [ "e2d4153e-6e9f-4baf-89fb-156d75f74c4a" ] , "src" : "af4ffdd5-8e19-425f-9ff0-2be6fe96c244" , "trgts" : [ "f5cd3cf1-f5d3-4f50-a951-e898b9272eb1", "768fd55e-2295-4511-9e19-04a8f29f9d9e" ] }, { "content" : "Recommended freelancer: Ando Masahashi …" , "labels" : [ "287f7f92-8ade-497a-914d-884d3626100e" ] , "src" : "af4ffdd5-8e19-425f-9ff0-2be6fe96c244" , "trgts" : [ "768fd55e-2295-4511-9e19-04a8f29f9d9e", "b320523a-00e1-4700-bdac-8ff06aad24fc" ] } ] },</v>
      </c>
    </row>
    <row r="27" spans="1:45" x14ac:dyDescent="0.25">
      <c r="A27" s="2">
        <v>26</v>
      </c>
      <c r="B27" s="1" t="s">
        <v>190</v>
      </c>
      <c r="C27" s="1" t="str">
        <f>LOWER(LEFT(Table1[[#This Row],[firstName]],1)&amp;Table1[[#This Row],[lastName]])</f>
        <v>jlawson</v>
      </c>
      <c r="D27" s="5" t="s">
        <v>54</v>
      </c>
      <c r="E27" s="5" t="s">
        <v>55</v>
      </c>
      <c r="F27" s="3" t="s">
        <v>331</v>
      </c>
      <c r="G27" s="3" t="str">
        <f>"mailto:info+"&amp;Table1[[#This Row],[id]]&amp;"@livelygig.com"</f>
        <v>mailto:info+26@livelygig.com</v>
      </c>
      <c r="H27" s="3" t="s">
        <v>364</v>
      </c>
      <c r="I27" s="3" t="s">
        <v>335</v>
      </c>
      <c r="J27" s="6">
        <v>17</v>
      </c>
      <c r="K27" s="6">
        <v>1</v>
      </c>
      <c r="L27" s="6">
        <v>24</v>
      </c>
      <c r="M27" s="6">
        <v>67</v>
      </c>
      <c r="N27" s="5"/>
      <c r="O27" s="5" t="str">
        <f>IF(LEN(Table1[[#This Row],[cnxn1]])&gt;0,VLOOKUP(Table1[[#This Row],[cnxn1]],Table1[[id]:[UUID]],2,FALSE),"")</f>
        <v>fd2a800d-5bc8-4083-a2c9-4618900d5045</v>
      </c>
      <c r="P27" s="5" t="str">
        <f>IF(LEN(Table1[[#This Row],[cnxn2]])&gt;0,VLOOKUP(Table1[[#This Row],[cnxn2]],Table1[[id]:[UUID]],2,FALSE),"")</f>
        <v>768fd55e-2295-4511-9e19-04a8f29f9d9e</v>
      </c>
      <c r="Q27" s="5" t="str">
        <f>IF(LEN(Table1[[#This Row],[cnxn3]])&gt;0,VLOOKUP(Table1[[#This Row],[cnxn3]],Table1[[id]:[UUID]],2,FALSE),"")</f>
        <v>90139a7b-12bc-4ca1-b8c1-05f15f8baeb3</v>
      </c>
      <c r="R27" s="5" t="str">
        <f>IF(LEN(Table1[[#This Row],[cnxn4]])&gt;0,VLOOKUP(Table1[[#This Row],[cnxn4]],Table1[[id]:[UUID]],2,FALSE),"")</f>
        <v>4588b052-b643-4add-ade9-803c3607ffbd</v>
      </c>
      <c r="S27" s="5" t="str">
        <f>IF(LEN(Table1[[#This Row],[cnxn5]])&gt;0,VLOOKUP(Table1[[#This Row],[cnxn5]],Table1[[id]:[UUID]],2,FALSE),"")</f>
        <v/>
      </c>
      <c r="T2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"fd2a800d-5bc8-4083-a2c9-4618900d5045", "768fd55e-2295-4511-9e19-04a8f29f9d9e", "90139a7b-12bc-4ca1-b8c1-05f15f8baeb3", "4588b052-b643-4add-ade9-803c3607ffbd" ], </v>
      </c>
      <c r="U27" s="3" t="str">
        <f>"""id"" : """&amp;Table1[[#This Row],[UUID]]&amp;""", "</f>
        <v xml:space="preserve">"id" : "2317c0f4-c75a-4130-9965-c039bc39db62", </v>
      </c>
      <c r="V27" s="3" t="str">
        <f>"""loginId"" : """&amp;Table1[[#This Row],[loginId]]&amp;""", "</f>
        <v xml:space="preserve">"loginId" : "jlawson", </v>
      </c>
      <c r="W27" s="3" t="str">
        <f>"""pwd"" : """&amp;Table1[[#This Row],[pwd]]&amp;""", "</f>
        <v xml:space="preserve">"pwd" : "livelygig", </v>
      </c>
      <c r="X27" s="3" t="str">
        <f>"""firstName""  : """&amp;Table1[[#This Row],[firstName]]&amp;""", "</f>
        <v xml:space="preserve">"firstName"  : "Joey", </v>
      </c>
      <c r="Y27" s="3" t="str">
        <f>"""lastName"" : """&amp;Table1[[#This Row],[lastName]]&amp;""", "</f>
        <v xml:space="preserve">"lastName" : "Lawson", </v>
      </c>
      <c r="Z2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7" s="3" t="str">
        <f>"""contacts"" : { ""channels"": [ {""url"" : """&amp;Table1[[#This Row],[contact1]]&amp;""", ""chanType"" : """&amp;Table1[[#This Row],[contact1 type]]&amp;""" } ] },"</f>
        <v>"contacts" : { "channels": [ {"url" : "mailto:info+26@livelygig.com", "chanType" : "email" } ] },</v>
      </c>
      <c r="AB27" s="3" t="str">
        <f t="shared" si="0"/>
        <v>Yata! 27</v>
      </c>
      <c r="AC27" s="3">
        <f>+Table1[[#This Row],[cnxn1]]</f>
        <v>17</v>
      </c>
      <c r="AD27" s="3">
        <f>+Table1[[#This Row],[cnxn2]]</f>
        <v>1</v>
      </c>
      <c r="AE27" s="3">
        <v>12</v>
      </c>
      <c r="AF27" s="3" t="str">
        <f>IF(LEN(Table1[[#This Row],[PostTarget1-1]])&gt;0,VLOOKUP(Table1[[#This Row],[PostTarget1-1]],Table1[[id]:[UUID]],2,FALSE),"")</f>
        <v>fd2a800d-5bc8-4083-a2c9-4618900d5045</v>
      </c>
      <c r="AG27" s="3" t="str">
        <f>IF(LEN(Table1[[#This Row],[PostTarget1-2]])&gt;0,VLOOKUP(Table1[[#This Row],[PostTarget1-2]],Table1[[id]:[UUID]],2,FALSE),"")</f>
        <v>768fd55e-2295-4511-9e19-04a8f29f9d9e</v>
      </c>
      <c r="AH27" s="3" t="str">
        <f>VLOOKUP(Table1[[#This Row],[PostLabel1]],skills[],2,TRUE)</f>
        <v>00c5960b-e73e-4394-b1d7-20bcbe6308a7</v>
      </c>
      <c r="AI2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27" , "labels" : [ "00c5960b-e73e-4394-b1d7-20bcbe6308a7" ] , "src" : "2317c0f4-c75a-4130-9965-c039bc39db62" , "trgts" : [ "fd2a800d-5bc8-4083-a2c9-4618900d5045", "768fd55e-2295-4511-9e19-04a8f29f9d9e" ] }</v>
      </c>
      <c r="AJ27" s="3" t="str">
        <f t="shared" si="1"/>
        <v>Recommended freelancer: Ando Masahashi …</v>
      </c>
      <c r="AK27" s="3">
        <f>+Table1[[#This Row],[cnxn1]]</f>
        <v>17</v>
      </c>
      <c r="AL27" s="3">
        <f>+Table1[[#This Row],[cnxn2]]</f>
        <v>1</v>
      </c>
      <c r="AM27" s="3">
        <v>10</v>
      </c>
      <c r="AN27" s="3" t="str">
        <f>IF(LEN(Table1[[#This Row],[PostTarget2-1]])&gt;0,VLOOKUP(Table1[[#This Row],[PostTarget2-1]],Table1[[id]:[UUID]],2,FALSE),"")</f>
        <v>fd2a800d-5bc8-4083-a2c9-4618900d5045</v>
      </c>
      <c r="AO27" s="3" t="str">
        <f>IF(LEN(Table1[[#This Row],[PostTarget2-2]])&gt;0,VLOOKUP(Table1[[#This Row],[PostTarget2-2]],Table1[[id]:[UUID]],2,FALSE),"")</f>
        <v>768fd55e-2295-4511-9e19-04a8f29f9d9e</v>
      </c>
      <c r="AP27" s="3" t="str">
        <f>VLOOKUP(Table1[[#This Row],[PostLabel2]],skills[],2,TRUE)</f>
        <v>2e14fc38-3603-4684-b91c-38ce9949edf2</v>
      </c>
      <c r="AQ2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"2e14fc38-3603-4684-b91c-38ce9949edf2" ] , "src" : "2317c0f4-c75a-4130-9965-c039bc39db62" , "trgts" : [ "768fd55e-2295-4511-9e19-04a8f29f9d9e", "90139a7b-12bc-4ca1-b8c1-05f15f8baeb3" ] }</v>
      </c>
      <c r="AR27" s="3" t="str">
        <f>"""initialPosts"" : ["&amp;Table1[[#This Row],[Post1]]&amp;Table1[[#This Row],[Post2]]&amp;" ]"</f>
        <v>"initialPosts" : [{ "content" : "Yata! 27" , "labels" : [ "00c5960b-e73e-4394-b1d7-20bcbe6308a7" ] , "src" : "2317c0f4-c75a-4130-9965-c039bc39db62" , "trgts" : [ "fd2a800d-5bc8-4083-a2c9-4618900d5045", "768fd55e-2295-4511-9e19-04a8f29f9d9e" ] }, { "content" : "Recommended freelancer: Ando Masahashi …" , "labels" : [ "2e14fc38-3603-4684-b91c-38ce9949edf2" ] , "src" : "2317c0f4-c75a-4130-9965-c039bc39db62" , "trgts" : [ "768fd55e-2295-4511-9e19-04a8f29f9d9e", "90139a7b-12bc-4ca1-b8c1-05f15f8baeb3" ] } ]</v>
      </c>
      <c r="AS2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"2317c0f4-c75a-4130-9965-c039bc39db62", "loginId" : "jlawson", "pwd" : "livelygig", "firstName"  : "Joey", "lastName" : "Lawson", "profilePic" : "https://encrypted-tbn0.gstatic.com/images?q=tbn:ANd9GcSkhqCi-FONrFAs5jciS2vsNwFmQ6ni4Leo8-TXTw_KQ7BAVysl3g", "contacts" : { "channels": [ {"url" : "mailto:info+26@livelygig.com", "chanType" : "email" } ] },"cnxns" : [ "fd2a800d-5bc8-4083-a2c9-4618900d5045", "768fd55e-2295-4511-9e19-04a8f29f9d9e", "90139a7b-12bc-4ca1-b8c1-05f15f8baeb3", "4588b052-b643-4add-ade9-803c3607ffbd" ], "initialPosts" : [{ "content" : "Yata! 27" , "labels" : [ "00c5960b-e73e-4394-b1d7-20bcbe6308a7" ] , "src" : "2317c0f4-c75a-4130-9965-c039bc39db62" , "trgts" : [ "fd2a800d-5bc8-4083-a2c9-4618900d5045", "768fd55e-2295-4511-9e19-04a8f29f9d9e" ] }, { "content" : "Recommended freelancer: Ando Masahashi …" , "labels" : [ "2e14fc38-3603-4684-b91c-38ce9949edf2" ] , "src" : "2317c0f4-c75a-4130-9965-c039bc39db62" , "trgts" : [ "768fd55e-2295-4511-9e19-04a8f29f9d9e", "90139a7b-12bc-4ca1-b8c1-05f15f8baeb3" ] } ] },</v>
      </c>
    </row>
    <row r="28" spans="1:45" x14ac:dyDescent="0.25">
      <c r="A28" s="4">
        <v>27</v>
      </c>
      <c r="B28" s="1" t="s">
        <v>191</v>
      </c>
      <c r="C28" s="1" t="str">
        <f>LOWER(LEFT(Table1[[#This Row],[firstName]],1)&amp;Table1[[#This Row],[lastName]])</f>
        <v>jdean</v>
      </c>
      <c r="D28" s="5" t="s">
        <v>56</v>
      </c>
      <c r="E28" s="5" t="s">
        <v>57</v>
      </c>
      <c r="F28" s="3" t="s">
        <v>331</v>
      </c>
      <c r="G28" s="3" t="str">
        <f>"mailto:info+"&amp;Table1[[#This Row],[id]]&amp;"@livelygig.com"</f>
        <v>mailto:info+27@livelygig.com</v>
      </c>
      <c r="H28" s="3" t="s">
        <v>364</v>
      </c>
      <c r="I28" s="3" t="s">
        <v>335</v>
      </c>
      <c r="J28" s="6">
        <v>27</v>
      </c>
      <c r="K28" s="6">
        <v>1</v>
      </c>
      <c r="L28" s="6">
        <v>27</v>
      </c>
      <c r="M28" s="6">
        <v>59</v>
      </c>
      <c r="N28" s="5"/>
      <c r="O28" s="5" t="str">
        <f>IF(LEN(Table1[[#This Row],[cnxn1]])&gt;0,VLOOKUP(Table1[[#This Row],[cnxn1]],Table1[[id]:[UUID]],2,FALSE),"")</f>
        <v>8ae601e0-32dd-49d0-8c34-76196ad59861</v>
      </c>
      <c r="P28" s="5" t="str">
        <f>IF(LEN(Table1[[#This Row],[cnxn2]])&gt;0,VLOOKUP(Table1[[#This Row],[cnxn2]],Table1[[id]:[UUID]],2,FALSE),"")</f>
        <v>768fd55e-2295-4511-9e19-04a8f29f9d9e</v>
      </c>
      <c r="Q28" s="5" t="str">
        <f>IF(LEN(Table1[[#This Row],[cnxn3]])&gt;0,VLOOKUP(Table1[[#This Row],[cnxn3]],Table1[[id]:[UUID]],2,FALSE),"")</f>
        <v>8ae601e0-32dd-49d0-8c34-76196ad59861</v>
      </c>
      <c r="R28" s="5" t="str">
        <f>IF(LEN(Table1[[#This Row],[cnxn4]])&gt;0,VLOOKUP(Table1[[#This Row],[cnxn4]],Table1[[id]:[UUID]],2,FALSE),"")</f>
        <v>43a9f1ee-41d1-4181-9360-4415f9624ce2</v>
      </c>
      <c r="S28" s="5" t="str">
        <f>IF(LEN(Table1[[#This Row],[cnxn5]])&gt;0,VLOOKUP(Table1[[#This Row],[cnxn5]],Table1[[id]:[UUID]],2,FALSE),"")</f>
        <v/>
      </c>
      <c r="T2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"8ae601e0-32dd-49d0-8c34-76196ad59861", "768fd55e-2295-4511-9e19-04a8f29f9d9e", "8ae601e0-32dd-49d0-8c34-76196ad59861", "43a9f1ee-41d1-4181-9360-4415f9624ce2" ], </v>
      </c>
      <c r="U28" s="3" t="str">
        <f>"""id"" : """&amp;Table1[[#This Row],[UUID]]&amp;""", "</f>
        <v xml:space="preserve">"id" : "8ae601e0-32dd-49d0-8c34-76196ad59861", </v>
      </c>
      <c r="V28" s="3" t="str">
        <f>"""loginId"" : """&amp;Table1[[#This Row],[loginId]]&amp;""", "</f>
        <v xml:space="preserve">"loginId" : "jdean", </v>
      </c>
      <c r="W28" s="3" t="str">
        <f>"""pwd"" : """&amp;Table1[[#This Row],[pwd]]&amp;""", "</f>
        <v xml:space="preserve">"pwd" : "livelygig", </v>
      </c>
      <c r="X28" s="3" t="str">
        <f>"""firstName""  : """&amp;Table1[[#This Row],[firstName]]&amp;""", "</f>
        <v xml:space="preserve">"firstName"  : "Jamie", </v>
      </c>
      <c r="Y28" s="3" t="str">
        <f>"""lastName"" : """&amp;Table1[[#This Row],[lastName]]&amp;""", "</f>
        <v xml:space="preserve">"lastName" : "Dean", </v>
      </c>
      <c r="Z2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8" s="3" t="str">
        <f>"""contacts"" : { ""channels"": [ {""url"" : """&amp;Table1[[#This Row],[contact1]]&amp;""", ""chanType"" : """&amp;Table1[[#This Row],[contact1 type]]&amp;""" } ] },"</f>
        <v>"contacts" : { "channels": [ {"url" : "mailto:info+27@livelygig.com", "chanType" : "email" } ] },</v>
      </c>
      <c r="AB28" s="3" t="str">
        <f t="shared" si="0"/>
        <v>Yata! 28</v>
      </c>
      <c r="AC28" s="3">
        <f>+Table1[[#This Row],[cnxn1]]</f>
        <v>27</v>
      </c>
      <c r="AD28" s="3">
        <f>+Table1[[#This Row],[cnxn2]]</f>
        <v>1</v>
      </c>
      <c r="AE28" s="3">
        <v>15</v>
      </c>
      <c r="AF28" s="3" t="str">
        <f>IF(LEN(Table1[[#This Row],[PostTarget1-1]])&gt;0,VLOOKUP(Table1[[#This Row],[PostTarget1-1]],Table1[[id]:[UUID]],2,FALSE),"")</f>
        <v>8ae601e0-32dd-49d0-8c34-76196ad59861</v>
      </c>
      <c r="AG28" s="3" t="str">
        <f>IF(LEN(Table1[[#This Row],[PostTarget1-2]])&gt;0,VLOOKUP(Table1[[#This Row],[PostTarget1-2]],Table1[[id]:[UUID]],2,FALSE),"")</f>
        <v>768fd55e-2295-4511-9e19-04a8f29f9d9e</v>
      </c>
      <c r="AH28" s="3" t="str">
        <f>VLOOKUP(Table1[[#This Row],[PostLabel1]],skills[],2,TRUE)</f>
        <v>287f7f92-8ade-497a-914d-884d3626100e</v>
      </c>
      <c r="AI2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28" , "labels" : [ "287f7f92-8ade-497a-914d-884d3626100e" ] , "src" : "8ae601e0-32dd-49d0-8c34-76196ad59861" , "trgts" : [ "8ae601e0-32dd-49d0-8c34-76196ad59861", "768fd55e-2295-4511-9e19-04a8f29f9d9e" ] }</v>
      </c>
      <c r="AJ28" s="3" t="str">
        <f t="shared" si="1"/>
        <v>Recommended freelancer: Ando Masahashi …</v>
      </c>
      <c r="AK28" s="3">
        <f>+Table1[[#This Row],[cnxn1]]</f>
        <v>27</v>
      </c>
      <c r="AL28" s="3">
        <f>+Table1[[#This Row],[cnxn2]]</f>
        <v>1</v>
      </c>
      <c r="AM28" s="3">
        <v>16</v>
      </c>
      <c r="AN28" s="3" t="str">
        <f>IF(LEN(Table1[[#This Row],[PostTarget2-1]])&gt;0,VLOOKUP(Table1[[#This Row],[PostTarget2-1]],Table1[[id]:[UUID]],2,FALSE),"")</f>
        <v>8ae601e0-32dd-49d0-8c34-76196ad59861</v>
      </c>
      <c r="AO28" s="3" t="str">
        <f>IF(LEN(Table1[[#This Row],[PostTarget2-2]])&gt;0,VLOOKUP(Table1[[#This Row],[PostTarget2-2]],Table1[[id]:[UUID]],2,FALSE),"")</f>
        <v>768fd55e-2295-4511-9e19-04a8f29f9d9e</v>
      </c>
      <c r="AP28" s="3" t="str">
        <f>VLOOKUP(Table1[[#This Row],[PostLabel2]],skills[],2,TRUE)</f>
        <v>f8fc78f8-a4cb-4556-85b5-4e4a5c17738c</v>
      </c>
      <c r="AQ2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"f8fc78f8-a4cb-4556-85b5-4e4a5c17738c" ] , "src" : "8ae601e0-32dd-49d0-8c34-76196ad59861" , "trgts" : [ "768fd55e-2295-4511-9e19-04a8f29f9d9e", "8ae601e0-32dd-49d0-8c34-76196ad59861" ] }</v>
      </c>
      <c r="AR28" s="3" t="str">
        <f>"""initialPosts"" : ["&amp;Table1[[#This Row],[Post1]]&amp;Table1[[#This Row],[Post2]]&amp;" ]"</f>
        <v>"initialPosts" : [{ "content" : "Yata! 28" , "labels" : [ "287f7f92-8ade-497a-914d-884d3626100e" ] , "src" : "8ae601e0-32dd-49d0-8c34-76196ad59861" , "trgts" : [ "8ae601e0-32dd-49d0-8c34-76196ad59861", "768fd55e-2295-4511-9e19-04a8f29f9d9e" ] }, { "content" : "Recommended freelancer: Ando Masahashi …" , "labels" : [ "f8fc78f8-a4cb-4556-85b5-4e4a5c17738c" ] , "src" : "8ae601e0-32dd-49d0-8c34-76196ad59861" , "trgts" : [ "768fd55e-2295-4511-9e19-04a8f29f9d9e", "8ae601e0-32dd-49d0-8c34-76196ad59861" ] } ]</v>
      </c>
      <c r="AS2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"8ae601e0-32dd-49d0-8c34-76196ad59861", "loginId" : "jdean", "pwd" : "livelygig", "firstName"  : "Jamie", "lastName" : "Dean", "profilePic" : "https://encrypted-tbn0.gstatic.com/images?q=tbn:ANd9GcSkhqCi-FONrFAs5jciS2vsNwFmQ6ni4Leo8-TXTw_KQ7BAVysl3g", "contacts" : { "channels": [ {"url" : "mailto:info+27@livelygig.com", "chanType" : "email" } ] },"cnxns" : [ "8ae601e0-32dd-49d0-8c34-76196ad59861", "768fd55e-2295-4511-9e19-04a8f29f9d9e", "8ae601e0-32dd-49d0-8c34-76196ad59861", "43a9f1ee-41d1-4181-9360-4415f9624ce2" ], "initialPosts" : [{ "content" : "Yata! 28" , "labels" : [ "287f7f92-8ade-497a-914d-884d3626100e" ] , "src" : "8ae601e0-32dd-49d0-8c34-76196ad59861" , "trgts" : [ "8ae601e0-32dd-49d0-8c34-76196ad59861", "768fd55e-2295-4511-9e19-04a8f29f9d9e" ] }, { "content" : "Recommended freelancer: Ando Masahashi …" , "labels" : [ "f8fc78f8-a4cb-4556-85b5-4e4a5c17738c" ] , "src" : "8ae601e0-32dd-49d0-8c34-76196ad59861" , "trgts" : [ "768fd55e-2295-4511-9e19-04a8f29f9d9e", "8ae601e0-32dd-49d0-8c34-76196ad59861" ] } ] },</v>
      </c>
    </row>
    <row r="29" spans="1:45" x14ac:dyDescent="0.25">
      <c r="A29" s="5">
        <v>28</v>
      </c>
      <c r="B29" s="5" t="s">
        <v>192</v>
      </c>
      <c r="C29" s="1" t="str">
        <f>LOWER(LEFT(Table1[[#This Row],[firstName]],1)&amp;Table1[[#This Row],[lastName]])</f>
        <v>hhorton</v>
      </c>
      <c r="D29" s="5" t="s">
        <v>58</v>
      </c>
      <c r="E29" s="5" t="s">
        <v>59</v>
      </c>
      <c r="F29" s="3" t="s">
        <v>331</v>
      </c>
      <c r="G29" s="3" t="str">
        <f>"mailto:info+"&amp;Table1[[#This Row],[id]]&amp;"@livelygig.com"</f>
        <v>mailto:info+28@livelygig.com</v>
      </c>
      <c r="H29" s="3" t="s">
        <v>364</v>
      </c>
      <c r="I29" s="3" t="s">
        <v>335</v>
      </c>
      <c r="J29" s="6">
        <v>32</v>
      </c>
      <c r="K29" s="6">
        <v>1</v>
      </c>
      <c r="L29" s="6">
        <v>47</v>
      </c>
      <c r="M29" s="6">
        <v>19</v>
      </c>
      <c r="N29" s="5"/>
      <c r="O29" s="5" t="str">
        <f>IF(LEN(Table1[[#This Row],[cnxn1]])&gt;0,VLOOKUP(Table1[[#This Row],[cnxn1]],Table1[[id]:[UUID]],2,FALSE),"")</f>
        <v>a0182840-d318-48dc-a2f9-550d9a39b9b5</v>
      </c>
      <c r="P29" s="5" t="str">
        <f>IF(LEN(Table1[[#This Row],[cnxn2]])&gt;0,VLOOKUP(Table1[[#This Row],[cnxn2]],Table1[[id]:[UUID]],2,FALSE),"")</f>
        <v>768fd55e-2295-4511-9e19-04a8f29f9d9e</v>
      </c>
      <c r="Q29" s="5" t="str">
        <f>IF(LEN(Table1[[#This Row],[cnxn3]])&gt;0,VLOOKUP(Table1[[#This Row],[cnxn3]],Table1[[id]:[UUID]],2,FALSE),"")</f>
        <v>4c6642bc-dfe4-45d6-8077-52210d6dff15</v>
      </c>
      <c r="R29" s="5" t="str">
        <f>IF(LEN(Table1[[#This Row],[cnxn4]])&gt;0,VLOOKUP(Table1[[#This Row],[cnxn4]],Table1[[id]:[UUID]],2,FALSE),"")</f>
        <v>f4b080c7-75ee-40b7-848c-a1824bfaa483</v>
      </c>
      <c r="S29" s="5" t="str">
        <f>IF(LEN(Table1[[#This Row],[cnxn5]])&gt;0,VLOOKUP(Table1[[#This Row],[cnxn5]],Table1[[id]:[UUID]],2,FALSE),"")</f>
        <v/>
      </c>
      <c r="T2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"a0182840-d318-48dc-a2f9-550d9a39b9b5", "768fd55e-2295-4511-9e19-04a8f29f9d9e", "4c6642bc-dfe4-45d6-8077-52210d6dff15", "f4b080c7-75ee-40b7-848c-a1824bfaa483" ], </v>
      </c>
      <c r="U29" s="3" t="str">
        <f>"""id"" : """&amp;Table1[[#This Row],[UUID]]&amp;""", "</f>
        <v xml:space="preserve">"id" : "f5cd3cf1-f5d3-4f50-a951-e898b9272eb1", </v>
      </c>
      <c r="V29" s="3" t="str">
        <f>"""loginId"" : """&amp;Table1[[#This Row],[loginId]]&amp;""", "</f>
        <v xml:space="preserve">"loginId" : "hhorton", </v>
      </c>
      <c r="W29" s="3" t="str">
        <f>"""pwd"" : """&amp;Table1[[#This Row],[pwd]]&amp;""", "</f>
        <v xml:space="preserve">"pwd" : "livelygig", </v>
      </c>
      <c r="X29" s="3" t="str">
        <f>"""firstName""  : """&amp;Table1[[#This Row],[firstName]]&amp;""", "</f>
        <v xml:space="preserve">"firstName"  : "Henry", </v>
      </c>
      <c r="Y29" s="3" t="str">
        <f>"""lastName"" : """&amp;Table1[[#This Row],[lastName]]&amp;""", "</f>
        <v xml:space="preserve">"lastName" : "Horton", </v>
      </c>
      <c r="Z2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29" s="3" t="str">
        <f>"""contacts"" : { ""channels"": [ {""url"" : """&amp;Table1[[#This Row],[contact1]]&amp;""", ""chanType"" : """&amp;Table1[[#This Row],[contact1 type]]&amp;""" } ] },"</f>
        <v>"contacts" : { "channels": [ {"url" : "mailto:info+28@livelygig.com", "chanType" : "email" } ] },</v>
      </c>
      <c r="AB29" s="3" t="str">
        <f t="shared" si="0"/>
        <v>Yata! 29</v>
      </c>
      <c r="AC29" s="3">
        <f>+Table1[[#This Row],[cnxn1]]</f>
        <v>32</v>
      </c>
      <c r="AD29" s="3">
        <f>+Table1[[#This Row],[cnxn2]]</f>
        <v>1</v>
      </c>
      <c r="AE29" s="3">
        <v>10</v>
      </c>
      <c r="AF29" s="3" t="str">
        <f>IF(LEN(Table1[[#This Row],[PostTarget1-1]])&gt;0,VLOOKUP(Table1[[#This Row],[PostTarget1-1]],Table1[[id]:[UUID]],2,FALSE),"")</f>
        <v>a0182840-d318-48dc-a2f9-550d9a39b9b5</v>
      </c>
      <c r="AG29" s="3" t="str">
        <f>IF(LEN(Table1[[#This Row],[PostTarget1-2]])&gt;0,VLOOKUP(Table1[[#This Row],[PostTarget1-2]],Table1[[id]:[UUID]],2,FALSE),"")</f>
        <v>768fd55e-2295-4511-9e19-04a8f29f9d9e</v>
      </c>
      <c r="AH29" s="3" t="str">
        <f>VLOOKUP(Table1[[#This Row],[PostLabel1]],skills[],2,TRUE)</f>
        <v>2e14fc38-3603-4684-b91c-38ce9949edf2</v>
      </c>
      <c r="AI2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29" , "labels" : [ "2e14fc38-3603-4684-b91c-38ce9949edf2" ] , "src" : "f5cd3cf1-f5d3-4f50-a951-e898b9272eb1" , "trgts" : [ "a0182840-d318-48dc-a2f9-550d9a39b9b5", "768fd55e-2295-4511-9e19-04a8f29f9d9e" ] }</v>
      </c>
      <c r="AJ29" s="3" t="str">
        <f t="shared" si="1"/>
        <v>Recommended freelancer: Ando Masahashi …</v>
      </c>
      <c r="AK29" s="3">
        <f>+Table1[[#This Row],[cnxn1]]</f>
        <v>32</v>
      </c>
      <c r="AL29" s="3">
        <f>+Table1[[#This Row],[cnxn2]]</f>
        <v>1</v>
      </c>
      <c r="AM29" s="3">
        <v>15</v>
      </c>
      <c r="AN29" s="3" t="str">
        <f>IF(LEN(Table1[[#This Row],[PostTarget2-1]])&gt;0,VLOOKUP(Table1[[#This Row],[PostTarget2-1]],Table1[[id]:[UUID]],2,FALSE),"")</f>
        <v>a0182840-d318-48dc-a2f9-550d9a39b9b5</v>
      </c>
      <c r="AO29" s="3" t="str">
        <f>IF(LEN(Table1[[#This Row],[PostTarget2-2]])&gt;0,VLOOKUP(Table1[[#This Row],[PostTarget2-2]],Table1[[id]:[UUID]],2,FALSE),"")</f>
        <v>768fd55e-2295-4511-9e19-04a8f29f9d9e</v>
      </c>
      <c r="AP29" s="3" t="str">
        <f>VLOOKUP(Table1[[#This Row],[PostLabel2]],skills[],2,TRUE)</f>
        <v>287f7f92-8ade-497a-914d-884d3626100e</v>
      </c>
      <c r="AQ2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"287f7f92-8ade-497a-914d-884d3626100e" ] , "src" : "f5cd3cf1-f5d3-4f50-a951-e898b9272eb1" , "trgts" : [ "768fd55e-2295-4511-9e19-04a8f29f9d9e", "4c6642bc-dfe4-45d6-8077-52210d6dff15" ] }</v>
      </c>
      <c r="AR29" s="3" t="str">
        <f>"""initialPosts"" : ["&amp;Table1[[#This Row],[Post1]]&amp;Table1[[#This Row],[Post2]]&amp;" ]"</f>
        <v>"initialPosts" : [{ "content" : "Yata! 29" , "labels" : [ "2e14fc38-3603-4684-b91c-38ce9949edf2" ] , "src" : "f5cd3cf1-f5d3-4f50-a951-e898b9272eb1" , "trgts" : [ "a0182840-d318-48dc-a2f9-550d9a39b9b5", "768fd55e-2295-4511-9e19-04a8f29f9d9e" ] }, { "content" : "Recommended freelancer: Ando Masahashi …" , "labels" : [ "287f7f92-8ade-497a-914d-884d3626100e" ] , "src" : "f5cd3cf1-f5d3-4f50-a951-e898b9272eb1" , "trgts" : [ "768fd55e-2295-4511-9e19-04a8f29f9d9e", "4c6642bc-dfe4-45d6-8077-52210d6dff15" ] } ]</v>
      </c>
      <c r="AS2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"f5cd3cf1-f5d3-4f50-a951-e898b9272eb1", "loginId" : "hhorton", "pwd" : "livelygig", "firstName"  : "Henry", "lastName" : "Horton", "profilePic" : "https://encrypted-tbn0.gstatic.com/images?q=tbn:ANd9GcSkhqCi-FONrFAs5jciS2vsNwFmQ6ni4Leo8-TXTw_KQ7BAVysl3g", "contacts" : { "channels": [ {"url" : "mailto:info+28@livelygig.com", "chanType" : "email" } ] },"cnxns" : [ "a0182840-d318-48dc-a2f9-550d9a39b9b5", "768fd55e-2295-4511-9e19-04a8f29f9d9e", "4c6642bc-dfe4-45d6-8077-52210d6dff15", "f4b080c7-75ee-40b7-848c-a1824bfaa483" ], "initialPosts" : [{ "content" : "Yata! 29" , "labels" : [ "2e14fc38-3603-4684-b91c-38ce9949edf2" ] , "src" : "f5cd3cf1-f5d3-4f50-a951-e898b9272eb1" , "trgts" : [ "a0182840-d318-48dc-a2f9-550d9a39b9b5", "768fd55e-2295-4511-9e19-04a8f29f9d9e" ] }, { "content" : "Recommended freelancer: Ando Masahashi …" , "labels" : [ "287f7f92-8ade-497a-914d-884d3626100e" ] , "src" : "f5cd3cf1-f5d3-4f50-a951-e898b9272eb1" , "trgts" : [ "768fd55e-2295-4511-9e19-04a8f29f9d9e", "4c6642bc-dfe4-45d6-8077-52210d6dff15" ] } ] },</v>
      </c>
    </row>
    <row r="30" spans="1:45" x14ac:dyDescent="0.25">
      <c r="A30" s="2">
        <v>29</v>
      </c>
      <c r="B30" s="1" t="s">
        <v>193</v>
      </c>
      <c r="C30" s="1" t="str">
        <f>LOWER(LEFT(Table1[[#This Row],[firstName]],1)&amp;Table1[[#This Row],[lastName]])</f>
        <v>lfrank</v>
      </c>
      <c r="D30" s="5" t="s">
        <v>60</v>
      </c>
      <c r="E30" s="5" t="s">
        <v>7</v>
      </c>
      <c r="F30" s="3" t="s">
        <v>331</v>
      </c>
      <c r="G30" s="3" t="str">
        <f>"mailto:info+"&amp;Table1[[#This Row],[id]]&amp;"@livelygig.com"</f>
        <v>mailto:info+29@livelygig.com</v>
      </c>
      <c r="H30" s="3" t="s">
        <v>364</v>
      </c>
      <c r="I30" s="3" t="s">
        <v>335</v>
      </c>
      <c r="J30" s="6">
        <v>74</v>
      </c>
      <c r="K30" s="6">
        <v>1</v>
      </c>
      <c r="L30" s="6">
        <v>47</v>
      </c>
      <c r="M30" s="6">
        <v>25</v>
      </c>
      <c r="N30" s="5"/>
      <c r="O30" s="5" t="str">
        <f>IF(LEN(Table1[[#This Row],[cnxn1]])&gt;0,VLOOKUP(Table1[[#This Row],[cnxn1]],Table1[[id]:[UUID]],2,FALSE),"")</f>
        <v>af258f6f-4dea-4f5a-936d-be49c638b262</v>
      </c>
      <c r="P30" s="5" t="str">
        <f>IF(LEN(Table1[[#This Row],[cnxn2]])&gt;0,VLOOKUP(Table1[[#This Row],[cnxn2]],Table1[[id]:[UUID]],2,FALSE),"")</f>
        <v>768fd55e-2295-4511-9e19-04a8f29f9d9e</v>
      </c>
      <c r="Q30" s="5" t="str">
        <f>IF(LEN(Table1[[#This Row],[cnxn3]])&gt;0,VLOOKUP(Table1[[#This Row],[cnxn3]],Table1[[id]:[UUID]],2,FALSE),"")</f>
        <v>4c6642bc-dfe4-45d6-8077-52210d6dff15</v>
      </c>
      <c r="R30" s="5" t="str">
        <f>IF(LEN(Table1[[#This Row],[cnxn4]])&gt;0,VLOOKUP(Table1[[#This Row],[cnxn4]],Table1[[id]:[UUID]],2,FALSE),"")</f>
        <v>af4ffdd5-8e19-425f-9ff0-2be6fe96c244</v>
      </c>
      <c r="S30" s="5" t="str">
        <f>IF(LEN(Table1[[#This Row],[cnxn5]])&gt;0,VLOOKUP(Table1[[#This Row],[cnxn5]],Table1[[id]:[UUID]],2,FALSE),"")</f>
        <v/>
      </c>
      <c r="T3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"af258f6f-4dea-4f5a-936d-be49c638b262", "768fd55e-2295-4511-9e19-04a8f29f9d9e", "4c6642bc-dfe4-45d6-8077-52210d6dff15", "af4ffdd5-8e19-425f-9ff0-2be6fe96c244" ], </v>
      </c>
      <c r="U30" s="3" t="str">
        <f>"""id"" : """&amp;Table1[[#This Row],[UUID]]&amp;""", "</f>
        <v xml:space="preserve">"id" : "ed51310a-b84e-4864-9ada-583139871511", </v>
      </c>
      <c r="V30" s="3" t="str">
        <f>"""loginId"" : """&amp;Table1[[#This Row],[loginId]]&amp;""", "</f>
        <v xml:space="preserve">"loginId" : "lfrank", </v>
      </c>
      <c r="W30" s="3" t="str">
        <f>"""pwd"" : """&amp;Table1[[#This Row],[pwd]]&amp;""", "</f>
        <v xml:space="preserve">"pwd" : "livelygig", </v>
      </c>
      <c r="X30" s="3" t="str">
        <f>"""firstName""  : """&amp;Table1[[#This Row],[firstName]]&amp;""", "</f>
        <v xml:space="preserve">"firstName"  : "Lester", </v>
      </c>
      <c r="Y30" s="3" t="str">
        <f>"""lastName"" : """&amp;Table1[[#This Row],[lastName]]&amp;""", "</f>
        <v xml:space="preserve">"lastName" : "Frank", </v>
      </c>
      <c r="Z3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0" s="3" t="str">
        <f>"""contacts"" : { ""channels"": [ {""url"" : """&amp;Table1[[#This Row],[contact1]]&amp;""", ""chanType"" : """&amp;Table1[[#This Row],[contact1 type]]&amp;""" } ] },"</f>
        <v>"contacts" : { "channels": [ {"url" : "mailto:info+29@livelygig.com", "chanType" : "email" } ] },</v>
      </c>
      <c r="AB30" s="3" t="str">
        <f t="shared" si="0"/>
        <v>Yata! 30</v>
      </c>
      <c r="AC30" s="3">
        <f>+Table1[[#This Row],[cnxn1]]</f>
        <v>74</v>
      </c>
      <c r="AD30" s="3">
        <f>+Table1[[#This Row],[cnxn2]]</f>
        <v>1</v>
      </c>
      <c r="AE30" s="3">
        <v>16</v>
      </c>
      <c r="AF30" s="3" t="str">
        <f>IF(LEN(Table1[[#This Row],[PostTarget1-1]])&gt;0,VLOOKUP(Table1[[#This Row],[PostTarget1-1]],Table1[[id]:[UUID]],2,FALSE),"")</f>
        <v>af258f6f-4dea-4f5a-936d-be49c638b262</v>
      </c>
      <c r="AG30" s="3" t="str">
        <f>IF(LEN(Table1[[#This Row],[PostTarget1-2]])&gt;0,VLOOKUP(Table1[[#This Row],[PostTarget1-2]],Table1[[id]:[UUID]],2,FALSE),"")</f>
        <v>768fd55e-2295-4511-9e19-04a8f29f9d9e</v>
      </c>
      <c r="AH30" s="3" t="str">
        <f>VLOOKUP(Table1[[#This Row],[PostLabel1]],skills[],2,TRUE)</f>
        <v>f8fc78f8-a4cb-4556-85b5-4e4a5c17738c</v>
      </c>
      <c r="AI3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30" , "labels" : [ "f8fc78f8-a4cb-4556-85b5-4e4a5c17738c" ] , "src" : "ed51310a-b84e-4864-9ada-583139871511" , "trgts" : [ "af258f6f-4dea-4f5a-936d-be49c638b262", "768fd55e-2295-4511-9e19-04a8f29f9d9e" ] }</v>
      </c>
      <c r="AJ30" s="3" t="str">
        <f t="shared" si="1"/>
        <v>Recommended freelancer: Ando Masahashi …</v>
      </c>
      <c r="AK30" s="3">
        <f>+Table1[[#This Row],[cnxn1]]</f>
        <v>74</v>
      </c>
      <c r="AL30" s="3">
        <f>+Table1[[#This Row],[cnxn2]]</f>
        <v>1</v>
      </c>
      <c r="AM30" s="3">
        <v>2</v>
      </c>
      <c r="AN30" s="3" t="str">
        <f>IF(LEN(Table1[[#This Row],[PostTarget2-1]])&gt;0,VLOOKUP(Table1[[#This Row],[PostTarget2-1]],Table1[[id]:[UUID]],2,FALSE),"")</f>
        <v>af258f6f-4dea-4f5a-936d-be49c638b262</v>
      </c>
      <c r="AO30" s="3" t="str">
        <f>IF(LEN(Table1[[#This Row],[PostTarget2-2]])&gt;0,VLOOKUP(Table1[[#This Row],[PostTarget2-2]],Table1[[id]:[UUID]],2,FALSE),"")</f>
        <v>768fd55e-2295-4511-9e19-04a8f29f9d9e</v>
      </c>
      <c r="AP30" s="3" t="str">
        <f>VLOOKUP(Table1[[#This Row],[PostLabel2]],skills[],2,TRUE)</f>
        <v>dbd583b1-2ab4-49b2-8d23-6f3ca2eff039</v>
      </c>
      <c r="AQ3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"dbd583b1-2ab4-49b2-8d23-6f3ca2eff039" ] , "src" : "ed51310a-b84e-4864-9ada-583139871511" , "trgts" : [ "768fd55e-2295-4511-9e19-04a8f29f9d9e", "4c6642bc-dfe4-45d6-8077-52210d6dff15" ] }</v>
      </c>
      <c r="AR30" s="3" t="str">
        <f>"""initialPosts"" : ["&amp;Table1[[#This Row],[Post1]]&amp;Table1[[#This Row],[Post2]]&amp;" ]"</f>
        <v>"initialPosts" : [{ "content" : "Yata! 30" , "labels" : [ "f8fc78f8-a4cb-4556-85b5-4e4a5c17738c" ] , "src" : "ed51310a-b84e-4864-9ada-583139871511" , "trgts" : [ "af258f6f-4dea-4f5a-936d-be49c638b262", "768fd55e-2295-4511-9e19-04a8f29f9d9e" ] }, { "content" : "Recommended freelancer: Ando Masahashi …" , "labels" : [ "dbd583b1-2ab4-49b2-8d23-6f3ca2eff039" ] , "src" : "ed51310a-b84e-4864-9ada-583139871511" , "trgts" : [ "768fd55e-2295-4511-9e19-04a8f29f9d9e", "4c6642bc-dfe4-45d6-8077-52210d6dff15" ] } ]</v>
      </c>
      <c r="AS3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"ed51310a-b84e-4864-9ada-583139871511", "loginId" : "lfrank", "pwd" : "livelygig", "firstName"  : "Lester", "lastName" : "Frank", "profilePic" : "https://encrypted-tbn0.gstatic.com/images?q=tbn:ANd9GcSkhqCi-FONrFAs5jciS2vsNwFmQ6ni4Leo8-TXTw_KQ7BAVysl3g", "contacts" : { "channels": [ {"url" : "mailto:info+29@livelygig.com", "chanType" : "email" } ] },"cnxns" : [ "af258f6f-4dea-4f5a-936d-be49c638b262", "768fd55e-2295-4511-9e19-04a8f29f9d9e", "4c6642bc-dfe4-45d6-8077-52210d6dff15", "af4ffdd5-8e19-425f-9ff0-2be6fe96c244" ], "initialPosts" : [{ "content" : "Yata! 30" , "labels" : [ "f8fc78f8-a4cb-4556-85b5-4e4a5c17738c" ] , "src" : "ed51310a-b84e-4864-9ada-583139871511" , "trgts" : [ "af258f6f-4dea-4f5a-936d-be49c638b262", "768fd55e-2295-4511-9e19-04a8f29f9d9e" ] }, { "content" : "Recommended freelancer: Ando Masahashi …" , "labels" : [ "dbd583b1-2ab4-49b2-8d23-6f3ca2eff039" ] , "src" : "ed51310a-b84e-4864-9ada-583139871511" , "trgts" : [ "768fd55e-2295-4511-9e19-04a8f29f9d9e", "4c6642bc-dfe4-45d6-8077-52210d6dff15" ] } ] },</v>
      </c>
    </row>
    <row r="31" spans="1:45" x14ac:dyDescent="0.25">
      <c r="A31" s="2">
        <v>30</v>
      </c>
      <c r="B31" s="1" t="s">
        <v>194</v>
      </c>
      <c r="C31" s="1" t="str">
        <f>LOWER(LEFT(Table1[[#This Row],[firstName]],1)&amp;Table1[[#This Row],[lastName]])</f>
        <v>mhill</v>
      </c>
      <c r="D31" s="5" t="s">
        <v>61</v>
      </c>
      <c r="E31" s="5" t="s">
        <v>62</v>
      </c>
      <c r="F31" s="3" t="s">
        <v>331</v>
      </c>
      <c r="G31" s="3" t="str">
        <f>"mailto:info+"&amp;Table1[[#This Row],[id]]&amp;"@livelygig.com"</f>
        <v>mailto:info+30@livelygig.com</v>
      </c>
      <c r="H31" s="3" t="s">
        <v>364</v>
      </c>
      <c r="I31" s="3" t="s">
        <v>335</v>
      </c>
      <c r="J31" s="6">
        <v>6</v>
      </c>
      <c r="K31" s="6">
        <v>1</v>
      </c>
      <c r="L31" s="6">
        <v>22</v>
      </c>
      <c r="M31" s="6">
        <v>75</v>
      </c>
      <c r="N31" s="5"/>
      <c r="O31" s="5" t="str">
        <f>IF(LEN(Table1[[#This Row],[cnxn1]])&gt;0,VLOOKUP(Table1[[#This Row],[cnxn1]],Table1[[id]:[UUID]],2,FALSE),"")</f>
        <v>904e5b1e-1314-41da-bdac-f79ff7722e77</v>
      </c>
      <c r="P31" s="5" t="str">
        <f>IF(LEN(Table1[[#This Row],[cnxn2]])&gt;0,VLOOKUP(Table1[[#This Row],[cnxn2]],Table1[[id]:[UUID]],2,FALSE),"")</f>
        <v>768fd55e-2295-4511-9e19-04a8f29f9d9e</v>
      </c>
      <c r="Q31" s="5" t="str">
        <f>IF(LEN(Table1[[#This Row],[cnxn3]])&gt;0,VLOOKUP(Table1[[#This Row],[cnxn3]],Table1[[id]:[UUID]],2,FALSE),"")</f>
        <v>e4b86eaf-25ba-4ad5-a52e-35b5c9c17b70</v>
      </c>
      <c r="R31" s="5" t="str">
        <f>IF(LEN(Table1[[#This Row],[cnxn4]])&gt;0,VLOOKUP(Table1[[#This Row],[cnxn4]],Table1[[id]:[UUID]],2,FALSE),"")</f>
        <v>04171b5e-c892-4647-aba2-9eed98b15214</v>
      </c>
      <c r="S31" s="5" t="str">
        <f>IF(LEN(Table1[[#This Row],[cnxn5]])&gt;0,VLOOKUP(Table1[[#This Row],[cnxn5]],Table1[[id]:[UUID]],2,FALSE),"")</f>
        <v/>
      </c>
      <c r="T3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"904e5b1e-1314-41da-bdac-f79ff7722e77", "768fd55e-2295-4511-9e19-04a8f29f9d9e", "e4b86eaf-25ba-4ad5-a52e-35b5c9c17b70", "04171b5e-c892-4647-aba2-9eed98b15214" ], </v>
      </c>
      <c r="U31" s="3" t="str">
        <f>"""id"" : """&amp;Table1[[#This Row],[UUID]]&amp;""", "</f>
        <v xml:space="preserve">"id" : "9202217f-e525-46e8-b539-8d2206a526d0", </v>
      </c>
      <c r="V31" s="3" t="str">
        <f>"""loginId"" : """&amp;Table1[[#This Row],[loginId]]&amp;""", "</f>
        <v xml:space="preserve">"loginId" : "mhill", </v>
      </c>
      <c r="W31" s="3" t="str">
        <f>"""pwd"" : """&amp;Table1[[#This Row],[pwd]]&amp;""", "</f>
        <v xml:space="preserve">"pwd" : "livelygig", </v>
      </c>
      <c r="X31" s="3" t="str">
        <f>"""firstName""  : """&amp;Table1[[#This Row],[firstName]]&amp;""", "</f>
        <v xml:space="preserve">"firstName"  : "Melanie", </v>
      </c>
      <c r="Y31" s="3" t="str">
        <f>"""lastName"" : """&amp;Table1[[#This Row],[lastName]]&amp;""", "</f>
        <v xml:space="preserve">"lastName" : "Hill", </v>
      </c>
      <c r="Z3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1" s="3" t="str">
        <f>"""contacts"" : { ""channels"": [ {""url"" : """&amp;Table1[[#This Row],[contact1]]&amp;""", ""chanType"" : """&amp;Table1[[#This Row],[contact1 type]]&amp;""" } ] },"</f>
        <v>"contacts" : { "channels": [ {"url" : "mailto:info+30@livelygig.com", "chanType" : "email" } ] },</v>
      </c>
      <c r="AB31" s="3" t="str">
        <f t="shared" si="0"/>
        <v>Yata! 31</v>
      </c>
      <c r="AC31" s="3">
        <f>+Table1[[#This Row],[cnxn1]]</f>
        <v>6</v>
      </c>
      <c r="AD31" s="3">
        <f>+Table1[[#This Row],[cnxn2]]</f>
        <v>1</v>
      </c>
      <c r="AE31" s="3">
        <v>15</v>
      </c>
      <c r="AF31" s="3" t="str">
        <f>IF(LEN(Table1[[#This Row],[PostTarget1-1]])&gt;0,VLOOKUP(Table1[[#This Row],[PostTarget1-1]],Table1[[id]:[UUID]],2,FALSE),"")</f>
        <v>904e5b1e-1314-41da-bdac-f79ff7722e77</v>
      </c>
      <c r="AG31" s="3" t="str">
        <f>IF(LEN(Table1[[#This Row],[PostTarget1-2]])&gt;0,VLOOKUP(Table1[[#This Row],[PostTarget1-2]],Table1[[id]:[UUID]],2,FALSE),"")</f>
        <v>768fd55e-2295-4511-9e19-04a8f29f9d9e</v>
      </c>
      <c r="AH31" s="3" t="str">
        <f>VLOOKUP(Table1[[#This Row],[PostLabel1]],skills[],2,TRUE)</f>
        <v>287f7f92-8ade-497a-914d-884d3626100e</v>
      </c>
      <c r="AI3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31" , "labels" : [ "287f7f92-8ade-497a-914d-884d3626100e" ] , "src" : "9202217f-e525-46e8-b539-8d2206a526d0" , "trgts" : [ "904e5b1e-1314-41da-bdac-f79ff7722e77", "768fd55e-2295-4511-9e19-04a8f29f9d9e" ] }</v>
      </c>
      <c r="AJ31" s="3" t="str">
        <f t="shared" si="1"/>
        <v>Recommended freelancer: Ando Masahashi …</v>
      </c>
      <c r="AK31" s="3">
        <f>+Table1[[#This Row],[cnxn1]]</f>
        <v>6</v>
      </c>
      <c r="AL31" s="3">
        <f>+Table1[[#This Row],[cnxn2]]</f>
        <v>1</v>
      </c>
      <c r="AM31" s="3">
        <v>6</v>
      </c>
      <c r="AN31" s="3" t="str">
        <f>IF(LEN(Table1[[#This Row],[PostTarget2-1]])&gt;0,VLOOKUP(Table1[[#This Row],[PostTarget2-1]],Table1[[id]:[UUID]],2,FALSE),"")</f>
        <v>904e5b1e-1314-41da-bdac-f79ff7722e77</v>
      </c>
      <c r="AO31" s="3" t="str">
        <f>IF(LEN(Table1[[#This Row],[PostTarget2-2]])&gt;0,VLOOKUP(Table1[[#This Row],[PostTarget2-2]],Table1[[id]:[UUID]],2,FALSE),"")</f>
        <v>768fd55e-2295-4511-9e19-04a8f29f9d9e</v>
      </c>
      <c r="AP31" s="3" t="str">
        <f>VLOOKUP(Table1[[#This Row],[PostLabel2]],skills[],2,TRUE)</f>
        <v>ad3743fa-fee8-4073-9ebe-3284a909454f</v>
      </c>
      <c r="AQ3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"ad3743fa-fee8-4073-9ebe-3284a909454f" ] , "src" : "9202217f-e525-46e8-b539-8d2206a526d0" , "trgts" : [ "768fd55e-2295-4511-9e19-04a8f29f9d9e", "e4b86eaf-25ba-4ad5-a52e-35b5c9c17b70" ] }</v>
      </c>
      <c r="AR31" s="3" t="str">
        <f>"""initialPosts"" : ["&amp;Table1[[#This Row],[Post1]]&amp;Table1[[#This Row],[Post2]]&amp;" ]"</f>
        <v>"initialPosts" : [{ "content" : "Yata! 31" , "labels" : [ "287f7f92-8ade-497a-914d-884d3626100e" ] , "src" : "9202217f-e525-46e8-b539-8d2206a526d0" , "trgts" : [ "904e5b1e-1314-41da-bdac-f79ff7722e77", "768fd55e-2295-4511-9e19-04a8f29f9d9e" ] }, { "content" : "Recommended freelancer: Ando Masahashi …" , "labels" : [ "ad3743fa-fee8-4073-9ebe-3284a909454f" ] , "src" : "9202217f-e525-46e8-b539-8d2206a526d0" , "trgts" : [ "768fd55e-2295-4511-9e19-04a8f29f9d9e", "e4b86eaf-25ba-4ad5-a52e-35b5c9c17b70" ] } ]</v>
      </c>
      <c r="AS3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"9202217f-e525-46e8-b539-8d2206a526d0", "loginId" : "mhill", "pwd" : "livelygig", "firstName"  : "Melanie", "lastName" : "Hill", "profilePic" : "https://encrypted-tbn0.gstatic.com/images?q=tbn:ANd9GcSkhqCi-FONrFAs5jciS2vsNwFmQ6ni4Leo8-TXTw_KQ7BAVysl3g", "contacts" : { "channels": [ {"url" : "mailto:info+30@livelygig.com", "chanType" : "email" } ] },"cnxns" : [ "904e5b1e-1314-41da-bdac-f79ff7722e77", "768fd55e-2295-4511-9e19-04a8f29f9d9e", "e4b86eaf-25ba-4ad5-a52e-35b5c9c17b70", "04171b5e-c892-4647-aba2-9eed98b15214" ], "initialPosts" : [{ "content" : "Yata! 31" , "labels" : [ "287f7f92-8ade-497a-914d-884d3626100e" ] , "src" : "9202217f-e525-46e8-b539-8d2206a526d0" , "trgts" : [ "904e5b1e-1314-41da-bdac-f79ff7722e77", "768fd55e-2295-4511-9e19-04a8f29f9d9e" ] }, { "content" : "Recommended freelancer: Ando Masahashi …" , "labels" : [ "ad3743fa-fee8-4073-9ebe-3284a909454f" ] , "src" : "9202217f-e525-46e8-b539-8d2206a526d0" , "trgts" : [ "768fd55e-2295-4511-9e19-04a8f29f9d9e", "e4b86eaf-25ba-4ad5-a52e-35b5c9c17b70" ] } ] },</v>
      </c>
    </row>
    <row r="32" spans="1:45" x14ac:dyDescent="0.25">
      <c r="A32" s="4">
        <v>31</v>
      </c>
      <c r="B32" s="1" t="s">
        <v>195</v>
      </c>
      <c r="C32" s="1" t="str">
        <f>LOWER(LEFT(Table1[[#This Row],[firstName]],1)&amp;Table1[[#This Row],[lastName]])</f>
        <v>nmendez</v>
      </c>
      <c r="D32" s="5" t="s">
        <v>63</v>
      </c>
      <c r="E32" s="5" t="s">
        <v>64</v>
      </c>
      <c r="F32" s="3" t="s">
        <v>331</v>
      </c>
      <c r="G32" s="3" t="str">
        <f>"mailto:info+"&amp;Table1[[#This Row],[id]]&amp;"@livelygig.com"</f>
        <v>mailto:info+31@livelygig.com</v>
      </c>
      <c r="H32" s="3" t="s">
        <v>364</v>
      </c>
      <c r="I32" s="3" t="s">
        <v>335</v>
      </c>
      <c r="J32" s="6">
        <v>79</v>
      </c>
      <c r="K32" s="6">
        <v>1</v>
      </c>
      <c r="L32" s="6">
        <v>72</v>
      </c>
      <c r="M32" s="6">
        <v>80</v>
      </c>
      <c r="N32" s="5"/>
      <c r="O32" s="5" t="str">
        <f>IF(LEN(Table1[[#This Row],[cnxn1]])&gt;0,VLOOKUP(Table1[[#This Row],[cnxn1]],Table1[[id]:[UUID]],2,FALSE),"")</f>
        <v>5a452f49-bb74-4f96-8656-65f6df9856be</v>
      </c>
      <c r="P32" s="5" t="str">
        <f>IF(LEN(Table1[[#This Row],[cnxn2]])&gt;0,VLOOKUP(Table1[[#This Row],[cnxn2]],Table1[[id]:[UUID]],2,FALSE),"")</f>
        <v>768fd55e-2295-4511-9e19-04a8f29f9d9e</v>
      </c>
      <c r="Q32" s="5" t="str">
        <f>IF(LEN(Table1[[#This Row],[cnxn3]])&gt;0,VLOOKUP(Table1[[#This Row],[cnxn3]],Table1[[id]:[UUID]],2,FALSE),"")</f>
        <v>dd8bdf36-fdd1-4046-9fb7-f36848840cdd</v>
      </c>
      <c r="R32" s="5" t="str">
        <f>IF(LEN(Table1[[#This Row],[cnxn4]])&gt;0,VLOOKUP(Table1[[#This Row],[cnxn4]],Table1[[id]:[UUID]],2,FALSE),"")</f>
        <v>a4ebdfba-9bc3-4d91-98cc-7f652d849c3a</v>
      </c>
      <c r="S32" s="5" t="str">
        <f>IF(LEN(Table1[[#This Row],[cnxn5]])&gt;0,VLOOKUP(Table1[[#This Row],[cnxn5]],Table1[[id]:[UUID]],2,FALSE),"")</f>
        <v/>
      </c>
      <c r="T3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"5a452f49-bb74-4f96-8656-65f6df9856be", "768fd55e-2295-4511-9e19-04a8f29f9d9e", "dd8bdf36-fdd1-4046-9fb7-f36848840cdd", "a4ebdfba-9bc3-4d91-98cc-7f652d849c3a" ], </v>
      </c>
      <c r="U32" s="3" t="str">
        <f>"""id"" : """&amp;Table1[[#This Row],[UUID]]&amp;""", "</f>
        <v xml:space="preserve">"id" : "2e7de2ea-9a33-4fd1-aeff-3ab2abf40adc", </v>
      </c>
      <c r="V32" s="3" t="str">
        <f>"""loginId"" : """&amp;Table1[[#This Row],[loginId]]&amp;""", "</f>
        <v xml:space="preserve">"loginId" : "nmendez", </v>
      </c>
      <c r="W32" s="3" t="str">
        <f>"""pwd"" : """&amp;Table1[[#This Row],[pwd]]&amp;""", "</f>
        <v xml:space="preserve">"pwd" : "livelygig", </v>
      </c>
      <c r="X32" s="3" t="str">
        <f>"""firstName""  : """&amp;Table1[[#This Row],[firstName]]&amp;""", "</f>
        <v xml:space="preserve">"firstName"  : "Nicolas", </v>
      </c>
      <c r="Y32" s="3" t="str">
        <f>"""lastName"" : """&amp;Table1[[#This Row],[lastName]]&amp;""", "</f>
        <v xml:space="preserve">"lastName" : "Mendez", </v>
      </c>
      <c r="Z3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2" s="3" t="str">
        <f>"""contacts"" : { ""channels"": [ {""url"" : """&amp;Table1[[#This Row],[contact1]]&amp;""", ""chanType"" : """&amp;Table1[[#This Row],[contact1 type]]&amp;""" } ] },"</f>
        <v>"contacts" : { "channels": [ {"url" : "mailto:info+31@livelygig.com", "chanType" : "email" } ] },</v>
      </c>
      <c r="AB32" s="3" t="str">
        <f t="shared" si="0"/>
        <v>Yata! 32</v>
      </c>
      <c r="AC32" s="3">
        <f>+Table1[[#This Row],[cnxn1]]</f>
        <v>79</v>
      </c>
      <c r="AD32" s="3">
        <f>+Table1[[#This Row],[cnxn2]]</f>
        <v>1</v>
      </c>
      <c r="AE32" s="3">
        <v>2</v>
      </c>
      <c r="AF32" s="3" t="str">
        <f>IF(LEN(Table1[[#This Row],[PostTarget1-1]])&gt;0,VLOOKUP(Table1[[#This Row],[PostTarget1-1]],Table1[[id]:[UUID]],2,FALSE),"")</f>
        <v>5a452f49-bb74-4f96-8656-65f6df9856be</v>
      </c>
      <c r="AG32" s="3" t="str">
        <f>IF(LEN(Table1[[#This Row],[PostTarget1-2]])&gt;0,VLOOKUP(Table1[[#This Row],[PostTarget1-2]],Table1[[id]:[UUID]],2,FALSE),"")</f>
        <v>768fd55e-2295-4511-9e19-04a8f29f9d9e</v>
      </c>
      <c r="AH32" s="3" t="str">
        <f>VLOOKUP(Table1[[#This Row],[PostLabel1]],skills[],2,TRUE)</f>
        <v>dbd583b1-2ab4-49b2-8d23-6f3ca2eff039</v>
      </c>
      <c r="AI3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32" , "labels" : [ "dbd583b1-2ab4-49b2-8d23-6f3ca2eff039" ] , "src" : "2e7de2ea-9a33-4fd1-aeff-3ab2abf40adc" , "trgts" : [ "5a452f49-bb74-4f96-8656-65f6df9856be", "768fd55e-2295-4511-9e19-04a8f29f9d9e" ] }</v>
      </c>
      <c r="AJ32" s="3" t="str">
        <f t="shared" si="1"/>
        <v>Recommended freelancer: Ando Masahashi …</v>
      </c>
      <c r="AK32" s="3">
        <f>+Table1[[#This Row],[cnxn1]]</f>
        <v>79</v>
      </c>
      <c r="AL32" s="3">
        <f>+Table1[[#This Row],[cnxn2]]</f>
        <v>1</v>
      </c>
      <c r="AM32" s="3">
        <v>3</v>
      </c>
      <c r="AN32" s="3" t="str">
        <f>IF(LEN(Table1[[#This Row],[PostTarget2-1]])&gt;0,VLOOKUP(Table1[[#This Row],[PostTarget2-1]],Table1[[id]:[UUID]],2,FALSE),"")</f>
        <v>5a452f49-bb74-4f96-8656-65f6df9856be</v>
      </c>
      <c r="AO32" s="3" t="str">
        <f>IF(LEN(Table1[[#This Row],[PostTarget2-2]])&gt;0,VLOOKUP(Table1[[#This Row],[PostTarget2-2]],Table1[[id]:[UUID]],2,FALSE),"")</f>
        <v>768fd55e-2295-4511-9e19-04a8f29f9d9e</v>
      </c>
      <c r="AP32" s="3" t="str">
        <f>VLOOKUP(Table1[[#This Row],[PostLabel2]],skills[],2,TRUE)</f>
        <v>123c2d45-f420-4b34-a677-ba81b45a09b1</v>
      </c>
      <c r="AQ3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"123c2d45-f420-4b34-a677-ba81b45a09b1" ] , "src" : "2e7de2ea-9a33-4fd1-aeff-3ab2abf40adc" , "trgts" : [ "768fd55e-2295-4511-9e19-04a8f29f9d9e", "dd8bdf36-fdd1-4046-9fb7-f36848840cdd" ] }</v>
      </c>
      <c r="AR32" s="3" t="str">
        <f>"""initialPosts"" : ["&amp;Table1[[#This Row],[Post1]]&amp;Table1[[#This Row],[Post2]]&amp;" ]"</f>
        <v>"initialPosts" : [{ "content" : "Yata! 32" , "labels" : [ "dbd583b1-2ab4-49b2-8d23-6f3ca2eff039" ] , "src" : "2e7de2ea-9a33-4fd1-aeff-3ab2abf40adc" , "trgts" : [ "5a452f49-bb74-4f96-8656-65f6df9856be", "768fd55e-2295-4511-9e19-04a8f29f9d9e" ] }, { "content" : "Recommended freelancer: Ando Masahashi …" , "labels" : [ "123c2d45-f420-4b34-a677-ba81b45a09b1" ] , "src" : "2e7de2ea-9a33-4fd1-aeff-3ab2abf40adc" , "trgts" : [ "768fd55e-2295-4511-9e19-04a8f29f9d9e", "dd8bdf36-fdd1-4046-9fb7-f36848840cdd" ] } ]</v>
      </c>
      <c r="AS3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"2e7de2ea-9a33-4fd1-aeff-3ab2abf40adc", "loginId" : "nmendez", "pwd" : "livelygig", "firstName"  : "Nicolas", "lastName" : "Mendez", "profilePic" : "https://encrypted-tbn0.gstatic.com/images?q=tbn:ANd9GcSkhqCi-FONrFAs5jciS2vsNwFmQ6ni4Leo8-TXTw_KQ7BAVysl3g", "contacts" : { "channels": [ {"url" : "mailto:info+31@livelygig.com", "chanType" : "email" } ] },"cnxns" : [ "5a452f49-bb74-4f96-8656-65f6df9856be", "768fd55e-2295-4511-9e19-04a8f29f9d9e", "dd8bdf36-fdd1-4046-9fb7-f36848840cdd", "a4ebdfba-9bc3-4d91-98cc-7f652d849c3a" ], "initialPosts" : [{ "content" : "Yata! 32" , "labels" : [ "dbd583b1-2ab4-49b2-8d23-6f3ca2eff039" ] , "src" : "2e7de2ea-9a33-4fd1-aeff-3ab2abf40adc" , "trgts" : [ "5a452f49-bb74-4f96-8656-65f6df9856be", "768fd55e-2295-4511-9e19-04a8f29f9d9e" ] }, { "content" : "Recommended freelancer: Ando Masahashi …" , "labels" : [ "123c2d45-f420-4b34-a677-ba81b45a09b1" ] , "src" : "2e7de2ea-9a33-4fd1-aeff-3ab2abf40adc" , "trgts" : [ "768fd55e-2295-4511-9e19-04a8f29f9d9e", "dd8bdf36-fdd1-4046-9fb7-f36848840cdd" ] } ] },</v>
      </c>
    </row>
    <row r="33" spans="1:45" x14ac:dyDescent="0.25">
      <c r="A33" s="5">
        <v>32</v>
      </c>
      <c r="B33" s="5" t="s">
        <v>196</v>
      </c>
      <c r="C33" s="1" t="str">
        <f>LOWER(LEFT(Table1[[#This Row],[firstName]],1)&amp;Table1[[#This Row],[lastName]])</f>
        <v>gmiller</v>
      </c>
      <c r="D33" s="5" t="s">
        <v>65</v>
      </c>
      <c r="E33" s="5" t="s">
        <v>66</v>
      </c>
      <c r="F33" s="3" t="s">
        <v>331</v>
      </c>
      <c r="G33" s="3" t="str">
        <f>"mailto:info+"&amp;Table1[[#This Row],[id]]&amp;"@livelygig.com"</f>
        <v>mailto:info+32@livelygig.com</v>
      </c>
      <c r="H33" s="3" t="s">
        <v>364</v>
      </c>
      <c r="I33" s="3" t="s">
        <v>335</v>
      </c>
      <c r="J33" s="6">
        <v>40</v>
      </c>
      <c r="K33" s="6">
        <v>1</v>
      </c>
      <c r="L33" s="6">
        <v>31</v>
      </c>
      <c r="M33" s="6">
        <v>50</v>
      </c>
      <c r="N33" s="5"/>
      <c r="O33" s="5" t="str">
        <f>IF(LEN(Table1[[#This Row],[cnxn1]])&gt;0,VLOOKUP(Table1[[#This Row],[cnxn1]],Table1[[id]:[UUID]],2,FALSE),"")</f>
        <v>93a381ad-c00d-4ee3-9a5a-fa47308efe64</v>
      </c>
      <c r="P33" s="5" t="str">
        <f>IF(LEN(Table1[[#This Row],[cnxn2]])&gt;0,VLOOKUP(Table1[[#This Row],[cnxn2]],Table1[[id]:[UUID]],2,FALSE),"")</f>
        <v>768fd55e-2295-4511-9e19-04a8f29f9d9e</v>
      </c>
      <c r="Q33" s="5" t="str">
        <f>IF(LEN(Table1[[#This Row],[cnxn3]])&gt;0,VLOOKUP(Table1[[#This Row],[cnxn3]],Table1[[id]:[UUID]],2,FALSE),"")</f>
        <v>2e7de2ea-9a33-4fd1-aeff-3ab2abf40adc</v>
      </c>
      <c r="R33" s="5" t="str">
        <f>IF(LEN(Table1[[#This Row],[cnxn4]])&gt;0,VLOOKUP(Table1[[#This Row],[cnxn4]],Table1[[id]:[UUID]],2,FALSE),"")</f>
        <v>1a1bb32e-3a44-4ce1-be6f-6095ff8306dc</v>
      </c>
      <c r="S33" s="5" t="str">
        <f>IF(LEN(Table1[[#This Row],[cnxn5]])&gt;0,VLOOKUP(Table1[[#This Row],[cnxn5]],Table1[[id]:[UUID]],2,FALSE),"")</f>
        <v/>
      </c>
      <c r="T3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"93a381ad-c00d-4ee3-9a5a-fa47308efe64", "768fd55e-2295-4511-9e19-04a8f29f9d9e", "2e7de2ea-9a33-4fd1-aeff-3ab2abf40adc", "1a1bb32e-3a44-4ce1-be6f-6095ff8306dc" ], </v>
      </c>
      <c r="U33" s="3" t="str">
        <f>"""id"" : """&amp;Table1[[#This Row],[UUID]]&amp;""", "</f>
        <v xml:space="preserve">"id" : "a0182840-d318-48dc-a2f9-550d9a39b9b5", </v>
      </c>
      <c r="V33" s="3" t="str">
        <f>"""loginId"" : """&amp;Table1[[#This Row],[loginId]]&amp;""", "</f>
        <v xml:space="preserve">"loginId" : "gmiller", </v>
      </c>
      <c r="W33" s="3" t="str">
        <f>"""pwd"" : """&amp;Table1[[#This Row],[pwd]]&amp;""", "</f>
        <v xml:space="preserve">"pwd" : "livelygig", </v>
      </c>
      <c r="X33" s="3" t="str">
        <f>"""firstName""  : """&amp;Table1[[#This Row],[firstName]]&amp;""", "</f>
        <v xml:space="preserve">"firstName"  : "Guadalupe", </v>
      </c>
      <c r="Y33" s="3" t="str">
        <f>"""lastName"" : """&amp;Table1[[#This Row],[lastName]]&amp;""", "</f>
        <v xml:space="preserve">"lastName" : "Miller", </v>
      </c>
      <c r="Z3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3" s="3" t="str">
        <f>"""contacts"" : { ""channels"": [ {""url"" : """&amp;Table1[[#This Row],[contact1]]&amp;""", ""chanType"" : """&amp;Table1[[#This Row],[contact1 type]]&amp;""" } ] },"</f>
        <v>"contacts" : { "channels": [ {"url" : "mailto:info+32@livelygig.com", "chanType" : "email" } ] },</v>
      </c>
      <c r="AB33" s="3" t="str">
        <f t="shared" si="0"/>
        <v>Yata! 33</v>
      </c>
      <c r="AC33" s="3">
        <f>+Table1[[#This Row],[cnxn1]]</f>
        <v>40</v>
      </c>
      <c r="AD33" s="3">
        <f>+Table1[[#This Row],[cnxn2]]</f>
        <v>1</v>
      </c>
      <c r="AE33" s="3">
        <v>6</v>
      </c>
      <c r="AF33" s="3" t="str">
        <f>IF(LEN(Table1[[#This Row],[PostTarget1-1]])&gt;0,VLOOKUP(Table1[[#This Row],[PostTarget1-1]],Table1[[id]:[UUID]],2,FALSE),"")</f>
        <v>93a381ad-c00d-4ee3-9a5a-fa47308efe64</v>
      </c>
      <c r="AG33" s="3" t="str">
        <f>IF(LEN(Table1[[#This Row],[PostTarget1-2]])&gt;0,VLOOKUP(Table1[[#This Row],[PostTarget1-2]],Table1[[id]:[UUID]],2,FALSE),"")</f>
        <v>768fd55e-2295-4511-9e19-04a8f29f9d9e</v>
      </c>
      <c r="AH33" s="3" t="str">
        <f>VLOOKUP(Table1[[#This Row],[PostLabel1]],skills[],2,TRUE)</f>
        <v>ad3743fa-fee8-4073-9ebe-3284a909454f</v>
      </c>
      <c r="AI3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33" , "labels" : [ "ad3743fa-fee8-4073-9ebe-3284a909454f" ] , "src" : "a0182840-d318-48dc-a2f9-550d9a39b9b5" , "trgts" : [ "93a381ad-c00d-4ee3-9a5a-fa47308efe64", "768fd55e-2295-4511-9e19-04a8f29f9d9e" ] }</v>
      </c>
      <c r="AJ33" s="3" t="str">
        <f t="shared" si="1"/>
        <v>Recommended freelancer: Ando Masahashi …</v>
      </c>
      <c r="AK33" s="3">
        <f>+Table1[[#This Row],[cnxn1]]</f>
        <v>40</v>
      </c>
      <c r="AL33" s="3">
        <f>+Table1[[#This Row],[cnxn2]]</f>
        <v>1</v>
      </c>
      <c r="AM33" s="3">
        <v>20</v>
      </c>
      <c r="AN33" s="3" t="str">
        <f>IF(LEN(Table1[[#This Row],[PostTarget2-1]])&gt;0,VLOOKUP(Table1[[#This Row],[PostTarget2-1]],Table1[[id]:[UUID]],2,FALSE),"")</f>
        <v>93a381ad-c00d-4ee3-9a5a-fa47308efe64</v>
      </c>
      <c r="AO33" s="3" t="str">
        <f>IF(LEN(Table1[[#This Row],[PostTarget2-2]])&gt;0,VLOOKUP(Table1[[#This Row],[PostTarget2-2]],Table1[[id]:[UUID]],2,FALSE),"")</f>
        <v>768fd55e-2295-4511-9e19-04a8f29f9d9e</v>
      </c>
      <c r="AP33" s="3" t="str">
        <f>VLOOKUP(Table1[[#This Row],[PostLabel2]],skills[],2,TRUE)</f>
        <v>b16e24cb-57fd-4919-97a1-f5f6bd3607b4</v>
      </c>
      <c r="AQ3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"b16e24cb-57fd-4919-97a1-f5f6bd3607b4" ] , "src" : "a0182840-d318-48dc-a2f9-550d9a39b9b5" , "trgts" : [ "768fd55e-2295-4511-9e19-04a8f29f9d9e", "2e7de2ea-9a33-4fd1-aeff-3ab2abf40adc" ] }</v>
      </c>
      <c r="AR33" s="3" t="str">
        <f>"""initialPosts"" : ["&amp;Table1[[#This Row],[Post1]]&amp;Table1[[#This Row],[Post2]]&amp;" ]"</f>
        <v>"initialPosts" : [{ "content" : "Yata! 33" , "labels" : [ "ad3743fa-fee8-4073-9ebe-3284a909454f" ] , "src" : "a0182840-d318-48dc-a2f9-550d9a39b9b5" , "trgts" : [ "93a381ad-c00d-4ee3-9a5a-fa47308efe64", "768fd55e-2295-4511-9e19-04a8f29f9d9e" ] }, { "content" : "Recommended freelancer: Ando Masahashi …" , "labels" : [ "b16e24cb-57fd-4919-97a1-f5f6bd3607b4" ] , "src" : "a0182840-d318-48dc-a2f9-550d9a39b9b5" , "trgts" : [ "768fd55e-2295-4511-9e19-04a8f29f9d9e", "2e7de2ea-9a33-4fd1-aeff-3ab2abf40adc" ] } ]</v>
      </c>
      <c r="AS3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"a0182840-d318-48dc-a2f9-550d9a39b9b5", "loginId" : "gmiller", "pwd" : "livelygig", "firstName"  : "Guadalupe", "lastName" : "Miller", "profilePic" : "https://encrypted-tbn0.gstatic.com/images?q=tbn:ANd9GcSkhqCi-FONrFAs5jciS2vsNwFmQ6ni4Leo8-TXTw_KQ7BAVysl3g", "contacts" : { "channels": [ {"url" : "mailto:info+32@livelygig.com", "chanType" : "email" } ] },"cnxns" : [ "93a381ad-c00d-4ee3-9a5a-fa47308efe64", "768fd55e-2295-4511-9e19-04a8f29f9d9e", "2e7de2ea-9a33-4fd1-aeff-3ab2abf40adc", "1a1bb32e-3a44-4ce1-be6f-6095ff8306dc" ], "initialPosts" : [{ "content" : "Yata! 33" , "labels" : [ "ad3743fa-fee8-4073-9ebe-3284a909454f" ] , "src" : "a0182840-d318-48dc-a2f9-550d9a39b9b5" , "trgts" : [ "93a381ad-c00d-4ee3-9a5a-fa47308efe64", "768fd55e-2295-4511-9e19-04a8f29f9d9e" ] }, { "content" : "Recommended freelancer: Ando Masahashi …" , "labels" : [ "b16e24cb-57fd-4919-97a1-f5f6bd3607b4" ] , "src" : "a0182840-d318-48dc-a2f9-550d9a39b9b5" , "trgts" : [ "768fd55e-2295-4511-9e19-04a8f29f9d9e", "2e7de2ea-9a33-4fd1-aeff-3ab2abf40adc" ] } ] },</v>
      </c>
    </row>
    <row r="34" spans="1:45" x14ac:dyDescent="0.25">
      <c r="A34" s="2">
        <v>33</v>
      </c>
      <c r="B34" s="1" t="s">
        <v>197</v>
      </c>
      <c r="C34" s="1" t="str">
        <f>LOWER(LEFT(Table1[[#This Row],[firstName]],1)&amp;Table1[[#This Row],[lastName]])</f>
        <v>jreed</v>
      </c>
      <c r="D34" s="5" t="s">
        <v>67</v>
      </c>
      <c r="E34" s="5" t="s">
        <v>68</v>
      </c>
      <c r="F34" s="3" t="s">
        <v>331</v>
      </c>
      <c r="G34" s="3" t="str">
        <f>"mailto:info+"&amp;Table1[[#This Row],[id]]&amp;"@livelygig.com"</f>
        <v>mailto:info+33@livelygig.com</v>
      </c>
      <c r="H34" s="3" t="s">
        <v>364</v>
      </c>
      <c r="I34" s="3" t="s">
        <v>335</v>
      </c>
      <c r="J34" s="6">
        <v>71</v>
      </c>
      <c r="K34" s="6">
        <v>1</v>
      </c>
      <c r="L34" s="6">
        <v>22</v>
      </c>
      <c r="M34" s="6">
        <v>11</v>
      </c>
      <c r="N34" s="5"/>
      <c r="O34" s="5" t="str">
        <f>IF(LEN(Table1[[#This Row],[cnxn1]])&gt;0,VLOOKUP(Table1[[#This Row],[cnxn1]],Table1[[id]:[UUID]],2,FALSE),"")</f>
        <v>1e15d29f-3bfc-4c23-8be7-6f4bb0e19df9</v>
      </c>
      <c r="P34" s="5" t="str">
        <f>IF(LEN(Table1[[#This Row],[cnxn2]])&gt;0,VLOOKUP(Table1[[#This Row],[cnxn2]],Table1[[id]:[UUID]],2,FALSE),"")</f>
        <v>768fd55e-2295-4511-9e19-04a8f29f9d9e</v>
      </c>
      <c r="Q34" s="5" t="str">
        <f>IF(LEN(Table1[[#This Row],[cnxn3]])&gt;0,VLOOKUP(Table1[[#This Row],[cnxn3]],Table1[[id]:[UUID]],2,FALSE),"")</f>
        <v>e4b86eaf-25ba-4ad5-a52e-35b5c9c17b70</v>
      </c>
      <c r="R34" s="5" t="str">
        <f>IF(LEN(Table1[[#This Row],[cnxn4]])&gt;0,VLOOKUP(Table1[[#This Row],[cnxn4]],Table1[[id]:[UUID]],2,FALSE),"")</f>
        <v>2413be6a-7573-454d-a393-1d22e45c993b</v>
      </c>
      <c r="S34" s="5" t="str">
        <f>IF(LEN(Table1[[#This Row],[cnxn5]])&gt;0,VLOOKUP(Table1[[#This Row],[cnxn5]],Table1[[id]:[UUID]],2,FALSE),"")</f>
        <v/>
      </c>
      <c r="T3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"1e15d29f-3bfc-4c23-8be7-6f4bb0e19df9", "768fd55e-2295-4511-9e19-04a8f29f9d9e", "e4b86eaf-25ba-4ad5-a52e-35b5c9c17b70", "2413be6a-7573-454d-a393-1d22e45c993b" ], </v>
      </c>
      <c r="U34" s="3" t="str">
        <f>"""id"" : """&amp;Table1[[#This Row],[UUID]]&amp;""", "</f>
        <v xml:space="preserve">"id" : "5c06cf2d-4b1d-4ee7-b0ce-64bc5f1fd429", </v>
      </c>
      <c r="V34" s="3" t="str">
        <f>"""loginId"" : """&amp;Table1[[#This Row],[loginId]]&amp;""", "</f>
        <v xml:space="preserve">"loginId" : "jreed", </v>
      </c>
      <c r="W34" s="3" t="str">
        <f>"""pwd"" : """&amp;Table1[[#This Row],[pwd]]&amp;""", "</f>
        <v xml:space="preserve">"pwd" : "livelygig", </v>
      </c>
      <c r="X34" s="3" t="str">
        <f>"""firstName""  : """&amp;Table1[[#This Row],[firstName]]&amp;""", "</f>
        <v xml:space="preserve">"firstName"  : "Jane", </v>
      </c>
      <c r="Y34" s="3" t="str">
        <f>"""lastName"" : """&amp;Table1[[#This Row],[lastName]]&amp;""", "</f>
        <v xml:space="preserve">"lastName" : "Reed", </v>
      </c>
      <c r="Z3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4" s="3" t="str">
        <f>"""contacts"" : { ""channels"": [ {""url"" : """&amp;Table1[[#This Row],[contact1]]&amp;""", ""chanType"" : """&amp;Table1[[#This Row],[contact1 type]]&amp;""" } ] },"</f>
        <v>"contacts" : { "channels": [ {"url" : "mailto:info+33@livelygig.com", "chanType" : "email" } ] },</v>
      </c>
      <c r="AB34" s="3" t="str">
        <f t="shared" ref="AB34:AB65" si="2">"Yata! "&amp;ROW()</f>
        <v>Yata! 34</v>
      </c>
      <c r="AC34" s="3">
        <f>+Table1[[#This Row],[cnxn1]]</f>
        <v>71</v>
      </c>
      <c r="AD34" s="3">
        <f>+Table1[[#This Row],[cnxn2]]</f>
        <v>1</v>
      </c>
      <c r="AE34" s="3">
        <v>3</v>
      </c>
      <c r="AF34" s="3" t="str">
        <f>IF(LEN(Table1[[#This Row],[PostTarget1-1]])&gt;0,VLOOKUP(Table1[[#This Row],[PostTarget1-1]],Table1[[id]:[UUID]],2,FALSE),"")</f>
        <v>1e15d29f-3bfc-4c23-8be7-6f4bb0e19df9</v>
      </c>
      <c r="AG34" s="3" t="str">
        <f>IF(LEN(Table1[[#This Row],[PostTarget1-2]])&gt;0,VLOOKUP(Table1[[#This Row],[PostTarget1-2]],Table1[[id]:[UUID]],2,FALSE),"")</f>
        <v>768fd55e-2295-4511-9e19-04a8f29f9d9e</v>
      </c>
      <c r="AH34" s="3" t="str">
        <f>VLOOKUP(Table1[[#This Row],[PostLabel1]],skills[],2,TRUE)</f>
        <v>123c2d45-f420-4b34-a677-ba81b45a09b1</v>
      </c>
      <c r="AI3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34" , "labels" : [ "123c2d45-f420-4b34-a677-ba81b45a09b1" ] , "src" : "5c06cf2d-4b1d-4ee7-b0ce-64bc5f1fd429" , "trgts" : [ "1e15d29f-3bfc-4c23-8be7-6f4bb0e19df9", "768fd55e-2295-4511-9e19-04a8f29f9d9e" ] }</v>
      </c>
      <c r="AJ34" s="3" t="str">
        <f t="shared" ref="AJ34:AJ65" si="3">"Recommended freelancer: Ando Masahashi …"</f>
        <v>Recommended freelancer: Ando Masahashi …</v>
      </c>
      <c r="AK34" s="3">
        <f>+Table1[[#This Row],[cnxn1]]</f>
        <v>71</v>
      </c>
      <c r="AL34" s="3">
        <f>+Table1[[#This Row],[cnxn2]]</f>
        <v>1</v>
      </c>
      <c r="AM34" s="3">
        <v>9</v>
      </c>
      <c r="AN34" s="3" t="str">
        <f>IF(LEN(Table1[[#This Row],[PostTarget2-1]])&gt;0,VLOOKUP(Table1[[#This Row],[PostTarget2-1]],Table1[[id]:[UUID]],2,FALSE),"")</f>
        <v>1e15d29f-3bfc-4c23-8be7-6f4bb0e19df9</v>
      </c>
      <c r="AO34" s="3" t="str">
        <f>IF(LEN(Table1[[#This Row],[PostTarget2-2]])&gt;0,VLOOKUP(Table1[[#This Row],[PostTarget2-2]],Table1[[id]:[UUID]],2,FALSE),"")</f>
        <v>768fd55e-2295-4511-9e19-04a8f29f9d9e</v>
      </c>
      <c r="AP34" s="3" t="str">
        <f>VLOOKUP(Table1[[#This Row],[PostLabel2]],skills[],2,TRUE)</f>
        <v>005330d8-02e6-400e-b30d-cb8183af3e7a</v>
      </c>
      <c r="AQ3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"005330d8-02e6-400e-b30d-cb8183af3e7a" ] , "src" : "5c06cf2d-4b1d-4ee7-b0ce-64bc5f1fd429" , "trgts" : [ "768fd55e-2295-4511-9e19-04a8f29f9d9e", "e4b86eaf-25ba-4ad5-a52e-35b5c9c17b70" ] }</v>
      </c>
      <c r="AR34" s="3" t="str">
        <f>"""initialPosts"" : ["&amp;Table1[[#This Row],[Post1]]&amp;Table1[[#This Row],[Post2]]&amp;" ]"</f>
        <v>"initialPosts" : [{ "content" : "Yata! 34" , "labels" : [ "123c2d45-f420-4b34-a677-ba81b45a09b1" ] , "src" : "5c06cf2d-4b1d-4ee7-b0ce-64bc5f1fd429" , "trgts" : [ "1e15d29f-3bfc-4c23-8be7-6f4bb0e19df9", "768fd55e-2295-4511-9e19-04a8f29f9d9e" ] }, { "content" : "Recommended freelancer: Ando Masahashi …" , "labels" : [ "005330d8-02e6-400e-b30d-cb8183af3e7a" ] , "src" : "5c06cf2d-4b1d-4ee7-b0ce-64bc5f1fd429" , "trgts" : [ "768fd55e-2295-4511-9e19-04a8f29f9d9e", "e4b86eaf-25ba-4ad5-a52e-35b5c9c17b70" ] } ]</v>
      </c>
      <c r="AS3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"5c06cf2d-4b1d-4ee7-b0ce-64bc5f1fd429", "loginId" : "jreed", "pwd" : "livelygig", "firstName"  : "Jane", "lastName" : "Reed", "profilePic" : "https://encrypted-tbn0.gstatic.com/images?q=tbn:ANd9GcSkhqCi-FONrFAs5jciS2vsNwFmQ6ni4Leo8-TXTw_KQ7BAVysl3g", "contacts" : { "channels": [ {"url" : "mailto:info+33@livelygig.com", "chanType" : "email" } ] },"cnxns" : [ "1e15d29f-3bfc-4c23-8be7-6f4bb0e19df9", "768fd55e-2295-4511-9e19-04a8f29f9d9e", "e4b86eaf-25ba-4ad5-a52e-35b5c9c17b70", "2413be6a-7573-454d-a393-1d22e45c993b" ], "initialPosts" : [{ "content" : "Yata! 34" , "labels" : [ "123c2d45-f420-4b34-a677-ba81b45a09b1" ] , "src" : "5c06cf2d-4b1d-4ee7-b0ce-64bc5f1fd429" , "trgts" : [ "1e15d29f-3bfc-4c23-8be7-6f4bb0e19df9", "768fd55e-2295-4511-9e19-04a8f29f9d9e" ] }, { "content" : "Recommended freelancer: Ando Masahashi …" , "labels" : [ "005330d8-02e6-400e-b30d-cb8183af3e7a" ] , "src" : "5c06cf2d-4b1d-4ee7-b0ce-64bc5f1fd429" , "trgts" : [ "768fd55e-2295-4511-9e19-04a8f29f9d9e", "e4b86eaf-25ba-4ad5-a52e-35b5c9c17b70" ] } ] },</v>
      </c>
    </row>
    <row r="35" spans="1:45" x14ac:dyDescent="0.25">
      <c r="A35" s="2">
        <v>34</v>
      </c>
      <c r="B35" s="1" t="s">
        <v>198</v>
      </c>
      <c r="C35" s="1" t="str">
        <f>LOWER(LEFT(Table1[[#This Row],[firstName]],1)&amp;Table1[[#This Row],[lastName]])</f>
        <v>danderson</v>
      </c>
      <c r="D35" s="5" t="s">
        <v>69</v>
      </c>
      <c r="E35" s="5" t="s">
        <v>70</v>
      </c>
      <c r="F35" s="3" t="s">
        <v>331</v>
      </c>
      <c r="G35" s="3" t="str">
        <f>"mailto:info+"&amp;Table1[[#This Row],[id]]&amp;"@livelygig.com"</f>
        <v>mailto:info+34@livelygig.com</v>
      </c>
      <c r="H35" s="3" t="s">
        <v>364</v>
      </c>
      <c r="I35" s="3" t="s">
        <v>335</v>
      </c>
      <c r="J35" s="6">
        <v>12</v>
      </c>
      <c r="K35" s="6">
        <v>1</v>
      </c>
      <c r="L35" s="6">
        <v>68</v>
      </c>
      <c r="M35" s="6">
        <v>62</v>
      </c>
      <c r="N35" s="5"/>
      <c r="O35" s="5" t="str">
        <f>IF(LEN(Table1[[#This Row],[cnxn1]])&gt;0,VLOOKUP(Table1[[#This Row],[cnxn1]],Table1[[id]:[UUID]],2,FALSE),"")</f>
        <v>05a543f8-0d75-4a25-9b0f-2ef7c6ac85dc</v>
      </c>
      <c r="P35" s="5" t="str">
        <f>IF(LEN(Table1[[#This Row],[cnxn2]])&gt;0,VLOOKUP(Table1[[#This Row],[cnxn2]],Table1[[id]:[UUID]],2,FALSE),"")</f>
        <v>768fd55e-2295-4511-9e19-04a8f29f9d9e</v>
      </c>
      <c r="Q35" s="5" t="str">
        <f>IF(LEN(Table1[[#This Row],[cnxn3]])&gt;0,VLOOKUP(Table1[[#This Row],[cnxn3]],Table1[[id]:[UUID]],2,FALSE),"")</f>
        <v>16b3ad7e-8e05-4f35-a81a-4e28b3456f73</v>
      </c>
      <c r="R35" s="5" t="str">
        <f>IF(LEN(Table1[[#This Row],[cnxn4]])&gt;0,VLOOKUP(Table1[[#This Row],[cnxn4]],Table1[[id]:[UUID]],2,FALSE),"")</f>
        <v>3637b365-f83f-4746-9bad-041537e4ff2c</v>
      </c>
      <c r="S35" s="5" t="str">
        <f>IF(LEN(Table1[[#This Row],[cnxn5]])&gt;0,VLOOKUP(Table1[[#This Row],[cnxn5]],Table1[[id]:[UUID]],2,FALSE),"")</f>
        <v/>
      </c>
      <c r="T3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"05a543f8-0d75-4a25-9b0f-2ef7c6ac85dc", "768fd55e-2295-4511-9e19-04a8f29f9d9e", "16b3ad7e-8e05-4f35-a81a-4e28b3456f73", "3637b365-f83f-4746-9bad-041537e4ff2c" ], </v>
      </c>
      <c r="U35" s="3" t="str">
        <f>"""id"" : """&amp;Table1[[#This Row],[UUID]]&amp;""", "</f>
        <v xml:space="preserve">"id" : "622eae32-5c48-4c2f-8b93-dc655380e0e5", </v>
      </c>
      <c r="V35" s="3" t="str">
        <f>"""loginId"" : """&amp;Table1[[#This Row],[loginId]]&amp;""", "</f>
        <v xml:space="preserve">"loginId" : "danderson", </v>
      </c>
      <c r="W35" s="3" t="str">
        <f>"""pwd"" : """&amp;Table1[[#This Row],[pwd]]&amp;""", "</f>
        <v xml:space="preserve">"pwd" : "livelygig", </v>
      </c>
      <c r="X35" s="3" t="str">
        <f>"""firstName""  : """&amp;Table1[[#This Row],[firstName]]&amp;""", "</f>
        <v xml:space="preserve">"firstName"  : "Deborah", </v>
      </c>
      <c r="Y35" s="3" t="str">
        <f>"""lastName"" : """&amp;Table1[[#This Row],[lastName]]&amp;""", "</f>
        <v xml:space="preserve">"lastName" : "Anderson", </v>
      </c>
      <c r="Z3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5" s="3" t="str">
        <f>"""contacts"" : { ""channels"": [ {""url"" : """&amp;Table1[[#This Row],[contact1]]&amp;""", ""chanType"" : """&amp;Table1[[#This Row],[contact1 type]]&amp;""" } ] },"</f>
        <v>"contacts" : { "channels": [ {"url" : "mailto:info+34@livelygig.com", "chanType" : "email" } ] },</v>
      </c>
      <c r="AB35" s="3" t="str">
        <f t="shared" si="2"/>
        <v>Yata! 35</v>
      </c>
      <c r="AC35" s="3">
        <f>+Table1[[#This Row],[cnxn1]]</f>
        <v>12</v>
      </c>
      <c r="AD35" s="3">
        <f>+Table1[[#This Row],[cnxn2]]</f>
        <v>1</v>
      </c>
      <c r="AE35" s="3">
        <v>20</v>
      </c>
      <c r="AF35" s="3" t="str">
        <f>IF(LEN(Table1[[#This Row],[PostTarget1-1]])&gt;0,VLOOKUP(Table1[[#This Row],[PostTarget1-1]],Table1[[id]:[UUID]],2,FALSE),"")</f>
        <v>05a543f8-0d75-4a25-9b0f-2ef7c6ac85dc</v>
      </c>
      <c r="AG35" s="3" t="str">
        <f>IF(LEN(Table1[[#This Row],[PostTarget1-2]])&gt;0,VLOOKUP(Table1[[#This Row],[PostTarget1-2]],Table1[[id]:[UUID]],2,FALSE),"")</f>
        <v>768fd55e-2295-4511-9e19-04a8f29f9d9e</v>
      </c>
      <c r="AH35" s="3" t="str">
        <f>VLOOKUP(Table1[[#This Row],[PostLabel1]],skills[],2,TRUE)</f>
        <v>b16e24cb-57fd-4919-97a1-f5f6bd3607b4</v>
      </c>
      <c r="AI3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35" , "labels" : [ "b16e24cb-57fd-4919-97a1-f5f6bd3607b4" ] , "src" : "622eae32-5c48-4c2f-8b93-dc655380e0e5" , "trgts" : [ "05a543f8-0d75-4a25-9b0f-2ef7c6ac85dc", "768fd55e-2295-4511-9e19-04a8f29f9d9e" ] }</v>
      </c>
      <c r="AJ35" s="3" t="str">
        <f t="shared" si="3"/>
        <v>Recommended freelancer: Ando Masahashi …</v>
      </c>
      <c r="AK35" s="3">
        <f>+Table1[[#This Row],[cnxn1]]</f>
        <v>12</v>
      </c>
      <c r="AL35" s="3">
        <f>+Table1[[#This Row],[cnxn2]]</f>
        <v>1</v>
      </c>
      <c r="AM35" s="3">
        <v>15</v>
      </c>
      <c r="AN35" s="3" t="str">
        <f>IF(LEN(Table1[[#This Row],[PostTarget2-1]])&gt;0,VLOOKUP(Table1[[#This Row],[PostTarget2-1]],Table1[[id]:[UUID]],2,FALSE),"")</f>
        <v>05a543f8-0d75-4a25-9b0f-2ef7c6ac85dc</v>
      </c>
      <c r="AO35" s="3" t="str">
        <f>IF(LEN(Table1[[#This Row],[PostTarget2-2]])&gt;0,VLOOKUP(Table1[[#This Row],[PostTarget2-2]],Table1[[id]:[UUID]],2,FALSE),"")</f>
        <v>768fd55e-2295-4511-9e19-04a8f29f9d9e</v>
      </c>
      <c r="AP35" s="3" t="str">
        <f>VLOOKUP(Table1[[#This Row],[PostLabel2]],skills[],2,TRUE)</f>
        <v>287f7f92-8ade-497a-914d-884d3626100e</v>
      </c>
      <c r="AQ3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"287f7f92-8ade-497a-914d-884d3626100e" ] , "src" : "622eae32-5c48-4c2f-8b93-dc655380e0e5" , "trgts" : [ "768fd55e-2295-4511-9e19-04a8f29f9d9e", "16b3ad7e-8e05-4f35-a81a-4e28b3456f73" ] }</v>
      </c>
      <c r="AR35" s="3" t="str">
        <f>"""initialPosts"" : ["&amp;Table1[[#This Row],[Post1]]&amp;Table1[[#This Row],[Post2]]&amp;" ]"</f>
        <v>"initialPosts" : [{ "content" : "Yata! 35" , "labels" : [ "b16e24cb-57fd-4919-97a1-f5f6bd3607b4" ] , "src" : "622eae32-5c48-4c2f-8b93-dc655380e0e5" , "trgts" : [ "05a543f8-0d75-4a25-9b0f-2ef7c6ac85dc", "768fd55e-2295-4511-9e19-04a8f29f9d9e" ] }, { "content" : "Recommended freelancer: Ando Masahashi …" , "labels" : [ "287f7f92-8ade-497a-914d-884d3626100e" ] , "src" : "622eae32-5c48-4c2f-8b93-dc655380e0e5" , "trgts" : [ "768fd55e-2295-4511-9e19-04a8f29f9d9e", "16b3ad7e-8e05-4f35-a81a-4e28b3456f73" ] } ]</v>
      </c>
      <c r="AS3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"622eae32-5c48-4c2f-8b93-dc655380e0e5", "loginId" : "danderson", "pwd" : "livelygig", "firstName"  : "Deborah", "lastName" : "Anderson", "profilePic" : "https://encrypted-tbn0.gstatic.com/images?q=tbn:ANd9GcSkhqCi-FONrFAs5jciS2vsNwFmQ6ni4Leo8-TXTw_KQ7BAVysl3g", "contacts" : { "channels": [ {"url" : "mailto:info+34@livelygig.com", "chanType" : "email" } ] },"cnxns" : [ "05a543f8-0d75-4a25-9b0f-2ef7c6ac85dc", "768fd55e-2295-4511-9e19-04a8f29f9d9e", "16b3ad7e-8e05-4f35-a81a-4e28b3456f73", "3637b365-f83f-4746-9bad-041537e4ff2c" ], "initialPosts" : [{ "content" : "Yata! 35" , "labels" : [ "b16e24cb-57fd-4919-97a1-f5f6bd3607b4" ] , "src" : "622eae32-5c48-4c2f-8b93-dc655380e0e5" , "trgts" : [ "05a543f8-0d75-4a25-9b0f-2ef7c6ac85dc", "768fd55e-2295-4511-9e19-04a8f29f9d9e" ] }, { "content" : "Recommended freelancer: Ando Masahashi …" , "labels" : [ "287f7f92-8ade-497a-914d-884d3626100e" ] , "src" : "622eae32-5c48-4c2f-8b93-dc655380e0e5" , "trgts" : [ "768fd55e-2295-4511-9e19-04a8f29f9d9e", "16b3ad7e-8e05-4f35-a81a-4e28b3456f73" ] } ] },</v>
      </c>
    </row>
    <row r="36" spans="1:45" x14ac:dyDescent="0.25">
      <c r="A36" s="4">
        <v>35</v>
      </c>
      <c r="B36" s="1" t="s">
        <v>199</v>
      </c>
      <c r="C36" s="1" t="str">
        <f>LOWER(LEFT(Table1[[#This Row],[firstName]],1)&amp;Table1[[#This Row],[lastName]])</f>
        <v>wcoleman</v>
      </c>
      <c r="D36" s="5" t="s">
        <v>71</v>
      </c>
      <c r="E36" s="5" t="s">
        <v>72</v>
      </c>
      <c r="F36" s="3" t="s">
        <v>331</v>
      </c>
      <c r="G36" s="3" t="str">
        <f>"mailto:info+"&amp;Table1[[#This Row],[id]]&amp;"@livelygig.com"</f>
        <v>mailto:info+35@livelygig.com</v>
      </c>
      <c r="H36" s="3" t="s">
        <v>364</v>
      </c>
      <c r="I36" s="3" t="s">
        <v>335</v>
      </c>
      <c r="J36" s="6">
        <v>4</v>
      </c>
      <c r="K36" s="6">
        <v>1</v>
      </c>
      <c r="L36" s="6">
        <v>30</v>
      </c>
      <c r="M36" s="6">
        <v>49</v>
      </c>
      <c r="N36" s="5"/>
      <c r="O36" s="5" t="str">
        <f>IF(LEN(Table1[[#This Row],[cnxn1]])&gt;0,VLOOKUP(Table1[[#This Row],[cnxn1]],Table1[[id]:[UUID]],2,FALSE),"")</f>
        <v>c6a3c02e-5724-4a35-adc7-ddc37d3c721b</v>
      </c>
      <c r="P36" s="5" t="str">
        <f>IF(LEN(Table1[[#This Row],[cnxn2]])&gt;0,VLOOKUP(Table1[[#This Row],[cnxn2]],Table1[[id]:[UUID]],2,FALSE),"")</f>
        <v>768fd55e-2295-4511-9e19-04a8f29f9d9e</v>
      </c>
      <c r="Q36" s="5" t="str">
        <f>IF(LEN(Table1[[#This Row],[cnxn3]])&gt;0,VLOOKUP(Table1[[#This Row],[cnxn3]],Table1[[id]:[UUID]],2,FALSE),"")</f>
        <v>9202217f-e525-46e8-b539-8d2206a526d0</v>
      </c>
      <c r="R36" s="5" t="str">
        <f>IF(LEN(Table1[[#This Row],[cnxn4]])&gt;0,VLOOKUP(Table1[[#This Row],[cnxn4]],Table1[[id]:[UUID]],2,FALSE),"")</f>
        <v>2af95444-262e-4d3d-93e4-3e9b09d8cc2f</v>
      </c>
      <c r="S36" s="5" t="str">
        <f>IF(LEN(Table1[[#This Row],[cnxn5]])&gt;0,VLOOKUP(Table1[[#This Row],[cnxn5]],Table1[[id]:[UUID]],2,FALSE),"")</f>
        <v/>
      </c>
      <c r="T3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"c6a3c02e-5724-4a35-adc7-ddc37d3c721b", "768fd55e-2295-4511-9e19-04a8f29f9d9e", "9202217f-e525-46e8-b539-8d2206a526d0", "2af95444-262e-4d3d-93e4-3e9b09d8cc2f" ], </v>
      </c>
      <c r="U36" s="3" t="str">
        <f>"""id"" : """&amp;Table1[[#This Row],[UUID]]&amp;""", "</f>
        <v xml:space="preserve">"id" : "23843ee2-0209-4809-9929-f33cc315fcc0", </v>
      </c>
      <c r="V36" s="3" t="str">
        <f>"""loginId"" : """&amp;Table1[[#This Row],[loginId]]&amp;""", "</f>
        <v xml:space="preserve">"loginId" : "wcoleman", </v>
      </c>
      <c r="W36" s="3" t="str">
        <f>"""pwd"" : """&amp;Table1[[#This Row],[pwd]]&amp;""", "</f>
        <v xml:space="preserve">"pwd" : "livelygig", </v>
      </c>
      <c r="X36" s="3" t="str">
        <f>"""firstName""  : """&amp;Table1[[#This Row],[firstName]]&amp;""", "</f>
        <v xml:space="preserve">"firstName"  : "Wanda", </v>
      </c>
      <c r="Y36" s="3" t="str">
        <f>"""lastName"" : """&amp;Table1[[#This Row],[lastName]]&amp;""", "</f>
        <v xml:space="preserve">"lastName" : "Coleman", </v>
      </c>
      <c r="Z3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6" s="3" t="str">
        <f>"""contacts"" : { ""channels"": [ {""url"" : """&amp;Table1[[#This Row],[contact1]]&amp;""", ""chanType"" : """&amp;Table1[[#This Row],[contact1 type]]&amp;""" } ] },"</f>
        <v>"contacts" : { "channels": [ {"url" : "mailto:info+35@livelygig.com", "chanType" : "email" } ] },</v>
      </c>
      <c r="AB36" s="3" t="str">
        <f t="shared" si="2"/>
        <v>Yata! 36</v>
      </c>
      <c r="AC36" s="3">
        <f>+Table1[[#This Row],[cnxn1]]</f>
        <v>4</v>
      </c>
      <c r="AD36" s="3">
        <f>+Table1[[#This Row],[cnxn2]]</f>
        <v>1</v>
      </c>
      <c r="AE36" s="3">
        <v>9</v>
      </c>
      <c r="AF36" s="3" t="str">
        <f>IF(LEN(Table1[[#This Row],[PostTarget1-1]])&gt;0,VLOOKUP(Table1[[#This Row],[PostTarget1-1]],Table1[[id]:[UUID]],2,FALSE),"")</f>
        <v>c6a3c02e-5724-4a35-adc7-ddc37d3c721b</v>
      </c>
      <c r="AG36" s="3" t="str">
        <f>IF(LEN(Table1[[#This Row],[PostTarget1-2]])&gt;0,VLOOKUP(Table1[[#This Row],[PostTarget1-2]],Table1[[id]:[UUID]],2,FALSE),"")</f>
        <v>768fd55e-2295-4511-9e19-04a8f29f9d9e</v>
      </c>
      <c r="AH36" s="3" t="str">
        <f>VLOOKUP(Table1[[#This Row],[PostLabel1]],skills[],2,TRUE)</f>
        <v>005330d8-02e6-400e-b30d-cb8183af3e7a</v>
      </c>
      <c r="AI3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36" , "labels" : [ "005330d8-02e6-400e-b30d-cb8183af3e7a" ] , "src" : "23843ee2-0209-4809-9929-f33cc315fcc0" , "trgts" : [ "c6a3c02e-5724-4a35-adc7-ddc37d3c721b", "768fd55e-2295-4511-9e19-04a8f29f9d9e" ] }</v>
      </c>
      <c r="AJ36" s="3" t="str">
        <f t="shared" si="3"/>
        <v>Recommended freelancer: Ando Masahashi …</v>
      </c>
      <c r="AK36" s="3">
        <f>+Table1[[#This Row],[cnxn1]]</f>
        <v>4</v>
      </c>
      <c r="AL36" s="3">
        <f>+Table1[[#This Row],[cnxn2]]</f>
        <v>1</v>
      </c>
      <c r="AM36" s="3">
        <v>14</v>
      </c>
      <c r="AN36" s="3" t="str">
        <f>IF(LEN(Table1[[#This Row],[PostTarget2-1]])&gt;0,VLOOKUP(Table1[[#This Row],[PostTarget2-1]],Table1[[id]:[UUID]],2,FALSE),"")</f>
        <v>c6a3c02e-5724-4a35-adc7-ddc37d3c721b</v>
      </c>
      <c r="AO36" s="3" t="str">
        <f>IF(LEN(Table1[[#This Row],[PostTarget2-2]])&gt;0,VLOOKUP(Table1[[#This Row],[PostTarget2-2]],Table1[[id]:[UUID]],2,FALSE),"")</f>
        <v>768fd55e-2295-4511-9e19-04a8f29f9d9e</v>
      </c>
      <c r="AP36" s="3" t="str">
        <f>VLOOKUP(Table1[[#This Row],[PostLabel2]],skills[],2,TRUE)</f>
        <v>e6d98739-7a67-4e60-bdf8-bea589397f10</v>
      </c>
      <c r="AQ3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"e6d98739-7a67-4e60-bdf8-bea589397f10" ] , "src" : "23843ee2-0209-4809-9929-f33cc315fcc0" , "trgts" : [ "768fd55e-2295-4511-9e19-04a8f29f9d9e", "9202217f-e525-46e8-b539-8d2206a526d0" ] }</v>
      </c>
      <c r="AR36" s="3" t="str">
        <f>"""initialPosts"" : ["&amp;Table1[[#This Row],[Post1]]&amp;Table1[[#This Row],[Post2]]&amp;" ]"</f>
        <v>"initialPosts" : [{ "content" : "Yata! 36" , "labels" : [ "005330d8-02e6-400e-b30d-cb8183af3e7a" ] , "src" : "23843ee2-0209-4809-9929-f33cc315fcc0" , "trgts" : [ "c6a3c02e-5724-4a35-adc7-ddc37d3c721b", "768fd55e-2295-4511-9e19-04a8f29f9d9e" ] }, { "content" : "Recommended freelancer: Ando Masahashi …" , "labels" : [ "e6d98739-7a67-4e60-bdf8-bea589397f10" ] , "src" : "23843ee2-0209-4809-9929-f33cc315fcc0" , "trgts" : [ "768fd55e-2295-4511-9e19-04a8f29f9d9e", "9202217f-e525-46e8-b539-8d2206a526d0" ] } ]</v>
      </c>
      <c r="AS3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"23843ee2-0209-4809-9929-f33cc315fcc0", "loginId" : "wcoleman", "pwd" : "livelygig", "firstName"  : "Wanda", "lastName" : "Coleman", "profilePic" : "https://encrypted-tbn0.gstatic.com/images?q=tbn:ANd9GcSkhqCi-FONrFAs5jciS2vsNwFmQ6ni4Leo8-TXTw_KQ7BAVysl3g", "contacts" : { "channels": [ {"url" : "mailto:info+35@livelygig.com", "chanType" : "email" } ] },"cnxns" : [ "c6a3c02e-5724-4a35-adc7-ddc37d3c721b", "768fd55e-2295-4511-9e19-04a8f29f9d9e", "9202217f-e525-46e8-b539-8d2206a526d0", "2af95444-262e-4d3d-93e4-3e9b09d8cc2f" ], "initialPosts" : [{ "content" : "Yata! 36" , "labels" : [ "005330d8-02e6-400e-b30d-cb8183af3e7a" ] , "src" : "23843ee2-0209-4809-9929-f33cc315fcc0" , "trgts" : [ "c6a3c02e-5724-4a35-adc7-ddc37d3c721b", "768fd55e-2295-4511-9e19-04a8f29f9d9e" ] }, { "content" : "Recommended freelancer: Ando Masahashi …" , "labels" : [ "e6d98739-7a67-4e60-bdf8-bea589397f10" ] , "src" : "23843ee2-0209-4809-9929-f33cc315fcc0" , "trgts" : [ "768fd55e-2295-4511-9e19-04a8f29f9d9e", "9202217f-e525-46e8-b539-8d2206a526d0" ] } ] },</v>
      </c>
    </row>
    <row r="37" spans="1:45" x14ac:dyDescent="0.25">
      <c r="A37" s="5">
        <v>36</v>
      </c>
      <c r="B37" s="5" t="s">
        <v>200</v>
      </c>
      <c r="C37" s="1" t="str">
        <f>LOWER(LEFT(Table1[[#This Row],[firstName]],1)&amp;Table1[[#This Row],[lastName]])</f>
        <v>mmartin</v>
      </c>
      <c r="D37" s="5" t="s">
        <v>73</v>
      </c>
      <c r="E37" s="5" t="s">
        <v>74</v>
      </c>
      <c r="F37" s="3" t="s">
        <v>331</v>
      </c>
      <c r="G37" s="3" t="str">
        <f>"mailto:info+"&amp;Table1[[#This Row],[id]]&amp;"@livelygig.com"</f>
        <v>mailto:info+36@livelygig.com</v>
      </c>
      <c r="H37" s="3" t="s">
        <v>364</v>
      </c>
      <c r="I37" s="3" t="s">
        <v>335</v>
      </c>
      <c r="J37" s="6">
        <v>50</v>
      </c>
      <c r="K37" s="6">
        <v>1</v>
      </c>
      <c r="L37" s="6">
        <v>9</v>
      </c>
      <c r="M37" s="6">
        <v>69</v>
      </c>
      <c r="N37" s="5"/>
      <c r="O37" s="5" t="str">
        <f>IF(LEN(Table1[[#This Row],[cnxn1]])&gt;0,VLOOKUP(Table1[[#This Row],[cnxn1]],Table1[[id]:[UUID]],2,FALSE),"")</f>
        <v>1a1bb32e-3a44-4ce1-be6f-6095ff8306dc</v>
      </c>
      <c r="P37" s="5" t="str">
        <f>IF(LEN(Table1[[#This Row],[cnxn2]])&gt;0,VLOOKUP(Table1[[#This Row],[cnxn2]],Table1[[id]:[UUID]],2,FALSE),"")</f>
        <v>768fd55e-2295-4511-9e19-04a8f29f9d9e</v>
      </c>
      <c r="Q37" s="5" t="str">
        <f>IF(LEN(Table1[[#This Row],[cnxn3]])&gt;0,VLOOKUP(Table1[[#This Row],[cnxn3]],Table1[[id]:[UUID]],2,FALSE),"")</f>
        <v>b65fb366-a405-41e9-82c5-f51726fad95b</v>
      </c>
      <c r="R37" s="5" t="str">
        <f>IF(LEN(Table1[[#This Row],[cnxn4]])&gt;0,VLOOKUP(Table1[[#This Row],[cnxn4]],Table1[[id]:[UUID]],2,FALSE),"")</f>
        <v>63653fbb-2f01-4952-a455-a637f46db7ee</v>
      </c>
      <c r="S37" s="5" t="str">
        <f>IF(LEN(Table1[[#This Row],[cnxn5]])&gt;0,VLOOKUP(Table1[[#This Row],[cnxn5]],Table1[[id]:[UUID]],2,FALSE),"")</f>
        <v/>
      </c>
      <c r="T3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"1a1bb32e-3a44-4ce1-be6f-6095ff8306dc", "768fd55e-2295-4511-9e19-04a8f29f9d9e", "b65fb366-a405-41e9-82c5-f51726fad95b", "63653fbb-2f01-4952-a455-a637f46db7ee" ], </v>
      </c>
      <c r="U37" s="3" t="str">
        <f>"""id"" : """&amp;Table1[[#This Row],[UUID]]&amp;""", "</f>
        <v xml:space="preserve">"id" : "6300a1bb-906c-4013-82cc-4d30f62dfac5", </v>
      </c>
      <c r="V37" s="3" t="str">
        <f>"""loginId"" : """&amp;Table1[[#This Row],[loginId]]&amp;""", "</f>
        <v xml:space="preserve">"loginId" : "mmartin", </v>
      </c>
      <c r="W37" s="3" t="str">
        <f>"""pwd"" : """&amp;Table1[[#This Row],[pwd]]&amp;""", "</f>
        <v xml:space="preserve">"pwd" : "livelygig", </v>
      </c>
      <c r="X37" s="3" t="str">
        <f>"""firstName""  : """&amp;Table1[[#This Row],[firstName]]&amp;""", "</f>
        <v xml:space="preserve">"firstName"  : "Mildred", </v>
      </c>
      <c r="Y37" s="3" t="str">
        <f>"""lastName"" : """&amp;Table1[[#This Row],[lastName]]&amp;""", "</f>
        <v xml:space="preserve">"lastName" : "Martin", </v>
      </c>
      <c r="Z3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7" s="3" t="str">
        <f>"""contacts"" : { ""channels"": [ {""url"" : """&amp;Table1[[#This Row],[contact1]]&amp;""", ""chanType"" : """&amp;Table1[[#This Row],[contact1 type]]&amp;""" } ] },"</f>
        <v>"contacts" : { "channels": [ {"url" : "mailto:info+36@livelygig.com", "chanType" : "email" } ] },</v>
      </c>
      <c r="AB37" s="3" t="str">
        <f t="shared" si="2"/>
        <v>Yata! 37</v>
      </c>
      <c r="AC37" s="3">
        <f>+Table1[[#This Row],[cnxn1]]</f>
        <v>50</v>
      </c>
      <c r="AD37" s="3">
        <f>+Table1[[#This Row],[cnxn2]]</f>
        <v>1</v>
      </c>
      <c r="AE37" s="3">
        <v>15</v>
      </c>
      <c r="AF37" s="3" t="str">
        <f>IF(LEN(Table1[[#This Row],[PostTarget1-1]])&gt;0,VLOOKUP(Table1[[#This Row],[PostTarget1-1]],Table1[[id]:[UUID]],2,FALSE),"")</f>
        <v>1a1bb32e-3a44-4ce1-be6f-6095ff8306dc</v>
      </c>
      <c r="AG37" s="3" t="str">
        <f>IF(LEN(Table1[[#This Row],[PostTarget1-2]])&gt;0,VLOOKUP(Table1[[#This Row],[PostTarget1-2]],Table1[[id]:[UUID]],2,FALSE),"")</f>
        <v>768fd55e-2295-4511-9e19-04a8f29f9d9e</v>
      </c>
      <c r="AH37" s="3" t="str">
        <f>VLOOKUP(Table1[[#This Row],[PostLabel1]],skills[],2,TRUE)</f>
        <v>287f7f92-8ade-497a-914d-884d3626100e</v>
      </c>
      <c r="AI3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37" , "labels" : [ "287f7f92-8ade-497a-914d-884d3626100e" ] , "src" : "6300a1bb-906c-4013-82cc-4d30f62dfac5" , "trgts" : [ "1a1bb32e-3a44-4ce1-be6f-6095ff8306dc", "768fd55e-2295-4511-9e19-04a8f29f9d9e" ] }</v>
      </c>
      <c r="AJ37" s="3" t="str">
        <f t="shared" si="3"/>
        <v>Recommended freelancer: Ando Masahashi …</v>
      </c>
      <c r="AK37" s="3">
        <f>+Table1[[#This Row],[cnxn1]]</f>
        <v>50</v>
      </c>
      <c r="AL37" s="3">
        <f>+Table1[[#This Row],[cnxn2]]</f>
        <v>1</v>
      </c>
      <c r="AM37" s="3">
        <v>5</v>
      </c>
      <c r="AN37" s="3" t="str">
        <f>IF(LEN(Table1[[#This Row],[PostTarget2-1]])&gt;0,VLOOKUP(Table1[[#This Row],[PostTarget2-1]],Table1[[id]:[UUID]],2,FALSE),"")</f>
        <v>1a1bb32e-3a44-4ce1-be6f-6095ff8306dc</v>
      </c>
      <c r="AO37" s="3" t="str">
        <f>IF(LEN(Table1[[#This Row],[PostTarget2-2]])&gt;0,VLOOKUP(Table1[[#This Row],[PostTarget2-2]],Table1[[id]:[UUID]],2,FALSE),"")</f>
        <v>768fd55e-2295-4511-9e19-04a8f29f9d9e</v>
      </c>
      <c r="AP37" s="3" t="str">
        <f>VLOOKUP(Table1[[#This Row],[PostLabel2]],skills[],2,TRUE)</f>
        <v>ec84aab4-11c1-4d3f-8b81-6679cececdf3</v>
      </c>
      <c r="AQ3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"ec84aab4-11c1-4d3f-8b81-6679cececdf3" ] , "src" : "6300a1bb-906c-4013-82cc-4d30f62dfac5" , "trgts" : [ "768fd55e-2295-4511-9e19-04a8f29f9d9e", "b65fb366-a405-41e9-82c5-f51726fad95b" ] }</v>
      </c>
      <c r="AR37" s="3" t="str">
        <f>"""initialPosts"" : ["&amp;Table1[[#This Row],[Post1]]&amp;Table1[[#This Row],[Post2]]&amp;" ]"</f>
        <v>"initialPosts" : [{ "content" : "Yata! 37" , "labels" : [ "287f7f92-8ade-497a-914d-884d3626100e" ] , "src" : "6300a1bb-906c-4013-82cc-4d30f62dfac5" , "trgts" : [ "1a1bb32e-3a44-4ce1-be6f-6095ff8306dc", "768fd55e-2295-4511-9e19-04a8f29f9d9e" ] }, { "content" : "Recommended freelancer: Ando Masahashi …" , "labels" : [ "ec84aab4-11c1-4d3f-8b81-6679cececdf3" ] , "src" : "6300a1bb-906c-4013-82cc-4d30f62dfac5" , "trgts" : [ "768fd55e-2295-4511-9e19-04a8f29f9d9e", "b65fb366-a405-41e9-82c5-f51726fad95b" ] } ]</v>
      </c>
      <c r="AS3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"6300a1bb-906c-4013-82cc-4d30f62dfac5", "loginId" : "mmartin", "pwd" : "livelygig", "firstName"  : "Mildred", "lastName" : "Martin", "profilePic" : "https://encrypted-tbn0.gstatic.com/images?q=tbn:ANd9GcSkhqCi-FONrFAs5jciS2vsNwFmQ6ni4Leo8-TXTw_KQ7BAVysl3g", "contacts" : { "channels": [ {"url" : "mailto:info+36@livelygig.com", "chanType" : "email" } ] },"cnxns" : [ "1a1bb32e-3a44-4ce1-be6f-6095ff8306dc", "768fd55e-2295-4511-9e19-04a8f29f9d9e", "b65fb366-a405-41e9-82c5-f51726fad95b", "63653fbb-2f01-4952-a455-a637f46db7ee" ], "initialPosts" : [{ "content" : "Yata! 37" , "labels" : [ "287f7f92-8ade-497a-914d-884d3626100e" ] , "src" : "6300a1bb-906c-4013-82cc-4d30f62dfac5" , "trgts" : [ "1a1bb32e-3a44-4ce1-be6f-6095ff8306dc", "768fd55e-2295-4511-9e19-04a8f29f9d9e" ] }, { "content" : "Recommended freelancer: Ando Masahashi …" , "labels" : [ "ec84aab4-11c1-4d3f-8b81-6679cececdf3" ] , "src" : "6300a1bb-906c-4013-82cc-4d30f62dfac5" , "trgts" : [ "768fd55e-2295-4511-9e19-04a8f29f9d9e", "b65fb366-a405-41e9-82c5-f51726fad95b" ] } ] },</v>
      </c>
    </row>
    <row r="38" spans="1:45" x14ac:dyDescent="0.25">
      <c r="A38" s="2">
        <v>37</v>
      </c>
      <c r="B38" s="1" t="s">
        <v>201</v>
      </c>
      <c r="C38" s="1" t="str">
        <f>LOWER(LEFT(Table1[[#This Row],[firstName]],1)&amp;Table1[[#This Row],[lastName]])</f>
        <v>iperry</v>
      </c>
      <c r="D38" s="5" t="s">
        <v>75</v>
      </c>
      <c r="E38" s="5" t="s">
        <v>76</v>
      </c>
      <c r="F38" s="3" t="s">
        <v>331</v>
      </c>
      <c r="G38" s="3" t="str">
        <f>"mailto:info+"&amp;Table1[[#This Row],[id]]&amp;"@livelygig.com"</f>
        <v>mailto:info+37@livelygig.com</v>
      </c>
      <c r="H38" s="3" t="s">
        <v>364</v>
      </c>
      <c r="I38" s="3" t="s">
        <v>335</v>
      </c>
      <c r="J38" s="6">
        <v>72</v>
      </c>
      <c r="K38" s="6">
        <v>1</v>
      </c>
      <c r="L38" s="6">
        <v>39</v>
      </c>
      <c r="M38" s="6">
        <v>13</v>
      </c>
      <c r="N38" s="5"/>
      <c r="O38" s="5" t="str">
        <f>IF(LEN(Table1[[#This Row],[cnxn1]])&gt;0,VLOOKUP(Table1[[#This Row],[cnxn1]],Table1[[id]:[UUID]],2,FALSE),"")</f>
        <v>dd8bdf36-fdd1-4046-9fb7-f36848840cdd</v>
      </c>
      <c r="P38" s="5" t="str">
        <f>IF(LEN(Table1[[#This Row],[cnxn2]])&gt;0,VLOOKUP(Table1[[#This Row],[cnxn2]],Table1[[id]:[UUID]],2,FALSE),"")</f>
        <v>768fd55e-2295-4511-9e19-04a8f29f9d9e</v>
      </c>
      <c r="Q38" s="5" t="str">
        <f>IF(LEN(Table1[[#This Row],[cnxn3]])&gt;0,VLOOKUP(Table1[[#This Row],[cnxn3]],Table1[[id]:[UUID]],2,FALSE),"")</f>
        <v>ee988673-4459-4630-91c3-6f6d9084641e</v>
      </c>
      <c r="R38" s="5" t="str">
        <f>IF(LEN(Table1[[#This Row],[cnxn4]])&gt;0,VLOOKUP(Table1[[#This Row],[cnxn4]],Table1[[id]:[UUID]],2,FALSE),"")</f>
        <v>e6075665-67ee-49d2-8fde-61d8fc6ec50e</v>
      </c>
      <c r="S38" s="5" t="str">
        <f>IF(LEN(Table1[[#This Row],[cnxn5]])&gt;0,VLOOKUP(Table1[[#This Row],[cnxn5]],Table1[[id]:[UUID]],2,FALSE),"")</f>
        <v/>
      </c>
      <c r="T3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"dd8bdf36-fdd1-4046-9fb7-f36848840cdd", "768fd55e-2295-4511-9e19-04a8f29f9d9e", "ee988673-4459-4630-91c3-6f6d9084641e", "e6075665-67ee-49d2-8fde-61d8fc6ec50e" ], </v>
      </c>
      <c r="U38" s="3" t="str">
        <f>"""id"" : """&amp;Table1[[#This Row],[UUID]]&amp;""", "</f>
        <v xml:space="preserve">"id" : "13421f9e-1bff-4575-820d-1806c8d31190", </v>
      </c>
      <c r="V38" s="3" t="str">
        <f>"""loginId"" : """&amp;Table1[[#This Row],[loginId]]&amp;""", "</f>
        <v xml:space="preserve">"loginId" : "iperry", </v>
      </c>
      <c r="W38" s="3" t="str">
        <f>"""pwd"" : """&amp;Table1[[#This Row],[pwd]]&amp;""", "</f>
        <v xml:space="preserve">"pwd" : "livelygig", </v>
      </c>
      <c r="X38" s="3" t="str">
        <f>"""firstName""  : """&amp;Table1[[#This Row],[firstName]]&amp;""", "</f>
        <v xml:space="preserve">"firstName"  : "Irene", </v>
      </c>
      <c r="Y38" s="3" t="str">
        <f>"""lastName"" : """&amp;Table1[[#This Row],[lastName]]&amp;""", "</f>
        <v xml:space="preserve">"lastName" : "Perry", </v>
      </c>
      <c r="Z3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8" s="3" t="str">
        <f>"""contacts"" : { ""channels"": [ {""url"" : """&amp;Table1[[#This Row],[contact1]]&amp;""", ""chanType"" : """&amp;Table1[[#This Row],[contact1 type]]&amp;""" } ] },"</f>
        <v>"contacts" : { "channels": [ {"url" : "mailto:info+37@livelygig.com", "chanType" : "email" } ] },</v>
      </c>
      <c r="AB38" s="3" t="str">
        <f t="shared" si="2"/>
        <v>Yata! 38</v>
      </c>
      <c r="AC38" s="3">
        <f>+Table1[[#This Row],[cnxn1]]</f>
        <v>72</v>
      </c>
      <c r="AD38" s="3">
        <f>+Table1[[#This Row],[cnxn2]]</f>
        <v>1</v>
      </c>
      <c r="AE38" s="3">
        <v>14</v>
      </c>
      <c r="AF38" s="3" t="str">
        <f>IF(LEN(Table1[[#This Row],[PostTarget1-1]])&gt;0,VLOOKUP(Table1[[#This Row],[PostTarget1-1]],Table1[[id]:[UUID]],2,FALSE),"")</f>
        <v>dd8bdf36-fdd1-4046-9fb7-f36848840cdd</v>
      </c>
      <c r="AG38" s="3" t="str">
        <f>IF(LEN(Table1[[#This Row],[PostTarget1-2]])&gt;0,VLOOKUP(Table1[[#This Row],[PostTarget1-2]],Table1[[id]:[UUID]],2,FALSE),"")</f>
        <v>768fd55e-2295-4511-9e19-04a8f29f9d9e</v>
      </c>
      <c r="AH38" s="3" t="str">
        <f>VLOOKUP(Table1[[#This Row],[PostLabel1]],skills[],2,TRUE)</f>
        <v>e6d98739-7a67-4e60-bdf8-bea589397f10</v>
      </c>
      <c r="AI3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38" , "labels" : [ "e6d98739-7a67-4e60-bdf8-bea589397f10" ] , "src" : "13421f9e-1bff-4575-820d-1806c8d31190" , "trgts" : [ "dd8bdf36-fdd1-4046-9fb7-f36848840cdd", "768fd55e-2295-4511-9e19-04a8f29f9d9e" ] }</v>
      </c>
      <c r="AJ38" s="3" t="str">
        <f t="shared" si="3"/>
        <v>Recommended freelancer: Ando Masahashi …</v>
      </c>
      <c r="AK38" s="3">
        <f>+Table1[[#This Row],[cnxn1]]</f>
        <v>72</v>
      </c>
      <c r="AL38" s="3">
        <f>+Table1[[#This Row],[cnxn2]]</f>
        <v>1</v>
      </c>
      <c r="AM38" s="3">
        <v>13</v>
      </c>
      <c r="AN38" s="3" t="str">
        <f>IF(LEN(Table1[[#This Row],[PostTarget2-1]])&gt;0,VLOOKUP(Table1[[#This Row],[PostTarget2-1]],Table1[[id]:[UUID]],2,FALSE),"")</f>
        <v>dd8bdf36-fdd1-4046-9fb7-f36848840cdd</v>
      </c>
      <c r="AO38" s="3" t="str">
        <f>IF(LEN(Table1[[#This Row],[PostTarget2-2]])&gt;0,VLOOKUP(Table1[[#This Row],[PostTarget2-2]],Table1[[id]:[UUID]],2,FALSE),"")</f>
        <v>768fd55e-2295-4511-9e19-04a8f29f9d9e</v>
      </c>
      <c r="AP38" s="3" t="str">
        <f>VLOOKUP(Table1[[#This Row],[PostLabel2]],skills[],2,TRUE)</f>
        <v>4b66b5b4-8a90-4512-b773-7448470aefe2</v>
      </c>
      <c r="AQ3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"4b66b5b4-8a90-4512-b773-7448470aefe2" ] , "src" : "13421f9e-1bff-4575-820d-1806c8d31190" , "trgts" : [ "768fd55e-2295-4511-9e19-04a8f29f9d9e", "ee988673-4459-4630-91c3-6f6d9084641e" ] }</v>
      </c>
      <c r="AR38" s="3" t="str">
        <f>"""initialPosts"" : ["&amp;Table1[[#This Row],[Post1]]&amp;Table1[[#This Row],[Post2]]&amp;" ]"</f>
        <v>"initialPosts" : [{ "content" : "Yata! 38" , "labels" : [ "e6d98739-7a67-4e60-bdf8-bea589397f10" ] , "src" : "13421f9e-1bff-4575-820d-1806c8d31190" , "trgts" : [ "dd8bdf36-fdd1-4046-9fb7-f36848840cdd", "768fd55e-2295-4511-9e19-04a8f29f9d9e" ] }, { "content" : "Recommended freelancer: Ando Masahashi …" , "labels" : [ "4b66b5b4-8a90-4512-b773-7448470aefe2" ] , "src" : "13421f9e-1bff-4575-820d-1806c8d31190" , "trgts" : [ "768fd55e-2295-4511-9e19-04a8f29f9d9e", "ee988673-4459-4630-91c3-6f6d9084641e" ] } ]</v>
      </c>
      <c r="AS3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"13421f9e-1bff-4575-820d-1806c8d31190", "loginId" : "iperry", "pwd" : "livelygig", "firstName"  : "Irene", "lastName" : "Perry", "profilePic" : "https://encrypted-tbn0.gstatic.com/images?q=tbn:ANd9GcSkhqCi-FONrFAs5jciS2vsNwFmQ6ni4Leo8-TXTw_KQ7BAVysl3g", "contacts" : { "channels": [ {"url" : "mailto:info+37@livelygig.com", "chanType" : "email" } ] },"cnxns" : [ "dd8bdf36-fdd1-4046-9fb7-f36848840cdd", "768fd55e-2295-4511-9e19-04a8f29f9d9e", "ee988673-4459-4630-91c3-6f6d9084641e", "e6075665-67ee-49d2-8fde-61d8fc6ec50e" ], "initialPosts" : [{ "content" : "Yata! 38" , "labels" : [ "e6d98739-7a67-4e60-bdf8-bea589397f10" ] , "src" : "13421f9e-1bff-4575-820d-1806c8d31190" , "trgts" : [ "dd8bdf36-fdd1-4046-9fb7-f36848840cdd", "768fd55e-2295-4511-9e19-04a8f29f9d9e" ] }, { "content" : "Recommended freelancer: Ando Masahashi …" , "labels" : [ "4b66b5b4-8a90-4512-b773-7448470aefe2" ] , "src" : "13421f9e-1bff-4575-820d-1806c8d31190" , "trgts" : [ "768fd55e-2295-4511-9e19-04a8f29f9d9e", "ee988673-4459-4630-91c3-6f6d9084641e" ] } ] },</v>
      </c>
    </row>
    <row r="39" spans="1:45" x14ac:dyDescent="0.25">
      <c r="A39" s="2">
        <v>38</v>
      </c>
      <c r="B39" s="1" t="s">
        <v>202</v>
      </c>
      <c r="C39" s="1" t="str">
        <f>LOWER(LEFT(Table1[[#This Row],[firstName]],1)&amp;Table1[[#This Row],[lastName]])</f>
        <v>rperez</v>
      </c>
      <c r="D39" s="5" t="s">
        <v>77</v>
      </c>
      <c r="E39" s="5" t="s">
        <v>78</v>
      </c>
      <c r="F39" s="3" t="s">
        <v>331</v>
      </c>
      <c r="G39" s="3" t="str">
        <f>"mailto:info+"&amp;Table1[[#This Row],[id]]&amp;"@livelygig.com"</f>
        <v>mailto:info+38@livelygig.com</v>
      </c>
      <c r="H39" s="3" t="s">
        <v>364</v>
      </c>
      <c r="I39" s="3" t="s">
        <v>335</v>
      </c>
      <c r="J39" s="6">
        <v>21</v>
      </c>
      <c r="K39" s="6">
        <v>1</v>
      </c>
      <c r="L39" s="6">
        <v>63</v>
      </c>
      <c r="M39" s="6">
        <v>46</v>
      </c>
      <c r="N39" s="5"/>
      <c r="O39" s="5" t="str">
        <f>IF(LEN(Table1[[#This Row],[cnxn1]])&gt;0,VLOOKUP(Table1[[#This Row],[cnxn1]],Table1[[id]:[UUID]],2,FALSE),"")</f>
        <v>192a8f61-aac0-4261-918c-b1a31f8f26f6</v>
      </c>
      <c r="P39" s="5" t="str">
        <f>IF(LEN(Table1[[#This Row],[cnxn2]])&gt;0,VLOOKUP(Table1[[#This Row],[cnxn2]],Table1[[id]:[UUID]],2,FALSE),"")</f>
        <v>768fd55e-2295-4511-9e19-04a8f29f9d9e</v>
      </c>
      <c r="Q39" s="5" t="str">
        <f>IF(LEN(Table1[[#This Row],[cnxn3]])&gt;0,VLOOKUP(Table1[[#This Row],[cnxn3]],Table1[[id]:[UUID]],2,FALSE),"")</f>
        <v>9497068c-5c42-48e2-8de9-14a2e44dc651</v>
      </c>
      <c r="R39" s="5" t="str">
        <f>IF(LEN(Table1[[#This Row],[cnxn4]])&gt;0,VLOOKUP(Table1[[#This Row],[cnxn4]],Table1[[id]:[UUID]],2,FALSE),"")</f>
        <v>770495fe-e2b3-43aa-925a-dc4223a99c92</v>
      </c>
      <c r="S39" s="5" t="str">
        <f>IF(LEN(Table1[[#This Row],[cnxn5]])&gt;0,VLOOKUP(Table1[[#This Row],[cnxn5]],Table1[[id]:[UUID]],2,FALSE),"")</f>
        <v/>
      </c>
      <c r="T3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"192a8f61-aac0-4261-918c-b1a31f8f26f6", "768fd55e-2295-4511-9e19-04a8f29f9d9e", "9497068c-5c42-48e2-8de9-14a2e44dc651", "770495fe-e2b3-43aa-925a-dc4223a99c92" ], </v>
      </c>
      <c r="U39" s="3" t="str">
        <f>"""id"" : """&amp;Table1[[#This Row],[UUID]]&amp;""", "</f>
        <v xml:space="preserve">"id" : "a2ecef3f-df23-467a-bfe1-1fa2d331442d", </v>
      </c>
      <c r="V39" s="3" t="str">
        <f>"""loginId"" : """&amp;Table1[[#This Row],[loginId]]&amp;""", "</f>
        <v xml:space="preserve">"loginId" : "rperez", </v>
      </c>
      <c r="W39" s="3" t="str">
        <f>"""pwd"" : """&amp;Table1[[#This Row],[pwd]]&amp;""", "</f>
        <v xml:space="preserve">"pwd" : "livelygig", </v>
      </c>
      <c r="X39" s="3" t="str">
        <f>"""firstName""  : """&amp;Table1[[#This Row],[firstName]]&amp;""", "</f>
        <v xml:space="preserve">"firstName"  : "Roger", </v>
      </c>
      <c r="Y39" s="3" t="str">
        <f>"""lastName"" : """&amp;Table1[[#This Row],[lastName]]&amp;""", "</f>
        <v xml:space="preserve">"lastName" : "Perez", </v>
      </c>
      <c r="Z3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39" s="3" t="str">
        <f>"""contacts"" : { ""channels"": [ {""url"" : """&amp;Table1[[#This Row],[contact1]]&amp;""", ""chanType"" : """&amp;Table1[[#This Row],[contact1 type]]&amp;""" } ] },"</f>
        <v>"contacts" : { "channels": [ {"url" : "mailto:info+38@livelygig.com", "chanType" : "email" } ] },</v>
      </c>
      <c r="AB39" s="3" t="str">
        <f t="shared" si="2"/>
        <v>Yata! 39</v>
      </c>
      <c r="AC39" s="3">
        <f>+Table1[[#This Row],[cnxn1]]</f>
        <v>21</v>
      </c>
      <c r="AD39" s="3">
        <f>+Table1[[#This Row],[cnxn2]]</f>
        <v>1</v>
      </c>
      <c r="AE39" s="3">
        <v>5</v>
      </c>
      <c r="AF39" s="3" t="str">
        <f>IF(LEN(Table1[[#This Row],[PostTarget1-1]])&gt;0,VLOOKUP(Table1[[#This Row],[PostTarget1-1]],Table1[[id]:[UUID]],2,FALSE),"")</f>
        <v>192a8f61-aac0-4261-918c-b1a31f8f26f6</v>
      </c>
      <c r="AG39" s="3" t="str">
        <f>IF(LEN(Table1[[#This Row],[PostTarget1-2]])&gt;0,VLOOKUP(Table1[[#This Row],[PostTarget1-2]],Table1[[id]:[UUID]],2,FALSE),"")</f>
        <v>768fd55e-2295-4511-9e19-04a8f29f9d9e</v>
      </c>
      <c r="AH39" s="3" t="str">
        <f>VLOOKUP(Table1[[#This Row],[PostLabel1]],skills[],2,TRUE)</f>
        <v>ec84aab4-11c1-4d3f-8b81-6679cececdf3</v>
      </c>
      <c r="AI3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39" , "labels" : [ "ec84aab4-11c1-4d3f-8b81-6679cececdf3" ] , "src" : "a2ecef3f-df23-467a-bfe1-1fa2d331442d" , "trgts" : [ "192a8f61-aac0-4261-918c-b1a31f8f26f6", "768fd55e-2295-4511-9e19-04a8f29f9d9e" ] }</v>
      </c>
      <c r="AJ39" s="3" t="str">
        <f t="shared" si="3"/>
        <v>Recommended freelancer: Ando Masahashi …</v>
      </c>
      <c r="AK39" s="3">
        <f>+Table1[[#This Row],[cnxn1]]</f>
        <v>21</v>
      </c>
      <c r="AL39" s="3">
        <f>+Table1[[#This Row],[cnxn2]]</f>
        <v>1</v>
      </c>
      <c r="AM39" s="3">
        <v>15</v>
      </c>
      <c r="AN39" s="3" t="str">
        <f>IF(LEN(Table1[[#This Row],[PostTarget2-1]])&gt;0,VLOOKUP(Table1[[#This Row],[PostTarget2-1]],Table1[[id]:[UUID]],2,FALSE),"")</f>
        <v>192a8f61-aac0-4261-918c-b1a31f8f26f6</v>
      </c>
      <c r="AO39" s="3" t="str">
        <f>IF(LEN(Table1[[#This Row],[PostTarget2-2]])&gt;0,VLOOKUP(Table1[[#This Row],[PostTarget2-2]],Table1[[id]:[UUID]],2,FALSE),"")</f>
        <v>768fd55e-2295-4511-9e19-04a8f29f9d9e</v>
      </c>
      <c r="AP39" s="3" t="str">
        <f>VLOOKUP(Table1[[#This Row],[PostLabel2]],skills[],2,TRUE)</f>
        <v>287f7f92-8ade-497a-914d-884d3626100e</v>
      </c>
      <c r="AQ3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"287f7f92-8ade-497a-914d-884d3626100e" ] , "src" : "a2ecef3f-df23-467a-bfe1-1fa2d331442d" , "trgts" : [ "768fd55e-2295-4511-9e19-04a8f29f9d9e", "9497068c-5c42-48e2-8de9-14a2e44dc651" ] }</v>
      </c>
      <c r="AR39" s="3" t="str">
        <f>"""initialPosts"" : ["&amp;Table1[[#This Row],[Post1]]&amp;Table1[[#This Row],[Post2]]&amp;" ]"</f>
        <v>"initialPosts" : [{ "content" : "Yata! 39" , "labels" : [ "ec84aab4-11c1-4d3f-8b81-6679cececdf3" ] , "src" : "a2ecef3f-df23-467a-bfe1-1fa2d331442d" , "trgts" : [ "192a8f61-aac0-4261-918c-b1a31f8f26f6", "768fd55e-2295-4511-9e19-04a8f29f9d9e" ] }, { "content" : "Recommended freelancer: Ando Masahashi …" , "labels" : [ "287f7f92-8ade-497a-914d-884d3626100e" ] , "src" : "a2ecef3f-df23-467a-bfe1-1fa2d331442d" , "trgts" : [ "768fd55e-2295-4511-9e19-04a8f29f9d9e", "9497068c-5c42-48e2-8de9-14a2e44dc651" ] } ]</v>
      </c>
      <c r="AS3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"a2ecef3f-df23-467a-bfe1-1fa2d331442d", "loginId" : "rperez", "pwd" : "livelygig", "firstName"  : "Roger", "lastName" : "Perez", "profilePic" : "https://encrypted-tbn0.gstatic.com/images?q=tbn:ANd9GcSkhqCi-FONrFAs5jciS2vsNwFmQ6ni4Leo8-TXTw_KQ7BAVysl3g", "contacts" : { "channels": [ {"url" : "mailto:info+38@livelygig.com", "chanType" : "email" } ] },"cnxns" : [ "192a8f61-aac0-4261-918c-b1a31f8f26f6", "768fd55e-2295-4511-9e19-04a8f29f9d9e", "9497068c-5c42-48e2-8de9-14a2e44dc651", "770495fe-e2b3-43aa-925a-dc4223a99c92" ], "initialPosts" : [{ "content" : "Yata! 39" , "labels" : [ "ec84aab4-11c1-4d3f-8b81-6679cececdf3" ] , "src" : "a2ecef3f-df23-467a-bfe1-1fa2d331442d" , "trgts" : [ "192a8f61-aac0-4261-918c-b1a31f8f26f6", "768fd55e-2295-4511-9e19-04a8f29f9d9e" ] }, { "content" : "Recommended freelancer: Ando Masahashi …" , "labels" : [ "287f7f92-8ade-497a-914d-884d3626100e" ] , "src" : "a2ecef3f-df23-467a-bfe1-1fa2d331442d" , "trgts" : [ "768fd55e-2295-4511-9e19-04a8f29f9d9e", "9497068c-5c42-48e2-8de9-14a2e44dc651" ] } ] },</v>
      </c>
    </row>
    <row r="40" spans="1:45" x14ac:dyDescent="0.25">
      <c r="A40" s="4">
        <v>39</v>
      </c>
      <c r="B40" s="1" t="s">
        <v>203</v>
      </c>
      <c r="C40" s="1" t="str">
        <f>LOWER(LEFT(Table1[[#This Row],[firstName]],1)&amp;Table1[[#This Row],[lastName]])</f>
        <v>mmorris</v>
      </c>
      <c r="D40" s="5" t="s">
        <v>79</v>
      </c>
      <c r="E40" s="5" t="s">
        <v>80</v>
      </c>
      <c r="F40" s="3" t="s">
        <v>331</v>
      </c>
      <c r="G40" s="3" t="str">
        <f>"mailto:info+"&amp;Table1[[#This Row],[id]]&amp;"@livelygig.com"</f>
        <v>mailto:info+39@livelygig.com</v>
      </c>
      <c r="H40" s="3" t="s">
        <v>364</v>
      </c>
      <c r="I40" s="3" t="s">
        <v>335</v>
      </c>
      <c r="J40" s="6">
        <v>27</v>
      </c>
      <c r="K40" s="6">
        <v>1</v>
      </c>
      <c r="L40" s="6">
        <v>43</v>
      </c>
      <c r="M40" s="6">
        <v>17</v>
      </c>
      <c r="N40" s="5"/>
      <c r="O40" s="5" t="str">
        <f>IF(LEN(Table1[[#This Row],[cnxn1]])&gt;0,VLOOKUP(Table1[[#This Row],[cnxn1]],Table1[[id]:[UUID]],2,FALSE),"")</f>
        <v>8ae601e0-32dd-49d0-8c34-76196ad59861</v>
      </c>
      <c r="P40" s="5" t="str">
        <f>IF(LEN(Table1[[#This Row],[cnxn2]])&gt;0,VLOOKUP(Table1[[#This Row],[cnxn2]],Table1[[id]:[UUID]],2,FALSE),"")</f>
        <v>768fd55e-2295-4511-9e19-04a8f29f9d9e</v>
      </c>
      <c r="Q40" s="5" t="str">
        <f>IF(LEN(Table1[[#This Row],[cnxn3]])&gt;0,VLOOKUP(Table1[[#This Row],[cnxn3]],Table1[[id]:[UUID]],2,FALSE),"")</f>
        <v>11252d6b-4da4-4fbd-8fe8-d7f36ffbd4c7</v>
      </c>
      <c r="R40" s="5" t="str">
        <f>IF(LEN(Table1[[#This Row],[cnxn4]])&gt;0,VLOOKUP(Table1[[#This Row],[cnxn4]],Table1[[id]:[UUID]],2,FALSE),"")</f>
        <v>fd2a800d-5bc8-4083-a2c9-4618900d5045</v>
      </c>
      <c r="S40" s="5" t="str">
        <f>IF(LEN(Table1[[#This Row],[cnxn5]])&gt;0,VLOOKUP(Table1[[#This Row],[cnxn5]],Table1[[id]:[UUID]],2,FALSE),"")</f>
        <v/>
      </c>
      <c r="T4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"8ae601e0-32dd-49d0-8c34-76196ad59861", "768fd55e-2295-4511-9e19-04a8f29f9d9e", "11252d6b-4da4-4fbd-8fe8-d7f36ffbd4c7", "fd2a800d-5bc8-4083-a2c9-4618900d5045" ], </v>
      </c>
      <c r="U40" s="3" t="str">
        <f>"""id"" : """&amp;Table1[[#This Row],[UUID]]&amp;""", "</f>
        <v xml:space="preserve">"id" : "ee988673-4459-4630-91c3-6f6d9084641e", </v>
      </c>
      <c r="V40" s="3" t="str">
        <f>"""loginId"" : """&amp;Table1[[#This Row],[loginId]]&amp;""", "</f>
        <v xml:space="preserve">"loginId" : "mmorris", </v>
      </c>
      <c r="W40" s="3" t="str">
        <f>"""pwd"" : """&amp;Table1[[#This Row],[pwd]]&amp;""", "</f>
        <v xml:space="preserve">"pwd" : "livelygig", </v>
      </c>
      <c r="X40" s="3" t="str">
        <f>"""firstName""  : """&amp;Table1[[#This Row],[firstName]]&amp;""", "</f>
        <v xml:space="preserve">"firstName"  : "Maria", </v>
      </c>
      <c r="Y40" s="3" t="str">
        <f>"""lastName"" : """&amp;Table1[[#This Row],[lastName]]&amp;""", "</f>
        <v xml:space="preserve">"lastName" : "Morris", </v>
      </c>
      <c r="Z4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0" s="3" t="str">
        <f>"""contacts"" : { ""channels"": [ {""url"" : """&amp;Table1[[#This Row],[contact1]]&amp;""", ""chanType"" : """&amp;Table1[[#This Row],[contact1 type]]&amp;""" } ] },"</f>
        <v>"contacts" : { "channels": [ {"url" : "mailto:info+39@livelygig.com", "chanType" : "email" } ] },</v>
      </c>
      <c r="AB40" s="3" t="str">
        <f t="shared" si="2"/>
        <v>Yata! 40</v>
      </c>
      <c r="AC40" s="3">
        <f>+Table1[[#This Row],[cnxn1]]</f>
        <v>27</v>
      </c>
      <c r="AD40" s="3">
        <f>+Table1[[#This Row],[cnxn2]]</f>
        <v>1</v>
      </c>
      <c r="AE40" s="3">
        <v>13</v>
      </c>
      <c r="AF40" s="3" t="str">
        <f>IF(LEN(Table1[[#This Row],[PostTarget1-1]])&gt;0,VLOOKUP(Table1[[#This Row],[PostTarget1-1]],Table1[[id]:[UUID]],2,FALSE),"")</f>
        <v>8ae601e0-32dd-49d0-8c34-76196ad59861</v>
      </c>
      <c r="AG40" s="3" t="str">
        <f>IF(LEN(Table1[[#This Row],[PostTarget1-2]])&gt;0,VLOOKUP(Table1[[#This Row],[PostTarget1-2]],Table1[[id]:[UUID]],2,FALSE),"")</f>
        <v>768fd55e-2295-4511-9e19-04a8f29f9d9e</v>
      </c>
      <c r="AH40" s="3" t="str">
        <f>VLOOKUP(Table1[[#This Row],[PostLabel1]],skills[],2,TRUE)</f>
        <v>4b66b5b4-8a90-4512-b773-7448470aefe2</v>
      </c>
      <c r="AI4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40" , "labels" : [ "4b66b5b4-8a90-4512-b773-7448470aefe2" ] , "src" : "ee988673-4459-4630-91c3-6f6d9084641e" , "trgts" : [ "8ae601e0-32dd-49d0-8c34-76196ad59861", "768fd55e-2295-4511-9e19-04a8f29f9d9e" ] }</v>
      </c>
      <c r="AJ40" s="3" t="str">
        <f t="shared" si="3"/>
        <v>Recommended freelancer: Ando Masahashi …</v>
      </c>
      <c r="AK40" s="3">
        <f>+Table1[[#This Row],[cnxn1]]</f>
        <v>27</v>
      </c>
      <c r="AL40" s="3">
        <f>+Table1[[#This Row],[cnxn2]]</f>
        <v>1</v>
      </c>
      <c r="AM40" s="3">
        <v>11</v>
      </c>
      <c r="AN40" s="3" t="str">
        <f>IF(LEN(Table1[[#This Row],[PostTarget2-1]])&gt;0,VLOOKUP(Table1[[#This Row],[PostTarget2-1]],Table1[[id]:[UUID]],2,FALSE),"")</f>
        <v>8ae601e0-32dd-49d0-8c34-76196ad59861</v>
      </c>
      <c r="AO40" s="3" t="str">
        <f>IF(LEN(Table1[[#This Row],[PostTarget2-2]])&gt;0,VLOOKUP(Table1[[#This Row],[PostTarget2-2]],Table1[[id]:[UUID]],2,FALSE),"")</f>
        <v>768fd55e-2295-4511-9e19-04a8f29f9d9e</v>
      </c>
      <c r="AP40" s="3" t="str">
        <f>VLOOKUP(Table1[[#This Row],[PostLabel2]],skills[],2,TRUE)</f>
        <v>3c258e51-f6af-4c7b-8354-9d8153ca7490</v>
      </c>
      <c r="AQ4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"3c258e51-f6af-4c7b-8354-9d8153ca7490" ] , "src" : "ee988673-4459-4630-91c3-6f6d9084641e" , "trgts" : [ "768fd55e-2295-4511-9e19-04a8f29f9d9e", "11252d6b-4da4-4fbd-8fe8-d7f36ffbd4c7" ] }</v>
      </c>
      <c r="AR40" s="3" t="str">
        <f>"""initialPosts"" : ["&amp;Table1[[#This Row],[Post1]]&amp;Table1[[#This Row],[Post2]]&amp;" ]"</f>
        <v>"initialPosts" : [{ "content" : "Yata! 40" , "labels" : [ "4b66b5b4-8a90-4512-b773-7448470aefe2" ] , "src" : "ee988673-4459-4630-91c3-6f6d9084641e" , "trgts" : [ "8ae601e0-32dd-49d0-8c34-76196ad59861", "768fd55e-2295-4511-9e19-04a8f29f9d9e" ] }, { "content" : "Recommended freelancer: Ando Masahashi …" , "labels" : [ "3c258e51-f6af-4c7b-8354-9d8153ca7490" ] , "src" : "ee988673-4459-4630-91c3-6f6d9084641e" , "trgts" : [ "768fd55e-2295-4511-9e19-04a8f29f9d9e", "11252d6b-4da4-4fbd-8fe8-d7f36ffbd4c7" ] } ]</v>
      </c>
      <c r="AS4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"ee988673-4459-4630-91c3-6f6d9084641e", "loginId" : "mmorris", "pwd" : "livelygig", "firstName"  : "Maria", "lastName" : "Morris", "profilePic" : "https://encrypted-tbn0.gstatic.com/images?q=tbn:ANd9GcSkhqCi-FONrFAs5jciS2vsNwFmQ6ni4Leo8-TXTw_KQ7BAVysl3g", "contacts" : { "channels": [ {"url" : "mailto:info+39@livelygig.com", "chanType" : "email" } ] },"cnxns" : [ "8ae601e0-32dd-49d0-8c34-76196ad59861", "768fd55e-2295-4511-9e19-04a8f29f9d9e", "11252d6b-4da4-4fbd-8fe8-d7f36ffbd4c7", "fd2a800d-5bc8-4083-a2c9-4618900d5045" ], "initialPosts" : [{ "content" : "Yata! 40" , "labels" : [ "4b66b5b4-8a90-4512-b773-7448470aefe2" ] , "src" : "ee988673-4459-4630-91c3-6f6d9084641e" , "trgts" : [ "8ae601e0-32dd-49d0-8c34-76196ad59861", "768fd55e-2295-4511-9e19-04a8f29f9d9e" ] }, { "content" : "Recommended freelancer: Ando Masahashi …" , "labels" : [ "3c258e51-f6af-4c7b-8354-9d8153ca7490" ] , "src" : "ee988673-4459-4630-91c3-6f6d9084641e" , "trgts" : [ "768fd55e-2295-4511-9e19-04a8f29f9d9e", "11252d6b-4da4-4fbd-8fe8-d7f36ffbd4c7" ] } ] },</v>
      </c>
    </row>
    <row r="41" spans="1:45" x14ac:dyDescent="0.25">
      <c r="A41" s="5">
        <v>40</v>
      </c>
      <c r="B41" s="5" t="s">
        <v>204</v>
      </c>
      <c r="C41" s="1" t="str">
        <f>LOWER(LEFT(Table1[[#This Row],[firstName]],1)&amp;Table1[[#This Row],[lastName]])</f>
        <v>rmurphy</v>
      </c>
      <c r="D41" s="5" t="s">
        <v>81</v>
      </c>
      <c r="E41" s="5" t="s">
        <v>82</v>
      </c>
      <c r="F41" s="3" t="s">
        <v>331</v>
      </c>
      <c r="G41" s="3" t="str">
        <f>"mailto:info+"&amp;Table1[[#This Row],[id]]&amp;"@livelygig.com"</f>
        <v>mailto:info+40@livelygig.com</v>
      </c>
      <c r="H41" s="3" t="s">
        <v>364</v>
      </c>
      <c r="I41" s="3" t="s">
        <v>335</v>
      </c>
      <c r="J41" s="6">
        <v>31</v>
      </c>
      <c r="K41" s="6">
        <v>1</v>
      </c>
      <c r="L41" s="6">
        <v>61</v>
      </c>
      <c r="M41" s="6">
        <v>70</v>
      </c>
      <c r="N41" s="5"/>
      <c r="O41" s="5" t="str">
        <f>IF(LEN(Table1[[#This Row],[cnxn1]])&gt;0,VLOOKUP(Table1[[#This Row],[cnxn1]],Table1[[id]:[UUID]],2,FALSE),"")</f>
        <v>2e7de2ea-9a33-4fd1-aeff-3ab2abf40adc</v>
      </c>
      <c r="P41" s="5" t="str">
        <f>IF(LEN(Table1[[#This Row],[cnxn2]])&gt;0,VLOOKUP(Table1[[#This Row],[cnxn2]],Table1[[id]:[UUID]],2,FALSE),"")</f>
        <v>768fd55e-2295-4511-9e19-04a8f29f9d9e</v>
      </c>
      <c r="Q41" s="5" t="str">
        <f>IF(LEN(Table1[[#This Row],[cnxn3]])&gt;0,VLOOKUP(Table1[[#This Row],[cnxn3]],Table1[[id]:[UUID]],2,FALSE),"")</f>
        <v>d57e47d9-3ad4-45d3-9dd9-c7898dcfbfbc</v>
      </c>
      <c r="R41" s="5" t="str">
        <f>IF(LEN(Table1[[#This Row],[cnxn4]])&gt;0,VLOOKUP(Table1[[#This Row],[cnxn4]],Table1[[id]:[UUID]],2,FALSE),"")</f>
        <v>d1567958-1d4b-48eb-9613-fbfe7dc352b4</v>
      </c>
      <c r="S41" s="5" t="str">
        <f>IF(LEN(Table1[[#This Row],[cnxn5]])&gt;0,VLOOKUP(Table1[[#This Row],[cnxn5]],Table1[[id]:[UUID]],2,FALSE),"")</f>
        <v/>
      </c>
      <c r="T4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"2e7de2ea-9a33-4fd1-aeff-3ab2abf40adc", "768fd55e-2295-4511-9e19-04a8f29f9d9e", "d57e47d9-3ad4-45d3-9dd9-c7898dcfbfbc", "d1567958-1d4b-48eb-9613-fbfe7dc352b4" ], </v>
      </c>
      <c r="U41" s="3" t="str">
        <f>"""id"" : """&amp;Table1[[#This Row],[UUID]]&amp;""", "</f>
        <v xml:space="preserve">"id" : "93a381ad-c00d-4ee3-9a5a-fa47308efe64", </v>
      </c>
      <c r="V41" s="3" t="str">
        <f>"""loginId"" : """&amp;Table1[[#This Row],[loginId]]&amp;""", "</f>
        <v xml:space="preserve">"loginId" : "rmurphy", </v>
      </c>
      <c r="W41" s="3" t="str">
        <f>"""pwd"" : """&amp;Table1[[#This Row],[pwd]]&amp;""", "</f>
        <v xml:space="preserve">"pwd" : "livelygig", </v>
      </c>
      <c r="X41" s="3" t="str">
        <f>"""firstName""  : """&amp;Table1[[#This Row],[firstName]]&amp;""", "</f>
        <v xml:space="preserve">"firstName"  : "Roy", </v>
      </c>
      <c r="Y41" s="3" t="str">
        <f>"""lastName"" : """&amp;Table1[[#This Row],[lastName]]&amp;""", "</f>
        <v xml:space="preserve">"lastName" : "Murphy", </v>
      </c>
      <c r="Z4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1" s="3" t="str">
        <f>"""contacts"" : { ""channels"": [ {""url"" : """&amp;Table1[[#This Row],[contact1]]&amp;""", ""chanType"" : """&amp;Table1[[#This Row],[contact1 type]]&amp;""" } ] },"</f>
        <v>"contacts" : { "channels": [ {"url" : "mailto:info+40@livelygig.com", "chanType" : "email" } ] },</v>
      </c>
      <c r="AB41" s="3" t="str">
        <f t="shared" si="2"/>
        <v>Yata! 41</v>
      </c>
      <c r="AC41" s="3">
        <f>+Table1[[#This Row],[cnxn1]]</f>
        <v>31</v>
      </c>
      <c r="AD41" s="3">
        <f>+Table1[[#This Row],[cnxn2]]</f>
        <v>1</v>
      </c>
      <c r="AE41" s="3">
        <v>15</v>
      </c>
      <c r="AF41" s="3" t="str">
        <f>IF(LEN(Table1[[#This Row],[PostTarget1-1]])&gt;0,VLOOKUP(Table1[[#This Row],[PostTarget1-1]],Table1[[id]:[UUID]],2,FALSE),"")</f>
        <v>2e7de2ea-9a33-4fd1-aeff-3ab2abf40adc</v>
      </c>
      <c r="AG41" s="3" t="str">
        <f>IF(LEN(Table1[[#This Row],[PostTarget1-2]])&gt;0,VLOOKUP(Table1[[#This Row],[PostTarget1-2]],Table1[[id]:[UUID]],2,FALSE),"")</f>
        <v>768fd55e-2295-4511-9e19-04a8f29f9d9e</v>
      </c>
      <c r="AH41" s="3" t="str">
        <f>VLOOKUP(Table1[[#This Row],[PostLabel1]],skills[],2,TRUE)</f>
        <v>287f7f92-8ade-497a-914d-884d3626100e</v>
      </c>
      <c r="AI4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41" , "labels" : [ "287f7f92-8ade-497a-914d-884d3626100e" ] , "src" : "93a381ad-c00d-4ee3-9a5a-fa47308efe64" , "trgts" : [ "2e7de2ea-9a33-4fd1-aeff-3ab2abf40adc", "768fd55e-2295-4511-9e19-04a8f29f9d9e" ] }</v>
      </c>
      <c r="AJ41" s="3" t="str">
        <f t="shared" si="3"/>
        <v>Recommended freelancer: Ando Masahashi …</v>
      </c>
      <c r="AK41" s="3">
        <f>+Table1[[#This Row],[cnxn1]]</f>
        <v>31</v>
      </c>
      <c r="AL41" s="3">
        <f>+Table1[[#This Row],[cnxn2]]</f>
        <v>1</v>
      </c>
      <c r="AM41" s="3">
        <v>17</v>
      </c>
      <c r="AN41" s="3" t="str">
        <f>IF(LEN(Table1[[#This Row],[PostTarget2-1]])&gt;0,VLOOKUP(Table1[[#This Row],[PostTarget2-1]],Table1[[id]:[UUID]],2,FALSE),"")</f>
        <v>2e7de2ea-9a33-4fd1-aeff-3ab2abf40adc</v>
      </c>
      <c r="AO41" s="3" t="str">
        <f>IF(LEN(Table1[[#This Row],[PostTarget2-2]])&gt;0,VLOOKUP(Table1[[#This Row],[PostTarget2-2]],Table1[[id]:[UUID]],2,FALSE),"")</f>
        <v>768fd55e-2295-4511-9e19-04a8f29f9d9e</v>
      </c>
      <c r="AP41" s="3" t="str">
        <f>VLOOKUP(Table1[[#This Row],[PostLabel2]],skills[],2,TRUE)</f>
        <v>bd92b38e-eb76-4290-a841-3295bbb5ab55</v>
      </c>
      <c r="AQ4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"bd92b38e-eb76-4290-a841-3295bbb5ab55" ] , "src" : "93a381ad-c00d-4ee3-9a5a-fa47308efe64" , "trgts" : [ "768fd55e-2295-4511-9e19-04a8f29f9d9e", "d57e47d9-3ad4-45d3-9dd9-c7898dcfbfbc" ] }</v>
      </c>
      <c r="AR41" s="3" t="str">
        <f>"""initialPosts"" : ["&amp;Table1[[#This Row],[Post1]]&amp;Table1[[#This Row],[Post2]]&amp;" ]"</f>
        <v>"initialPosts" : [{ "content" : "Yata! 41" , "labels" : [ "287f7f92-8ade-497a-914d-884d3626100e" ] , "src" : "93a381ad-c00d-4ee3-9a5a-fa47308efe64" , "trgts" : [ "2e7de2ea-9a33-4fd1-aeff-3ab2abf40adc", "768fd55e-2295-4511-9e19-04a8f29f9d9e" ] }, { "content" : "Recommended freelancer: Ando Masahashi …" , "labels" : [ "bd92b38e-eb76-4290-a841-3295bbb5ab55" ] , "src" : "93a381ad-c00d-4ee3-9a5a-fa47308efe64" , "trgts" : [ "768fd55e-2295-4511-9e19-04a8f29f9d9e", "d57e47d9-3ad4-45d3-9dd9-c7898dcfbfbc" ] } ]</v>
      </c>
      <c r="AS4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"93a381ad-c00d-4ee3-9a5a-fa47308efe64", "loginId" : "rmurphy", "pwd" : "livelygig", "firstName"  : "Roy", "lastName" : "Murphy", "profilePic" : "https://encrypted-tbn0.gstatic.com/images?q=tbn:ANd9GcSkhqCi-FONrFAs5jciS2vsNwFmQ6ni4Leo8-TXTw_KQ7BAVysl3g", "contacts" : { "channels": [ {"url" : "mailto:info+40@livelygig.com", "chanType" : "email" } ] },"cnxns" : [ "2e7de2ea-9a33-4fd1-aeff-3ab2abf40adc", "768fd55e-2295-4511-9e19-04a8f29f9d9e", "d57e47d9-3ad4-45d3-9dd9-c7898dcfbfbc", "d1567958-1d4b-48eb-9613-fbfe7dc352b4" ], "initialPosts" : [{ "content" : "Yata! 41" , "labels" : [ "287f7f92-8ade-497a-914d-884d3626100e" ] , "src" : "93a381ad-c00d-4ee3-9a5a-fa47308efe64" , "trgts" : [ "2e7de2ea-9a33-4fd1-aeff-3ab2abf40adc", "768fd55e-2295-4511-9e19-04a8f29f9d9e" ] }, { "content" : "Recommended freelancer: Ando Masahashi …" , "labels" : [ "bd92b38e-eb76-4290-a841-3295bbb5ab55" ] , "src" : "93a381ad-c00d-4ee3-9a5a-fa47308efe64" , "trgts" : [ "768fd55e-2295-4511-9e19-04a8f29f9d9e", "d57e47d9-3ad4-45d3-9dd9-c7898dcfbfbc" ] } ] },</v>
      </c>
    </row>
    <row r="42" spans="1:45" x14ac:dyDescent="0.25">
      <c r="A42" s="2">
        <v>41</v>
      </c>
      <c r="B42" s="1" t="s">
        <v>205</v>
      </c>
      <c r="C42" s="1" t="str">
        <f>LOWER(LEFT(Table1[[#This Row],[firstName]],1)&amp;Table1[[#This Row],[lastName]])</f>
        <v>ethomas</v>
      </c>
      <c r="D42" s="5" t="s">
        <v>83</v>
      </c>
      <c r="E42" s="5" t="s">
        <v>84</v>
      </c>
      <c r="F42" s="3" t="s">
        <v>331</v>
      </c>
      <c r="G42" s="3" t="str">
        <f>"mailto:info+"&amp;Table1[[#This Row],[id]]&amp;"@livelygig.com"</f>
        <v>mailto:info+41@livelygig.com</v>
      </c>
      <c r="H42" s="3" t="s">
        <v>364</v>
      </c>
      <c r="I42" s="3" t="s">
        <v>335</v>
      </c>
      <c r="J42" s="6">
        <v>42</v>
      </c>
      <c r="K42" s="6">
        <v>1</v>
      </c>
      <c r="L42" s="6">
        <v>28</v>
      </c>
      <c r="M42" s="6">
        <v>19</v>
      </c>
      <c r="N42" s="5"/>
      <c r="O42" s="5" t="str">
        <f>IF(LEN(Table1[[#This Row],[cnxn1]])&gt;0,VLOOKUP(Table1[[#This Row],[cnxn1]],Table1[[id]:[UUID]],2,FALSE),"")</f>
        <v>bc9721c0-6db1-4dd3-a5e2-4e3823ac112b</v>
      </c>
      <c r="P42" s="5" t="str">
        <f>IF(LEN(Table1[[#This Row],[cnxn2]])&gt;0,VLOOKUP(Table1[[#This Row],[cnxn2]],Table1[[id]:[UUID]],2,FALSE),"")</f>
        <v>768fd55e-2295-4511-9e19-04a8f29f9d9e</v>
      </c>
      <c r="Q42" s="5" t="str">
        <f>IF(LEN(Table1[[#This Row],[cnxn3]])&gt;0,VLOOKUP(Table1[[#This Row],[cnxn3]],Table1[[id]:[UUID]],2,FALSE),"")</f>
        <v>f5cd3cf1-f5d3-4f50-a951-e898b9272eb1</v>
      </c>
      <c r="R42" s="5" t="str">
        <f>IF(LEN(Table1[[#This Row],[cnxn4]])&gt;0,VLOOKUP(Table1[[#This Row],[cnxn4]],Table1[[id]:[UUID]],2,FALSE),"")</f>
        <v>f4b080c7-75ee-40b7-848c-a1824bfaa483</v>
      </c>
      <c r="S42" s="5" t="str">
        <f>IF(LEN(Table1[[#This Row],[cnxn5]])&gt;0,VLOOKUP(Table1[[#This Row],[cnxn5]],Table1[[id]:[UUID]],2,FALSE),"")</f>
        <v/>
      </c>
      <c r="T4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"bc9721c0-6db1-4dd3-a5e2-4e3823ac112b", "768fd55e-2295-4511-9e19-04a8f29f9d9e", "f5cd3cf1-f5d3-4f50-a951-e898b9272eb1", "f4b080c7-75ee-40b7-848c-a1824bfaa483" ], </v>
      </c>
      <c r="U42" s="3" t="str">
        <f>"""id"" : """&amp;Table1[[#This Row],[UUID]]&amp;""", "</f>
        <v xml:space="preserve">"id" : "b8616225-0496-417d-bcb9-be4a8bc54c7d", </v>
      </c>
      <c r="V42" s="3" t="str">
        <f>"""loginId"" : """&amp;Table1[[#This Row],[loginId]]&amp;""", "</f>
        <v xml:space="preserve">"loginId" : "ethomas", </v>
      </c>
      <c r="W42" s="3" t="str">
        <f>"""pwd"" : """&amp;Table1[[#This Row],[pwd]]&amp;""", "</f>
        <v xml:space="preserve">"pwd" : "livelygig", </v>
      </c>
      <c r="X42" s="3" t="str">
        <f>"""firstName""  : """&amp;Table1[[#This Row],[firstName]]&amp;""", "</f>
        <v xml:space="preserve">"firstName"  : "Ernest", </v>
      </c>
      <c r="Y42" s="3" t="str">
        <f>"""lastName"" : """&amp;Table1[[#This Row],[lastName]]&amp;""", "</f>
        <v xml:space="preserve">"lastName" : "Thomas", </v>
      </c>
      <c r="Z4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2" s="3" t="str">
        <f>"""contacts"" : { ""channels"": [ {""url"" : """&amp;Table1[[#This Row],[contact1]]&amp;""", ""chanType"" : """&amp;Table1[[#This Row],[contact1 type]]&amp;""" } ] },"</f>
        <v>"contacts" : { "channels": [ {"url" : "mailto:info+41@livelygig.com", "chanType" : "email" } ] },</v>
      </c>
      <c r="AB42" s="3" t="str">
        <f t="shared" si="2"/>
        <v>Yata! 42</v>
      </c>
      <c r="AC42" s="3">
        <f>+Table1[[#This Row],[cnxn1]]</f>
        <v>42</v>
      </c>
      <c r="AD42" s="3">
        <f>+Table1[[#This Row],[cnxn2]]</f>
        <v>1</v>
      </c>
      <c r="AE42" s="3">
        <v>11</v>
      </c>
      <c r="AF42" s="3" t="str">
        <f>IF(LEN(Table1[[#This Row],[PostTarget1-1]])&gt;0,VLOOKUP(Table1[[#This Row],[PostTarget1-1]],Table1[[id]:[UUID]],2,FALSE),"")</f>
        <v>bc9721c0-6db1-4dd3-a5e2-4e3823ac112b</v>
      </c>
      <c r="AG42" s="3" t="str">
        <f>IF(LEN(Table1[[#This Row],[PostTarget1-2]])&gt;0,VLOOKUP(Table1[[#This Row],[PostTarget1-2]],Table1[[id]:[UUID]],2,FALSE),"")</f>
        <v>768fd55e-2295-4511-9e19-04a8f29f9d9e</v>
      </c>
      <c r="AH42" s="3" t="str">
        <f>VLOOKUP(Table1[[#This Row],[PostLabel1]],skills[],2,TRUE)</f>
        <v>3c258e51-f6af-4c7b-8354-9d8153ca7490</v>
      </c>
      <c r="AI4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42" , "labels" : [ "3c258e51-f6af-4c7b-8354-9d8153ca7490" ] , "src" : "b8616225-0496-417d-bcb9-be4a8bc54c7d" , "trgts" : [ "bc9721c0-6db1-4dd3-a5e2-4e3823ac112b", "768fd55e-2295-4511-9e19-04a8f29f9d9e" ] }</v>
      </c>
      <c r="AJ42" s="3" t="str">
        <f t="shared" si="3"/>
        <v>Recommended freelancer: Ando Masahashi …</v>
      </c>
      <c r="AK42" s="3">
        <f>+Table1[[#This Row],[cnxn1]]</f>
        <v>42</v>
      </c>
      <c r="AL42" s="3">
        <f>+Table1[[#This Row],[cnxn2]]</f>
        <v>1</v>
      </c>
      <c r="AM42" s="3">
        <v>14</v>
      </c>
      <c r="AN42" s="3" t="str">
        <f>IF(LEN(Table1[[#This Row],[PostTarget2-1]])&gt;0,VLOOKUP(Table1[[#This Row],[PostTarget2-1]],Table1[[id]:[UUID]],2,FALSE),"")</f>
        <v>bc9721c0-6db1-4dd3-a5e2-4e3823ac112b</v>
      </c>
      <c r="AO42" s="3" t="str">
        <f>IF(LEN(Table1[[#This Row],[PostTarget2-2]])&gt;0,VLOOKUP(Table1[[#This Row],[PostTarget2-2]],Table1[[id]:[UUID]],2,FALSE),"")</f>
        <v>768fd55e-2295-4511-9e19-04a8f29f9d9e</v>
      </c>
      <c r="AP42" s="3" t="str">
        <f>VLOOKUP(Table1[[#This Row],[PostLabel2]],skills[],2,TRUE)</f>
        <v>e6d98739-7a67-4e60-bdf8-bea589397f10</v>
      </c>
      <c r="AQ4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"e6d98739-7a67-4e60-bdf8-bea589397f10" ] , "src" : "b8616225-0496-417d-bcb9-be4a8bc54c7d" , "trgts" : [ "768fd55e-2295-4511-9e19-04a8f29f9d9e", "f5cd3cf1-f5d3-4f50-a951-e898b9272eb1" ] }</v>
      </c>
      <c r="AR42" s="3" t="str">
        <f>"""initialPosts"" : ["&amp;Table1[[#This Row],[Post1]]&amp;Table1[[#This Row],[Post2]]&amp;" ]"</f>
        <v>"initialPosts" : [{ "content" : "Yata! 42" , "labels" : [ "3c258e51-f6af-4c7b-8354-9d8153ca7490" ] , "src" : "b8616225-0496-417d-bcb9-be4a8bc54c7d" , "trgts" : [ "bc9721c0-6db1-4dd3-a5e2-4e3823ac112b", "768fd55e-2295-4511-9e19-04a8f29f9d9e" ] }, { "content" : "Recommended freelancer: Ando Masahashi …" , "labels" : [ "e6d98739-7a67-4e60-bdf8-bea589397f10" ] , "src" : "b8616225-0496-417d-bcb9-be4a8bc54c7d" , "trgts" : [ "768fd55e-2295-4511-9e19-04a8f29f9d9e", "f5cd3cf1-f5d3-4f50-a951-e898b9272eb1" ] } ]</v>
      </c>
      <c r="AS4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"b8616225-0496-417d-bcb9-be4a8bc54c7d", "loginId" : "ethomas", "pwd" : "livelygig", "firstName"  : "Ernest", "lastName" : "Thomas", "profilePic" : "https://encrypted-tbn0.gstatic.com/images?q=tbn:ANd9GcSkhqCi-FONrFAs5jciS2vsNwFmQ6ni4Leo8-TXTw_KQ7BAVysl3g", "contacts" : { "channels": [ {"url" : "mailto:info+41@livelygig.com", "chanType" : "email" } ] },"cnxns" : [ "bc9721c0-6db1-4dd3-a5e2-4e3823ac112b", "768fd55e-2295-4511-9e19-04a8f29f9d9e", "f5cd3cf1-f5d3-4f50-a951-e898b9272eb1", "f4b080c7-75ee-40b7-848c-a1824bfaa483" ], "initialPosts" : [{ "content" : "Yata! 42" , "labels" : [ "3c258e51-f6af-4c7b-8354-9d8153ca7490" ] , "src" : "b8616225-0496-417d-bcb9-be4a8bc54c7d" , "trgts" : [ "bc9721c0-6db1-4dd3-a5e2-4e3823ac112b", "768fd55e-2295-4511-9e19-04a8f29f9d9e" ] }, { "content" : "Recommended freelancer: Ando Masahashi …" , "labels" : [ "e6d98739-7a67-4e60-bdf8-bea589397f10" ] , "src" : "b8616225-0496-417d-bcb9-be4a8bc54c7d" , "trgts" : [ "768fd55e-2295-4511-9e19-04a8f29f9d9e", "f5cd3cf1-f5d3-4f50-a951-e898b9272eb1" ] } ] },</v>
      </c>
    </row>
    <row r="43" spans="1:45" x14ac:dyDescent="0.25">
      <c r="A43" s="2">
        <v>42</v>
      </c>
      <c r="B43" s="1" t="s">
        <v>206</v>
      </c>
      <c r="C43" s="1" t="str">
        <f>LOWER(LEFT(Table1[[#This Row],[firstName]],1)&amp;Table1[[#This Row],[lastName]])</f>
        <v>kmoore</v>
      </c>
      <c r="D43" s="5" t="s">
        <v>85</v>
      </c>
      <c r="E43" s="5" t="s">
        <v>86</v>
      </c>
      <c r="F43" s="3" t="s">
        <v>331</v>
      </c>
      <c r="G43" s="3" t="str">
        <f>"mailto:info+"&amp;Table1[[#This Row],[id]]&amp;"@livelygig.com"</f>
        <v>mailto:info+42@livelygig.com</v>
      </c>
      <c r="H43" s="3" t="s">
        <v>364</v>
      </c>
      <c r="I43" s="3" t="s">
        <v>335</v>
      </c>
      <c r="J43" s="6">
        <v>63</v>
      </c>
      <c r="K43" s="6">
        <v>1</v>
      </c>
      <c r="L43" s="6">
        <v>65</v>
      </c>
      <c r="M43" s="6">
        <v>30</v>
      </c>
      <c r="N43" s="5"/>
      <c r="O43" s="5" t="str">
        <f>IF(LEN(Table1[[#This Row],[cnxn1]])&gt;0,VLOOKUP(Table1[[#This Row],[cnxn1]],Table1[[id]:[UUID]],2,FALSE),"")</f>
        <v>9497068c-5c42-48e2-8de9-14a2e44dc651</v>
      </c>
      <c r="P43" s="5" t="str">
        <f>IF(LEN(Table1[[#This Row],[cnxn2]])&gt;0,VLOOKUP(Table1[[#This Row],[cnxn2]],Table1[[id]:[UUID]],2,FALSE),"")</f>
        <v>768fd55e-2295-4511-9e19-04a8f29f9d9e</v>
      </c>
      <c r="Q43" s="5" t="str">
        <f>IF(LEN(Table1[[#This Row],[cnxn3]])&gt;0,VLOOKUP(Table1[[#This Row],[cnxn3]],Table1[[id]:[UUID]],2,FALSE),"")</f>
        <v>955f3107-fd5f-46bc-a28d-f18f82cc8cf6</v>
      </c>
      <c r="R43" s="5" t="str">
        <f>IF(LEN(Table1[[#This Row],[cnxn4]])&gt;0,VLOOKUP(Table1[[#This Row],[cnxn4]],Table1[[id]:[UUID]],2,FALSE),"")</f>
        <v>9202217f-e525-46e8-b539-8d2206a526d0</v>
      </c>
      <c r="S43" s="5" t="str">
        <f>IF(LEN(Table1[[#This Row],[cnxn5]])&gt;0,VLOOKUP(Table1[[#This Row],[cnxn5]],Table1[[id]:[UUID]],2,FALSE),"")</f>
        <v/>
      </c>
      <c r="T4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"9497068c-5c42-48e2-8de9-14a2e44dc651", "768fd55e-2295-4511-9e19-04a8f29f9d9e", "955f3107-fd5f-46bc-a28d-f18f82cc8cf6", "9202217f-e525-46e8-b539-8d2206a526d0" ], </v>
      </c>
      <c r="U43" s="3" t="str">
        <f>"""id"" : """&amp;Table1[[#This Row],[UUID]]&amp;""", "</f>
        <v xml:space="preserve">"id" : "bc9721c0-6db1-4dd3-a5e2-4e3823ac112b", </v>
      </c>
      <c r="V43" s="3" t="str">
        <f>"""loginId"" : """&amp;Table1[[#This Row],[loginId]]&amp;""", "</f>
        <v xml:space="preserve">"loginId" : "kmoore", </v>
      </c>
      <c r="W43" s="3" t="str">
        <f>"""pwd"" : """&amp;Table1[[#This Row],[pwd]]&amp;""", "</f>
        <v xml:space="preserve">"pwd" : "livelygig", </v>
      </c>
      <c r="X43" s="3" t="str">
        <f>"""firstName""  : """&amp;Table1[[#This Row],[firstName]]&amp;""", "</f>
        <v xml:space="preserve">"firstName"  : "Keith", </v>
      </c>
      <c r="Y43" s="3" t="str">
        <f>"""lastName"" : """&amp;Table1[[#This Row],[lastName]]&amp;""", "</f>
        <v xml:space="preserve">"lastName" : "Moore", </v>
      </c>
      <c r="Z4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3" s="3" t="str">
        <f>"""contacts"" : { ""channels"": [ {""url"" : """&amp;Table1[[#This Row],[contact1]]&amp;""", ""chanType"" : """&amp;Table1[[#This Row],[contact1 type]]&amp;""" } ] },"</f>
        <v>"contacts" : { "channels": [ {"url" : "mailto:info+42@livelygig.com", "chanType" : "email" } ] },</v>
      </c>
      <c r="AB43" s="3" t="str">
        <f t="shared" si="2"/>
        <v>Yata! 43</v>
      </c>
      <c r="AC43" s="3">
        <f>+Table1[[#This Row],[cnxn1]]</f>
        <v>63</v>
      </c>
      <c r="AD43" s="3">
        <f>+Table1[[#This Row],[cnxn2]]</f>
        <v>1</v>
      </c>
      <c r="AE43" s="3">
        <v>17</v>
      </c>
      <c r="AF43" s="3" t="str">
        <f>IF(LEN(Table1[[#This Row],[PostTarget1-1]])&gt;0,VLOOKUP(Table1[[#This Row],[PostTarget1-1]],Table1[[id]:[UUID]],2,FALSE),"")</f>
        <v>9497068c-5c42-48e2-8de9-14a2e44dc651</v>
      </c>
      <c r="AG43" s="3" t="str">
        <f>IF(LEN(Table1[[#This Row],[PostTarget1-2]])&gt;0,VLOOKUP(Table1[[#This Row],[PostTarget1-2]],Table1[[id]:[UUID]],2,FALSE),"")</f>
        <v>768fd55e-2295-4511-9e19-04a8f29f9d9e</v>
      </c>
      <c r="AH43" s="3" t="str">
        <f>VLOOKUP(Table1[[#This Row],[PostLabel1]],skills[],2,TRUE)</f>
        <v>bd92b38e-eb76-4290-a841-3295bbb5ab55</v>
      </c>
      <c r="AI4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43" , "labels" : [ "bd92b38e-eb76-4290-a841-3295bbb5ab55" ] , "src" : "bc9721c0-6db1-4dd3-a5e2-4e3823ac112b" , "trgts" : [ "9497068c-5c42-48e2-8de9-14a2e44dc651", "768fd55e-2295-4511-9e19-04a8f29f9d9e" ] }</v>
      </c>
      <c r="AJ43" s="3" t="str">
        <f t="shared" si="3"/>
        <v>Recommended freelancer: Ando Masahashi …</v>
      </c>
      <c r="AK43" s="3">
        <f>+Table1[[#This Row],[cnxn1]]</f>
        <v>63</v>
      </c>
      <c r="AL43" s="3">
        <f>+Table1[[#This Row],[cnxn2]]</f>
        <v>1</v>
      </c>
      <c r="AM43" s="3">
        <v>11</v>
      </c>
      <c r="AN43" s="3" t="str">
        <f>IF(LEN(Table1[[#This Row],[PostTarget2-1]])&gt;0,VLOOKUP(Table1[[#This Row],[PostTarget2-1]],Table1[[id]:[UUID]],2,FALSE),"")</f>
        <v>9497068c-5c42-48e2-8de9-14a2e44dc651</v>
      </c>
      <c r="AO43" s="3" t="str">
        <f>IF(LEN(Table1[[#This Row],[PostTarget2-2]])&gt;0,VLOOKUP(Table1[[#This Row],[PostTarget2-2]],Table1[[id]:[UUID]],2,FALSE),"")</f>
        <v>768fd55e-2295-4511-9e19-04a8f29f9d9e</v>
      </c>
      <c r="AP43" s="3" t="str">
        <f>VLOOKUP(Table1[[#This Row],[PostLabel2]],skills[],2,TRUE)</f>
        <v>3c258e51-f6af-4c7b-8354-9d8153ca7490</v>
      </c>
      <c r="AQ4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"3c258e51-f6af-4c7b-8354-9d8153ca7490" ] , "src" : "bc9721c0-6db1-4dd3-a5e2-4e3823ac112b" , "trgts" : [ "768fd55e-2295-4511-9e19-04a8f29f9d9e", "955f3107-fd5f-46bc-a28d-f18f82cc8cf6" ] }</v>
      </c>
      <c r="AR43" s="3" t="str">
        <f>"""initialPosts"" : ["&amp;Table1[[#This Row],[Post1]]&amp;Table1[[#This Row],[Post2]]&amp;" ]"</f>
        <v>"initialPosts" : [{ "content" : "Yata! 43" , "labels" : [ "bd92b38e-eb76-4290-a841-3295bbb5ab55" ] , "src" : "bc9721c0-6db1-4dd3-a5e2-4e3823ac112b" , "trgts" : [ "9497068c-5c42-48e2-8de9-14a2e44dc651", "768fd55e-2295-4511-9e19-04a8f29f9d9e" ] }, { "content" : "Recommended freelancer: Ando Masahashi …" , "labels" : [ "3c258e51-f6af-4c7b-8354-9d8153ca7490" ] , "src" : "bc9721c0-6db1-4dd3-a5e2-4e3823ac112b" , "trgts" : [ "768fd55e-2295-4511-9e19-04a8f29f9d9e", "955f3107-fd5f-46bc-a28d-f18f82cc8cf6" ] } ]</v>
      </c>
      <c r="AS4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"bc9721c0-6db1-4dd3-a5e2-4e3823ac112b", "loginId" : "kmoore", "pwd" : "livelygig", "firstName"  : "Keith", "lastName" : "Moore", "profilePic" : "https://encrypted-tbn0.gstatic.com/images?q=tbn:ANd9GcSkhqCi-FONrFAs5jciS2vsNwFmQ6ni4Leo8-TXTw_KQ7BAVysl3g", "contacts" : { "channels": [ {"url" : "mailto:info+42@livelygig.com", "chanType" : "email" } ] },"cnxns" : [ "9497068c-5c42-48e2-8de9-14a2e44dc651", "768fd55e-2295-4511-9e19-04a8f29f9d9e", "955f3107-fd5f-46bc-a28d-f18f82cc8cf6", "9202217f-e525-46e8-b539-8d2206a526d0" ], "initialPosts" : [{ "content" : "Yata! 43" , "labels" : [ "bd92b38e-eb76-4290-a841-3295bbb5ab55" ] , "src" : "bc9721c0-6db1-4dd3-a5e2-4e3823ac112b" , "trgts" : [ "9497068c-5c42-48e2-8de9-14a2e44dc651", "768fd55e-2295-4511-9e19-04a8f29f9d9e" ] }, { "content" : "Recommended freelancer: Ando Masahashi …" , "labels" : [ "3c258e51-f6af-4c7b-8354-9d8153ca7490" ] , "src" : "bc9721c0-6db1-4dd3-a5e2-4e3823ac112b" , "trgts" : [ "768fd55e-2295-4511-9e19-04a8f29f9d9e", "955f3107-fd5f-46bc-a28d-f18f82cc8cf6" ] } ] },</v>
      </c>
    </row>
    <row r="44" spans="1:45" x14ac:dyDescent="0.25">
      <c r="A44" s="4">
        <v>43</v>
      </c>
      <c r="B44" s="1" t="s">
        <v>207</v>
      </c>
      <c r="C44" s="1" t="str">
        <f>LOWER(LEFT(Table1[[#This Row],[firstName]],1)&amp;Table1[[#This Row],[lastName]])</f>
        <v>dmoore</v>
      </c>
      <c r="D44" s="5" t="s">
        <v>69</v>
      </c>
      <c r="E44" s="5" t="s">
        <v>86</v>
      </c>
      <c r="F44" s="3" t="s">
        <v>331</v>
      </c>
      <c r="G44" s="3" t="str">
        <f>"mailto:info+"&amp;Table1[[#This Row],[id]]&amp;"@livelygig.com"</f>
        <v>mailto:info+43@livelygig.com</v>
      </c>
      <c r="H44" s="3" t="s">
        <v>364</v>
      </c>
      <c r="I44" s="3" t="s">
        <v>335</v>
      </c>
      <c r="J44" s="6">
        <v>5</v>
      </c>
      <c r="K44" s="6">
        <v>1</v>
      </c>
      <c r="L44" s="6">
        <v>41</v>
      </c>
      <c r="M44" s="6">
        <v>18</v>
      </c>
      <c r="N44" s="5"/>
      <c r="O44" s="5" t="str">
        <f>IF(LEN(Table1[[#This Row],[cnxn1]])&gt;0,VLOOKUP(Table1[[#This Row],[cnxn1]],Table1[[id]:[UUID]],2,FALSE),"")</f>
        <v>23c3669c-de78-4a5d-8c15-4a3792a96f10</v>
      </c>
      <c r="P44" s="5" t="str">
        <f>IF(LEN(Table1[[#This Row],[cnxn2]])&gt;0,VLOOKUP(Table1[[#This Row],[cnxn2]],Table1[[id]:[UUID]],2,FALSE),"")</f>
        <v>768fd55e-2295-4511-9e19-04a8f29f9d9e</v>
      </c>
      <c r="Q44" s="5" t="str">
        <f>IF(LEN(Table1[[#This Row],[cnxn3]])&gt;0,VLOOKUP(Table1[[#This Row],[cnxn3]],Table1[[id]:[UUID]],2,FALSE),"")</f>
        <v>b8616225-0496-417d-bcb9-be4a8bc54c7d</v>
      </c>
      <c r="R44" s="5" t="str">
        <f>IF(LEN(Table1[[#This Row],[cnxn4]])&gt;0,VLOOKUP(Table1[[#This Row],[cnxn4]],Table1[[id]:[UUID]],2,FALSE),"")</f>
        <v>3ccea8b2-c856-40ee-aff5-c19817be4ea6</v>
      </c>
      <c r="S44" s="5" t="str">
        <f>IF(LEN(Table1[[#This Row],[cnxn5]])&gt;0,VLOOKUP(Table1[[#This Row],[cnxn5]],Table1[[id]:[UUID]],2,FALSE),"")</f>
        <v/>
      </c>
      <c r="T4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"23c3669c-de78-4a5d-8c15-4a3792a96f10", "768fd55e-2295-4511-9e19-04a8f29f9d9e", "b8616225-0496-417d-bcb9-be4a8bc54c7d", "3ccea8b2-c856-40ee-aff5-c19817be4ea6" ], </v>
      </c>
      <c r="U44" s="3" t="str">
        <f>"""id"" : """&amp;Table1[[#This Row],[UUID]]&amp;""", "</f>
        <v xml:space="preserve">"id" : "11252d6b-4da4-4fbd-8fe8-d7f36ffbd4c7", </v>
      </c>
      <c r="V44" s="3" t="str">
        <f>"""loginId"" : """&amp;Table1[[#This Row],[loginId]]&amp;""", "</f>
        <v xml:space="preserve">"loginId" : "dmoore", </v>
      </c>
      <c r="W44" s="3" t="str">
        <f>"""pwd"" : """&amp;Table1[[#This Row],[pwd]]&amp;""", "</f>
        <v xml:space="preserve">"pwd" : "livelygig", </v>
      </c>
      <c r="X44" s="3" t="str">
        <f>"""firstName""  : """&amp;Table1[[#This Row],[firstName]]&amp;""", "</f>
        <v xml:space="preserve">"firstName"  : "Deborah", </v>
      </c>
      <c r="Y44" s="3" t="str">
        <f>"""lastName"" : """&amp;Table1[[#This Row],[lastName]]&amp;""", "</f>
        <v xml:space="preserve">"lastName" : "Moore", </v>
      </c>
      <c r="Z4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4" s="3" t="str">
        <f>"""contacts"" : { ""channels"": [ {""url"" : """&amp;Table1[[#This Row],[contact1]]&amp;""", ""chanType"" : """&amp;Table1[[#This Row],[contact1 type]]&amp;""" } ] },"</f>
        <v>"contacts" : { "channels": [ {"url" : "mailto:info+43@livelygig.com", "chanType" : "email" } ] },</v>
      </c>
      <c r="AB44" s="3" t="str">
        <f t="shared" si="2"/>
        <v>Yata! 44</v>
      </c>
      <c r="AC44" s="3">
        <f>+Table1[[#This Row],[cnxn1]]</f>
        <v>5</v>
      </c>
      <c r="AD44" s="3">
        <f>+Table1[[#This Row],[cnxn2]]</f>
        <v>1</v>
      </c>
      <c r="AE44" s="3">
        <v>14</v>
      </c>
      <c r="AF44" s="3" t="str">
        <f>IF(LEN(Table1[[#This Row],[PostTarget1-1]])&gt;0,VLOOKUP(Table1[[#This Row],[PostTarget1-1]],Table1[[id]:[UUID]],2,FALSE),"")</f>
        <v>23c3669c-de78-4a5d-8c15-4a3792a96f10</v>
      </c>
      <c r="AG44" s="3" t="str">
        <f>IF(LEN(Table1[[#This Row],[PostTarget1-2]])&gt;0,VLOOKUP(Table1[[#This Row],[PostTarget1-2]],Table1[[id]:[UUID]],2,FALSE),"")</f>
        <v>768fd55e-2295-4511-9e19-04a8f29f9d9e</v>
      </c>
      <c r="AH44" s="3" t="str">
        <f>VLOOKUP(Table1[[#This Row],[PostLabel1]],skills[],2,TRUE)</f>
        <v>e6d98739-7a67-4e60-bdf8-bea589397f10</v>
      </c>
      <c r="AI4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44" , "labels" : [ "e6d98739-7a67-4e60-bdf8-bea589397f10" ] , "src" : "11252d6b-4da4-4fbd-8fe8-d7f36ffbd4c7" , "trgts" : [ "23c3669c-de78-4a5d-8c15-4a3792a96f10", "768fd55e-2295-4511-9e19-04a8f29f9d9e" ] }</v>
      </c>
      <c r="AJ44" s="3" t="str">
        <f t="shared" si="3"/>
        <v>Recommended freelancer: Ando Masahashi …</v>
      </c>
      <c r="AK44" s="3">
        <f>+Table1[[#This Row],[cnxn1]]</f>
        <v>5</v>
      </c>
      <c r="AL44" s="3">
        <f>+Table1[[#This Row],[cnxn2]]</f>
        <v>1</v>
      </c>
      <c r="AM44" s="3">
        <v>3</v>
      </c>
      <c r="AN44" s="3" t="str">
        <f>IF(LEN(Table1[[#This Row],[PostTarget2-1]])&gt;0,VLOOKUP(Table1[[#This Row],[PostTarget2-1]],Table1[[id]:[UUID]],2,FALSE),"")</f>
        <v>23c3669c-de78-4a5d-8c15-4a3792a96f10</v>
      </c>
      <c r="AO44" s="3" t="str">
        <f>IF(LEN(Table1[[#This Row],[PostTarget2-2]])&gt;0,VLOOKUP(Table1[[#This Row],[PostTarget2-2]],Table1[[id]:[UUID]],2,FALSE),"")</f>
        <v>768fd55e-2295-4511-9e19-04a8f29f9d9e</v>
      </c>
      <c r="AP44" s="3" t="str">
        <f>VLOOKUP(Table1[[#This Row],[PostLabel2]],skills[],2,TRUE)</f>
        <v>123c2d45-f420-4b34-a677-ba81b45a09b1</v>
      </c>
      <c r="AQ4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"123c2d45-f420-4b34-a677-ba81b45a09b1" ] , "src" : "11252d6b-4da4-4fbd-8fe8-d7f36ffbd4c7" , "trgts" : [ "768fd55e-2295-4511-9e19-04a8f29f9d9e", "b8616225-0496-417d-bcb9-be4a8bc54c7d" ] }</v>
      </c>
      <c r="AR44" s="3" t="str">
        <f>"""initialPosts"" : ["&amp;Table1[[#This Row],[Post1]]&amp;Table1[[#This Row],[Post2]]&amp;" ]"</f>
        <v>"initialPosts" : [{ "content" : "Yata! 44" , "labels" : [ "e6d98739-7a67-4e60-bdf8-bea589397f10" ] , "src" : "11252d6b-4da4-4fbd-8fe8-d7f36ffbd4c7" , "trgts" : [ "23c3669c-de78-4a5d-8c15-4a3792a96f10", "768fd55e-2295-4511-9e19-04a8f29f9d9e" ] }, { "content" : "Recommended freelancer: Ando Masahashi …" , "labels" : [ "123c2d45-f420-4b34-a677-ba81b45a09b1" ] , "src" : "11252d6b-4da4-4fbd-8fe8-d7f36ffbd4c7" , "trgts" : [ "768fd55e-2295-4511-9e19-04a8f29f9d9e", "b8616225-0496-417d-bcb9-be4a8bc54c7d" ] } ]</v>
      </c>
      <c r="AS4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"11252d6b-4da4-4fbd-8fe8-d7f36ffbd4c7", "loginId" : "dmoore", "pwd" : "livelygig", "firstName"  : "Deborah", "lastName" : "Moore", "profilePic" : "https://encrypted-tbn0.gstatic.com/images?q=tbn:ANd9GcSkhqCi-FONrFAs5jciS2vsNwFmQ6ni4Leo8-TXTw_KQ7BAVysl3g", "contacts" : { "channels": [ {"url" : "mailto:info+43@livelygig.com", "chanType" : "email" } ] },"cnxns" : [ "23c3669c-de78-4a5d-8c15-4a3792a96f10", "768fd55e-2295-4511-9e19-04a8f29f9d9e", "b8616225-0496-417d-bcb9-be4a8bc54c7d", "3ccea8b2-c856-40ee-aff5-c19817be4ea6" ], "initialPosts" : [{ "content" : "Yata! 44" , "labels" : [ "e6d98739-7a67-4e60-bdf8-bea589397f10" ] , "src" : "11252d6b-4da4-4fbd-8fe8-d7f36ffbd4c7" , "trgts" : [ "23c3669c-de78-4a5d-8c15-4a3792a96f10", "768fd55e-2295-4511-9e19-04a8f29f9d9e" ] }, { "content" : "Recommended freelancer: Ando Masahashi …" , "labels" : [ "123c2d45-f420-4b34-a677-ba81b45a09b1" ] , "src" : "11252d6b-4da4-4fbd-8fe8-d7f36ffbd4c7" , "trgts" : [ "768fd55e-2295-4511-9e19-04a8f29f9d9e", "b8616225-0496-417d-bcb9-be4a8bc54c7d" ] } ] },</v>
      </c>
    </row>
    <row r="45" spans="1:45" x14ac:dyDescent="0.25">
      <c r="A45" s="5">
        <v>44</v>
      </c>
      <c r="B45" s="5" t="s">
        <v>208</v>
      </c>
      <c r="C45" s="1" t="str">
        <f>LOWER(LEFT(Table1[[#This Row],[firstName]],1)&amp;Table1[[#This Row],[lastName]])</f>
        <v>hdreesens</v>
      </c>
      <c r="D45" s="5" t="s">
        <v>87</v>
      </c>
      <c r="E45" s="5" t="s">
        <v>88</v>
      </c>
      <c r="F45" s="3" t="s">
        <v>331</v>
      </c>
      <c r="G45" s="3" t="str">
        <f>"mailto:info+"&amp;Table1[[#This Row],[id]]&amp;"@livelygig.com"</f>
        <v>mailto:info+44@livelygig.com</v>
      </c>
      <c r="H45" s="3" t="s">
        <v>364</v>
      </c>
      <c r="I45" s="3" t="s">
        <v>335</v>
      </c>
      <c r="J45" s="6">
        <v>1</v>
      </c>
      <c r="K45" s="6">
        <v>1</v>
      </c>
      <c r="L45" s="6">
        <v>77</v>
      </c>
      <c r="M45" s="6">
        <v>13</v>
      </c>
      <c r="N45" s="5"/>
      <c r="O45" s="5" t="str">
        <f>IF(LEN(Table1[[#This Row],[cnxn1]])&gt;0,VLOOKUP(Table1[[#This Row],[cnxn1]],Table1[[id]:[UUID]],2,FALSE),"")</f>
        <v>768fd55e-2295-4511-9e19-04a8f29f9d9e</v>
      </c>
      <c r="P45" s="5" t="str">
        <f>IF(LEN(Table1[[#This Row],[cnxn2]])&gt;0,VLOOKUP(Table1[[#This Row],[cnxn2]],Table1[[id]:[UUID]],2,FALSE),"")</f>
        <v>768fd55e-2295-4511-9e19-04a8f29f9d9e</v>
      </c>
      <c r="Q45" s="5" t="str">
        <f>IF(LEN(Table1[[#This Row],[cnxn3]])&gt;0,VLOOKUP(Table1[[#This Row],[cnxn3]],Table1[[id]:[UUID]],2,FALSE),"")</f>
        <v>c1835ecc-f9ea-4449-af7b-2fcea845763c</v>
      </c>
      <c r="R45" s="5" t="str">
        <f>IF(LEN(Table1[[#This Row],[cnxn4]])&gt;0,VLOOKUP(Table1[[#This Row],[cnxn4]],Table1[[id]:[UUID]],2,FALSE),"")</f>
        <v>e6075665-67ee-49d2-8fde-61d8fc6ec50e</v>
      </c>
      <c r="S45" s="5" t="str">
        <f>IF(LEN(Table1[[#This Row],[cnxn5]])&gt;0,VLOOKUP(Table1[[#This Row],[cnxn5]],Table1[[id]:[UUID]],2,FALSE),"")</f>
        <v/>
      </c>
      <c r="T4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"768fd55e-2295-4511-9e19-04a8f29f9d9e", "768fd55e-2295-4511-9e19-04a8f29f9d9e", "c1835ecc-f9ea-4449-af7b-2fcea845763c", "e6075665-67ee-49d2-8fde-61d8fc6ec50e" ], </v>
      </c>
      <c r="U45" s="3" t="str">
        <f>"""id"" : """&amp;Table1[[#This Row],[UUID]]&amp;""", "</f>
        <v xml:space="preserve">"id" : "dbcc610b-ab0e-4a82-9aba-af849ffb6b6b", </v>
      </c>
      <c r="V45" s="3" t="str">
        <f>"""loginId"" : """&amp;Table1[[#This Row],[loginId]]&amp;""", "</f>
        <v xml:space="preserve">"loginId" : "hdreesens", </v>
      </c>
      <c r="W45" s="3" t="str">
        <f>"""pwd"" : """&amp;Table1[[#This Row],[pwd]]&amp;""", "</f>
        <v xml:space="preserve">"pwd" : "livelygig", </v>
      </c>
      <c r="X45" s="3" t="str">
        <f>"""firstName""  : """&amp;Table1[[#This Row],[firstName]]&amp;""", "</f>
        <v xml:space="preserve">"firstName"  : "Hermann", </v>
      </c>
      <c r="Y45" s="3" t="str">
        <f>"""lastName"" : """&amp;Table1[[#This Row],[lastName]]&amp;""", "</f>
        <v xml:space="preserve">"lastName" : "Dreesens", </v>
      </c>
      <c r="Z4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5" s="3" t="str">
        <f>"""contacts"" : { ""channels"": [ {""url"" : """&amp;Table1[[#This Row],[contact1]]&amp;""", ""chanType"" : """&amp;Table1[[#This Row],[contact1 type]]&amp;""" } ] },"</f>
        <v>"contacts" : { "channels": [ {"url" : "mailto:info+44@livelygig.com", "chanType" : "email" } ] },</v>
      </c>
      <c r="AB45" s="3" t="str">
        <f t="shared" si="2"/>
        <v>Yata! 45</v>
      </c>
      <c r="AC45" s="3">
        <f>+Table1[[#This Row],[cnxn1]]</f>
        <v>1</v>
      </c>
      <c r="AD45" s="3">
        <f>+Table1[[#This Row],[cnxn2]]</f>
        <v>1</v>
      </c>
      <c r="AE45" s="3">
        <v>11</v>
      </c>
      <c r="AF45" s="3" t="str">
        <f>IF(LEN(Table1[[#This Row],[PostTarget1-1]])&gt;0,VLOOKUP(Table1[[#This Row],[PostTarget1-1]],Table1[[id]:[UUID]],2,FALSE),"")</f>
        <v>768fd55e-2295-4511-9e19-04a8f29f9d9e</v>
      </c>
      <c r="AG45" s="3" t="str">
        <f>IF(LEN(Table1[[#This Row],[PostTarget1-2]])&gt;0,VLOOKUP(Table1[[#This Row],[PostTarget1-2]],Table1[[id]:[UUID]],2,FALSE),"")</f>
        <v>768fd55e-2295-4511-9e19-04a8f29f9d9e</v>
      </c>
      <c r="AH45" s="3" t="str">
        <f>VLOOKUP(Table1[[#This Row],[PostLabel1]],skills[],2,TRUE)</f>
        <v>3c258e51-f6af-4c7b-8354-9d8153ca7490</v>
      </c>
      <c r="AI4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45" , "labels" : [ "3c258e51-f6af-4c7b-8354-9d8153ca7490" ] , "src" : "dbcc610b-ab0e-4a82-9aba-af849ffb6b6b" , "trgts" : [ "768fd55e-2295-4511-9e19-04a8f29f9d9e", "768fd55e-2295-4511-9e19-04a8f29f9d9e" ] }</v>
      </c>
      <c r="AJ45" s="3" t="str">
        <f t="shared" si="3"/>
        <v>Recommended freelancer: Ando Masahashi …</v>
      </c>
      <c r="AK45" s="3">
        <f>+Table1[[#This Row],[cnxn1]]</f>
        <v>1</v>
      </c>
      <c r="AL45" s="3">
        <f>+Table1[[#This Row],[cnxn2]]</f>
        <v>1</v>
      </c>
      <c r="AM45" s="3">
        <v>18</v>
      </c>
      <c r="AN45" s="3" t="str">
        <f>IF(LEN(Table1[[#This Row],[PostTarget2-1]])&gt;0,VLOOKUP(Table1[[#This Row],[PostTarget2-1]],Table1[[id]:[UUID]],2,FALSE),"")</f>
        <v>768fd55e-2295-4511-9e19-04a8f29f9d9e</v>
      </c>
      <c r="AO45" s="3" t="str">
        <f>IF(LEN(Table1[[#This Row],[PostTarget2-2]])&gt;0,VLOOKUP(Table1[[#This Row],[PostTarget2-2]],Table1[[id]:[UUID]],2,FALSE),"")</f>
        <v>768fd55e-2295-4511-9e19-04a8f29f9d9e</v>
      </c>
      <c r="AP45" s="3" t="str">
        <f>VLOOKUP(Table1[[#This Row],[PostLabel2]],skills[],2,TRUE)</f>
        <v>84630a5c-455c-45ac-a530-abf539a7eed4</v>
      </c>
      <c r="AQ4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"84630a5c-455c-45ac-a530-abf539a7eed4" ] , "src" : "dbcc610b-ab0e-4a82-9aba-af849ffb6b6b" , "trgts" : [ "768fd55e-2295-4511-9e19-04a8f29f9d9e", "c1835ecc-f9ea-4449-af7b-2fcea845763c" ] }</v>
      </c>
      <c r="AR45" s="3" t="str">
        <f>"""initialPosts"" : ["&amp;Table1[[#This Row],[Post1]]&amp;Table1[[#This Row],[Post2]]&amp;" ]"</f>
        <v>"initialPosts" : [{ "content" : "Yata! 45" , "labels" : [ "3c258e51-f6af-4c7b-8354-9d8153ca7490" ] , "src" : "dbcc610b-ab0e-4a82-9aba-af849ffb6b6b" , "trgts" : [ "768fd55e-2295-4511-9e19-04a8f29f9d9e", "768fd55e-2295-4511-9e19-04a8f29f9d9e" ] }, { "content" : "Recommended freelancer: Ando Masahashi …" , "labels" : [ "84630a5c-455c-45ac-a530-abf539a7eed4" ] , "src" : "dbcc610b-ab0e-4a82-9aba-af849ffb6b6b" , "trgts" : [ "768fd55e-2295-4511-9e19-04a8f29f9d9e", "c1835ecc-f9ea-4449-af7b-2fcea845763c" ] } ]</v>
      </c>
      <c r="AS4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"dbcc610b-ab0e-4a82-9aba-af849ffb6b6b", "loginId" : "hdreesens", "pwd" : "livelygig", "firstName"  : "Hermann", "lastName" : "Dreesens", "profilePic" : "https://encrypted-tbn0.gstatic.com/images?q=tbn:ANd9GcSkhqCi-FONrFAs5jciS2vsNwFmQ6ni4Leo8-TXTw_KQ7BAVysl3g", "contacts" : { "channels": [ {"url" : "mailto:info+44@livelygig.com", "chanType" : "email" } ] },"cnxns" : [ "768fd55e-2295-4511-9e19-04a8f29f9d9e", "768fd55e-2295-4511-9e19-04a8f29f9d9e", "c1835ecc-f9ea-4449-af7b-2fcea845763c", "e6075665-67ee-49d2-8fde-61d8fc6ec50e" ], "initialPosts" : [{ "content" : "Yata! 45" , "labels" : [ "3c258e51-f6af-4c7b-8354-9d8153ca7490" ] , "src" : "dbcc610b-ab0e-4a82-9aba-af849ffb6b6b" , "trgts" : [ "768fd55e-2295-4511-9e19-04a8f29f9d9e", "768fd55e-2295-4511-9e19-04a8f29f9d9e" ] }, { "content" : "Recommended freelancer: Ando Masahashi …" , "labels" : [ "84630a5c-455c-45ac-a530-abf539a7eed4" ] , "src" : "dbcc610b-ab0e-4a82-9aba-af849ffb6b6b" , "trgts" : [ "768fd55e-2295-4511-9e19-04a8f29f9d9e", "c1835ecc-f9ea-4449-af7b-2fcea845763c" ] } ] },</v>
      </c>
    </row>
    <row r="46" spans="1:45" x14ac:dyDescent="0.25">
      <c r="A46" s="2">
        <v>45</v>
      </c>
      <c r="B46" s="1" t="s">
        <v>209</v>
      </c>
      <c r="C46" s="1" t="str">
        <f>LOWER(LEFT(Table1[[#This Row],[firstName]],1)&amp;Table1[[#This Row],[lastName]])</f>
        <v>lborde</v>
      </c>
      <c r="D46" s="5" t="s">
        <v>89</v>
      </c>
      <c r="E46" s="5" t="s">
        <v>90</v>
      </c>
      <c r="F46" s="3" t="s">
        <v>331</v>
      </c>
      <c r="G46" s="3" t="str">
        <f>"mailto:info+"&amp;Table1[[#This Row],[id]]&amp;"@livelygig.com"</f>
        <v>mailto:info+45@livelygig.com</v>
      </c>
      <c r="H46" s="3" t="s">
        <v>364</v>
      </c>
      <c r="I46" s="3" t="s">
        <v>335</v>
      </c>
      <c r="J46" s="6">
        <v>75</v>
      </c>
      <c r="K46" s="6">
        <v>1</v>
      </c>
      <c r="L46" s="6">
        <v>51</v>
      </c>
      <c r="M46" s="6">
        <v>24</v>
      </c>
      <c r="N46" s="5"/>
      <c r="O46" s="5" t="str">
        <f>IF(LEN(Table1[[#This Row],[cnxn1]])&gt;0,VLOOKUP(Table1[[#This Row],[cnxn1]],Table1[[id]:[UUID]],2,FALSE),"")</f>
        <v>04171b5e-c892-4647-aba2-9eed98b15214</v>
      </c>
      <c r="P46" s="5" t="str">
        <f>IF(LEN(Table1[[#This Row],[cnxn2]])&gt;0,VLOOKUP(Table1[[#This Row],[cnxn2]],Table1[[id]:[UUID]],2,FALSE),"")</f>
        <v>768fd55e-2295-4511-9e19-04a8f29f9d9e</v>
      </c>
      <c r="Q46" s="5" t="str">
        <f>IF(LEN(Table1[[#This Row],[cnxn3]])&gt;0,VLOOKUP(Table1[[#This Row],[cnxn3]],Table1[[id]:[UUID]],2,FALSE),"")</f>
        <v>4c97d00a-f9b7-4073-93bc-968c29f4e86a</v>
      </c>
      <c r="R46" s="5" t="str">
        <f>IF(LEN(Table1[[#This Row],[cnxn4]])&gt;0,VLOOKUP(Table1[[#This Row],[cnxn4]],Table1[[id]:[UUID]],2,FALSE),"")</f>
        <v>90139a7b-12bc-4ca1-b8c1-05f15f8baeb3</v>
      </c>
      <c r="S46" s="5" t="str">
        <f>IF(LEN(Table1[[#This Row],[cnxn5]])&gt;0,VLOOKUP(Table1[[#This Row],[cnxn5]],Table1[[id]:[UUID]],2,FALSE),"")</f>
        <v/>
      </c>
      <c r="T4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"04171b5e-c892-4647-aba2-9eed98b15214", "768fd55e-2295-4511-9e19-04a8f29f9d9e", "4c97d00a-f9b7-4073-93bc-968c29f4e86a", "90139a7b-12bc-4ca1-b8c1-05f15f8baeb3" ], </v>
      </c>
      <c r="U46" s="3" t="str">
        <f>"""id"" : """&amp;Table1[[#This Row],[UUID]]&amp;""", "</f>
        <v xml:space="preserve">"id" : "cb979e8b-8c81-42fe-a093-455a823f067d", </v>
      </c>
      <c r="V46" s="3" t="str">
        <f>"""loginId"" : """&amp;Table1[[#This Row],[loginId]]&amp;""", "</f>
        <v xml:space="preserve">"loginId" : "lborde", </v>
      </c>
      <c r="W46" s="3" t="str">
        <f>"""pwd"" : """&amp;Table1[[#This Row],[pwd]]&amp;""", "</f>
        <v xml:space="preserve">"pwd" : "livelygig", </v>
      </c>
      <c r="X46" s="3" t="str">
        <f>"""firstName""  : """&amp;Table1[[#This Row],[firstName]]&amp;""", "</f>
        <v xml:space="preserve">"firstName"  : "Lucia", </v>
      </c>
      <c r="Y46" s="3" t="str">
        <f>"""lastName"" : """&amp;Table1[[#This Row],[lastName]]&amp;""", "</f>
        <v xml:space="preserve">"lastName" : "Borde", </v>
      </c>
      <c r="Z4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6" s="3" t="str">
        <f>"""contacts"" : { ""channels"": [ {""url"" : """&amp;Table1[[#This Row],[contact1]]&amp;""", ""chanType"" : """&amp;Table1[[#This Row],[contact1 type]]&amp;""" } ] },"</f>
        <v>"contacts" : { "channels": [ {"url" : "mailto:info+45@livelygig.com", "chanType" : "email" } ] },</v>
      </c>
      <c r="AB46" s="3" t="str">
        <f t="shared" si="2"/>
        <v>Yata! 46</v>
      </c>
      <c r="AC46" s="3">
        <f>+Table1[[#This Row],[cnxn1]]</f>
        <v>75</v>
      </c>
      <c r="AD46" s="3">
        <f>+Table1[[#This Row],[cnxn2]]</f>
        <v>1</v>
      </c>
      <c r="AE46" s="3">
        <v>3</v>
      </c>
      <c r="AF46" s="3" t="str">
        <f>IF(LEN(Table1[[#This Row],[PostTarget1-1]])&gt;0,VLOOKUP(Table1[[#This Row],[PostTarget1-1]],Table1[[id]:[UUID]],2,FALSE),"")</f>
        <v>04171b5e-c892-4647-aba2-9eed98b15214</v>
      </c>
      <c r="AG46" s="3" t="str">
        <f>IF(LEN(Table1[[#This Row],[PostTarget1-2]])&gt;0,VLOOKUP(Table1[[#This Row],[PostTarget1-2]],Table1[[id]:[UUID]],2,FALSE),"")</f>
        <v>768fd55e-2295-4511-9e19-04a8f29f9d9e</v>
      </c>
      <c r="AH46" s="3" t="str">
        <f>VLOOKUP(Table1[[#This Row],[PostLabel1]],skills[],2,TRUE)</f>
        <v>123c2d45-f420-4b34-a677-ba81b45a09b1</v>
      </c>
      <c r="AI4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46" , "labels" : [ "123c2d45-f420-4b34-a677-ba81b45a09b1" ] , "src" : "cb979e8b-8c81-42fe-a093-455a823f067d" , "trgts" : [ "04171b5e-c892-4647-aba2-9eed98b15214", "768fd55e-2295-4511-9e19-04a8f29f9d9e" ] }</v>
      </c>
      <c r="AJ46" s="3" t="str">
        <f t="shared" si="3"/>
        <v>Recommended freelancer: Ando Masahashi …</v>
      </c>
      <c r="AK46" s="3">
        <f>+Table1[[#This Row],[cnxn1]]</f>
        <v>75</v>
      </c>
      <c r="AL46" s="3">
        <f>+Table1[[#This Row],[cnxn2]]</f>
        <v>1</v>
      </c>
      <c r="AM46" s="3">
        <v>17</v>
      </c>
      <c r="AN46" s="3" t="str">
        <f>IF(LEN(Table1[[#This Row],[PostTarget2-1]])&gt;0,VLOOKUP(Table1[[#This Row],[PostTarget2-1]],Table1[[id]:[UUID]],2,FALSE),"")</f>
        <v>04171b5e-c892-4647-aba2-9eed98b15214</v>
      </c>
      <c r="AO46" s="3" t="str">
        <f>IF(LEN(Table1[[#This Row],[PostTarget2-2]])&gt;0,VLOOKUP(Table1[[#This Row],[PostTarget2-2]],Table1[[id]:[UUID]],2,FALSE),"")</f>
        <v>768fd55e-2295-4511-9e19-04a8f29f9d9e</v>
      </c>
      <c r="AP46" s="3" t="str">
        <f>VLOOKUP(Table1[[#This Row],[PostLabel2]],skills[],2,TRUE)</f>
        <v>bd92b38e-eb76-4290-a841-3295bbb5ab55</v>
      </c>
      <c r="AQ4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"bd92b38e-eb76-4290-a841-3295bbb5ab55" ] , "src" : "cb979e8b-8c81-42fe-a093-455a823f067d" , "trgts" : [ "768fd55e-2295-4511-9e19-04a8f29f9d9e", "4c97d00a-f9b7-4073-93bc-968c29f4e86a" ] }</v>
      </c>
      <c r="AR46" s="3" t="str">
        <f>"""initialPosts"" : ["&amp;Table1[[#This Row],[Post1]]&amp;Table1[[#This Row],[Post2]]&amp;" ]"</f>
        <v>"initialPosts" : [{ "content" : "Yata! 46" , "labels" : [ "123c2d45-f420-4b34-a677-ba81b45a09b1" ] , "src" : "cb979e8b-8c81-42fe-a093-455a823f067d" , "trgts" : [ "04171b5e-c892-4647-aba2-9eed98b15214", "768fd55e-2295-4511-9e19-04a8f29f9d9e" ] }, { "content" : "Recommended freelancer: Ando Masahashi …" , "labels" : [ "bd92b38e-eb76-4290-a841-3295bbb5ab55" ] , "src" : "cb979e8b-8c81-42fe-a093-455a823f067d" , "trgts" : [ "768fd55e-2295-4511-9e19-04a8f29f9d9e", "4c97d00a-f9b7-4073-93bc-968c29f4e86a" ] } ]</v>
      </c>
      <c r="AS4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"cb979e8b-8c81-42fe-a093-455a823f067d", "loginId" : "lborde", "pwd" : "livelygig", "firstName"  : "Lucia", "lastName" : "Borde", "profilePic" : "https://encrypted-tbn0.gstatic.com/images?q=tbn:ANd9GcSkhqCi-FONrFAs5jciS2vsNwFmQ6ni4Leo8-TXTw_KQ7BAVysl3g", "contacts" : { "channels": [ {"url" : "mailto:info+45@livelygig.com", "chanType" : "email" } ] },"cnxns" : [ "04171b5e-c892-4647-aba2-9eed98b15214", "768fd55e-2295-4511-9e19-04a8f29f9d9e", "4c97d00a-f9b7-4073-93bc-968c29f4e86a", "90139a7b-12bc-4ca1-b8c1-05f15f8baeb3" ], "initialPosts" : [{ "content" : "Yata! 46" , "labels" : [ "123c2d45-f420-4b34-a677-ba81b45a09b1" ] , "src" : "cb979e8b-8c81-42fe-a093-455a823f067d" , "trgts" : [ "04171b5e-c892-4647-aba2-9eed98b15214", "768fd55e-2295-4511-9e19-04a8f29f9d9e" ] }, { "content" : "Recommended freelancer: Ando Masahashi …" , "labels" : [ "bd92b38e-eb76-4290-a841-3295bbb5ab55" ] , "src" : "cb979e8b-8c81-42fe-a093-455a823f067d" , "trgts" : [ "768fd55e-2295-4511-9e19-04a8f29f9d9e", "4c97d00a-f9b7-4073-93bc-968c29f4e86a" ] } ] },</v>
      </c>
    </row>
    <row r="47" spans="1:45" x14ac:dyDescent="0.25">
      <c r="A47" s="2">
        <v>46</v>
      </c>
      <c r="B47" s="1" t="s">
        <v>210</v>
      </c>
      <c r="C47" s="1" t="str">
        <f>LOWER(LEFT(Table1[[#This Row],[firstName]],1)&amp;Table1[[#This Row],[lastName]])</f>
        <v>mdragomirov</v>
      </c>
      <c r="D47" s="5" t="s">
        <v>91</v>
      </c>
      <c r="E47" s="5" t="s">
        <v>92</v>
      </c>
      <c r="F47" s="3" t="s">
        <v>331</v>
      </c>
      <c r="G47" s="3" t="str">
        <f>"mailto:info+"&amp;Table1[[#This Row],[id]]&amp;"@livelygig.com"</f>
        <v>mailto:info+46@livelygig.com</v>
      </c>
      <c r="H47" s="3" t="s">
        <v>364</v>
      </c>
      <c r="I47" s="3" t="s">
        <v>335</v>
      </c>
      <c r="J47" s="6">
        <v>48</v>
      </c>
      <c r="K47" s="6">
        <v>1</v>
      </c>
      <c r="L47" s="6">
        <v>64</v>
      </c>
      <c r="M47" s="6">
        <v>75</v>
      </c>
      <c r="N47" s="5"/>
      <c r="O47" s="5" t="str">
        <f>IF(LEN(Table1[[#This Row],[cnxn1]])&gt;0,VLOOKUP(Table1[[#This Row],[cnxn1]],Table1[[id]:[UUID]],2,FALSE),"")</f>
        <v>b54e7190-040d-469d-8836-dd7afa6aed91</v>
      </c>
      <c r="P47" s="5" t="str">
        <f>IF(LEN(Table1[[#This Row],[cnxn2]])&gt;0,VLOOKUP(Table1[[#This Row],[cnxn2]],Table1[[id]:[UUID]],2,FALSE),"")</f>
        <v>768fd55e-2295-4511-9e19-04a8f29f9d9e</v>
      </c>
      <c r="Q47" s="5" t="str">
        <f>IF(LEN(Table1[[#This Row],[cnxn3]])&gt;0,VLOOKUP(Table1[[#This Row],[cnxn3]],Table1[[id]:[UUID]],2,FALSE),"")</f>
        <v>dfe045e9-42ad-41e5-a2a0-9890b219e4f7</v>
      </c>
      <c r="R47" s="5" t="str">
        <f>IF(LEN(Table1[[#This Row],[cnxn4]])&gt;0,VLOOKUP(Table1[[#This Row],[cnxn4]],Table1[[id]:[UUID]],2,FALSE),"")</f>
        <v>04171b5e-c892-4647-aba2-9eed98b15214</v>
      </c>
      <c r="S47" s="5" t="str">
        <f>IF(LEN(Table1[[#This Row],[cnxn5]])&gt;0,VLOOKUP(Table1[[#This Row],[cnxn5]],Table1[[id]:[UUID]],2,FALSE),"")</f>
        <v/>
      </c>
      <c r="T4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"b54e7190-040d-469d-8836-dd7afa6aed91", "768fd55e-2295-4511-9e19-04a8f29f9d9e", "dfe045e9-42ad-41e5-a2a0-9890b219e4f7", "04171b5e-c892-4647-aba2-9eed98b15214" ], </v>
      </c>
      <c r="U47" s="3" t="str">
        <f>"""id"" : """&amp;Table1[[#This Row],[UUID]]&amp;""", "</f>
        <v xml:space="preserve">"id" : "770495fe-e2b3-43aa-925a-dc4223a99c92", </v>
      </c>
      <c r="V47" s="3" t="str">
        <f>"""loginId"" : """&amp;Table1[[#This Row],[loginId]]&amp;""", "</f>
        <v xml:space="preserve">"loginId" : "mdragomirov", </v>
      </c>
      <c r="W47" s="3" t="str">
        <f>"""pwd"" : """&amp;Table1[[#This Row],[pwd]]&amp;""", "</f>
        <v xml:space="preserve">"pwd" : "livelygig", </v>
      </c>
      <c r="X47" s="3" t="str">
        <f>"""firstName""  : """&amp;Table1[[#This Row],[firstName]]&amp;""", "</f>
        <v xml:space="preserve">"firstName"  : "Mihail", </v>
      </c>
      <c r="Y47" s="3" t="str">
        <f>"""lastName"" : """&amp;Table1[[#This Row],[lastName]]&amp;""", "</f>
        <v xml:space="preserve">"lastName" : "Dragomirov", </v>
      </c>
      <c r="Z4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7" s="3" t="str">
        <f>"""contacts"" : { ""channels"": [ {""url"" : """&amp;Table1[[#This Row],[contact1]]&amp;""", ""chanType"" : """&amp;Table1[[#This Row],[contact1 type]]&amp;""" } ] },"</f>
        <v>"contacts" : { "channels": [ {"url" : "mailto:info+46@livelygig.com", "chanType" : "email" } ] },</v>
      </c>
      <c r="AB47" s="3" t="str">
        <f t="shared" si="2"/>
        <v>Yata! 47</v>
      </c>
      <c r="AC47" s="3">
        <f>+Table1[[#This Row],[cnxn1]]</f>
        <v>48</v>
      </c>
      <c r="AD47" s="3">
        <f>+Table1[[#This Row],[cnxn2]]</f>
        <v>1</v>
      </c>
      <c r="AE47" s="3">
        <v>18</v>
      </c>
      <c r="AF47" s="3" t="str">
        <f>IF(LEN(Table1[[#This Row],[PostTarget1-1]])&gt;0,VLOOKUP(Table1[[#This Row],[PostTarget1-1]],Table1[[id]:[UUID]],2,FALSE),"")</f>
        <v>b54e7190-040d-469d-8836-dd7afa6aed91</v>
      </c>
      <c r="AG47" s="3" t="str">
        <f>IF(LEN(Table1[[#This Row],[PostTarget1-2]])&gt;0,VLOOKUP(Table1[[#This Row],[PostTarget1-2]],Table1[[id]:[UUID]],2,FALSE),"")</f>
        <v>768fd55e-2295-4511-9e19-04a8f29f9d9e</v>
      </c>
      <c r="AH47" s="3" t="str">
        <f>VLOOKUP(Table1[[#This Row],[PostLabel1]],skills[],2,TRUE)</f>
        <v>84630a5c-455c-45ac-a530-abf539a7eed4</v>
      </c>
      <c r="AI4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47" , "labels" : [ "84630a5c-455c-45ac-a530-abf539a7eed4" ] , "src" : "770495fe-e2b3-43aa-925a-dc4223a99c92" , "trgts" : [ "b54e7190-040d-469d-8836-dd7afa6aed91", "768fd55e-2295-4511-9e19-04a8f29f9d9e" ] }</v>
      </c>
      <c r="AJ47" s="3" t="str">
        <f t="shared" si="3"/>
        <v>Recommended freelancer: Ando Masahashi …</v>
      </c>
      <c r="AK47" s="3">
        <f>+Table1[[#This Row],[cnxn1]]</f>
        <v>48</v>
      </c>
      <c r="AL47" s="3">
        <f>+Table1[[#This Row],[cnxn2]]</f>
        <v>1</v>
      </c>
      <c r="AM47" s="3">
        <v>4</v>
      </c>
      <c r="AN47" s="3" t="str">
        <f>IF(LEN(Table1[[#This Row],[PostTarget2-1]])&gt;0,VLOOKUP(Table1[[#This Row],[PostTarget2-1]],Table1[[id]:[UUID]],2,FALSE),"")</f>
        <v>b54e7190-040d-469d-8836-dd7afa6aed91</v>
      </c>
      <c r="AO47" s="3" t="str">
        <f>IF(LEN(Table1[[#This Row],[PostTarget2-2]])&gt;0,VLOOKUP(Table1[[#This Row],[PostTarget2-2]],Table1[[id]:[UUID]],2,FALSE),"")</f>
        <v>768fd55e-2295-4511-9e19-04a8f29f9d9e</v>
      </c>
      <c r="AP47" s="3" t="str">
        <f>VLOOKUP(Table1[[#This Row],[PostLabel2]],skills[],2,TRUE)</f>
        <v>e2d4153e-6e9f-4baf-89fb-156d75f74c4a</v>
      </c>
      <c r="AQ4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"e2d4153e-6e9f-4baf-89fb-156d75f74c4a" ] , "src" : "770495fe-e2b3-43aa-925a-dc4223a99c92" , "trgts" : [ "768fd55e-2295-4511-9e19-04a8f29f9d9e", "dfe045e9-42ad-41e5-a2a0-9890b219e4f7" ] }</v>
      </c>
      <c r="AR47" s="3" t="str">
        <f>"""initialPosts"" : ["&amp;Table1[[#This Row],[Post1]]&amp;Table1[[#This Row],[Post2]]&amp;" ]"</f>
        <v>"initialPosts" : [{ "content" : "Yata! 47" , "labels" : [ "84630a5c-455c-45ac-a530-abf539a7eed4" ] , "src" : "770495fe-e2b3-43aa-925a-dc4223a99c92" , "trgts" : [ "b54e7190-040d-469d-8836-dd7afa6aed91", "768fd55e-2295-4511-9e19-04a8f29f9d9e" ] }, { "content" : "Recommended freelancer: Ando Masahashi …" , "labels" : [ "e2d4153e-6e9f-4baf-89fb-156d75f74c4a" ] , "src" : "770495fe-e2b3-43aa-925a-dc4223a99c92" , "trgts" : [ "768fd55e-2295-4511-9e19-04a8f29f9d9e", "dfe045e9-42ad-41e5-a2a0-9890b219e4f7" ] } ]</v>
      </c>
      <c r="AS4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"770495fe-e2b3-43aa-925a-dc4223a99c92", "loginId" : "mdragomirov", "pwd" : "livelygig", "firstName"  : "Mihail", "lastName" : "Dragomirov", "profilePic" : "https://encrypted-tbn0.gstatic.com/images?q=tbn:ANd9GcSkhqCi-FONrFAs5jciS2vsNwFmQ6ni4Leo8-TXTw_KQ7BAVysl3g", "contacts" : { "channels": [ {"url" : "mailto:info+46@livelygig.com", "chanType" : "email" } ] },"cnxns" : [ "b54e7190-040d-469d-8836-dd7afa6aed91", "768fd55e-2295-4511-9e19-04a8f29f9d9e", "dfe045e9-42ad-41e5-a2a0-9890b219e4f7", "04171b5e-c892-4647-aba2-9eed98b15214" ], "initialPosts" : [{ "content" : "Yata! 47" , "labels" : [ "84630a5c-455c-45ac-a530-abf539a7eed4" ] , "src" : "770495fe-e2b3-43aa-925a-dc4223a99c92" , "trgts" : [ "b54e7190-040d-469d-8836-dd7afa6aed91", "768fd55e-2295-4511-9e19-04a8f29f9d9e" ] }, { "content" : "Recommended freelancer: Ando Masahashi …" , "labels" : [ "e2d4153e-6e9f-4baf-89fb-156d75f74c4a" ] , "src" : "770495fe-e2b3-43aa-925a-dc4223a99c92" , "trgts" : [ "768fd55e-2295-4511-9e19-04a8f29f9d9e", "dfe045e9-42ad-41e5-a2a0-9890b219e4f7" ] } ] },</v>
      </c>
    </row>
    <row r="48" spans="1:45" x14ac:dyDescent="0.25">
      <c r="A48" s="4">
        <v>47</v>
      </c>
      <c r="B48" s="1" t="s">
        <v>211</v>
      </c>
      <c r="C48" s="1" t="str">
        <f>LOWER(LEFT(Table1[[#This Row],[firstName]],1)&amp;Table1[[#This Row],[lastName]])</f>
        <v>dcastro</v>
      </c>
      <c r="D48" s="5" t="s">
        <v>93</v>
      </c>
      <c r="E48" s="5" t="s">
        <v>94</v>
      </c>
      <c r="F48" s="3" t="s">
        <v>331</v>
      </c>
      <c r="G48" s="3" t="str">
        <f>"mailto:info+"&amp;Table1[[#This Row],[id]]&amp;"@livelygig.com"</f>
        <v>mailto:info+47@livelygig.com</v>
      </c>
      <c r="H48" s="3" t="s">
        <v>364</v>
      </c>
      <c r="I48" s="3" t="s">
        <v>335</v>
      </c>
      <c r="J48" s="6">
        <v>52</v>
      </c>
      <c r="K48" s="6">
        <v>1</v>
      </c>
      <c r="L48" s="6">
        <v>65</v>
      </c>
      <c r="M48" s="6">
        <v>75</v>
      </c>
      <c r="N48" s="5"/>
      <c r="O48" s="5" t="str">
        <f>IF(LEN(Table1[[#This Row],[cnxn1]])&gt;0,VLOOKUP(Table1[[#This Row],[cnxn1]],Table1[[id]:[UUID]],2,FALSE),"")</f>
        <v>7766a637-23b8-44aa-a043-3ccba9693d98</v>
      </c>
      <c r="P48" s="5" t="str">
        <f>IF(LEN(Table1[[#This Row],[cnxn2]])&gt;0,VLOOKUP(Table1[[#This Row],[cnxn2]],Table1[[id]:[UUID]],2,FALSE),"")</f>
        <v>768fd55e-2295-4511-9e19-04a8f29f9d9e</v>
      </c>
      <c r="Q48" s="5" t="str">
        <f>IF(LEN(Table1[[#This Row],[cnxn3]])&gt;0,VLOOKUP(Table1[[#This Row],[cnxn3]],Table1[[id]:[UUID]],2,FALSE),"")</f>
        <v>955f3107-fd5f-46bc-a28d-f18f82cc8cf6</v>
      </c>
      <c r="R48" s="5" t="str">
        <f>IF(LEN(Table1[[#This Row],[cnxn4]])&gt;0,VLOOKUP(Table1[[#This Row],[cnxn4]],Table1[[id]:[UUID]],2,FALSE),"")</f>
        <v>04171b5e-c892-4647-aba2-9eed98b15214</v>
      </c>
      <c r="S48" s="5" t="str">
        <f>IF(LEN(Table1[[#This Row],[cnxn5]])&gt;0,VLOOKUP(Table1[[#This Row],[cnxn5]],Table1[[id]:[UUID]],2,FALSE),"")</f>
        <v/>
      </c>
      <c r="T4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"7766a637-23b8-44aa-a043-3ccba9693d98", "768fd55e-2295-4511-9e19-04a8f29f9d9e", "955f3107-fd5f-46bc-a28d-f18f82cc8cf6", "04171b5e-c892-4647-aba2-9eed98b15214" ], </v>
      </c>
      <c r="U48" s="3" t="str">
        <f>"""id"" : """&amp;Table1[[#This Row],[UUID]]&amp;""", "</f>
        <v xml:space="preserve">"id" : "4c6642bc-dfe4-45d6-8077-52210d6dff15", </v>
      </c>
      <c r="V48" s="3" t="str">
        <f>"""loginId"" : """&amp;Table1[[#This Row],[loginId]]&amp;""", "</f>
        <v xml:space="preserve">"loginId" : "dcastro", </v>
      </c>
      <c r="W48" s="3" t="str">
        <f>"""pwd"" : """&amp;Table1[[#This Row],[pwd]]&amp;""", "</f>
        <v xml:space="preserve">"pwd" : "livelygig", </v>
      </c>
      <c r="X48" s="3" t="str">
        <f>"""firstName""  : """&amp;Table1[[#This Row],[firstName]]&amp;""", "</f>
        <v xml:space="preserve">"firstName"  : "Daryl", </v>
      </c>
      <c r="Y48" s="3" t="str">
        <f>"""lastName"" : """&amp;Table1[[#This Row],[lastName]]&amp;""", "</f>
        <v xml:space="preserve">"lastName" : "Castro", </v>
      </c>
      <c r="Z4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8" s="3" t="str">
        <f>"""contacts"" : { ""channels"": [ {""url"" : """&amp;Table1[[#This Row],[contact1]]&amp;""", ""chanType"" : """&amp;Table1[[#This Row],[contact1 type]]&amp;""" } ] },"</f>
        <v>"contacts" : { "channels": [ {"url" : "mailto:info+47@livelygig.com", "chanType" : "email" } ] },</v>
      </c>
      <c r="AB48" s="3" t="str">
        <f t="shared" si="2"/>
        <v>Yata! 48</v>
      </c>
      <c r="AC48" s="3">
        <f>+Table1[[#This Row],[cnxn1]]</f>
        <v>52</v>
      </c>
      <c r="AD48" s="3">
        <f>+Table1[[#This Row],[cnxn2]]</f>
        <v>1</v>
      </c>
      <c r="AE48" s="3">
        <v>17</v>
      </c>
      <c r="AF48" s="3" t="str">
        <f>IF(LEN(Table1[[#This Row],[PostTarget1-1]])&gt;0,VLOOKUP(Table1[[#This Row],[PostTarget1-1]],Table1[[id]:[UUID]],2,FALSE),"")</f>
        <v>7766a637-23b8-44aa-a043-3ccba9693d98</v>
      </c>
      <c r="AG48" s="3" t="str">
        <f>IF(LEN(Table1[[#This Row],[PostTarget1-2]])&gt;0,VLOOKUP(Table1[[#This Row],[PostTarget1-2]],Table1[[id]:[UUID]],2,FALSE),"")</f>
        <v>768fd55e-2295-4511-9e19-04a8f29f9d9e</v>
      </c>
      <c r="AH48" s="3" t="str">
        <f>VLOOKUP(Table1[[#This Row],[PostLabel1]],skills[],2,TRUE)</f>
        <v>bd92b38e-eb76-4290-a841-3295bbb5ab55</v>
      </c>
      <c r="AI4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48" , "labels" : [ "bd92b38e-eb76-4290-a841-3295bbb5ab55" ] , "src" : "4c6642bc-dfe4-45d6-8077-52210d6dff15" , "trgts" : [ "7766a637-23b8-44aa-a043-3ccba9693d98", "768fd55e-2295-4511-9e19-04a8f29f9d9e" ] }</v>
      </c>
      <c r="AJ48" s="3" t="str">
        <f t="shared" si="3"/>
        <v>Recommended freelancer: Ando Masahashi …</v>
      </c>
      <c r="AK48" s="3">
        <f>+Table1[[#This Row],[cnxn1]]</f>
        <v>52</v>
      </c>
      <c r="AL48" s="3">
        <f>+Table1[[#This Row],[cnxn2]]</f>
        <v>1</v>
      </c>
      <c r="AM48" s="3">
        <v>2</v>
      </c>
      <c r="AN48" s="3" t="str">
        <f>IF(LEN(Table1[[#This Row],[PostTarget2-1]])&gt;0,VLOOKUP(Table1[[#This Row],[PostTarget2-1]],Table1[[id]:[UUID]],2,FALSE),"")</f>
        <v>7766a637-23b8-44aa-a043-3ccba9693d98</v>
      </c>
      <c r="AO48" s="3" t="str">
        <f>IF(LEN(Table1[[#This Row],[PostTarget2-2]])&gt;0,VLOOKUP(Table1[[#This Row],[PostTarget2-2]],Table1[[id]:[UUID]],2,FALSE),"")</f>
        <v>768fd55e-2295-4511-9e19-04a8f29f9d9e</v>
      </c>
      <c r="AP48" s="3" t="str">
        <f>VLOOKUP(Table1[[#This Row],[PostLabel2]],skills[],2,TRUE)</f>
        <v>dbd583b1-2ab4-49b2-8d23-6f3ca2eff039</v>
      </c>
      <c r="AQ4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"dbd583b1-2ab4-49b2-8d23-6f3ca2eff039" ] , "src" : "4c6642bc-dfe4-45d6-8077-52210d6dff15" , "trgts" : [ "768fd55e-2295-4511-9e19-04a8f29f9d9e", "955f3107-fd5f-46bc-a28d-f18f82cc8cf6" ] }</v>
      </c>
      <c r="AR48" s="3" t="str">
        <f>"""initialPosts"" : ["&amp;Table1[[#This Row],[Post1]]&amp;Table1[[#This Row],[Post2]]&amp;" ]"</f>
        <v>"initialPosts" : [{ "content" : "Yata! 48" , "labels" : [ "bd92b38e-eb76-4290-a841-3295bbb5ab55" ] , "src" : "4c6642bc-dfe4-45d6-8077-52210d6dff15" , "trgts" : [ "7766a637-23b8-44aa-a043-3ccba9693d98", "768fd55e-2295-4511-9e19-04a8f29f9d9e" ] }, { "content" : "Recommended freelancer: Ando Masahashi …" , "labels" : [ "dbd583b1-2ab4-49b2-8d23-6f3ca2eff039" ] , "src" : "4c6642bc-dfe4-45d6-8077-52210d6dff15" , "trgts" : [ "768fd55e-2295-4511-9e19-04a8f29f9d9e", "955f3107-fd5f-46bc-a28d-f18f82cc8cf6" ] } ]</v>
      </c>
      <c r="AS4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"4c6642bc-dfe4-45d6-8077-52210d6dff15", "loginId" : "dcastro", "pwd" : "livelygig", "firstName"  : "Daryl", "lastName" : "Castro", "profilePic" : "https://encrypted-tbn0.gstatic.com/images?q=tbn:ANd9GcSkhqCi-FONrFAs5jciS2vsNwFmQ6ni4Leo8-TXTw_KQ7BAVysl3g", "contacts" : { "channels": [ {"url" : "mailto:info+47@livelygig.com", "chanType" : "email" } ] },"cnxns" : [ "7766a637-23b8-44aa-a043-3ccba9693d98", "768fd55e-2295-4511-9e19-04a8f29f9d9e", "955f3107-fd5f-46bc-a28d-f18f82cc8cf6", "04171b5e-c892-4647-aba2-9eed98b15214" ], "initialPosts" : [{ "content" : "Yata! 48" , "labels" : [ "bd92b38e-eb76-4290-a841-3295bbb5ab55" ] , "src" : "4c6642bc-dfe4-45d6-8077-52210d6dff15" , "trgts" : [ "7766a637-23b8-44aa-a043-3ccba9693d98", "768fd55e-2295-4511-9e19-04a8f29f9d9e" ] }, { "content" : "Recommended freelancer: Ando Masahashi …" , "labels" : [ "dbd583b1-2ab4-49b2-8d23-6f3ca2eff039" ] , "src" : "4c6642bc-dfe4-45d6-8077-52210d6dff15" , "trgts" : [ "768fd55e-2295-4511-9e19-04a8f29f9d9e", "955f3107-fd5f-46bc-a28d-f18f82cc8cf6" ] } ] },</v>
      </c>
    </row>
    <row r="49" spans="1:45" x14ac:dyDescent="0.25">
      <c r="A49" s="5">
        <v>48</v>
      </c>
      <c r="B49" s="5" t="s">
        <v>212</v>
      </c>
      <c r="C49" s="1" t="str">
        <f>LOWER(LEFT(Table1[[#This Row],[firstName]],1)&amp;Table1[[#This Row],[lastName]])</f>
        <v>rvogts</v>
      </c>
      <c r="D49" s="5" t="s">
        <v>95</v>
      </c>
      <c r="E49" s="5" t="s">
        <v>96</v>
      </c>
      <c r="F49" s="3" t="s">
        <v>331</v>
      </c>
      <c r="G49" s="3" t="str">
        <f>"mailto:info+"&amp;Table1[[#This Row],[id]]&amp;"@livelygig.com"</f>
        <v>mailto:info+48@livelygig.com</v>
      </c>
      <c r="H49" s="3" t="s">
        <v>364</v>
      </c>
      <c r="I49" s="3" t="s">
        <v>335</v>
      </c>
      <c r="J49" s="6">
        <v>37</v>
      </c>
      <c r="K49" s="6">
        <v>1</v>
      </c>
      <c r="L49" s="6">
        <v>70</v>
      </c>
      <c r="M49" s="6">
        <v>63</v>
      </c>
      <c r="N49" s="5"/>
      <c r="O49" s="5" t="str">
        <f>IF(LEN(Table1[[#This Row],[cnxn1]])&gt;0,VLOOKUP(Table1[[#This Row],[cnxn1]],Table1[[id]:[UUID]],2,FALSE),"")</f>
        <v>13421f9e-1bff-4575-820d-1806c8d31190</v>
      </c>
      <c r="P49" s="5" t="str">
        <f>IF(LEN(Table1[[#This Row],[cnxn2]])&gt;0,VLOOKUP(Table1[[#This Row],[cnxn2]],Table1[[id]:[UUID]],2,FALSE),"")</f>
        <v>768fd55e-2295-4511-9e19-04a8f29f9d9e</v>
      </c>
      <c r="Q49" s="5" t="str">
        <f>IF(LEN(Table1[[#This Row],[cnxn3]])&gt;0,VLOOKUP(Table1[[#This Row],[cnxn3]],Table1[[id]:[UUID]],2,FALSE),"")</f>
        <v>d1567958-1d4b-48eb-9613-fbfe7dc352b4</v>
      </c>
      <c r="R49" s="5" t="str">
        <f>IF(LEN(Table1[[#This Row],[cnxn4]])&gt;0,VLOOKUP(Table1[[#This Row],[cnxn4]],Table1[[id]:[UUID]],2,FALSE),"")</f>
        <v>9497068c-5c42-48e2-8de9-14a2e44dc651</v>
      </c>
      <c r="S49" s="5" t="str">
        <f>IF(LEN(Table1[[#This Row],[cnxn5]])&gt;0,VLOOKUP(Table1[[#This Row],[cnxn5]],Table1[[id]:[UUID]],2,FALSE),"")</f>
        <v/>
      </c>
      <c r="T4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"13421f9e-1bff-4575-820d-1806c8d31190", "768fd55e-2295-4511-9e19-04a8f29f9d9e", "d1567958-1d4b-48eb-9613-fbfe7dc352b4", "9497068c-5c42-48e2-8de9-14a2e44dc651" ], </v>
      </c>
      <c r="U49" s="3" t="str">
        <f>"""id"" : """&amp;Table1[[#This Row],[UUID]]&amp;""", "</f>
        <v xml:space="preserve">"id" : "b54e7190-040d-469d-8836-dd7afa6aed91", </v>
      </c>
      <c r="V49" s="3" t="str">
        <f>"""loginId"" : """&amp;Table1[[#This Row],[loginId]]&amp;""", "</f>
        <v xml:space="preserve">"loginId" : "rvogts", </v>
      </c>
      <c r="W49" s="3" t="str">
        <f>"""pwd"" : """&amp;Table1[[#This Row],[pwd]]&amp;""", "</f>
        <v xml:space="preserve">"pwd" : "livelygig", </v>
      </c>
      <c r="X49" s="3" t="str">
        <f>"""firstName""  : """&amp;Table1[[#This Row],[firstName]]&amp;""", "</f>
        <v xml:space="preserve">"firstName"  : "Ragnhildr", </v>
      </c>
      <c r="Y49" s="3" t="str">
        <f>"""lastName"" : """&amp;Table1[[#This Row],[lastName]]&amp;""", "</f>
        <v xml:space="preserve">"lastName" : "Vogts", </v>
      </c>
      <c r="Z4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49" s="3" t="str">
        <f>"""contacts"" : { ""channels"": [ {""url"" : """&amp;Table1[[#This Row],[contact1]]&amp;""", ""chanType"" : """&amp;Table1[[#This Row],[contact1 type]]&amp;""" } ] },"</f>
        <v>"contacts" : { "channels": [ {"url" : "mailto:info+48@livelygig.com", "chanType" : "email" } ] },</v>
      </c>
      <c r="AB49" s="3" t="str">
        <f t="shared" si="2"/>
        <v>Yata! 49</v>
      </c>
      <c r="AC49" s="3">
        <f>+Table1[[#This Row],[cnxn1]]</f>
        <v>37</v>
      </c>
      <c r="AD49" s="3">
        <f>+Table1[[#This Row],[cnxn2]]</f>
        <v>1</v>
      </c>
      <c r="AE49" s="3">
        <v>4</v>
      </c>
      <c r="AF49" s="3" t="str">
        <f>IF(LEN(Table1[[#This Row],[PostTarget1-1]])&gt;0,VLOOKUP(Table1[[#This Row],[PostTarget1-1]],Table1[[id]:[UUID]],2,FALSE),"")</f>
        <v>13421f9e-1bff-4575-820d-1806c8d31190</v>
      </c>
      <c r="AG49" s="3" t="str">
        <f>IF(LEN(Table1[[#This Row],[PostTarget1-2]])&gt;0,VLOOKUP(Table1[[#This Row],[PostTarget1-2]],Table1[[id]:[UUID]],2,FALSE),"")</f>
        <v>768fd55e-2295-4511-9e19-04a8f29f9d9e</v>
      </c>
      <c r="AH49" s="3" t="str">
        <f>VLOOKUP(Table1[[#This Row],[PostLabel1]],skills[],2,TRUE)</f>
        <v>e2d4153e-6e9f-4baf-89fb-156d75f74c4a</v>
      </c>
      <c r="AI4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49" , "labels" : [ "e2d4153e-6e9f-4baf-89fb-156d75f74c4a" ] , "src" : "b54e7190-040d-469d-8836-dd7afa6aed91" , "trgts" : [ "13421f9e-1bff-4575-820d-1806c8d31190", "768fd55e-2295-4511-9e19-04a8f29f9d9e" ] }</v>
      </c>
      <c r="AJ49" s="3" t="str">
        <f t="shared" si="3"/>
        <v>Recommended freelancer: Ando Masahashi …</v>
      </c>
      <c r="AK49" s="3">
        <f>+Table1[[#This Row],[cnxn1]]</f>
        <v>37</v>
      </c>
      <c r="AL49" s="3">
        <f>+Table1[[#This Row],[cnxn2]]</f>
        <v>1</v>
      </c>
      <c r="AM49" s="3">
        <v>12</v>
      </c>
      <c r="AN49" s="3" t="str">
        <f>IF(LEN(Table1[[#This Row],[PostTarget2-1]])&gt;0,VLOOKUP(Table1[[#This Row],[PostTarget2-1]],Table1[[id]:[UUID]],2,FALSE),"")</f>
        <v>13421f9e-1bff-4575-820d-1806c8d31190</v>
      </c>
      <c r="AO49" s="3" t="str">
        <f>IF(LEN(Table1[[#This Row],[PostTarget2-2]])&gt;0,VLOOKUP(Table1[[#This Row],[PostTarget2-2]],Table1[[id]:[UUID]],2,FALSE),"")</f>
        <v>768fd55e-2295-4511-9e19-04a8f29f9d9e</v>
      </c>
      <c r="AP49" s="3" t="str">
        <f>VLOOKUP(Table1[[#This Row],[PostLabel2]],skills[],2,TRUE)</f>
        <v>00c5960b-e73e-4394-b1d7-20bcbe6308a7</v>
      </c>
      <c r="AQ4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"00c5960b-e73e-4394-b1d7-20bcbe6308a7" ] , "src" : "b54e7190-040d-469d-8836-dd7afa6aed91" , "trgts" : [ "768fd55e-2295-4511-9e19-04a8f29f9d9e", "d1567958-1d4b-48eb-9613-fbfe7dc352b4" ] }</v>
      </c>
      <c r="AR49" s="3" t="str">
        <f>"""initialPosts"" : ["&amp;Table1[[#This Row],[Post1]]&amp;Table1[[#This Row],[Post2]]&amp;" ]"</f>
        <v>"initialPosts" : [{ "content" : "Yata! 49" , "labels" : [ "e2d4153e-6e9f-4baf-89fb-156d75f74c4a" ] , "src" : "b54e7190-040d-469d-8836-dd7afa6aed91" , "trgts" : [ "13421f9e-1bff-4575-820d-1806c8d31190", "768fd55e-2295-4511-9e19-04a8f29f9d9e" ] }, { "content" : "Recommended freelancer: Ando Masahashi …" , "labels" : [ "00c5960b-e73e-4394-b1d7-20bcbe6308a7" ] , "src" : "b54e7190-040d-469d-8836-dd7afa6aed91" , "trgts" : [ "768fd55e-2295-4511-9e19-04a8f29f9d9e", "d1567958-1d4b-48eb-9613-fbfe7dc352b4" ] } ]</v>
      </c>
      <c r="AS4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"b54e7190-040d-469d-8836-dd7afa6aed91", "loginId" : "rvogts", "pwd" : "livelygig", "firstName"  : "Ragnhildr", "lastName" : "Vogts", "profilePic" : "https://encrypted-tbn0.gstatic.com/images?q=tbn:ANd9GcSkhqCi-FONrFAs5jciS2vsNwFmQ6ni4Leo8-TXTw_KQ7BAVysl3g", "contacts" : { "channels": [ {"url" : "mailto:info+48@livelygig.com", "chanType" : "email" } ] },"cnxns" : [ "13421f9e-1bff-4575-820d-1806c8d31190", "768fd55e-2295-4511-9e19-04a8f29f9d9e", "d1567958-1d4b-48eb-9613-fbfe7dc352b4", "9497068c-5c42-48e2-8de9-14a2e44dc651" ], "initialPosts" : [{ "content" : "Yata! 49" , "labels" : [ "e2d4153e-6e9f-4baf-89fb-156d75f74c4a" ] , "src" : "b54e7190-040d-469d-8836-dd7afa6aed91" , "trgts" : [ "13421f9e-1bff-4575-820d-1806c8d31190", "768fd55e-2295-4511-9e19-04a8f29f9d9e" ] }, { "content" : "Recommended freelancer: Ando Masahashi …" , "labels" : [ "00c5960b-e73e-4394-b1d7-20bcbe6308a7" ] , "src" : "b54e7190-040d-469d-8836-dd7afa6aed91" , "trgts" : [ "768fd55e-2295-4511-9e19-04a8f29f9d9e", "d1567958-1d4b-48eb-9613-fbfe7dc352b4" ] } ] },</v>
      </c>
    </row>
    <row r="50" spans="1:45" x14ac:dyDescent="0.25">
      <c r="A50" s="2">
        <v>49</v>
      </c>
      <c r="B50" s="1" t="s">
        <v>213</v>
      </c>
      <c r="C50" s="1" t="str">
        <f>LOWER(LEFT(Table1[[#This Row],[firstName]],1)&amp;Table1[[#This Row],[lastName]])</f>
        <v>sseward</v>
      </c>
      <c r="D50" s="5" t="s">
        <v>97</v>
      </c>
      <c r="E50" s="5" t="s">
        <v>98</v>
      </c>
      <c r="F50" s="3" t="s">
        <v>331</v>
      </c>
      <c r="G50" s="3" t="str">
        <f>"mailto:info+"&amp;Table1[[#This Row],[id]]&amp;"@livelygig.com"</f>
        <v>mailto:info+49@livelygig.com</v>
      </c>
      <c r="H50" s="3" t="s">
        <v>364</v>
      </c>
      <c r="I50" s="3" t="s">
        <v>335</v>
      </c>
      <c r="J50" s="6">
        <v>46</v>
      </c>
      <c r="K50" s="6">
        <v>1</v>
      </c>
      <c r="L50" s="6">
        <v>19</v>
      </c>
      <c r="M50" s="6">
        <v>7</v>
      </c>
      <c r="N50" s="5"/>
      <c r="O50" s="5" t="str">
        <f>IF(LEN(Table1[[#This Row],[cnxn1]])&gt;0,VLOOKUP(Table1[[#This Row],[cnxn1]],Table1[[id]:[UUID]],2,FALSE),"")</f>
        <v>770495fe-e2b3-43aa-925a-dc4223a99c92</v>
      </c>
      <c r="P50" s="5" t="str">
        <f>IF(LEN(Table1[[#This Row],[cnxn2]])&gt;0,VLOOKUP(Table1[[#This Row],[cnxn2]],Table1[[id]:[UUID]],2,FALSE),"")</f>
        <v>768fd55e-2295-4511-9e19-04a8f29f9d9e</v>
      </c>
      <c r="Q50" s="5" t="str">
        <f>IF(LEN(Table1[[#This Row],[cnxn3]])&gt;0,VLOOKUP(Table1[[#This Row],[cnxn3]],Table1[[id]:[UUID]],2,FALSE),"")</f>
        <v>f4b080c7-75ee-40b7-848c-a1824bfaa483</v>
      </c>
      <c r="R50" s="5" t="str">
        <f>IF(LEN(Table1[[#This Row],[cnxn4]])&gt;0,VLOOKUP(Table1[[#This Row],[cnxn4]],Table1[[id]:[UUID]],2,FALSE),"")</f>
        <v>f9ad7bb7-1524-4e1a-bf8e-3611859f1875</v>
      </c>
      <c r="S50" s="5" t="str">
        <f>IF(LEN(Table1[[#This Row],[cnxn5]])&gt;0,VLOOKUP(Table1[[#This Row],[cnxn5]],Table1[[id]:[UUID]],2,FALSE),"")</f>
        <v/>
      </c>
      <c r="T5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"770495fe-e2b3-43aa-925a-dc4223a99c92", "768fd55e-2295-4511-9e19-04a8f29f9d9e", "f4b080c7-75ee-40b7-848c-a1824bfaa483", "f9ad7bb7-1524-4e1a-bf8e-3611859f1875" ], </v>
      </c>
      <c r="U50" s="3" t="str">
        <f>"""id"" : """&amp;Table1[[#This Row],[UUID]]&amp;""", "</f>
        <v xml:space="preserve">"id" : "2af95444-262e-4d3d-93e4-3e9b09d8cc2f", </v>
      </c>
      <c r="V50" s="3" t="str">
        <f>"""loginId"" : """&amp;Table1[[#This Row],[loginId]]&amp;""", "</f>
        <v xml:space="preserve">"loginId" : "sseward", </v>
      </c>
      <c r="W50" s="3" t="str">
        <f>"""pwd"" : """&amp;Table1[[#This Row],[pwd]]&amp;""", "</f>
        <v xml:space="preserve">"pwd" : "livelygig", </v>
      </c>
      <c r="X50" s="3" t="str">
        <f>"""firstName""  : """&amp;Table1[[#This Row],[firstName]]&amp;""", "</f>
        <v xml:space="preserve">"firstName"  : "Silvester", </v>
      </c>
      <c r="Y50" s="3" t="str">
        <f>"""lastName"" : """&amp;Table1[[#This Row],[lastName]]&amp;""", "</f>
        <v xml:space="preserve">"lastName" : "Seward", </v>
      </c>
      <c r="Z5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0" s="3" t="str">
        <f>"""contacts"" : { ""channels"": [ {""url"" : """&amp;Table1[[#This Row],[contact1]]&amp;""", ""chanType"" : """&amp;Table1[[#This Row],[contact1 type]]&amp;""" } ] },"</f>
        <v>"contacts" : { "channels": [ {"url" : "mailto:info+49@livelygig.com", "chanType" : "email" } ] },</v>
      </c>
      <c r="AB50" s="3" t="str">
        <f t="shared" si="2"/>
        <v>Yata! 50</v>
      </c>
      <c r="AC50" s="3">
        <f>+Table1[[#This Row],[cnxn1]]</f>
        <v>46</v>
      </c>
      <c r="AD50" s="3">
        <f>+Table1[[#This Row],[cnxn2]]</f>
        <v>1</v>
      </c>
      <c r="AE50" s="3">
        <v>2</v>
      </c>
      <c r="AF50" s="3" t="str">
        <f>IF(LEN(Table1[[#This Row],[PostTarget1-1]])&gt;0,VLOOKUP(Table1[[#This Row],[PostTarget1-1]],Table1[[id]:[UUID]],2,FALSE),"")</f>
        <v>770495fe-e2b3-43aa-925a-dc4223a99c92</v>
      </c>
      <c r="AG50" s="3" t="str">
        <f>IF(LEN(Table1[[#This Row],[PostTarget1-2]])&gt;0,VLOOKUP(Table1[[#This Row],[PostTarget1-2]],Table1[[id]:[UUID]],2,FALSE),"")</f>
        <v>768fd55e-2295-4511-9e19-04a8f29f9d9e</v>
      </c>
      <c r="AH50" s="3" t="str">
        <f>VLOOKUP(Table1[[#This Row],[PostLabel1]],skills[],2,TRUE)</f>
        <v>dbd583b1-2ab4-49b2-8d23-6f3ca2eff039</v>
      </c>
      <c r="AI5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50" , "labels" : [ "dbd583b1-2ab4-49b2-8d23-6f3ca2eff039" ] , "src" : "2af95444-262e-4d3d-93e4-3e9b09d8cc2f" , "trgts" : [ "770495fe-e2b3-43aa-925a-dc4223a99c92", "768fd55e-2295-4511-9e19-04a8f29f9d9e" ] }</v>
      </c>
      <c r="AJ50" s="3" t="str">
        <f t="shared" si="3"/>
        <v>Recommended freelancer: Ando Masahashi …</v>
      </c>
      <c r="AK50" s="3">
        <f>+Table1[[#This Row],[cnxn1]]</f>
        <v>46</v>
      </c>
      <c r="AL50" s="3">
        <f>+Table1[[#This Row],[cnxn2]]</f>
        <v>1</v>
      </c>
      <c r="AM50" s="3">
        <v>7</v>
      </c>
      <c r="AN50" s="3" t="str">
        <f>IF(LEN(Table1[[#This Row],[PostTarget2-1]])&gt;0,VLOOKUP(Table1[[#This Row],[PostTarget2-1]],Table1[[id]:[UUID]],2,FALSE),"")</f>
        <v>770495fe-e2b3-43aa-925a-dc4223a99c92</v>
      </c>
      <c r="AO50" s="3" t="str">
        <f>IF(LEN(Table1[[#This Row],[PostTarget2-2]])&gt;0,VLOOKUP(Table1[[#This Row],[PostTarget2-2]],Table1[[id]:[UUID]],2,FALSE),"")</f>
        <v>768fd55e-2295-4511-9e19-04a8f29f9d9e</v>
      </c>
      <c r="AP50" s="3" t="str">
        <f>VLOOKUP(Table1[[#This Row],[PostLabel2]],skills[],2,TRUE)</f>
        <v>6620a042-0999-467a-8902-2215e9e0b26f</v>
      </c>
      <c r="AQ5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"6620a042-0999-467a-8902-2215e9e0b26f" ] , "src" : "2af95444-262e-4d3d-93e4-3e9b09d8cc2f" , "trgts" : [ "768fd55e-2295-4511-9e19-04a8f29f9d9e", "f4b080c7-75ee-40b7-848c-a1824bfaa483" ] }</v>
      </c>
      <c r="AR50" s="3" t="str">
        <f>"""initialPosts"" : ["&amp;Table1[[#This Row],[Post1]]&amp;Table1[[#This Row],[Post2]]&amp;" ]"</f>
        <v>"initialPosts" : [{ "content" : "Yata! 50" , "labels" : [ "dbd583b1-2ab4-49b2-8d23-6f3ca2eff039" ] , "src" : "2af95444-262e-4d3d-93e4-3e9b09d8cc2f" , "trgts" : [ "770495fe-e2b3-43aa-925a-dc4223a99c92", "768fd55e-2295-4511-9e19-04a8f29f9d9e" ] }, { "content" : "Recommended freelancer: Ando Masahashi …" , "labels" : [ "6620a042-0999-467a-8902-2215e9e0b26f" ] , "src" : "2af95444-262e-4d3d-93e4-3e9b09d8cc2f" , "trgts" : [ "768fd55e-2295-4511-9e19-04a8f29f9d9e", "f4b080c7-75ee-40b7-848c-a1824bfaa483" ] } ]</v>
      </c>
      <c r="AS5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"2af95444-262e-4d3d-93e4-3e9b09d8cc2f", "loginId" : "sseward", "pwd" : "livelygig", "firstName"  : "Silvester", "lastName" : "Seward", "profilePic" : "https://encrypted-tbn0.gstatic.com/images?q=tbn:ANd9GcSkhqCi-FONrFAs5jciS2vsNwFmQ6ni4Leo8-TXTw_KQ7BAVysl3g", "contacts" : { "channels": [ {"url" : "mailto:info+49@livelygig.com", "chanType" : "email" } ] },"cnxns" : [ "770495fe-e2b3-43aa-925a-dc4223a99c92", "768fd55e-2295-4511-9e19-04a8f29f9d9e", "f4b080c7-75ee-40b7-848c-a1824bfaa483", "f9ad7bb7-1524-4e1a-bf8e-3611859f1875" ], "initialPosts" : [{ "content" : "Yata! 50" , "labels" : [ "dbd583b1-2ab4-49b2-8d23-6f3ca2eff039" ] , "src" : "2af95444-262e-4d3d-93e4-3e9b09d8cc2f" , "trgts" : [ "770495fe-e2b3-43aa-925a-dc4223a99c92", "768fd55e-2295-4511-9e19-04a8f29f9d9e" ] }, { "content" : "Recommended freelancer: Ando Masahashi …" , "labels" : [ "6620a042-0999-467a-8902-2215e9e0b26f" ] , "src" : "2af95444-262e-4d3d-93e4-3e9b09d8cc2f" , "trgts" : [ "768fd55e-2295-4511-9e19-04a8f29f9d9e", "f4b080c7-75ee-40b7-848c-a1824bfaa483" ] } ] },</v>
      </c>
    </row>
    <row r="51" spans="1:45" x14ac:dyDescent="0.25">
      <c r="A51" s="2">
        <v>50</v>
      </c>
      <c r="B51" s="1" t="s">
        <v>214</v>
      </c>
      <c r="C51" s="1" t="str">
        <f>LOWER(LEFT(Table1[[#This Row],[firstName]],1)&amp;Table1[[#This Row],[lastName]])</f>
        <v>mstilo</v>
      </c>
      <c r="D51" s="5" t="s">
        <v>99</v>
      </c>
      <c r="E51" s="5" t="s">
        <v>100</v>
      </c>
      <c r="F51" s="3" t="s">
        <v>331</v>
      </c>
      <c r="G51" s="3" t="str">
        <f>"mailto:info+"&amp;Table1[[#This Row],[id]]&amp;"@livelygig.com"</f>
        <v>mailto:info+50@livelygig.com</v>
      </c>
      <c r="H51" s="3" t="s">
        <v>364</v>
      </c>
      <c r="I51" s="3" t="s">
        <v>335</v>
      </c>
      <c r="J51" s="6">
        <v>40</v>
      </c>
      <c r="K51" s="6">
        <v>1</v>
      </c>
      <c r="L51" s="6">
        <v>71</v>
      </c>
      <c r="M51" s="6">
        <v>37</v>
      </c>
      <c r="N51" s="5"/>
      <c r="O51" s="5" t="str">
        <f>IF(LEN(Table1[[#This Row],[cnxn1]])&gt;0,VLOOKUP(Table1[[#This Row],[cnxn1]],Table1[[id]:[UUID]],2,FALSE),"")</f>
        <v>93a381ad-c00d-4ee3-9a5a-fa47308efe64</v>
      </c>
      <c r="P51" s="5" t="str">
        <f>IF(LEN(Table1[[#This Row],[cnxn2]])&gt;0,VLOOKUP(Table1[[#This Row],[cnxn2]],Table1[[id]:[UUID]],2,FALSE),"")</f>
        <v>768fd55e-2295-4511-9e19-04a8f29f9d9e</v>
      </c>
      <c r="Q51" s="5" t="str">
        <f>IF(LEN(Table1[[#This Row],[cnxn3]])&gt;0,VLOOKUP(Table1[[#This Row],[cnxn3]],Table1[[id]:[UUID]],2,FALSE),"")</f>
        <v>1e15d29f-3bfc-4c23-8be7-6f4bb0e19df9</v>
      </c>
      <c r="R51" s="5" t="str">
        <f>IF(LEN(Table1[[#This Row],[cnxn4]])&gt;0,VLOOKUP(Table1[[#This Row],[cnxn4]],Table1[[id]:[UUID]],2,FALSE),"")</f>
        <v>13421f9e-1bff-4575-820d-1806c8d31190</v>
      </c>
      <c r="S51" s="5" t="str">
        <f>IF(LEN(Table1[[#This Row],[cnxn5]])&gt;0,VLOOKUP(Table1[[#This Row],[cnxn5]],Table1[[id]:[UUID]],2,FALSE),"")</f>
        <v/>
      </c>
      <c r="T5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"93a381ad-c00d-4ee3-9a5a-fa47308efe64", "768fd55e-2295-4511-9e19-04a8f29f9d9e", "1e15d29f-3bfc-4c23-8be7-6f4bb0e19df9", "13421f9e-1bff-4575-820d-1806c8d31190" ], </v>
      </c>
      <c r="U51" s="3" t="str">
        <f>"""id"" : """&amp;Table1[[#This Row],[UUID]]&amp;""", "</f>
        <v xml:space="preserve">"id" : "1a1bb32e-3a44-4ce1-be6f-6095ff8306dc", </v>
      </c>
      <c r="V51" s="3" t="str">
        <f>"""loginId"" : """&amp;Table1[[#This Row],[loginId]]&amp;""", "</f>
        <v xml:space="preserve">"loginId" : "mstilo", </v>
      </c>
      <c r="W51" s="3" t="str">
        <f>"""pwd"" : """&amp;Table1[[#This Row],[pwd]]&amp;""", "</f>
        <v xml:space="preserve">"pwd" : "livelygig", </v>
      </c>
      <c r="X51" s="3" t="str">
        <f>"""firstName""  : """&amp;Table1[[#This Row],[firstName]]&amp;""", "</f>
        <v xml:space="preserve">"firstName"  : "Mandy", </v>
      </c>
      <c r="Y51" s="3" t="str">
        <f>"""lastName"" : """&amp;Table1[[#This Row],[lastName]]&amp;""", "</f>
        <v xml:space="preserve">"lastName" : "Stilo", </v>
      </c>
      <c r="Z5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1" s="3" t="str">
        <f>"""contacts"" : { ""channels"": [ {""url"" : """&amp;Table1[[#This Row],[contact1]]&amp;""", ""chanType"" : """&amp;Table1[[#This Row],[contact1 type]]&amp;""" } ] },"</f>
        <v>"contacts" : { "channels": [ {"url" : "mailto:info+50@livelygig.com", "chanType" : "email" } ] },</v>
      </c>
      <c r="AB51" s="3" t="str">
        <f t="shared" si="2"/>
        <v>Yata! 51</v>
      </c>
      <c r="AC51" s="3">
        <f>+Table1[[#This Row],[cnxn1]]</f>
        <v>40</v>
      </c>
      <c r="AD51" s="3">
        <f>+Table1[[#This Row],[cnxn2]]</f>
        <v>1</v>
      </c>
      <c r="AE51" s="3">
        <v>12</v>
      </c>
      <c r="AF51" s="3" t="str">
        <f>IF(LEN(Table1[[#This Row],[PostTarget1-1]])&gt;0,VLOOKUP(Table1[[#This Row],[PostTarget1-1]],Table1[[id]:[UUID]],2,FALSE),"")</f>
        <v>93a381ad-c00d-4ee3-9a5a-fa47308efe64</v>
      </c>
      <c r="AG51" s="3" t="str">
        <f>IF(LEN(Table1[[#This Row],[PostTarget1-2]])&gt;0,VLOOKUP(Table1[[#This Row],[PostTarget1-2]],Table1[[id]:[UUID]],2,FALSE),"")</f>
        <v>768fd55e-2295-4511-9e19-04a8f29f9d9e</v>
      </c>
      <c r="AH51" s="3" t="str">
        <f>VLOOKUP(Table1[[#This Row],[PostLabel1]],skills[],2,TRUE)</f>
        <v>00c5960b-e73e-4394-b1d7-20bcbe6308a7</v>
      </c>
      <c r="AI5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51" , "labels" : [ "00c5960b-e73e-4394-b1d7-20bcbe6308a7" ] , "src" : "1a1bb32e-3a44-4ce1-be6f-6095ff8306dc" , "trgts" : [ "93a381ad-c00d-4ee3-9a5a-fa47308efe64", "768fd55e-2295-4511-9e19-04a8f29f9d9e" ] }</v>
      </c>
      <c r="AJ51" s="3" t="str">
        <f t="shared" si="3"/>
        <v>Recommended freelancer: Ando Masahashi …</v>
      </c>
      <c r="AK51" s="3">
        <f>+Table1[[#This Row],[cnxn1]]</f>
        <v>40</v>
      </c>
      <c r="AL51" s="3">
        <f>+Table1[[#This Row],[cnxn2]]</f>
        <v>1</v>
      </c>
      <c r="AM51" s="3">
        <v>11</v>
      </c>
      <c r="AN51" s="3" t="str">
        <f>IF(LEN(Table1[[#This Row],[PostTarget2-1]])&gt;0,VLOOKUP(Table1[[#This Row],[PostTarget2-1]],Table1[[id]:[UUID]],2,FALSE),"")</f>
        <v>93a381ad-c00d-4ee3-9a5a-fa47308efe64</v>
      </c>
      <c r="AO51" s="3" t="str">
        <f>IF(LEN(Table1[[#This Row],[PostTarget2-2]])&gt;0,VLOOKUP(Table1[[#This Row],[PostTarget2-2]],Table1[[id]:[UUID]],2,FALSE),"")</f>
        <v>768fd55e-2295-4511-9e19-04a8f29f9d9e</v>
      </c>
      <c r="AP51" s="3" t="str">
        <f>VLOOKUP(Table1[[#This Row],[PostLabel2]],skills[],2,TRUE)</f>
        <v>3c258e51-f6af-4c7b-8354-9d8153ca7490</v>
      </c>
      <c r="AQ5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"3c258e51-f6af-4c7b-8354-9d8153ca7490" ] , "src" : "1a1bb32e-3a44-4ce1-be6f-6095ff8306dc" , "trgts" : [ "768fd55e-2295-4511-9e19-04a8f29f9d9e", "1e15d29f-3bfc-4c23-8be7-6f4bb0e19df9" ] }</v>
      </c>
      <c r="AR51" s="3" t="str">
        <f>"""initialPosts"" : ["&amp;Table1[[#This Row],[Post1]]&amp;Table1[[#This Row],[Post2]]&amp;" ]"</f>
        <v>"initialPosts" : [{ "content" : "Yata! 51" , "labels" : [ "00c5960b-e73e-4394-b1d7-20bcbe6308a7" ] , "src" : "1a1bb32e-3a44-4ce1-be6f-6095ff8306dc" , "trgts" : [ "93a381ad-c00d-4ee3-9a5a-fa47308efe64", "768fd55e-2295-4511-9e19-04a8f29f9d9e" ] }, { "content" : "Recommended freelancer: Ando Masahashi …" , "labels" : [ "3c258e51-f6af-4c7b-8354-9d8153ca7490" ] , "src" : "1a1bb32e-3a44-4ce1-be6f-6095ff8306dc" , "trgts" : [ "768fd55e-2295-4511-9e19-04a8f29f9d9e", "1e15d29f-3bfc-4c23-8be7-6f4bb0e19df9" ] } ]</v>
      </c>
      <c r="AS5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"1a1bb32e-3a44-4ce1-be6f-6095ff8306dc", "loginId" : "mstilo", "pwd" : "livelygig", "firstName"  : "Mandy", "lastName" : "Stilo", "profilePic" : "https://encrypted-tbn0.gstatic.com/images?q=tbn:ANd9GcSkhqCi-FONrFAs5jciS2vsNwFmQ6ni4Leo8-TXTw_KQ7BAVysl3g", "contacts" : { "channels": [ {"url" : "mailto:info+50@livelygig.com", "chanType" : "email" } ] },"cnxns" : [ "93a381ad-c00d-4ee3-9a5a-fa47308efe64", "768fd55e-2295-4511-9e19-04a8f29f9d9e", "1e15d29f-3bfc-4c23-8be7-6f4bb0e19df9", "13421f9e-1bff-4575-820d-1806c8d31190" ], "initialPosts" : [{ "content" : "Yata! 51" , "labels" : [ "00c5960b-e73e-4394-b1d7-20bcbe6308a7" ] , "src" : "1a1bb32e-3a44-4ce1-be6f-6095ff8306dc" , "trgts" : [ "93a381ad-c00d-4ee3-9a5a-fa47308efe64", "768fd55e-2295-4511-9e19-04a8f29f9d9e" ] }, { "content" : "Recommended freelancer: Ando Masahashi …" , "labels" : [ "3c258e51-f6af-4c7b-8354-9d8153ca7490" ] , "src" : "1a1bb32e-3a44-4ce1-be6f-6095ff8306dc" , "trgts" : [ "768fd55e-2295-4511-9e19-04a8f29f9d9e", "1e15d29f-3bfc-4c23-8be7-6f4bb0e19df9" ] } ] },</v>
      </c>
    </row>
    <row r="52" spans="1:45" x14ac:dyDescent="0.25">
      <c r="A52" s="4">
        <v>51</v>
      </c>
      <c r="B52" s="1" t="s">
        <v>215</v>
      </c>
      <c r="C52" s="1" t="str">
        <f>LOWER(LEFT(Table1[[#This Row],[firstName]],1)&amp;Table1[[#This Row],[lastName]])</f>
        <v>iungaro</v>
      </c>
      <c r="D52" s="5" t="s">
        <v>101</v>
      </c>
      <c r="E52" s="5" t="s">
        <v>102</v>
      </c>
      <c r="F52" s="3" t="s">
        <v>331</v>
      </c>
      <c r="G52" s="3" t="str">
        <f>"mailto:info+"&amp;Table1[[#This Row],[id]]&amp;"@livelygig.com"</f>
        <v>mailto:info+51@livelygig.com</v>
      </c>
      <c r="H52" s="3" t="s">
        <v>364</v>
      </c>
      <c r="I52" s="3" t="s">
        <v>335</v>
      </c>
      <c r="J52" s="6">
        <v>80</v>
      </c>
      <c r="K52" s="6">
        <v>1</v>
      </c>
      <c r="L52" s="6">
        <v>26</v>
      </c>
      <c r="M52" s="6">
        <v>69</v>
      </c>
      <c r="N52" s="5"/>
      <c r="O52" s="5" t="str">
        <f>IF(LEN(Table1[[#This Row],[cnxn1]])&gt;0,VLOOKUP(Table1[[#This Row],[cnxn1]],Table1[[id]:[UUID]],2,FALSE),"")</f>
        <v>a4ebdfba-9bc3-4d91-98cc-7f652d849c3a</v>
      </c>
      <c r="P52" s="5" t="str">
        <f>IF(LEN(Table1[[#This Row],[cnxn2]])&gt;0,VLOOKUP(Table1[[#This Row],[cnxn2]],Table1[[id]:[UUID]],2,FALSE),"")</f>
        <v>768fd55e-2295-4511-9e19-04a8f29f9d9e</v>
      </c>
      <c r="Q52" s="5" t="str">
        <f>IF(LEN(Table1[[#This Row],[cnxn3]])&gt;0,VLOOKUP(Table1[[#This Row],[cnxn3]],Table1[[id]:[UUID]],2,FALSE),"")</f>
        <v>2317c0f4-c75a-4130-9965-c039bc39db62</v>
      </c>
      <c r="R52" s="5" t="str">
        <f>IF(LEN(Table1[[#This Row],[cnxn4]])&gt;0,VLOOKUP(Table1[[#This Row],[cnxn4]],Table1[[id]:[UUID]],2,FALSE),"")</f>
        <v>63653fbb-2f01-4952-a455-a637f46db7ee</v>
      </c>
      <c r="S52" s="5" t="str">
        <f>IF(LEN(Table1[[#This Row],[cnxn5]])&gt;0,VLOOKUP(Table1[[#This Row],[cnxn5]],Table1[[id]:[UUID]],2,FALSE),"")</f>
        <v/>
      </c>
      <c r="T5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"a4ebdfba-9bc3-4d91-98cc-7f652d849c3a", "768fd55e-2295-4511-9e19-04a8f29f9d9e", "2317c0f4-c75a-4130-9965-c039bc39db62", "63653fbb-2f01-4952-a455-a637f46db7ee" ], </v>
      </c>
      <c r="U52" s="3" t="str">
        <f>"""id"" : """&amp;Table1[[#This Row],[UUID]]&amp;""", "</f>
        <v xml:space="preserve">"id" : "4c97d00a-f9b7-4073-93bc-968c29f4e86a", </v>
      </c>
      <c r="V52" s="3" t="str">
        <f>"""loginId"" : """&amp;Table1[[#This Row],[loginId]]&amp;""", "</f>
        <v xml:space="preserve">"loginId" : "iungaro", </v>
      </c>
      <c r="W52" s="3" t="str">
        <f>"""pwd"" : """&amp;Table1[[#This Row],[pwd]]&amp;""", "</f>
        <v xml:space="preserve">"pwd" : "livelygig", </v>
      </c>
      <c r="X52" s="3" t="str">
        <f>"""firstName""  : """&amp;Table1[[#This Row],[firstName]]&amp;""", "</f>
        <v xml:space="preserve">"firstName"  : "Issa", </v>
      </c>
      <c r="Y52" s="3" t="str">
        <f>"""lastName"" : """&amp;Table1[[#This Row],[lastName]]&amp;""", "</f>
        <v xml:space="preserve">"lastName" : "Ungaro", </v>
      </c>
      <c r="Z5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2" s="3" t="str">
        <f>"""contacts"" : { ""channels"": [ {""url"" : """&amp;Table1[[#This Row],[contact1]]&amp;""", ""chanType"" : """&amp;Table1[[#This Row],[contact1 type]]&amp;""" } ] },"</f>
        <v>"contacts" : { "channels": [ {"url" : "mailto:info+51@livelygig.com", "chanType" : "email" } ] },</v>
      </c>
      <c r="AB52" s="3" t="str">
        <f t="shared" si="2"/>
        <v>Yata! 52</v>
      </c>
      <c r="AC52" s="3">
        <f>+Table1[[#This Row],[cnxn1]]</f>
        <v>80</v>
      </c>
      <c r="AD52" s="3">
        <f>+Table1[[#This Row],[cnxn2]]</f>
        <v>1</v>
      </c>
      <c r="AE52" s="3">
        <v>7</v>
      </c>
      <c r="AF52" s="3" t="str">
        <f>IF(LEN(Table1[[#This Row],[PostTarget1-1]])&gt;0,VLOOKUP(Table1[[#This Row],[PostTarget1-1]],Table1[[id]:[UUID]],2,FALSE),"")</f>
        <v>a4ebdfba-9bc3-4d91-98cc-7f652d849c3a</v>
      </c>
      <c r="AG52" s="3" t="str">
        <f>IF(LEN(Table1[[#This Row],[PostTarget1-2]])&gt;0,VLOOKUP(Table1[[#This Row],[PostTarget1-2]],Table1[[id]:[UUID]],2,FALSE),"")</f>
        <v>768fd55e-2295-4511-9e19-04a8f29f9d9e</v>
      </c>
      <c r="AH52" s="3" t="str">
        <f>VLOOKUP(Table1[[#This Row],[PostLabel1]],skills[],2,TRUE)</f>
        <v>6620a042-0999-467a-8902-2215e9e0b26f</v>
      </c>
      <c r="AI5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52" , "labels" : [ "6620a042-0999-467a-8902-2215e9e0b26f" ] , "src" : "4c97d00a-f9b7-4073-93bc-968c29f4e86a" , "trgts" : [ "a4ebdfba-9bc3-4d91-98cc-7f652d849c3a", "768fd55e-2295-4511-9e19-04a8f29f9d9e" ] }</v>
      </c>
      <c r="AJ52" s="3" t="str">
        <f t="shared" si="3"/>
        <v>Recommended freelancer: Ando Masahashi …</v>
      </c>
      <c r="AK52" s="3">
        <f>+Table1[[#This Row],[cnxn1]]</f>
        <v>80</v>
      </c>
      <c r="AL52" s="3">
        <f>+Table1[[#This Row],[cnxn2]]</f>
        <v>1</v>
      </c>
      <c r="AM52" s="3">
        <v>19</v>
      </c>
      <c r="AN52" s="3" t="str">
        <f>IF(LEN(Table1[[#This Row],[PostTarget2-1]])&gt;0,VLOOKUP(Table1[[#This Row],[PostTarget2-1]],Table1[[id]:[UUID]],2,FALSE),"")</f>
        <v>a4ebdfba-9bc3-4d91-98cc-7f652d849c3a</v>
      </c>
      <c r="AO52" s="3" t="str">
        <f>IF(LEN(Table1[[#This Row],[PostTarget2-2]])&gt;0,VLOOKUP(Table1[[#This Row],[PostTarget2-2]],Table1[[id]:[UUID]],2,FALSE),"")</f>
        <v>768fd55e-2295-4511-9e19-04a8f29f9d9e</v>
      </c>
      <c r="AP52" s="3" t="str">
        <f>VLOOKUP(Table1[[#This Row],[PostLabel2]],skills[],2,TRUE)</f>
        <v>7fb8bd8a-8e4b-48a8-900d-ba629b643344</v>
      </c>
      <c r="AQ5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"7fb8bd8a-8e4b-48a8-900d-ba629b643344" ] , "src" : "4c97d00a-f9b7-4073-93bc-968c29f4e86a" , "trgts" : [ "768fd55e-2295-4511-9e19-04a8f29f9d9e", "2317c0f4-c75a-4130-9965-c039bc39db62" ] }</v>
      </c>
      <c r="AR52" s="3" t="str">
        <f>"""initialPosts"" : ["&amp;Table1[[#This Row],[Post1]]&amp;Table1[[#This Row],[Post2]]&amp;" ]"</f>
        <v>"initialPosts" : [{ "content" : "Yata! 52" , "labels" : [ "6620a042-0999-467a-8902-2215e9e0b26f" ] , "src" : "4c97d00a-f9b7-4073-93bc-968c29f4e86a" , "trgts" : [ "a4ebdfba-9bc3-4d91-98cc-7f652d849c3a", "768fd55e-2295-4511-9e19-04a8f29f9d9e" ] }, { "content" : "Recommended freelancer: Ando Masahashi …" , "labels" : [ "7fb8bd8a-8e4b-48a8-900d-ba629b643344" ] , "src" : "4c97d00a-f9b7-4073-93bc-968c29f4e86a" , "trgts" : [ "768fd55e-2295-4511-9e19-04a8f29f9d9e", "2317c0f4-c75a-4130-9965-c039bc39db62" ] } ]</v>
      </c>
      <c r="AS5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"4c97d00a-f9b7-4073-93bc-968c29f4e86a", "loginId" : "iungaro", "pwd" : "livelygig", "firstName"  : "Issa", "lastName" : "Ungaro", "profilePic" : "https://encrypted-tbn0.gstatic.com/images?q=tbn:ANd9GcSkhqCi-FONrFAs5jciS2vsNwFmQ6ni4Leo8-TXTw_KQ7BAVysl3g", "contacts" : { "channels": [ {"url" : "mailto:info+51@livelygig.com", "chanType" : "email" } ] },"cnxns" : [ "a4ebdfba-9bc3-4d91-98cc-7f652d849c3a", "768fd55e-2295-4511-9e19-04a8f29f9d9e", "2317c0f4-c75a-4130-9965-c039bc39db62", "63653fbb-2f01-4952-a455-a637f46db7ee" ], "initialPosts" : [{ "content" : "Yata! 52" , "labels" : [ "6620a042-0999-467a-8902-2215e9e0b26f" ] , "src" : "4c97d00a-f9b7-4073-93bc-968c29f4e86a" , "trgts" : [ "a4ebdfba-9bc3-4d91-98cc-7f652d849c3a", "768fd55e-2295-4511-9e19-04a8f29f9d9e" ] }, { "content" : "Recommended freelancer: Ando Masahashi …" , "labels" : [ "7fb8bd8a-8e4b-48a8-900d-ba629b643344" ] , "src" : "4c97d00a-f9b7-4073-93bc-968c29f4e86a" , "trgts" : [ "768fd55e-2295-4511-9e19-04a8f29f9d9e", "2317c0f4-c75a-4130-9965-c039bc39db62" ] } ] },</v>
      </c>
    </row>
    <row r="53" spans="1:45" x14ac:dyDescent="0.25">
      <c r="A53" s="5">
        <v>52</v>
      </c>
      <c r="B53" s="5" t="s">
        <v>216</v>
      </c>
      <c r="C53" s="1" t="str">
        <f>LOWER(LEFT(Table1[[#This Row],[firstName]],1)&amp;Table1[[#This Row],[lastName]])</f>
        <v>famador</v>
      </c>
      <c r="D53" s="5" t="s">
        <v>103</v>
      </c>
      <c r="E53" s="5" t="s">
        <v>104</v>
      </c>
      <c r="F53" s="3" t="s">
        <v>331</v>
      </c>
      <c r="G53" s="3" t="str">
        <f>"mailto:info+"&amp;Table1[[#This Row],[id]]&amp;"@livelygig.com"</f>
        <v>mailto:info+52@livelygig.com</v>
      </c>
      <c r="H53" s="3" t="s">
        <v>364</v>
      </c>
      <c r="I53" s="3" t="s">
        <v>335</v>
      </c>
      <c r="J53" s="6">
        <v>53</v>
      </c>
      <c r="K53" s="6">
        <v>1</v>
      </c>
      <c r="L53" s="6">
        <v>11</v>
      </c>
      <c r="M53" s="6">
        <v>12</v>
      </c>
      <c r="N53" s="5"/>
      <c r="O53" s="5" t="str">
        <f>IF(LEN(Table1[[#This Row],[cnxn1]])&gt;0,VLOOKUP(Table1[[#This Row],[cnxn1]],Table1[[id]:[UUID]],2,FALSE),"")</f>
        <v>0689abfa-06cc-49a5-adb6-0e53134b0958</v>
      </c>
      <c r="P53" s="5" t="str">
        <f>IF(LEN(Table1[[#This Row],[cnxn2]])&gt;0,VLOOKUP(Table1[[#This Row],[cnxn2]],Table1[[id]:[UUID]],2,FALSE),"")</f>
        <v>768fd55e-2295-4511-9e19-04a8f29f9d9e</v>
      </c>
      <c r="Q53" s="5" t="str">
        <f>IF(LEN(Table1[[#This Row],[cnxn3]])&gt;0,VLOOKUP(Table1[[#This Row],[cnxn3]],Table1[[id]:[UUID]],2,FALSE),"")</f>
        <v>2413be6a-7573-454d-a393-1d22e45c993b</v>
      </c>
      <c r="R53" s="5" t="str">
        <f>IF(LEN(Table1[[#This Row],[cnxn4]])&gt;0,VLOOKUP(Table1[[#This Row],[cnxn4]],Table1[[id]:[UUID]],2,FALSE),"")</f>
        <v>05a543f8-0d75-4a25-9b0f-2ef7c6ac85dc</v>
      </c>
      <c r="S53" s="5" t="str">
        <f>IF(LEN(Table1[[#This Row],[cnxn5]])&gt;0,VLOOKUP(Table1[[#This Row],[cnxn5]],Table1[[id]:[UUID]],2,FALSE),"")</f>
        <v/>
      </c>
      <c r="T5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"0689abfa-06cc-49a5-adb6-0e53134b0958", "768fd55e-2295-4511-9e19-04a8f29f9d9e", "2413be6a-7573-454d-a393-1d22e45c993b", "05a543f8-0d75-4a25-9b0f-2ef7c6ac85dc" ], </v>
      </c>
      <c r="U53" s="3" t="str">
        <f>"""id"" : """&amp;Table1[[#This Row],[UUID]]&amp;""", "</f>
        <v xml:space="preserve">"id" : "7766a637-23b8-44aa-a043-3ccba9693d98", </v>
      </c>
      <c r="V53" s="3" t="str">
        <f>"""loginId"" : """&amp;Table1[[#This Row],[loginId]]&amp;""", "</f>
        <v xml:space="preserve">"loginId" : "famador", </v>
      </c>
      <c r="W53" s="3" t="str">
        <f>"""pwd"" : """&amp;Table1[[#This Row],[pwd]]&amp;""", "</f>
        <v xml:space="preserve">"pwd" : "livelygig", </v>
      </c>
      <c r="X53" s="3" t="str">
        <f>"""firstName""  : """&amp;Table1[[#This Row],[firstName]]&amp;""", "</f>
        <v xml:space="preserve">"firstName"  : "Ferdy", </v>
      </c>
      <c r="Y53" s="3" t="str">
        <f>"""lastName"" : """&amp;Table1[[#This Row],[lastName]]&amp;""", "</f>
        <v xml:space="preserve">"lastName" : "Amador", </v>
      </c>
      <c r="Z5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3" s="3" t="str">
        <f>"""contacts"" : { ""channels"": [ {""url"" : """&amp;Table1[[#This Row],[contact1]]&amp;""", ""chanType"" : """&amp;Table1[[#This Row],[contact1 type]]&amp;""" } ] },"</f>
        <v>"contacts" : { "channels": [ {"url" : "mailto:info+52@livelygig.com", "chanType" : "email" } ] },</v>
      </c>
      <c r="AB53" s="3" t="str">
        <f t="shared" si="2"/>
        <v>Yata! 53</v>
      </c>
      <c r="AC53" s="3">
        <f>+Table1[[#This Row],[cnxn1]]</f>
        <v>53</v>
      </c>
      <c r="AD53" s="3">
        <f>+Table1[[#This Row],[cnxn2]]</f>
        <v>1</v>
      </c>
      <c r="AE53" s="3">
        <v>11</v>
      </c>
      <c r="AF53" s="3" t="str">
        <f>IF(LEN(Table1[[#This Row],[PostTarget1-1]])&gt;0,VLOOKUP(Table1[[#This Row],[PostTarget1-1]],Table1[[id]:[UUID]],2,FALSE),"")</f>
        <v>0689abfa-06cc-49a5-adb6-0e53134b0958</v>
      </c>
      <c r="AG53" s="3" t="str">
        <f>IF(LEN(Table1[[#This Row],[PostTarget1-2]])&gt;0,VLOOKUP(Table1[[#This Row],[PostTarget1-2]],Table1[[id]:[UUID]],2,FALSE),"")</f>
        <v>768fd55e-2295-4511-9e19-04a8f29f9d9e</v>
      </c>
      <c r="AH53" s="3" t="str">
        <f>VLOOKUP(Table1[[#This Row],[PostLabel1]],skills[],2,TRUE)</f>
        <v>3c258e51-f6af-4c7b-8354-9d8153ca7490</v>
      </c>
      <c r="AI5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53" , "labels" : [ "3c258e51-f6af-4c7b-8354-9d8153ca7490" ] , "src" : "7766a637-23b8-44aa-a043-3ccba9693d98" , "trgts" : [ "0689abfa-06cc-49a5-adb6-0e53134b0958", "768fd55e-2295-4511-9e19-04a8f29f9d9e" ] }</v>
      </c>
      <c r="AJ53" s="3" t="str">
        <f t="shared" si="3"/>
        <v>Recommended freelancer: Ando Masahashi …</v>
      </c>
      <c r="AK53" s="3">
        <f>+Table1[[#This Row],[cnxn1]]</f>
        <v>53</v>
      </c>
      <c r="AL53" s="3">
        <f>+Table1[[#This Row],[cnxn2]]</f>
        <v>1</v>
      </c>
      <c r="AM53" s="3">
        <v>19</v>
      </c>
      <c r="AN53" s="3" t="str">
        <f>IF(LEN(Table1[[#This Row],[PostTarget2-1]])&gt;0,VLOOKUP(Table1[[#This Row],[PostTarget2-1]],Table1[[id]:[UUID]],2,FALSE),"")</f>
        <v>0689abfa-06cc-49a5-adb6-0e53134b0958</v>
      </c>
      <c r="AO53" s="3" t="str">
        <f>IF(LEN(Table1[[#This Row],[PostTarget2-2]])&gt;0,VLOOKUP(Table1[[#This Row],[PostTarget2-2]],Table1[[id]:[UUID]],2,FALSE),"")</f>
        <v>768fd55e-2295-4511-9e19-04a8f29f9d9e</v>
      </c>
      <c r="AP53" s="3" t="str">
        <f>VLOOKUP(Table1[[#This Row],[PostLabel2]],skills[],2,TRUE)</f>
        <v>7fb8bd8a-8e4b-48a8-900d-ba629b643344</v>
      </c>
      <c r="AQ5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"7fb8bd8a-8e4b-48a8-900d-ba629b643344" ] , "src" : "7766a637-23b8-44aa-a043-3ccba9693d98" , "trgts" : [ "768fd55e-2295-4511-9e19-04a8f29f9d9e", "2413be6a-7573-454d-a393-1d22e45c993b" ] }</v>
      </c>
      <c r="AR53" s="3" t="str">
        <f>"""initialPosts"" : ["&amp;Table1[[#This Row],[Post1]]&amp;Table1[[#This Row],[Post2]]&amp;" ]"</f>
        <v>"initialPosts" : [{ "content" : "Yata! 53" , "labels" : [ "3c258e51-f6af-4c7b-8354-9d8153ca7490" ] , "src" : "7766a637-23b8-44aa-a043-3ccba9693d98" , "trgts" : [ "0689abfa-06cc-49a5-adb6-0e53134b0958", "768fd55e-2295-4511-9e19-04a8f29f9d9e" ] }, { "content" : "Recommended freelancer: Ando Masahashi …" , "labels" : [ "7fb8bd8a-8e4b-48a8-900d-ba629b643344" ] , "src" : "7766a637-23b8-44aa-a043-3ccba9693d98" , "trgts" : [ "768fd55e-2295-4511-9e19-04a8f29f9d9e", "2413be6a-7573-454d-a393-1d22e45c993b" ] } ]</v>
      </c>
      <c r="AS5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"7766a637-23b8-44aa-a043-3ccba9693d98", "loginId" : "famador", "pwd" : "livelygig", "firstName"  : "Ferdy", "lastName" : "Amador", "profilePic" : "https://encrypted-tbn0.gstatic.com/images?q=tbn:ANd9GcSkhqCi-FONrFAs5jciS2vsNwFmQ6ni4Leo8-TXTw_KQ7BAVysl3g", "contacts" : { "channels": [ {"url" : "mailto:info+52@livelygig.com", "chanType" : "email" } ] },"cnxns" : [ "0689abfa-06cc-49a5-adb6-0e53134b0958", "768fd55e-2295-4511-9e19-04a8f29f9d9e", "2413be6a-7573-454d-a393-1d22e45c993b", "05a543f8-0d75-4a25-9b0f-2ef7c6ac85dc" ], "initialPosts" : [{ "content" : "Yata! 53" , "labels" : [ "3c258e51-f6af-4c7b-8354-9d8153ca7490" ] , "src" : "7766a637-23b8-44aa-a043-3ccba9693d98" , "trgts" : [ "0689abfa-06cc-49a5-adb6-0e53134b0958", "768fd55e-2295-4511-9e19-04a8f29f9d9e" ] }, { "content" : "Recommended freelancer: Ando Masahashi …" , "labels" : [ "7fb8bd8a-8e4b-48a8-900d-ba629b643344" ] , "src" : "7766a637-23b8-44aa-a043-3ccba9693d98" , "trgts" : [ "768fd55e-2295-4511-9e19-04a8f29f9d9e", "2413be6a-7573-454d-a393-1d22e45c993b" ] } ] },</v>
      </c>
    </row>
    <row r="54" spans="1:45" x14ac:dyDescent="0.25">
      <c r="A54" s="2">
        <v>53</v>
      </c>
      <c r="B54" s="1" t="s">
        <v>217</v>
      </c>
      <c r="C54" s="1" t="str">
        <f>LOWER(LEFT(Table1[[#This Row],[firstName]],1)&amp;Table1[[#This Row],[lastName]])</f>
        <v>mlamberti</v>
      </c>
      <c r="D54" s="5" t="s">
        <v>105</v>
      </c>
      <c r="E54" s="5" t="s">
        <v>106</v>
      </c>
      <c r="F54" s="3" t="s">
        <v>331</v>
      </c>
      <c r="G54" s="3" t="str">
        <f>"mailto:info+"&amp;Table1[[#This Row],[id]]&amp;"@livelygig.com"</f>
        <v>mailto:info+53@livelygig.com</v>
      </c>
      <c r="H54" s="3" t="s">
        <v>364</v>
      </c>
      <c r="I54" s="3" t="s">
        <v>335</v>
      </c>
      <c r="J54" s="6">
        <v>68</v>
      </c>
      <c r="K54" s="6">
        <v>1</v>
      </c>
      <c r="L54" s="6">
        <v>47</v>
      </c>
      <c r="M54" s="6">
        <v>68</v>
      </c>
      <c r="N54" s="5"/>
      <c r="O54" s="5" t="str">
        <f>IF(LEN(Table1[[#This Row],[cnxn1]])&gt;0,VLOOKUP(Table1[[#This Row],[cnxn1]],Table1[[id]:[UUID]],2,FALSE),"")</f>
        <v>16b3ad7e-8e05-4f35-a81a-4e28b3456f73</v>
      </c>
      <c r="P54" s="5" t="str">
        <f>IF(LEN(Table1[[#This Row],[cnxn2]])&gt;0,VLOOKUP(Table1[[#This Row],[cnxn2]],Table1[[id]:[UUID]],2,FALSE),"")</f>
        <v>768fd55e-2295-4511-9e19-04a8f29f9d9e</v>
      </c>
      <c r="Q54" s="5" t="str">
        <f>IF(LEN(Table1[[#This Row],[cnxn3]])&gt;0,VLOOKUP(Table1[[#This Row],[cnxn3]],Table1[[id]:[UUID]],2,FALSE),"")</f>
        <v>4c6642bc-dfe4-45d6-8077-52210d6dff15</v>
      </c>
      <c r="R54" s="5" t="str">
        <f>IF(LEN(Table1[[#This Row],[cnxn4]])&gt;0,VLOOKUP(Table1[[#This Row],[cnxn4]],Table1[[id]:[UUID]],2,FALSE),"")</f>
        <v>16b3ad7e-8e05-4f35-a81a-4e28b3456f73</v>
      </c>
      <c r="S54" s="5" t="str">
        <f>IF(LEN(Table1[[#This Row],[cnxn5]])&gt;0,VLOOKUP(Table1[[#This Row],[cnxn5]],Table1[[id]:[UUID]],2,FALSE),"")</f>
        <v/>
      </c>
      <c r="T5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"16b3ad7e-8e05-4f35-a81a-4e28b3456f73", "768fd55e-2295-4511-9e19-04a8f29f9d9e", "4c6642bc-dfe4-45d6-8077-52210d6dff15", "16b3ad7e-8e05-4f35-a81a-4e28b3456f73" ], </v>
      </c>
      <c r="U54" s="3" t="str">
        <f>"""id"" : """&amp;Table1[[#This Row],[UUID]]&amp;""", "</f>
        <v xml:space="preserve">"id" : "0689abfa-06cc-49a5-adb6-0e53134b0958", </v>
      </c>
      <c r="V54" s="3" t="str">
        <f>"""loginId"" : """&amp;Table1[[#This Row],[loginId]]&amp;""", "</f>
        <v xml:space="preserve">"loginId" : "mlamberti", </v>
      </c>
      <c r="W54" s="3" t="str">
        <f>"""pwd"" : """&amp;Table1[[#This Row],[pwd]]&amp;""", "</f>
        <v xml:space="preserve">"pwd" : "livelygig", </v>
      </c>
      <c r="X54" s="3" t="str">
        <f>"""firstName""  : """&amp;Table1[[#This Row],[firstName]]&amp;""", "</f>
        <v xml:space="preserve">"firstName"  : "Manoel", </v>
      </c>
      <c r="Y54" s="3" t="str">
        <f>"""lastName"" : """&amp;Table1[[#This Row],[lastName]]&amp;""", "</f>
        <v xml:space="preserve">"lastName" : "Lamberti", </v>
      </c>
      <c r="Z5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4" s="3" t="str">
        <f>"""contacts"" : { ""channels"": [ {""url"" : """&amp;Table1[[#This Row],[contact1]]&amp;""", ""chanType"" : """&amp;Table1[[#This Row],[contact1 type]]&amp;""" } ] },"</f>
        <v>"contacts" : { "channels": [ {"url" : "mailto:info+53@livelygig.com", "chanType" : "email" } ] },</v>
      </c>
      <c r="AB54" s="3" t="str">
        <f t="shared" si="2"/>
        <v>Yata! 54</v>
      </c>
      <c r="AC54" s="3">
        <f>+Table1[[#This Row],[cnxn1]]</f>
        <v>68</v>
      </c>
      <c r="AD54" s="3">
        <f>+Table1[[#This Row],[cnxn2]]</f>
        <v>1</v>
      </c>
      <c r="AE54" s="3">
        <v>19</v>
      </c>
      <c r="AF54" s="3" t="str">
        <f>IF(LEN(Table1[[#This Row],[PostTarget1-1]])&gt;0,VLOOKUP(Table1[[#This Row],[PostTarget1-1]],Table1[[id]:[UUID]],2,FALSE),"")</f>
        <v>16b3ad7e-8e05-4f35-a81a-4e28b3456f73</v>
      </c>
      <c r="AG54" s="3" t="str">
        <f>IF(LEN(Table1[[#This Row],[PostTarget1-2]])&gt;0,VLOOKUP(Table1[[#This Row],[PostTarget1-2]],Table1[[id]:[UUID]],2,FALSE),"")</f>
        <v>768fd55e-2295-4511-9e19-04a8f29f9d9e</v>
      </c>
      <c r="AH54" s="3" t="str">
        <f>VLOOKUP(Table1[[#This Row],[PostLabel1]],skills[],2,TRUE)</f>
        <v>7fb8bd8a-8e4b-48a8-900d-ba629b643344</v>
      </c>
      <c r="AI5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54" , "labels" : [ "7fb8bd8a-8e4b-48a8-900d-ba629b643344" ] , "src" : "0689abfa-06cc-49a5-adb6-0e53134b0958" , "trgts" : [ "16b3ad7e-8e05-4f35-a81a-4e28b3456f73", "768fd55e-2295-4511-9e19-04a8f29f9d9e" ] }</v>
      </c>
      <c r="AJ54" s="3" t="str">
        <f t="shared" si="3"/>
        <v>Recommended freelancer: Ando Masahashi …</v>
      </c>
      <c r="AK54" s="3">
        <f>+Table1[[#This Row],[cnxn1]]</f>
        <v>68</v>
      </c>
      <c r="AL54" s="3">
        <f>+Table1[[#This Row],[cnxn2]]</f>
        <v>1</v>
      </c>
      <c r="AM54" s="3">
        <v>8</v>
      </c>
      <c r="AN54" s="3" t="str">
        <f>IF(LEN(Table1[[#This Row],[PostTarget2-1]])&gt;0,VLOOKUP(Table1[[#This Row],[PostTarget2-1]],Table1[[id]:[UUID]],2,FALSE),"")</f>
        <v>16b3ad7e-8e05-4f35-a81a-4e28b3456f73</v>
      </c>
      <c r="AO54" s="3" t="str">
        <f>IF(LEN(Table1[[#This Row],[PostTarget2-2]])&gt;0,VLOOKUP(Table1[[#This Row],[PostTarget2-2]],Table1[[id]:[UUID]],2,FALSE),"")</f>
        <v>768fd55e-2295-4511-9e19-04a8f29f9d9e</v>
      </c>
      <c r="AP54" s="3" t="str">
        <f>VLOOKUP(Table1[[#This Row],[PostLabel2]],skills[],2,TRUE)</f>
        <v>e52359f9-4697-47de-8c4b-f62d3a1fbd1a</v>
      </c>
      <c r="AQ5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"e52359f9-4697-47de-8c4b-f62d3a1fbd1a" ] , "src" : "0689abfa-06cc-49a5-adb6-0e53134b0958" , "trgts" : [ "768fd55e-2295-4511-9e19-04a8f29f9d9e", "4c6642bc-dfe4-45d6-8077-52210d6dff15" ] }</v>
      </c>
      <c r="AR54" s="3" t="str">
        <f>"""initialPosts"" : ["&amp;Table1[[#This Row],[Post1]]&amp;Table1[[#This Row],[Post2]]&amp;" ]"</f>
        <v>"initialPosts" : [{ "content" : "Yata! 54" , "labels" : [ "7fb8bd8a-8e4b-48a8-900d-ba629b643344" ] , "src" : "0689abfa-06cc-49a5-adb6-0e53134b0958" , "trgts" : [ "16b3ad7e-8e05-4f35-a81a-4e28b3456f73", "768fd55e-2295-4511-9e19-04a8f29f9d9e" ] }, { "content" : "Recommended freelancer: Ando Masahashi …" , "labels" : [ "e52359f9-4697-47de-8c4b-f62d3a1fbd1a" ] , "src" : "0689abfa-06cc-49a5-adb6-0e53134b0958" , "trgts" : [ "768fd55e-2295-4511-9e19-04a8f29f9d9e", "4c6642bc-dfe4-45d6-8077-52210d6dff15" ] } ]</v>
      </c>
      <c r="AS5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"0689abfa-06cc-49a5-adb6-0e53134b0958", "loginId" : "mlamberti", "pwd" : "livelygig", "firstName"  : "Manoel", "lastName" : "Lamberti", "profilePic" : "https://encrypted-tbn0.gstatic.com/images?q=tbn:ANd9GcSkhqCi-FONrFAs5jciS2vsNwFmQ6ni4Leo8-TXTw_KQ7BAVysl3g", "contacts" : { "channels": [ {"url" : "mailto:info+53@livelygig.com", "chanType" : "email" } ] },"cnxns" : [ "16b3ad7e-8e05-4f35-a81a-4e28b3456f73", "768fd55e-2295-4511-9e19-04a8f29f9d9e", "4c6642bc-dfe4-45d6-8077-52210d6dff15", "16b3ad7e-8e05-4f35-a81a-4e28b3456f73" ], "initialPosts" : [{ "content" : "Yata! 54" , "labels" : [ "7fb8bd8a-8e4b-48a8-900d-ba629b643344" ] , "src" : "0689abfa-06cc-49a5-adb6-0e53134b0958" , "trgts" : [ "16b3ad7e-8e05-4f35-a81a-4e28b3456f73", "768fd55e-2295-4511-9e19-04a8f29f9d9e" ] }, { "content" : "Recommended freelancer: Ando Masahashi …" , "labels" : [ "e52359f9-4697-47de-8c4b-f62d3a1fbd1a" ] , "src" : "0689abfa-06cc-49a5-adb6-0e53134b0958" , "trgts" : [ "768fd55e-2295-4511-9e19-04a8f29f9d9e", "4c6642bc-dfe4-45d6-8077-52210d6dff15" ] } ] },</v>
      </c>
    </row>
    <row r="55" spans="1:45" x14ac:dyDescent="0.25">
      <c r="A55" s="2">
        <v>54</v>
      </c>
      <c r="B55" s="1" t="s">
        <v>218</v>
      </c>
      <c r="C55" s="1" t="str">
        <f>LOWER(LEFT(Table1[[#This Row],[firstName]],1)&amp;Table1[[#This Row],[lastName]])</f>
        <v>tantall</v>
      </c>
      <c r="D55" s="5" t="s">
        <v>107</v>
      </c>
      <c r="E55" s="5" t="s">
        <v>108</v>
      </c>
      <c r="F55" s="3" t="s">
        <v>331</v>
      </c>
      <c r="G55" s="3" t="str">
        <f>"mailto:info+"&amp;Table1[[#This Row],[id]]&amp;"@livelygig.com"</f>
        <v>mailto:info+54@livelygig.com</v>
      </c>
      <c r="H55" s="3" t="s">
        <v>364</v>
      </c>
      <c r="I55" s="3" t="s">
        <v>335</v>
      </c>
      <c r="J55" s="6">
        <v>16</v>
      </c>
      <c r="K55" s="6">
        <v>1</v>
      </c>
      <c r="L55" s="6">
        <v>57</v>
      </c>
      <c r="M55" s="6">
        <v>49</v>
      </c>
      <c r="N55" s="5"/>
      <c r="O55" s="5" t="str">
        <f>IF(LEN(Table1[[#This Row],[cnxn1]])&gt;0,VLOOKUP(Table1[[#This Row],[cnxn1]],Table1[[id]:[UUID]],2,FALSE),"")</f>
        <v>7c0fc06b-4f02-4bf8-8aea-f0125f397555</v>
      </c>
      <c r="P55" s="5" t="str">
        <f>IF(LEN(Table1[[#This Row],[cnxn2]])&gt;0,VLOOKUP(Table1[[#This Row],[cnxn2]],Table1[[id]:[UUID]],2,FALSE),"")</f>
        <v>768fd55e-2295-4511-9e19-04a8f29f9d9e</v>
      </c>
      <c r="Q55" s="5" t="str">
        <f>IF(LEN(Table1[[#This Row],[cnxn3]])&gt;0,VLOOKUP(Table1[[#This Row],[cnxn3]],Table1[[id]:[UUID]],2,FALSE),"")</f>
        <v>94a8c78e-a71b-449d-aee7-38590853c242</v>
      </c>
      <c r="R55" s="5" t="str">
        <f>IF(LEN(Table1[[#This Row],[cnxn4]])&gt;0,VLOOKUP(Table1[[#This Row],[cnxn4]],Table1[[id]:[UUID]],2,FALSE),"")</f>
        <v>2af95444-262e-4d3d-93e4-3e9b09d8cc2f</v>
      </c>
      <c r="S55" s="5" t="str">
        <f>IF(LEN(Table1[[#This Row],[cnxn5]])&gt;0,VLOOKUP(Table1[[#This Row],[cnxn5]],Table1[[id]:[UUID]],2,FALSE),"")</f>
        <v/>
      </c>
      <c r="T5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"7c0fc06b-4f02-4bf8-8aea-f0125f397555", "768fd55e-2295-4511-9e19-04a8f29f9d9e", "94a8c78e-a71b-449d-aee7-38590853c242", "2af95444-262e-4d3d-93e4-3e9b09d8cc2f" ], </v>
      </c>
      <c r="U55" s="3" t="str">
        <f>"""id"" : """&amp;Table1[[#This Row],[UUID]]&amp;""", "</f>
        <v xml:space="preserve">"id" : "476aab86-01a7-4cc8-a80e-b2f36ad6ed0e", </v>
      </c>
      <c r="V55" s="3" t="str">
        <f>"""loginId"" : """&amp;Table1[[#This Row],[loginId]]&amp;""", "</f>
        <v xml:space="preserve">"loginId" : "tantall", </v>
      </c>
      <c r="W55" s="3" t="str">
        <f>"""pwd"" : """&amp;Table1[[#This Row],[pwd]]&amp;""", "</f>
        <v xml:space="preserve">"pwd" : "livelygig", </v>
      </c>
      <c r="X55" s="3" t="str">
        <f>"""firstName""  : """&amp;Table1[[#This Row],[firstName]]&amp;""", "</f>
        <v xml:space="preserve">"firstName"  : "Twm", </v>
      </c>
      <c r="Y55" s="3" t="str">
        <f>"""lastName"" : """&amp;Table1[[#This Row],[lastName]]&amp;""", "</f>
        <v xml:space="preserve">"lastName" : "Antall", </v>
      </c>
      <c r="Z5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5" s="3" t="str">
        <f>"""contacts"" : { ""channels"": [ {""url"" : """&amp;Table1[[#This Row],[contact1]]&amp;""", ""chanType"" : """&amp;Table1[[#This Row],[contact1 type]]&amp;""" } ] },"</f>
        <v>"contacts" : { "channels": [ {"url" : "mailto:info+54@livelygig.com", "chanType" : "email" } ] },</v>
      </c>
      <c r="AB55" s="3" t="str">
        <f t="shared" si="2"/>
        <v>Yata! 55</v>
      </c>
      <c r="AC55" s="3">
        <f>+Table1[[#This Row],[cnxn1]]</f>
        <v>16</v>
      </c>
      <c r="AD55" s="3">
        <f>+Table1[[#This Row],[cnxn2]]</f>
        <v>1</v>
      </c>
      <c r="AE55" s="3">
        <v>19</v>
      </c>
      <c r="AF55" s="3" t="str">
        <f>IF(LEN(Table1[[#This Row],[PostTarget1-1]])&gt;0,VLOOKUP(Table1[[#This Row],[PostTarget1-1]],Table1[[id]:[UUID]],2,FALSE),"")</f>
        <v>7c0fc06b-4f02-4bf8-8aea-f0125f397555</v>
      </c>
      <c r="AG55" s="3" t="str">
        <f>IF(LEN(Table1[[#This Row],[PostTarget1-2]])&gt;0,VLOOKUP(Table1[[#This Row],[PostTarget1-2]],Table1[[id]:[UUID]],2,FALSE),"")</f>
        <v>768fd55e-2295-4511-9e19-04a8f29f9d9e</v>
      </c>
      <c r="AH55" s="3" t="str">
        <f>VLOOKUP(Table1[[#This Row],[PostLabel1]],skills[],2,TRUE)</f>
        <v>7fb8bd8a-8e4b-48a8-900d-ba629b643344</v>
      </c>
      <c r="AI5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55" , "labels" : [ "7fb8bd8a-8e4b-48a8-900d-ba629b643344" ] , "src" : "476aab86-01a7-4cc8-a80e-b2f36ad6ed0e" , "trgts" : [ "7c0fc06b-4f02-4bf8-8aea-f0125f397555", "768fd55e-2295-4511-9e19-04a8f29f9d9e" ] }</v>
      </c>
      <c r="AJ55" s="3" t="str">
        <f t="shared" si="3"/>
        <v>Recommended freelancer: Ando Masahashi …</v>
      </c>
      <c r="AK55" s="3">
        <f>+Table1[[#This Row],[cnxn1]]</f>
        <v>16</v>
      </c>
      <c r="AL55" s="3">
        <f>+Table1[[#This Row],[cnxn2]]</f>
        <v>1</v>
      </c>
      <c r="AM55" s="3">
        <v>5</v>
      </c>
      <c r="AN55" s="3" t="str">
        <f>IF(LEN(Table1[[#This Row],[PostTarget2-1]])&gt;0,VLOOKUP(Table1[[#This Row],[PostTarget2-1]],Table1[[id]:[UUID]],2,FALSE),"")</f>
        <v>7c0fc06b-4f02-4bf8-8aea-f0125f397555</v>
      </c>
      <c r="AO55" s="3" t="str">
        <f>IF(LEN(Table1[[#This Row],[PostTarget2-2]])&gt;0,VLOOKUP(Table1[[#This Row],[PostTarget2-2]],Table1[[id]:[UUID]],2,FALSE),"")</f>
        <v>768fd55e-2295-4511-9e19-04a8f29f9d9e</v>
      </c>
      <c r="AP55" s="3" t="str">
        <f>VLOOKUP(Table1[[#This Row],[PostLabel2]],skills[],2,TRUE)</f>
        <v>ec84aab4-11c1-4d3f-8b81-6679cececdf3</v>
      </c>
      <c r="AQ5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"ec84aab4-11c1-4d3f-8b81-6679cececdf3" ] , "src" : "476aab86-01a7-4cc8-a80e-b2f36ad6ed0e" , "trgts" : [ "768fd55e-2295-4511-9e19-04a8f29f9d9e", "94a8c78e-a71b-449d-aee7-38590853c242" ] }</v>
      </c>
      <c r="AR55" s="3" t="str">
        <f>"""initialPosts"" : ["&amp;Table1[[#This Row],[Post1]]&amp;Table1[[#This Row],[Post2]]&amp;" ]"</f>
        <v>"initialPosts" : [{ "content" : "Yata! 55" , "labels" : [ "7fb8bd8a-8e4b-48a8-900d-ba629b643344" ] , "src" : "476aab86-01a7-4cc8-a80e-b2f36ad6ed0e" , "trgts" : [ "7c0fc06b-4f02-4bf8-8aea-f0125f397555", "768fd55e-2295-4511-9e19-04a8f29f9d9e" ] }, { "content" : "Recommended freelancer: Ando Masahashi …" , "labels" : [ "ec84aab4-11c1-4d3f-8b81-6679cececdf3" ] , "src" : "476aab86-01a7-4cc8-a80e-b2f36ad6ed0e" , "trgts" : [ "768fd55e-2295-4511-9e19-04a8f29f9d9e", "94a8c78e-a71b-449d-aee7-38590853c242" ] } ]</v>
      </c>
      <c r="AS5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"476aab86-01a7-4cc8-a80e-b2f36ad6ed0e", "loginId" : "tantall", "pwd" : "livelygig", "firstName"  : "Twm", "lastName" : "Antall", "profilePic" : "https://encrypted-tbn0.gstatic.com/images?q=tbn:ANd9GcSkhqCi-FONrFAs5jciS2vsNwFmQ6ni4Leo8-TXTw_KQ7BAVysl3g", "contacts" : { "channels": [ {"url" : "mailto:info+54@livelygig.com", "chanType" : "email" } ] },"cnxns" : [ "7c0fc06b-4f02-4bf8-8aea-f0125f397555", "768fd55e-2295-4511-9e19-04a8f29f9d9e", "94a8c78e-a71b-449d-aee7-38590853c242", "2af95444-262e-4d3d-93e4-3e9b09d8cc2f" ], "initialPosts" : [{ "content" : "Yata! 55" , "labels" : [ "7fb8bd8a-8e4b-48a8-900d-ba629b643344" ] , "src" : "476aab86-01a7-4cc8-a80e-b2f36ad6ed0e" , "trgts" : [ "7c0fc06b-4f02-4bf8-8aea-f0125f397555", "768fd55e-2295-4511-9e19-04a8f29f9d9e" ] }, { "content" : "Recommended freelancer: Ando Masahashi …" , "labels" : [ "ec84aab4-11c1-4d3f-8b81-6679cececdf3" ] , "src" : "476aab86-01a7-4cc8-a80e-b2f36ad6ed0e" , "trgts" : [ "768fd55e-2295-4511-9e19-04a8f29f9d9e", "94a8c78e-a71b-449d-aee7-38590853c242" ] } ] },</v>
      </c>
    </row>
    <row r="56" spans="1:45" x14ac:dyDescent="0.25">
      <c r="A56" s="4">
        <v>55</v>
      </c>
      <c r="B56" s="1" t="s">
        <v>219</v>
      </c>
      <c r="C56" s="1" t="str">
        <f>LOWER(LEFT(Table1[[#This Row],[firstName]],1)&amp;Table1[[#This Row],[lastName]])</f>
        <v>mdonalds</v>
      </c>
      <c r="D56" s="5" t="s">
        <v>109</v>
      </c>
      <c r="E56" s="5" t="s">
        <v>110</v>
      </c>
      <c r="F56" s="3" t="s">
        <v>331</v>
      </c>
      <c r="G56" s="3" t="str">
        <f>"mailto:info+"&amp;Table1[[#This Row],[id]]&amp;"@livelygig.com"</f>
        <v>mailto:info+55@livelygig.com</v>
      </c>
      <c r="H56" s="3" t="s">
        <v>364</v>
      </c>
      <c r="I56" s="3" t="s">
        <v>335</v>
      </c>
      <c r="J56" s="6">
        <v>43</v>
      </c>
      <c r="K56" s="6">
        <v>1</v>
      </c>
      <c r="L56" s="6">
        <v>12</v>
      </c>
      <c r="M56" s="6">
        <v>81</v>
      </c>
      <c r="N56" s="5"/>
      <c r="O56" s="5" t="str">
        <f>IF(LEN(Table1[[#This Row],[cnxn1]])&gt;0,VLOOKUP(Table1[[#This Row],[cnxn1]],Table1[[id]:[UUID]],2,FALSE),"")</f>
        <v>11252d6b-4da4-4fbd-8fe8-d7f36ffbd4c7</v>
      </c>
      <c r="P56" s="5" t="str">
        <f>IF(LEN(Table1[[#This Row],[cnxn2]])&gt;0,VLOOKUP(Table1[[#This Row],[cnxn2]],Table1[[id]:[UUID]],2,FALSE),"")</f>
        <v>768fd55e-2295-4511-9e19-04a8f29f9d9e</v>
      </c>
      <c r="Q56" s="5" t="str">
        <f>IF(LEN(Table1[[#This Row],[cnxn3]])&gt;0,VLOOKUP(Table1[[#This Row],[cnxn3]],Table1[[id]:[UUID]],2,FALSE),"")</f>
        <v>05a543f8-0d75-4a25-9b0f-2ef7c6ac85dc</v>
      </c>
      <c r="R56" s="5" t="str">
        <f>IF(LEN(Table1[[#This Row],[cnxn4]])&gt;0,VLOOKUP(Table1[[#This Row],[cnxn4]],Table1[[id]:[UUID]],2,FALSE),"")</f>
        <v>5da946b7-7b4e-4e7b-8cfd-4eb5c020b0c0</v>
      </c>
      <c r="S56" s="5" t="str">
        <f>IF(LEN(Table1[[#This Row],[cnxn5]])&gt;0,VLOOKUP(Table1[[#This Row],[cnxn5]],Table1[[id]:[UUID]],2,FALSE),"")</f>
        <v/>
      </c>
      <c r="T5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"11252d6b-4da4-4fbd-8fe8-d7f36ffbd4c7", "768fd55e-2295-4511-9e19-04a8f29f9d9e", "05a543f8-0d75-4a25-9b0f-2ef7c6ac85dc", "5da946b7-7b4e-4e7b-8cfd-4eb5c020b0c0" ], </v>
      </c>
      <c r="U56" s="3" t="str">
        <f>"""id"" : """&amp;Table1[[#This Row],[UUID]]&amp;""", "</f>
        <v xml:space="preserve">"id" : "9c51c8d1-1948-4d63-9dc1-31e7ffe40865", </v>
      </c>
      <c r="V56" s="3" t="str">
        <f>"""loginId"" : """&amp;Table1[[#This Row],[loginId]]&amp;""", "</f>
        <v xml:space="preserve">"loginId" : "mdonalds", </v>
      </c>
      <c r="W56" s="3" t="str">
        <f>"""pwd"" : """&amp;Table1[[#This Row],[pwd]]&amp;""", "</f>
        <v xml:space="preserve">"pwd" : "livelygig", </v>
      </c>
      <c r="X56" s="3" t="str">
        <f>"""firstName""  : """&amp;Table1[[#This Row],[firstName]]&amp;""", "</f>
        <v xml:space="preserve">"firstName"  : "Menno", </v>
      </c>
      <c r="Y56" s="3" t="str">
        <f>"""lastName"" : """&amp;Table1[[#This Row],[lastName]]&amp;""", "</f>
        <v xml:space="preserve">"lastName" : "Donalds", </v>
      </c>
      <c r="Z5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6" s="3" t="str">
        <f>"""contacts"" : { ""channels"": [ {""url"" : """&amp;Table1[[#This Row],[contact1]]&amp;""", ""chanType"" : """&amp;Table1[[#This Row],[contact1 type]]&amp;""" } ] },"</f>
        <v>"contacts" : { "channels": [ {"url" : "mailto:info+55@livelygig.com", "chanType" : "email" } ] },</v>
      </c>
      <c r="AB56" s="3" t="str">
        <f t="shared" si="2"/>
        <v>Yata! 56</v>
      </c>
      <c r="AC56" s="3">
        <f>+Table1[[#This Row],[cnxn1]]</f>
        <v>43</v>
      </c>
      <c r="AD56" s="3">
        <f>+Table1[[#This Row],[cnxn2]]</f>
        <v>1</v>
      </c>
      <c r="AE56" s="3">
        <v>8</v>
      </c>
      <c r="AF56" s="3" t="str">
        <f>IF(LEN(Table1[[#This Row],[PostTarget1-1]])&gt;0,VLOOKUP(Table1[[#This Row],[PostTarget1-1]],Table1[[id]:[UUID]],2,FALSE),"")</f>
        <v>11252d6b-4da4-4fbd-8fe8-d7f36ffbd4c7</v>
      </c>
      <c r="AG56" s="3" t="str">
        <f>IF(LEN(Table1[[#This Row],[PostTarget1-2]])&gt;0,VLOOKUP(Table1[[#This Row],[PostTarget1-2]],Table1[[id]:[UUID]],2,FALSE),"")</f>
        <v>768fd55e-2295-4511-9e19-04a8f29f9d9e</v>
      </c>
      <c r="AH56" s="3" t="str">
        <f>VLOOKUP(Table1[[#This Row],[PostLabel1]],skills[],2,TRUE)</f>
        <v>e52359f9-4697-47de-8c4b-f62d3a1fbd1a</v>
      </c>
      <c r="AI5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56" , "labels" : [ "e52359f9-4697-47de-8c4b-f62d3a1fbd1a" ] , "src" : "9c51c8d1-1948-4d63-9dc1-31e7ffe40865" , "trgts" : [ "11252d6b-4da4-4fbd-8fe8-d7f36ffbd4c7", "768fd55e-2295-4511-9e19-04a8f29f9d9e" ] }</v>
      </c>
      <c r="AJ56" s="3" t="str">
        <f t="shared" si="3"/>
        <v>Recommended freelancer: Ando Masahashi …</v>
      </c>
      <c r="AK56" s="3">
        <f>+Table1[[#This Row],[cnxn1]]</f>
        <v>43</v>
      </c>
      <c r="AL56" s="3">
        <f>+Table1[[#This Row],[cnxn2]]</f>
        <v>1</v>
      </c>
      <c r="AM56" s="3">
        <v>7</v>
      </c>
      <c r="AN56" s="3" t="str">
        <f>IF(LEN(Table1[[#This Row],[PostTarget2-1]])&gt;0,VLOOKUP(Table1[[#This Row],[PostTarget2-1]],Table1[[id]:[UUID]],2,FALSE),"")</f>
        <v>11252d6b-4da4-4fbd-8fe8-d7f36ffbd4c7</v>
      </c>
      <c r="AO56" s="3" t="str">
        <f>IF(LEN(Table1[[#This Row],[PostTarget2-2]])&gt;0,VLOOKUP(Table1[[#This Row],[PostTarget2-2]],Table1[[id]:[UUID]],2,FALSE),"")</f>
        <v>768fd55e-2295-4511-9e19-04a8f29f9d9e</v>
      </c>
      <c r="AP56" s="3" t="str">
        <f>VLOOKUP(Table1[[#This Row],[PostLabel2]],skills[],2,TRUE)</f>
        <v>6620a042-0999-467a-8902-2215e9e0b26f</v>
      </c>
      <c r="AQ5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"6620a042-0999-467a-8902-2215e9e0b26f" ] , "src" : "9c51c8d1-1948-4d63-9dc1-31e7ffe40865" , "trgts" : [ "768fd55e-2295-4511-9e19-04a8f29f9d9e", "05a543f8-0d75-4a25-9b0f-2ef7c6ac85dc" ] }</v>
      </c>
      <c r="AR56" s="3" t="str">
        <f>"""initialPosts"" : ["&amp;Table1[[#This Row],[Post1]]&amp;Table1[[#This Row],[Post2]]&amp;" ]"</f>
        <v>"initialPosts" : [{ "content" : "Yata! 56" , "labels" : [ "e52359f9-4697-47de-8c4b-f62d3a1fbd1a" ] , "src" : "9c51c8d1-1948-4d63-9dc1-31e7ffe40865" , "trgts" : [ "11252d6b-4da4-4fbd-8fe8-d7f36ffbd4c7", "768fd55e-2295-4511-9e19-04a8f29f9d9e" ] }, { "content" : "Recommended freelancer: Ando Masahashi …" , "labels" : [ "6620a042-0999-467a-8902-2215e9e0b26f" ] , "src" : "9c51c8d1-1948-4d63-9dc1-31e7ffe40865" , "trgts" : [ "768fd55e-2295-4511-9e19-04a8f29f9d9e", "05a543f8-0d75-4a25-9b0f-2ef7c6ac85dc" ] } ]</v>
      </c>
      <c r="AS5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"9c51c8d1-1948-4d63-9dc1-31e7ffe40865", "loginId" : "mdonalds", "pwd" : "livelygig", "firstName"  : "Menno", "lastName" : "Donalds", "profilePic" : "https://encrypted-tbn0.gstatic.com/images?q=tbn:ANd9GcSkhqCi-FONrFAs5jciS2vsNwFmQ6ni4Leo8-TXTw_KQ7BAVysl3g", "contacts" : { "channels": [ {"url" : "mailto:info+55@livelygig.com", "chanType" : "email" } ] },"cnxns" : [ "11252d6b-4da4-4fbd-8fe8-d7f36ffbd4c7", "768fd55e-2295-4511-9e19-04a8f29f9d9e", "05a543f8-0d75-4a25-9b0f-2ef7c6ac85dc", "5da946b7-7b4e-4e7b-8cfd-4eb5c020b0c0" ], "initialPosts" : [{ "content" : "Yata! 56" , "labels" : [ "e52359f9-4697-47de-8c4b-f62d3a1fbd1a" ] , "src" : "9c51c8d1-1948-4d63-9dc1-31e7ffe40865" , "trgts" : [ "11252d6b-4da4-4fbd-8fe8-d7f36ffbd4c7", "768fd55e-2295-4511-9e19-04a8f29f9d9e" ] }, { "content" : "Recommended freelancer: Ando Masahashi …" , "labels" : [ "6620a042-0999-467a-8902-2215e9e0b26f" ] , "src" : "9c51c8d1-1948-4d63-9dc1-31e7ffe40865" , "trgts" : [ "768fd55e-2295-4511-9e19-04a8f29f9d9e", "05a543f8-0d75-4a25-9b0f-2ef7c6ac85dc" ] } ] },</v>
      </c>
    </row>
    <row r="57" spans="1:45" x14ac:dyDescent="0.25">
      <c r="A57" s="5">
        <v>56</v>
      </c>
      <c r="B57" s="5" t="s">
        <v>220</v>
      </c>
      <c r="C57" s="1" t="str">
        <f>LOWER(LEFT(Table1[[#This Row],[firstName]],1)&amp;Table1[[#This Row],[lastName]])</f>
        <v>svincent</v>
      </c>
      <c r="D57" s="5" t="s">
        <v>111</v>
      </c>
      <c r="E57" s="5" t="s">
        <v>112</v>
      </c>
      <c r="F57" s="3" t="s">
        <v>331</v>
      </c>
      <c r="G57" s="3" t="str">
        <f>"mailto:info+"&amp;Table1[[#This Row],[id]]&amp;"@livelygig.com"</f>
        <v>mailto:info+56@livelygig.com</v>
      </c>
      <c r="H57" s="3" t="s">
        <v>364</v>
      </c>
      <c r="I57" s="3" t="s">
        <v>335</v>
      </c>
      <c r="J57" s="6">
        <v>4</v>
      </c>
      <c r="K57" s="6">
        <v>1</v>
      </c>
      <c r="L57" s="6">
        <v>47</v>
      </c>
      <c r="M57" s="6">
        <v>5</v>
      </c>
      <c r="N57" s="5"/>
      <c r="O57" s="5" t="str">
        <f>IF(LEN(Table1[[#This Row],[cnxn1]])&gt;0,VLOOKUP(Table1[[#This Row],[cnxn1]],Table1[[id]:[UUID]],2,FALSE),"")</f>
        <v>c6a3c02e-5724-4a35-adc7-ddc37d3c721b</v>
      </c>
      <c r="P57" s="5" t="str">
        <f>IF(LEN(Table1[[#This Row],[cnxn2]])&gt;0,VLOOKUP(Table1[[#This Row],[cnxn2]],Table1[[id]:[UUID]],2,FALSE),"")</f>
        <v>768fd55e-2295-4511-9e19-04a8f29f9d9e</v>
      </c>
      <c r="Q57" s="5" t="str">
        <f>IF(LEN(Table1[[#This Row],[cnxn3]])&gt;0,VLOOKUP(Table1[[#This Row],[cnxn3]],Table1[[id]:[UUID]],2,FALSE),"")</f>
        <v>4c6642bc-dfe4-45d6-8077-52210d6dff15</v>
      </c>
      <c r="R57" s="5" t="str">
        <f>IF(LEN(Table1[[#This Row],[cnxn4]])&gt;0,VLOOKUP(Table1[[#This Row],[cnxn4]],Table1[[id]:[UUID]],2,FALSE),"")</f>
        <v>23c3669c-de78-4a5d-8c15-4a3792a96f10</v>
      </c>
      <c r="S57" s="5" t="str">
        <f>IF(LEN(Table1[[#This Row],[cnxn5]])&gt;0,VLOOKUP(Table1[[#This Row],[cnxn5]],Table1[[id]:[UUID]],2,FALSE),"")</f>
        <v/>
      </c>
      <c r="T5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"c6a3c02e-5724-4a35-adc7-ddc37d3c721b", "768fd55e-2295-4511-9e19-04a8f29f9d9e", "4c6642bc-dfe4-45d6-8077-52210d6dff15", "23c3669c-de78-4a5d-8c15-4a3792a96f10" ], </v>
      </c>
      <c r="U57" s="3" t="str">
        <f>"""id"" : """&amp;Table1[[#This Row],[UUID]]&amp;""", "</f>
        <v xml:space="preserve">"id" : "4f773a4e-d1f7-4eb4-9a6f-5f81919bd4c5", </v>
      </c>
      <c r="V57" s="3" t="str">
        <f>"""loginId"" : """&amp;Table1[[#This Row],[loginId]]&amp;""", "</f>
        <v xml:space="preserve">"loginId" : "svincent", </v>
      </c>
      <c r="W57" s="3" t="str">
        <f>"""pwd"" : """&amp;Table1[[#This Row],[pwd]]&amp;""", "</f>
        <v xml:space="preserve">"pwd" : "livelygig", </v>
      </c>
      <c r="X57" s="3" t="str">
        <f>"""firstName""  : """&amp;Table1[[#This Row],[firstName]]&amp;""", "</f>
        <v xml:space="preserve">"firstName"  : "Setsuko", </v>
      </c>
      <c r="Y57" s="3" t="str">
        <f>"""lastName"" : """&amp;Table1[[#This Row],[lastName]]&amp;""", "</f>
        <v xml:space="preserve">"lastName" : "Vincent", </v>
      </c>
      <c r="Z5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7" s="3" t="str">
        <f>"""contacts"" : { ""channels"": [ {""url"" : """&amp;Table1[[#This Row],[contact1]]&amp;""", ""chanType"" : """&amp;Table1[[#This Row],[contact1 type]]&amp;""" } ] },"</f>
        <v>"contacts" : { "channels": [ {"url" : "mailto:info+56@livelygig.com", "chanType" : "email" } ] },</v>
      </c>
      <c r="AB57" s="3" t="str">
        <f t="shared" si="2"/>
        <v>Yata! 57</v>
      </c>
      <c r="AC57" s="3">
        <f>+Table1[[#This Row],[cnxn1]]</f>
        <v>4</v>
      </c>
      <c r="AD57" s="3">
        <f>+Table1[[#This Row],[cnxn2]]</f>
        <v>1</v>
      </c>
      <c r="AE57" s="3">
        <v>5</v>
      </c>
      <c r="AF57" s="3" t="str">
        <f>IF(LEN(Table1[[#This Row],[PostTarget1-1]])&gt;0,VLOOKUP(Table1[[#This Row],[PostTarget1-1]],Table1[[id]:[UUID]],2,FALSE),"")</f>
        <v>c6a3c02e-5724-4a35-adc7-ddc37d3c721b</v>
      </c>
      <c r="AG57" s="3" t="str">
        <f>IF(LEN(Table1[[#This Row],[PostTarget1-2]])&gt;0,VLOOKUP(Table1[[#This Row],[PostTarget1-2]],Table1[[id]:[UUID]],2,FALSE),"")</f>
        <v>768fd55e-2295-4511-9e19-04a8f29f9d9e</v>
      </c>
      <c r="AH57" s="3" t="str">
        <f>VLOOKUP(Table1[[#This Row],[PostLabel1]],skills[],2,TRUE)</f>
        <v>ec84aab4-11c1-4d3f-8b81-6679cececdf3</v>
      </c>
      <c r="AI5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57" , "labels" : [ "ec84aab4-11c1-4d3f-8b81-6679cececdf3" ] , "src" : "4f773a4e-d1f7-4eb4-9a6f-5f81919bd4c5" , "trgts" : [ "c6a3c02e-5724-4a35-adc7-ddc37d3c721b", "768fd55e-2295-4511-9e19-04a8f29f9d9e" ] }</v>
      </c>
      <c r="AJ57" s="3" t="str">
        <f t="shared" si="3"/>
        <v>Recommended freelancer: Ando Masahashi …</v>
      </c>
      <c r="AK57" s="3">
        <f>+Table1[[#This Row],[cnxn1]]</f>
        <v>4</v>
      </c>
      <c r="AL57" s="3">
        <f>+Table1[[#This Row],[cnxn2]]</f>
        <v>1</v>
      </c>
      <c r="AM57" s="3">
        <v>13</v>
      </c>
      <c r="AN57" s="3" t="str">
        <f>IF(LEN(Table1[[#This Row],[PostTarget2-1]])&gt;0,VLOOKUP(Table1[[#This Row],[PostTarget2-1]],Table1[[id]:[UUID]],2,FALSE),"")</f>
        <v>c6a3c02e-5724-4a35-adc7-ddc37d3c721b</v>
      </c>
      <c r="AO57" s="3" t="str">
        <f>IF(LEN(Table1[[#This Row],[PostTarget2-2]])&gt;0,VLOOKUP(Table1[[#This Row],[PostTarget2-2]],Table1[[id]:[UUID]],2,FALSE),"")</f>
        <v>768fd55e-2295-4511-9e19-04a8f29f9d9e</v>
      </c>
      <c r="AP57" s="3" t="str">
        <f>VLOOKUP(Table1[[#This Row],[PostLabel2]],skills[],2,TRUE)</f>
        <v>4b66b5b4-8a90-4512-b773-7448470aefe2</v>
      </c>
      <c r="AQ5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"4b66b5b4-8a90-4512-b773-7448470aefe2" ] , "src" : "4f773a4e-d1f7-4eb4-9a6f-5f81919bd4c5" , "trgts" : [ "768fd55e-2295-4511-9e19-04a8f29f9d9e", "4c6642bc-dfe4-45d6-8077-52210d6dff15" ] }</v>
      </c>
      <c r="AR57" s="3" t="str">
        <f>"""initialPosts"" : ["&amp;Table1[[#This Row],[Post1]]&amp;Table1[[#This Row],[Post2]]&amp;" ]"</f>
        <v>"initialPosts" : [{ "content" : "Yata! 57" , "labels" : [ "ec84aab4-11c1-4d3f-8b81-6679cececdf3" ] , "src" : "4f773a4e-d1f7-4eb4-9a6f-5f81919bd4c5" , "trgts" : [ "c6a3c02e-5724-4a35-adc7-ddc37d3c721b", "768fd55e-2295-4511-9e19-04a8f29f9d9e" ] }, { "content" : "Recommended freelancer: Ando Masahashi …" , "labels" : [ "4b66b5b4-8a90-4512-b773-7448470aefe2" ] , "src" : "4f773a4e-d1f7-4eb4-9a6f-5f81919bd4c5" , "trgts" : [ "768fd55e-2295-4511-9e19-04a8f29f9d9e", "4c6642bc-dfe4-45d6-8077-52210d6dff15" ] } ]</v>
      </c>
      <c r="AS5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"4f773a4e-d1f7-4eb4-9a6f-5f81919bd4c5", "loginId" : "svincent", "pwd" : "livelygig", "firstName"  : "Setsuko", "lastName" : "Vincent", "profilePic" : "https://encrypted-tbn0.gstatic.com/images?q=tbn:ANd9GcSkhqCi-FONrFAs5jciS2vsNwFmQ6ni4Leo8-TXTw_KQ7BAVysl3g", "contacts" : { "channels": [ {"url" : "mailto:info+56@livelygig.com", "chanType" : "email" } ] },"cnxns" : [ "c6a3c02e-5724-4a35-adc7-ddc37d3c721b", "768fd55e-2295-4511-9e19-04a8f29f9d9e", "4c6642bc-dfe4-45d6-8077-52210d6dff15", "23c3669c-de78-4a5d-8c15-4a3792a96f10" ], "initialPosts" : [{ "content" : "Yata! 57" , "labels" : [ "ec84aab4-11c1-4d3f-8b81-6679cececdf3" ] , "src" : "4f773a4e-d1f7-4eb4-9a6f-5f81919bd4c5" , "trgts" : [ "c6a3c02e-5724-4a35-adc7-ddc37d3c721b", "768fd55e-2295-4511-9e19-04a8f29f9d9e" ] }, { "content" : "Recommended freelancer: Ando Masahashi …" , "labels" : [ "4b66b5b4-8a90-4512-b773-7448470aefe2" ] , "src" : "4f773a4e-d1f7-4eb4-9a6f-5f81919bd4c5" , "trgts" : [ "768fd55e-2295-4511-9e19-04a8f29f9d9e", "4c6642bc-dfe4-45d6-8077-52210d6dff15" ] } ] },</v>
      </c>
    </row>
    <row r="58" spans="1:45" x14ac:dyDescent="0.25">
      <c r="A58" s="2">
        <v>57</v>
      </c>
      <c r="B58" s="1" t="s">
        <v>221</v>
      </c>
      <c r="C58" s="1" t="str">
        <f>LOWER(LEFT(Table1[[#This Row],[firstName]],1)&amp;Table1[[#This Row],[lastName]])</f>
        <v>kdragic</v>
      </c>
      <c r="D58" s="5" t="s">
        <v>113</v>
      </c>
      <c r="E58" s="5" t="s">
        <v>114</v>
      </c>
      <c r="F58" s="3" t="s">
        <v>331</v>
      </c>
      <c r="G58" s="3" t="str">
        <f>"mailto:info+"&amp;Table1[[#This Row],[id]]&amp;"@livelygig.com"</f>
        <v>mailto:info+57@livelygig.com</v>
      </c>
      <c r="H58" s="3" t="s">
        <v>364</v>
      </c>
      <c r="I58" s="3" t="s">
        <v>335</v>
      </c>
      <c r="J58" s="6">
        <v>6</v>
      </c>
      <c r="K58" s="6">
        <v>1</v>
      </c>
      <c r="L58" s="6">
        <v>13</v>
      </c>
      <c r="M58" s="6">
        <v>78</v>
      </c>
      <c r="N58" s="5"/>
      <c r="O58" s="5" t="str">
        <f>IF(LEN(Table1[[#This Row],[cnxn1]])&gt;0,VLOOKUP(Table1[[#This Row],[cnxn1]],Table1[[id]:[UUID]],2,FALSE),"")</f>
        <v>904e5b1e-1314-41da-bdac-f79ff7722e77</v>
      </c>
      <c r="P58" s="5" t="str">
        <f>IF(LEN(Table1[[#This Row],[cnxn2]])&gt;0,VLOOKUP(Table1[[#This Row],[cnxn2]],Table1[[id]:[UUID]],2,FALSE),"")</f>
        <v>768fd55e-2295-4511-9e19-04a8f29f9d9e</v>
      </c>
      <c r="Q58" s="5" t="str">
        <f>IF(LEN(Table1[[#This Row],[cnxn3]])&gt;0,VLOOKUP(Table1[[#This Row],[cnxn3]],Table1[[id]:[UUID]],2,FALSE),"")</f>
        <v>e6075665-67ee-49d2-8fde-61d8fc6ec50e</v>
      </c>
      <c r="R58" s="5" t="str">
        <f>IF(LEN(Table1[[#This Row],[cnxn4]])&gt;0,VLOOKUP(Table1[[#This Row],[cnxn4]],Table1[[id]:[UUID]],2,FALSE),"")</f>
        <v>7107881c-c5c3-4939-8886-5c7fd5a87b8c</v>
      </c>
      <c r="S58" s="5" t="str">
        <f>IF(LEN(Table1[[#This Row],[cnxn5]])&gt;0,VLOOKUP(Table1[[#This Row],[cnxn5]],Table1[[id]:[UUID]],2,FALSE),"")</f>
        <v/>
      </c>
      <c r="T5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"904e5b1e-1314-41da-bdac-f79ff7722e77", "768fd55e-2295-4511-9e19-04a8f29f9d9e", "e6075665-67ee-49d2-8fde-61d8fc6ec50e", "7107881c-c5c3-4939-8886-5c7fd5a87b8c" ], </v>
      </c>
      <c r="U58" s="3" t="str">
        <f>"""id"" : """&amp;Table1[[#This Row],[UUID]]&amp;""", "</f>
        <v xml:space="preserve">"id" : "94a8c78e-a71b-449d-aee7-38590853c242", </v>
      </c>
      <c r="V58" s="3" t="str">
        <f>"""loginId"" : """&amp;Table1[[#This Row],[loginId]]&amp;""", "</f>
        <v xml:space="preserve">"loginId" : "kdragic", </v>
      </c>
      <c r="W58" s="3" t="str">
        <f>"""pwd"" : """&amp;Table1[[#This Row],[pwd]]&amp;""", "</f>
        <v xml:space="preserve">"pwd" : "livelygig", </v>
      </c>
      <c r="X58" s="3" t="str">
        <f>"""firstName""  : """&amp;Table1[[#This Row],[firstName]]&amp;""", "</f>
        <v xml:space="preserve">"firstName"  : "Kalle", </v>
      </c>
      <c r="Y58" s="3" t="str">
        <f>"""lastName"" : """&amp;Table1[[#This Row],[lastName]]&amp;""", "</f>
        <v xml:space="preserve">"lastName" : "Dragic", </v>
      </c>
      <c r="Z5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8" s="3" t="str">
        <f>"""contacts"" : { ""channels"": [ {""url"" : """&amp;Table1[[#This Row],[contact1]]&amp;""", ""chanType"" : """&amp;Table1[[#This Row],[contact1 type]]&amp;""" } ] },"</f>
        <v>"contacts" : { "channels": [ {"url" : "mailto:info+57@livelygig.com", "chanType" : "email" } ] },</v>
      </c>
      <c r="AB58" s="3" t="str">
        <f t="shared" si="2"/>
        <v>Yata! 58</v>
      </c>
      <c r="AC58" s="3">
        <f>+Table1[[#This Row],[cnxn1]]</f>
        <v>6</v>
      </c>
      <c r="AD58" s="3">
        <f>+Table1[[#This Row],[cnxn2]]</f>
        <v>1</v>
      </c>
      <c r="AE58" s="3">
        <v>7</v>
      </c>
      <c r="AF58" s="3" t="str">
        <f>IF(LEN(Table1[[#This Row],[PostTarget1-1]])&gt;0,VLOOKUP(Table1[[#This Row],[PostTarget1-1]],Table1[[id]:[UUID]],2,FALSE),"")</f>
        <v>904e5b1e-1314-41da-bdac-f79ff7722e77</v>
      </c>
      <c r="AG58" s="3" t="str">
        <f>IF(LEN(Table1[[#This Row],[PostTarget1-2]])&gt;0,VLOOKUP(Table1[[#This Row],[PostTarget1-2]],Table1[[id]:[UUID]],2,FALSE),"")</f>
        <v>768fd55e-2295-4511-9e19-04a8f29f9d9e</v>
      </c>
      <c r="AH58" s="3" t="str">
        <f>VLOOKUP(Table1[[#This Row],[PostLabel1]],skills[],2,TRUE)</f>
        <v>6620a042-0999-467a-8902-2215e9e0b26f</v>
      </c>
      <c r="AI5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58" , "labels" : [ "6620a042-0999-467a-8902-2215e9e0b26f" ] , "src" : "94a8c78e-a71b-449d-aee7-38590853c242" , "trgts" : [ "904e5b1e-1314-41da-bdac-f79ff7722e77", "768fd55e-2295-4511-9e19-04a8f29f9d9e" ] }</v>
      </c>
      <c r="AJ58" s="3" t="str">
        <f t="shared" si="3"/>
        <v>Recommended freelancer: Ando Masahashi …</v>
      </c>
      <c r="AK58" s="3">
        <f>+Table1[[#This Row],[cnxn1]]</f>
        <v>6</v>
      </c>
      <c r="AL58" s="3">
        <f>+Table1[[#This Row],[cnxn2]]</f>
        <v>1</v>
      </c>
      <c r="AM58" s="3">
        <v>15</v>
      </c>
      <c r="AN58" s="3" t="str">
        <f>IF(LEN(Table1[[#This Row],[PostTarget2-1]])&gt;0,VLOOKUP(Table1[[#This Row],[PostTarget2-1]],Table1[[id]:[UUID]],2,FALSE),"")</f>
        <v>904e5b1e-1314-41da-bdac-f79ff7722e77</v>
      </c>
      <c r="AO58" s="3" t="str">
        <f>IF(LEN(Table1[[#This Row],[PostTarget2-2]])&gt;0,VLOOKUP(Table1[[#This Row],[PostTarget2-2]],Table1[[id]:[UUID]],2,FALSE),"")</f>
        <v>768fd55e-2295-4511-9e19-04a8f29f9d9e</v>
      </c>
      <c r="AP58" s="3" t="str">
        <f>VLOOKUP(Table1[[#This Row],[PostLabel2]],skills[],2,TRUE)</f>
        <v>287f7f92-8ade-497a-914d-884d3626100e</v>
      </c>
      <c r="AQ5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"287f7f92-8ade-497a-914d-884d3626100e" ] , "src" : "94a8c78e-a71b-449d-aee7-38590853c242" , "trgts" : [ "768fd55e-2295-4511-9e19-04a8f29f9d9e", "e6075665-67ee-49d2-8fde-61d8fc6ec50e" ] }</v>
      </c>
      <c r="AR58" s="3" t="str">
        <f>"""initialPosts"" : ["&amp;Table1[[#This Row],[Post1]]&amp;Table1[[#This Row],[Post2]]&amp;" ]"</f>
        <v>"initialPosts" : [{ "content" : "Yata! 58" , "labels" : [ "6620a042-0999-467a-8902-2215e9e0b26f" ] , "src" : "94a8c78e-a71b-449d-aee7-38590853c242" , "trgts" : [ "904e5b1e-1314-41da-bdac-f79ff7722e77", "768fd55e-2295-4511-9e19-04a8f29f9d9e" ] }, { "content" : "Recommended freelancer: Ando Masahashi …" , "labels" : [ "287f7f92-8ade-497a-914d-884d3626100e" ] , "src" : "94a8c78e-a71b-449d-aee7-38590853c242" , "trgts" : [ "768fd55e-2295-4511-9e19-04a8f29f9d9e", "e6075665-67ee-49d2-8fde-61d8fc6ec50e" ] } ]</v>
      </c>
      <c r="AS5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"94a8c78e-a71b-449d-aee7-38590853c242", "loginId" : "kdragic", "pwd" : "livelygig", "firstName"  : "Kalle", "lastName" : "Dragic", "profilePic" : "https://encrypted-tbn0.gstatic.com/images?q=tbn:ANd9GcSkhqCi-FONrFAs5jciS2vsNwFmQ6ni4Leo8-TXTw_KQ7BAVysl3g", "contacts" : { "channels": [ {"url" : "mailto:info+57@livelygig.com", "chanType" : "email" } ] },"cnxns" : [ "904e5b1e-1314-41da-bdac-f79ff7722e77", "768fd55e-2295-4511-9e19-04a8f29f9d9e", "e6075665-67ee-49d2-8fde-61d8fc6ec50e", "7107881c-c5c3-4939-8886-5c7fd5a87b8c" ], "initialPosts" : [{ "content" : "Yata! 58" , "labels" : [ "6620a042-0999-467a-8902-2215e9e0b26f" ] , "src" : "94a8c78e-a71b-449d-aee7-38590853c242" , "trgts" : [ "904e5b1e-1314-41da-bdac-f79ff7722e77", "768fd55e-2295-4511-9e19-04a8f29f9d9e" ] }, { "content" : "Recommended freelancer: Ando Masahashi …" , "labels" : [ "287f7f92-8ade-497a-914d-884d3626100e" ] , "src" : "94a8c78e-a71b-449d-aee7-38590853c242" , "trgts" : [ "768fd55e-2295-4511-9e19-04a8f29f9d9e", "e6075665-67ee-49d2-8fde-61d8fc6ec50e" ] } ] },</v>
      </c>
    </row>
    <row r="59" spans="1:45" x14ac:dyDescent="0.25">
      <c r="A59" s="2">
        <v>58</v>
      </c>
      <c r="B59" s="1" t="s">
        <v>222</v>
      </c>
      <c r="C59" s="1" t="str">
        <f>LOWER(LEFT(Table1[[#This Row],[firstName]],1)&amp;Table1[[#This Row],[lastName]])</f>
        <v>rsarkozi</v>
      </c>
      <c r="D59" s="5" t="s">
        <v>115</v>
      </c>
      <c r="E59" s="5" t="s">
        <v>116</v>
      </c>
      <c r="F59" s="3" t="s">
        <v>331</v>
      </c>
      <c r="G59" s="3" t="str">
        <f>"mailto:info+"&amp;Table1[[#This Row],[id]]&amp;"@livelygig.com"</f>
        <v>mailto:info+58@livelygig.com</v>
      </c>
      <c r="H59" s="3" t="s">
        <v>364</v>
      </c>
      <c r="I59" s="3" t="s">
        <v>335</v>
      </c>
      <c r="J59" s="6">
        <v>75</v>
      </c>
      <c r="K59" s="6">
        <v>1</v>
      </c>
      <c r="L59" s="6">
        <v>78</v>
      </c>
      <c r="M59" s="6">
        <v>15</v>
      </c>
      <c r="N59" s="5"/>
      <c r="O59" s="5" t="str">
        <f>IF(LEN(Table1[[#This Row],[cnxn1]])&gt;0,VLOOKUP(Table1[[#This Row],[cnxn1]],Table1[[id]:[UUID]],2,FALSE),"")</f>
        <v>04171b5e-c892-4647-aba2-9eed98b15214</v>
      </c>
      <c r="P59" s="5" t="str">
        <f>IF(LEN(Table1[[#This Row],[cnxn2]])&gt;0,VLOOKUP(Table1[[#This Row],[cnxn2]],Table1[[id]:[UUID]],2,FALSE),"")</f>
        <v>768fd55e-2295-4511-9e19-04a8f29f9d9e</v>
      </c>
      <c r="Q59" s="5" t="str">
        <f>IF(LEN(Table1[[#This Row],[cnxn3]])&gt;0,VLOOKUP(Table1[[#This Row],[cnxn3]],Table1[[id]:[UUID]],2,FALSE),"")</f>
        <v>7107881c-c5c3-4939-8886-5c7fd5a87b8c</v>
      </c>
      <c r="R59" s="5" t="str">
        <f>IF(LEN(Table1[[#This Row],[cnxn4]])&gt;0,VLOOKUP(Table1[[#This Row],[cnxn4]],Table1[[id]:[UUID]],2,FALSE),"")</f>
        <v>79effdbf-2779-4049-be0b-d8c0c284046e</v>
      </c>
      <c r="S59" s="5" t="str">
        <f>IF(LEN(Table1[[#This Row],[cnxn5]])&gt;0,VLOOKUP(Table1[[#This Row],[cnxn5]],Table1[[id]:[UUID]],2,FALSE),"")</f>
        <v/>
      </c>
      <c r="T5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"04171b5e-c892-4647-aba2-9eed98b15214", "768fd55e-2295-4511-9e19-04a8f29f9d9e", "7107881c-c5c3-4939-8886-5c7fd5a87b8c", "79effdbf-2779-4049-be0b-d8c0c284046e" ], </v>
      </c>
      <c r="U59" s="3" t="str">
        <f>"""id"" : """&amp;Table1[[#This Row],[UUID]]&amp;""", "</f>
        <v xml:space="preserve">"id" : "23e9ff8a-c0fd-40a3-8849-a1f1579f1179", </v>
      </c>
      <c r="V59" s="3" t="str">
        <f>"""loginId"" : """&amp;Table1[[#This Row],[loginId]]&amp;""", "</f>
        <v xml:space="preserve">"loginId" : "rsarkozi", </v>
      </c>
      <c r="W59" s="3" t="str">
        <f>"""pwd"" : """&amp;Table1[[#This Row],[pwd]]&amp;""", "</f>
        <v xml:space="preserve">"pwd" : "livelygig", </v>
      </c>
      <c r="X59" s="3" t="str">
        <f>"""firstName""  : """&amp;Table1[[#This Row],[firstName]]&amp;""", "</f>
        <v xml:space="preserve">"firstName"  : "Roxane", </v>
      </c>
      <c r="Y59" s="3" t="str">
        <f>"""lastName"" : """&amp;Table1[[#This Row],[lastName]]&amp;""", "</f>
        <v xml:space="preserve">"lastName" : "Sarkozi", </v>
      </c>
      <c r="Z5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59" s="3" t="str">
        <f>"""contacts"" : { ""channels"": [ {""url"" : """&amp;Table1[[#This Row],[contact1]]&amp;""", ""chanType"" : """&amp;Table1[[#This Row],[contact1 type]]&amp;""" } ] },"</f>
        <v>"contacts" : { "channels": [ {"url" : "mailto:info+58@livelygig.com", "chanType" : "email" } ] },</v>
      </c>
      <c r="AB59" s="3" t="str">
        <f t="shared" si="2"/>
        <v>Yata! 59</v>
      </c>
      <c r="AC59" s="3">
        <f>+Table1[[#This Row],[cnxn1]]</f>
        <v>75</v>
      </c>
      <c r="AD59" s="3">
        <f>+Table1[[#This Row],[cnxn2]]</f>
        <v>1</v>
      </c>
      <c r="AE59" s="3">
        <v>13</v>
      </c>
      <c r="AF59" s="3" t="str">
        <f>IF(LEN(Table1[[#This Row],[PostTarget1-1]])&gt;0,VLOOKUP(Table1[[#This Row],[PostTarget1-1]],Table1[[id]:[UUID]],2,FALSE),"")</f>
        <v>04171b5e-c892-4647-aba2-9eed98b15214</v>
      </c>
      <c r="AG59" s="3" t="str">
        <f>IF(LEN(Table1[[#This Row],[PostTarget1-2]])&gt;0,VLOOKUP(Table1[[#This Row],[PostTarget1-2]],Table1[[id]:[UUID]],2,FALSE),"")</f>
        <v>768fd55e-2295-4511-9e19-04a8f29f9d9e</v>
      </c>
      <c r="AH59" s="3" t="str">
        <f>VLOOKUP(Table1[[#This Row],[PostLabel1]],skills[],2,TRUE)</f>
        <v>4b66b5b4-8a90-4512-b773-7448470aefe2</v>
      </c>
      <c r="AI5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59" , "labels" : [ "4b66b5b4-8a90-4512-b773-7448470aefe2" ] , "src" : "23e9ff8a-c0fd-40a3-8849-a1f1579f1179" , "trgts" : [ "04171b5e-c892-4647-aba2-9eed98b15214", "768fd55e-2295-4511-9e19-04a8f29f9d9e" ] }</v>
      </c>
      <c r="AJ59" s="3" t="str">
        <f t="shared" si="3"/>
        <v>Recommended freelancer: Ando Masahashi …</v>
      </c>
      <c r="AK59" s="3">
        <f>+Table1[[#This Row],[cnxn1]]</f>
        <v>75</v>
      </c>
      <c r="AL59" s="3">
        <f>+Table1[[#This Row],[cnxn2]]</f>
        <v>1</v>
      </c>
      <c r="AM59" s="3">
        <v>9</v>
      </c>
      <c r="AN59" s="3" t="str">
        <f>IF(LEN(Table1[[#This Row],[PostTarget2-1]])&gt;0,VLOOKUP(Table1[[#This Row],[PostTarget2-1]],Table1[[id]:[UUID]],2,FALSE),"")</f>
        <v>04171b5e-c892-4647-aba2-9eed98b15214</v>
      </c>
      <c r="AO59" s="3" t="str">
        <f>IF(LEN(Table1[[#This Row],[PostTarget2-2]])&gt;0,VLOOKUP(Table1[[#This Row],[PostTarget2-2]],Table1[[id]:[UUID]],2,FALSE),"")</f>
        <v>768fd55e-2295-4511-9e19-04a8f29f9d9e</v>
      </c>
      <c r="AP59" s="3" t="str">
        <f>VLOOKUP(Table1[[#This Row],[PostLabel2]],skills[],2,TRUE)</f>
        <v>005330d8-02e6-400e-b30d-cb8183af3e7a</v>
      </c>
      <c r="AQ5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"005330d8-02e6-400e-b30d-cb8183af3e7a" ] , "src" : "23e9ff8a-c0fd-40a3-8849-a1f1579f1179" , "trgts" : [ "768fd55e-2295-4511-9e19-04a8f29f9d9e", "7107881c-c5c3-4939-8886-5c7fd5a87b8c" ] }</v>
      </c>
      <c r="AR59" s="3" t="str">
        <f>"""initialPosts"" : ["&amp;Table1[[#This Row],[Post1]]&amp;Table1[[#This Row],[Post2]]&amp;" ]"</f>
        <v>"initialPosts" : [{ "content" : "Yata! 59" , "labels" : [ "4b66b5b4-8a90-4512-b773-7448470aefe2" ] , "src" : "23e9ff8a-c0fd-40a3-8849-a1f1579f1179" , "trgts" : [ "04171b5e-c892-4647-aba2-9eed98b15214", "768fd55e-2295-4511-9e19-04a8f29f9d9e" ] }, { "content" : "Recommended freelancer: Ando Masahashi …" , "labels" : [ "005330d8-02e6-400e-b30d-cb8183af3e7a" ] , "src" : "23e9ff8a-c0fd-40a3-8849-a1f1579f1179" , "trgts" : [ "768fd55e-2295-4511-9e19-04a8f29f9d9e", "7107881c-c5c3-4939-8886-5c7fd5a87b8c" ] } ]</v>
      </c>
      <c r="AS5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"23e9ff8a-c0fd-40a3-8849-a1f1579f1179", "loginId" : "rsarkozi", "pwd" : "livelygig", "firstName"  : "Roxane", "lastName" : "Sarkozi", "profilePic" : "https://encrypted-tbn0.gstatic.com/images?q=tbn:ANd9GcSkhqCi-FONrFAs5jciS2vsNwFmQ6ni4Leo8-TXTw_KQ7BAVysl3g", "contacts" : { "channels": [ {"url" : "mailto:info+58@livelygig.com", "chanType" : "email" } ] },"cnxns" : [ "04171b5e-c892-4647-aba2-9eed98b15214", "768fd55e-2295-4511-9e19-04a8f29f9d9e", "7107881c-c5c3-4939-8886-5c7fd5a87b8c", "79effdbf-2779-4049-be0b-d8c0c284046e" ], "initialPosts" : [{ "content" : "Yata! 59" , "labels" : [ "4b66b5b4-8a90-4512-b773-7448470aefe2" ] , "src" : "23e9ff8a-c0fd-40a3-8849-a1f1579f1179" , "trgts" : [ "04171b5e-c892-4647-aba2-9eed98b15214", "768fd55e-2295-4511-9e19-04a8f29f9d9e" ] }, { "content" : "Recommended freelancer: Ando Masahashi …" , "labels" : [ "005330d8-02e6-400e-b30d-cb8183af3e7a" ] , "src" : "23e9ff8a-c0fd-40a3-8849-a1f1579f1179" , "trgts" : [ "768fd55e-2295-4511-9e19-04a8f29f9d9e", "7107881c-c5c3-4939-8886-5c7fd5a87b8c" ] } ] },</v>
      </c>
    </row>
    <row r="60" spans="1:45" x14ac:dyDescent="0.25">
      <c r="A60" s="4">
        <v>59</v>
      </c>
      <c r="B60" s="1" t="s">
        <v>223</v>
      </c>
      <c r="C60" s="1" t="str">
        <f>LOWER(LEFT(Table1[[#This Row],[firstName]],1)&amp;Table1[[#This Row],[lastName]])</f>
        <v>ghall</v>
      </c>
      <c r="D60" s="5" t="s">
        <v>117</v>
      </c>
      <c r="E60" s="5" t="s">
        <v>118</v>
      </c>
      <c r="F60" s="3" t="s">
        <v>331</v>
      </c>
      <c r="G60" s="3" t="str">
        <f>"mailto:info+"&amp;Table1[[#This Row],[id]]&amp;"@livelygig.com"</f>
        <v>mailto:info+59@livelygig.com</v>
      </c>
      <c r="H60" s="3" t="s">
        <v>364</v>
      </c>
      <c r="I60" s="3" t="s">
        <v>335</v>
      </c>
      <c r="J60" s="6">
        <v>74</v>
      </c>
      <c r="K60" s="6">
        <v>1</v>
      </c>
      <c r="L60" s="6">
        <v>23</v>
      </c>
      <c r="M60" s="6">
        <v>59</v>
      </c>
      <c r="N60" s="5"/>
      <c r="O60" s="5" t="str">
        <f>IF(LEN(Table1[[#This Row],[cnxn1]])&gt;0,VLOOKUP(Table1[[#This Row],[cnxn1]],Table1[[id]:[UUID]],2,FALSE),"")</f>
        <v>af258f6f-4dea-4f5a-936d-be49c638b262</v>
      </c>
      <c r="P60" s="5" t="str">
        <f>IF(LEN(Table1[[#This Row],[cnxn2]])&gt;0,VLOOKUP(Table1[[#This Row],[cnxn2]],Table1[[id]:[UUID]],2,FALSE),"")</f>
        <v>768fd55e-2295-4511-9e19-04a8f29f9d9e</v>
      </c>
      <c r="Q60" s="5" t="str">
        <f>IF(LEN(Table1[[#This Row],[cnxn3]])&gt;0,VLOOKUP(Table1[[#This Row],[cnxn3]],Table1[[id]:[UUID]],2,FALSE),"")</f>
        <v>aa1a1b4b-c9b4-4d72-96ac-f45f38802f70</v>
      </c>
      <c r="R60" s="5" t="str">
        <f>IF(LEN(Table1[[#This Row],[cnxn4]])&gt;0,VLOOKUP(Table1[[#This Row],[cnxn4]],Table1[[id]:[UUID]],2,FALSE),"")</f>
        <v>43a9f1ee-41d1-4181-9360-4415f9624ce2</v>
      </c>
      <c r="S60" s="5" t="str">
        <f>IF(LEN(Table1[[#This Row],[cnxn5]])&gt;0,VLOOKUP(Table1[[#This Row],[cnxn5]],Table1[[id]:[UUID]],2,FALSE),"")</f>
        <v/>
      </c>
      <c r="T6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"af258f6f-4dea-4f5a-936d-be49c638b262", "768fd55e-2295-4511-9e19-04a8f29f9d9e", "aa1a1b4b-c9b4-4d72-96ac-f45f38802f70", "43a9f1ee-41d1-4181-9360-4415f9624ce2" ], </v>
      </c>
      <c r="U60" s="3" t="str">
        <f>"""id"" : """&amp;Table1[[#This Row],[UUID]]&amp;""", "</f>
        <v xml:space="preserve">"id" : "43a9f1ee-41d1-4181-9360-4415f9624ce2", </v>
      </c>
      <c r="V60" s="3" t="str">
        <f>"""loginId"" : """&amp;Table1[[#This Row],[loginId]]&amp;""", "</f>
        <v xml:space="preserve">"loginId" : "ghall", </v>
      </c>
      <c r="W60" s="3" t="str">
        <f>"""pwd"" : """&amp;Table1[[#This Row],[pwd]]&amp;""", "</f>
        <v xml:space="preserve">"pwd" : "livelygig", </v>
      </c>
      <c r="X60" s="3" t="str">
        <f>"""firstName""  : """&amp;Table1[[#This Row],[firstName]]&amp;""", "</f>
        <v xml:space="preserve">"firstName"  : "Gerulf", </v>
      </c>
      <c r="Y60" s="3" t="str">
        <f>"""lastName"" : """&amp;Table1[[#This Row],[lastName]]&amp;""", "</f>
        <v xml:space="preserve">"lastName" : "Hall", </v>
      </c>
      <c r="Z6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0" s="3" t="str">
        <f>"""contacts"" : { ""channels"": [ {""url"" : """&amp;Table1[[#This Row],[contact1]]&amp;""", ""chanType"" : """&amp;Table1[[#This Row],[contact1 type]]&amp;""" } ] },"</f>
        <v>"contacts" : { "channels": [ {"url" : "mailto:info+59@livelygig.com", "chanType" : "email" } ] },</v>
      </c>
      <c r="AB60" s="3" t="str">
        <f t="shared" si="2"/>
        <v>Yata! 60</v>
      </c>
      <c r="AC60" s="3">
        <f>+Table1[[#This Row],[cnxn1]]</f>
        <v>74</v>
      </c>
      <c r="AD60" s="3">
        <f>+Table1[[#This Row],[cnxn2]]</f>
        <v>1</v>
      </c>
      <c r="AE60" s="3">
        <v>15</v>
      </c>
      <c r="AF60" s="3" t="str">
        <f>IF(LEN(Table1[[#This Row],[PostTarget1-1]])&gt;0,VLOOKUP(Table1[[#This Row],[PostTarget1-1]],Table1[[id]:[UUID]],2,FALSE),"")</f>
        <v>af258f6f-4dea-4f5a-936d-be49c638b262</v>
      </c>
      <c r="AG60" s="3" t="str">
        <f>IF(LEN(Table1[[#This Row],[PostTarget1-2]])&gt;0,VLOOKUP(Table1[[#This Row],[PostTarget1-2]],Table1[[id]:[UUID]],2,FALSE),"")</f>
        <v>768fd55e-2295-4511-9e19-04a8f29f9d9e</v>
      </c>
      <c r="AH60" s="3" t="str">
        <f>VLOOKUP(Table1[[#This Row],[PostLabel1]],skills[],2,TRUE)</f>
        <v>287f7f92-8ade-497a-914d-884d3626100e</v>
      </c>
      <c r="AI6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60" , "labels" : [ "287f7f92-8ade-497a-914d-884d3626100e" ] , "src" : "43a9f1ee-41d1-4181-9360-4415f9624ce2" , "trgts" : [ "af258f6f-4dea-4f5a-936d-be49c638b262", "768fd55e-2295-4511-9e19-04a8f29f9d9e" ] }</v>
      </c>
      <c r="AJ60" s="3" t="str">
        <f t="shared" si="3"/>
        <v>Recommended freelancer: Ando Masahashi …</v>
      </c>
      <c r="AK60" s="3">
        <f>+Table1[[#This Row],[cnxn1]]</f>
        <v>74</v>
      </c>
      <c r="AL60" s="3">
        <f>+Table1[[#This Row],[cnxn2]]</f>
        <v>1</v>
      </c>
      <c r="AM60" s="3">
        <v>18</v>
      </c>
      <c r="AN60" s="3" t="str">
        <f>IF(LEN(Table1[[#This Row],[PostTarget2-1]])&gt;0,VLOOKUP(Table1[[#This Row],[PostTarget2-1]],Table1[[id]:[UUID]],2,FALSE),"")</f>
        <v>af258f6f-4dea-4f5a-936d-be49c638b262</v>
      </c>
      <c r="AO60" s="3" t="str">
        <f>IF(LEN(Table1[[#This Row],[PostTarget2-2]])&gt;0,VLOOKUP(Table1[[#This Row],[PostTarget2-2]],Table1[[id]:[UUID]],2,FALSE),"")</f>
        <v>768fd55e-2295-4511-9e19-04a8f29f9d9e</v>
      </c>
      <c r="AP60" s="3" t="str">
        <f>VLOOKUP(Table1[[#This Row],[PostLabel2]],skills[],2,TRUE)</f>
        <v>84630a5c-455c-45ac-a530-abf539a7eed4</v>
      </c>
      <c r="AQ6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"84630a5c-455c-45ac-a530-abf539a7eed4" ] , "src" : "43a9f1ee-41d1-4181-9360-4415f9624ce2" , "trgts" : [ "768fd55e-2295-4511-9e19-04a8f29f9d9e", "aa1a1b4b-c9b4-4d72-96ac-f45f38802f70" ] }</v>
      </c>
      <c r="AR60" s="3" t="str">
        <f>"""initialPosts"" : ["&amp;Table1[[#This Row],[Post1]]&amp;Table1[[#This Row],[Post2]]&amp;" ]"</f>
        <v>"initialPosts" : [{ "content" : "Yata! 60" , "labels" : [ "287f7f92-8ade-497a-914d-884d3626100e" ] , "src" : "43a9f1ee-41d1-4181-9360-4415f9624ce2" , "trgts" : [ "af258f6f-4dea-4f5a-936d-be49c638b262", "768fd55e-2295-4511-9e19-04a8f29f9d9e" ] }, { "content" : "Recommended freelancer: Ando Masahashi …" , "labels" : [ "84630a5c-455c-45ac-a530-abf539a7eed4" ] , "src" : "43a9f1ee-41d1-4181-9360-4415f9624ce2" , "trgts" : [ "768fd55e-2295-4511-9e19-04a8f29f9d9e", "aa1a1b4b-c9b4-4d72-96ac-f45f38802f70" ] } ]</v>
      </c>
      <c r="AS6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"43a9f1ee-41d1-4181-9360-4415f9624ce2", "loginId" : "ghall", "pwd" : "livelygig", "firstName"  : "Gerulf", "lastName" : "Hall", "profilePic" : "https://encrypted-tbn0.gstatic.com/images?q=tbn:ANd9GcSkhqCi-FONrFAs5jciS2vsNwFmQ6ni4Leo8-TXTw_KQ7BAVysl3g", "contacts" : { "channels": [ {"url" : "mailto:info+59@livelygig.com", "chanType" : "email" } ] },"cnxns" : [ "af258f6f-4dea-4f5a-936d-be49c638b262", "768fd55e-2295-4511-9e19-04a8f29f9d9e", "aa1a1b4b-c9b4-4d72-96ac-f45f38802f70", "43a9f1ee-41d1-4181-9360-4415f9624ce2" ], "initialPosts" : [{ "content" : "Yata! 60" , "labels" : [ "287f7f92-8ade-497a-914d-884d3626100e" ] , "src" : "43a9f1ee-41d1-4181-9360-4415f9624ce2" , "trgts" : [ "af258f6f-4dea-4f5a-936d-be49c638b262", "768fd55e-2295-4511-9e19-04a8f29f9d9e" ] }, { "content" : "Recommended freelancer: Ando Masahashi …" , "labels" : [ "84630a5c-455c-45ac-a530-abf539a7eed4" ] , "src" : "43a9f1ee-41d1-4181-9360-4415f9624ce2" , "trgts" : [ "768fd55e-2295-4511-9e19-04a8f29f9d9e", "aa1a1b4b-c9b4-4d72-96ac-f45f38802f70" ] } ] },</v>
      </c>
    </row>
    <row r="61" spans="1:45" x14ac:dyDescent="0.25">
      <c r="A61" s="5">
        <v>60</v>
      </c>
      <c r="B61" s="5" t="s">
        <v>224</v>
      </c>
      <c r="C61" s="1" t="str">
        <f>LOWER(LEFT(Table1[[#This Row],[firstName]],1)&amp;Table1[[#This Row],[lastName]])</f>
        <v>myap</v>
      </c>
      <c r="D61" s="5" t="s">
        <v>119</v>
      </c>
      <c r="E61" s="5" t="s">
        <v>120</v>
      </c>
      <c r="F61" s="3" t="s">
        <v>331</v>
      </c>
      <c r="G61" s="3" t="str">
        <f>"mailto:info+"&amp;Table1[[#This Row],[id]]&amp;"@livelygig.com"</f>
        <v>mailto:info+60@livelygig.com</v>
      </c>
      <c r="H61" s="3" t="s">
        <v>364</v>
      </c>
      <c r="I61" s="3" t="s">
        <v>335</v>
      </c>
      <c r="J61" s="6">
        <v>64</v>
      </c>
      <c r="K61" s="6">
        <v>1</v>
      </c>
      <c r="L61" s="6">
        <v>60</v>
      </c>
      <c r="M61" s="6">
        <v>27</v>
      </c>
      <c r="N61" s="5"/>
      <c r="O61" s="5" t="str">
        <f>IF(LEN(Table1[[#This Row],[cnxn1]])&gt;0,VLOOKUP(Table1[[#This Row],[cnxn1]],Table1[[id]:[UUID]],2,FALSE),"")</f>
        <v>dfe045e9-42ad-41e5-a2a0-9890b219e4f7</v>
      </c>
      <c r="P61" s="5" t="str">
        <f>IF(LEN(Table1[[#This Row],[cnxn2]])&gt;0,VLOOKUP(Table1[[#This Row],[cnxn2]],Table1[[id]:[UUID]],2,FALSE),"")</f>
        <v>768fd55e-2295-4511-9e19-04a8f29f9d9e</v>
      </c>
      <c r="Q61" s="5" t="str">
        <f>IF(LEN(Table1[[#This Row],[cnxn3]])&gt;0,VLOOKUP(Table1[[#This Row],[cnxn3]],Table1[[id]:[UUID]],2,FALSE),"")</f>
        <v>cb4ac0f8-8d6e-4458-a018-66484ce4dff9</v>
      </c>
      <c r="R61" s="5" t="str">
        <f>IF(LEN(Table1[[#This Row],[cnxn4]])&gt;0,VLOOKUP(Table1[[#This Row],[cnxn4]],Table1[[id]:[UUID]],2,FALSE),"")</f>
        <v>8ae601e0-32dd-49d0-8c34-76196ad59861</v>
      </c>
      <c r="S61" s="5" t="str">
        <f>IF(LEN(Table1[[#This Row],[cnxn5]])&gt;0,VLOOKUP(Table1[[#This Row],[cnxn5]],Table1[[id]:[UUID]],2,FALSE),"")</f>
        <v/>
      </c>
      <c r="T6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"dfe045e9-42ad-41e5-a2a0-9890b219e4f7", "768fd55e-2295-4511-9e19-04a8f29f9d9e", "cb4ac0f8-8d6e-4458-a018-66484ce4dff9", "8ae601e0-32dd-49d0-8c34-76196ad59861" ], </v>
      </c>
      <c r="U61" s="3" t="str">
        <f>"""id"" : """&amp;Table1[[#This Row],[UUID]]&amp;""", "</f>
        <v xml:space="preserve">"id" : "cb4ac0f8-8d6e-4458-a018-66484ce4dff9", </v>
      </c>
      <c r="V61" s="3" t="str">
        <f>"""loginId"" : """&amp;Table1[[#This Row],[loginId]]&amp;""", "</f>
        <v xml:space="preserve">"loginId" : "myap", </v>
      </c>
      <c r="W61" s="3" t="str">
        <f>"""pwd"" : """&amp;Table1[[#This Row],[pwd]]&amp;""", "</f>
        <v xml:space="preserve">"pwd" : "livelygig", </v>
      </c>
      <c r="X61" s="3" t="str">
        <f>"""firstName""  : """&amp;Table1[[#This Row],[firstName]]&amp;""", "</f>
        <v xml:space="preserve">"firstName"  : "Megaira", </v>
      </c>
      <c r="Y61" s="3" t="str">
        <f>"""lastName"" : """&amp;Table1[[#This Row],[lastName]]&amp;""", "</f>
        <v xml:space="preserve">"lastName" : "Yap", </v>
      </c>
      <c r="Z6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1" s="3" t="str">
        <f>"""contacts"" : { ""channels"": [ {""url"" : """&amp;Table1[[#This Row],[contact1]]&amp;""", ""chanType"" : """&amp;Table1[[#This Row],[contact1 type]]&amp;""" } ] },"</f>
        <v>"contacts" : { "channels": [ {"url" : "mailto:info+60@livelygig.com", "chanType" : "email" } ] },</v>
      </c>
      <c r="AB61" s="3" t="str">
        <f t="shared" si="2"/>
        <v>Yata! 61</v>
      </c>
      <c r="AC61" s="3">
        <f>+Table1[[#This Row],[cnxn1]]</f>
        <v>64</v>
      </c>
      <c r="AD61" s="3">
        <f>+Table1[[#This Row],[cnxn2]]</f>
        <v>1</v>
      </c>
      <c r="AE61" s="3">
        <v>9</v>
      </c>
      <c r="AF61" s="3" t="str">
        <f>IF(LEN(Table1[[#This Row],[PostTarget1-1]])&gt;0,VLOOKUP(Table1[[#This Row],[PostTarget1-1]],Table1[[id]:[UUID]],2,FALSE),"")</f>
        <v>dfe045e9-42ad-41e5-a2a0-9890b219e4f7</v>
      </c>
      <c r="AG61" s="3" t="str">
        <f>IF(LEN(Table1[[#This Row],[PostTarget1-2]])&gt;0,VLOOKUP(Table1[[#This Row],[PostTarget1-2]],Table1[[id]:[UUID]],2,FALSE),"")</f>
        <v>768fd55e-2295-4511-9e19-04a8f29f9d9e</v>
      </c>
      <c r="AH61" s="3" t="str">
        <f>VLOOKUP(Table1[[#This Row],[PostLabel1]],skills[],2,TRUE)</f>
        <v>005330d8-02e6-400e-b30d-cb8183af3e7a</v>
      </c>
      <c r="AI6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61" , "labels" : [ "005330d8-02e6-400e-b30d-cb8183af3e7a" ] , "src" : "cb4ac0f8-8d6e-4458-a018-66484ce4dff9" , "trgts" : [ "dfe045e9-42ad-41e5-a2a0-9890b219e4f7", "768fd55e-2295-4511-9e19-04a8f29f9d9e" ] }</v>
      </c>
      <c r="AJ61" s="3" t="str">
        <f t="shared" si="3"/>
        <v>Recommended freelancer: Ando Masahashi …</v>
      </c>
      <c r="AK61" s="3">
        <f>+Table1[[#This Row],[cnxn1]]</f>
        <v>64</v>
      </c>
      <c r="AL61" s="3">
        <f>+Table1[[#This Row],[cnxn2]]</f>
        <v>1</v>
      </c>
      <c r="AM61" s="3">
        <v>3</v>
      </c>
      <c r="AN61" s="3" t="str">
        <f>IF(LEN(Table1[[#This Row],[PostTarget2-1]])&gt;0,VLOOKUP(Table1[[#This Row],[PostTarget2-1]],Table1[[id]:[UUID]],2,FALSE),"")</f>
        <v>dfe045e9-42ad-41e5-a2a0-9890b219e4f7</v>
      </c>
      <c r="AO61" s="3" t="str">
        <f>IF(LEN(Table1[[#This Row],[PostTarget2-2]])&gt;0,VLOOKUP(Table1[[#This Row],[PostTarget2-2]],Table1[[id]:[UUID]],2,FALSE),"")</f>
        <v>768fd55e-2295-4511-9e19-04a8f29f9d9e</v>
      </c>
      <c r="AP61" s="3" t="str">
        <f>VLOOKUP(Table1[[#This Row],[PostLabel2]],skills[],2,TRUE)</f>
        <v>123c2d45-f420-4b34-a677-ba81b45a09b1</v>
      </c>
      <c r="AQ6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"123c2d45-f420-4b34-a677-ba81b45a09b1" ] , "src" : "cb4ac0f8-8d6e-4458-a018-66484ce4dff9" , "trgts" : [ "768fd55e-2295-4511-9e19-04a8f29f9d9e", "cb4ac0f8-8d6e-4458-a018-66484ce4dff9" ] }</v>
      </c>
      <c r="AR61" s="3" t="str">
        <f>"""initialPosts"" : ["&amp;Table1[[#This Row],[Post1]]&amp;Table1[[#This Row],[Post2]]&amp;" ]"</f>
        <v>"initialPosts" : [{ "content" : "Yata! 61" , "labels" : [ "005330d8-02e6-400e-b30d-cb8183af3e7a" ] , "src" : "cb4ac0f8-8d6e-4458-a018-66484ce4dff9" , "trgts" : [ "dfe045e9-42ad-41e5-a2a0-9890b219e4f7", "768fd55e-2295-4511-9e19-04a8f29f9d9e" ] }, { "content" : "Recommended freelancer: Ando Masahashi …" , "labels" : [ "123c2d45-f420-4b34-a677-ba81b45a09b1" ] , "src" : "cb4ac0f8-8d6e-4458-a018-66484ce4dff9" , "trgts" : [ "768fd55e-2295-4511-9e19-04a8f29f9d9e", "cb4ac0f8-8d6e-4458-a018-66484ce4dff9" ] } ]</v>
      </c>
      <c r="AS6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"cb4ac0f8-8d6e-4458-a018-66484ce4dff9", "loginId" : "myap", "pwd" : "livelygig", "firstName"  : "Megaira", "lastName" : "Yap", "profilePic" : "https://encrypted-tbn0.gstatic.com/images?q=tbn:ANd9GcSkhqCi-FONrFAs5jciS2vsNwFmQ6ni4Leo8-TXTw_KQ7BAVysl3g", "contacts" : { "channels": [ {"url" : "mailto:info+60@livelygig.com", "chanType" : "email" } ] },"cnxns" : [ "dfe045e9-42ad-41e5-a2a0-9890b219e4f7", "768fd55e-2295-4511-9e19-04a8f29f9d9e", "cb4ac0f8-8d6e-4458-a018-66484ce4dff9", "8ae601e0-32dd-49d0-8c34-76196ad59861" ], "initialPosts" : [{ "content" : "Yata! 61" , "labels" : [ "005330d8-02e6-400e-b30d-cb8183af3e7a" ] , "src" : "cb4ac0f8-8d6e-4458-a018-66484ce4dff9" , "trgts" : [ "dfe045e9-42ad-41e5-a2a0-9890b219e4f7", "768fd55e-2295-4511-9e19-04a8f29f9d9e" ] }, { "content" : "Recommended freelancer: Ando Masahashi …" , "labels" : [ "123c2d45-f420-4b34-a677-ba81b45a09b1" ] , "src" : "cb4ac0f8-8d6e-4458-a018-66484ce4dff9" , "trgts" : [ "768fd55e-2295-4511-9e19-04a8f29f9d9e", "cb4ac0f8-8d6e-4458-a018-66484ce4dff9" ] } ] },</v>
      </c>
    </row>
    <row r="62" spans="1:45" x14ac:dyDescent="0.25">
      <c r="A62" s="2">
        <v>61</v>
      </c>
      <c r="B62" s="1" t="s">
        <v>225</v>
      </c>
      <c r="C62" s="1" t="str">
        <f>LOWER(LEFT(Table1[[#This Row],[firstName]],1)&amp;Table1[[#This Row],[lastName]])</f>
        <v>csalvage</v>
      </c>
      <c r="D62" s="5" t="s">
        <v>121</v>
      </c>
      <c r="E62" s="5" t="s">
        <v>122</v>
      </c>
      <c r="F62" s="3" t="s">
        <v>331</v>
      </c>
      <c r="G62" s="3" t="str">
        <f>"mailto:info+"&amp;Table1[[#This Row],[id]]&amp;"@livelygig.com"</f>
        <v>mailto:info+61@livelygig.com</v>
      </c>
      <c r="H62" s="3" t="s">
        <v>364</v>
      </c>
      <c r="I62" s="3" t="s">
        <v>335</v>
      </c>
      <c r="J62" s="6">
        <v>1</v>
      </c>
      <c r="K62" s="6">
        <v>5</v>
      </c>
      <c r="L62" s="6">
        <v>4</v>
      </c>
      <c r="M62" s="6">
        <v>2</v>
      </c>
      <c r="N62" s="5"/>
      <c r="O62" s="5" t="str">
        <f>IF(LEN(Table1[[#This Row],[cnxn1]])&gt;0,VLOOKUP(Table1[[#This Row],[cnxn1]],Table1[[id]:[UUID]],2,FALSE),"")</f>
        <v>768fd55e-2295-4511-9e19-04a8f29f9d9e</v>
      </c>
      <c r="P62" s="5" t="str">
        <f>IF(LEN(Table1[[#This Row],[cnxn2]])&gt;0,VLOOKUP(Table1[[#This Row],[cnxn2]],Table1[[id]:[UUID]],2,FALSE),"")</f>
        <v>23c3669c-de78-4a5d-8c15-4a3792a96f10</v>
      </c>
      <c r="Q62" s="5" t="str">
        <f>IF(LEN(Table1[[#This Row],[cnxn3]])&gt;0,VLOOKUP(Table1[[#This Row],[cnxn3]],Table1[[id]:[UUID]],2,FALSE),"")</f>
        <v>c6a3c02e-5724-4a35-adc7-ddc37d3c721b</v>
      </c>
      <c r="R62" s="5" t="str">
        <f>IF(LEN(Table1[[#This Row],[cnxn4]])&gt;0,VLOOKUP(Table1[[#This Row],[cnxn4]],Table1[[id]:[UUID]],2,FALSE),"")</f>
        <v>89cbeaaf-bb58-48a4-8bdf-2917d6ae110d</v>
      </c>
      <c r="S62" s="5" t="str">
        <f>IF(LEN(Table1[[#This Row],[cnxn5]])&gt;0,VLOOKUP(Table1[[#This Row],[cnxn5]],Table1[[id]:[UUID]],2,FALSE),"")</f>
        <v/>
      </c>
      <c r="T6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"768fd55e-2295-4511-9e19-04a8f29f9d9e", "23c3669c-de78-4a5d-8c15-4a3792a96f10", "c6a3c02e-5724-4a35-adc7-ddc37d3c721b", "89cbeaaf-bb58-48a4-8bdf-2917d6ae110d" ], </v>
      </c>
      <c r="U62" s="3" t="str">
        <f>"""id"" : """&amp;Table1[[#This Row],[UUID]]&amp;""", "</f>
        <v xml:space="preserve">"id" : "d57e47d9-3ad4-45d3-9dd9-c7898dcfbfbc", </v>
      </c>
      <c r="V62" s="3" t="str">
        <f>"""loginId"" : """&amp;Table1[[#This Row],[loginId]]&amp;""", "</f>
        <v xml:space="preserve">"loginId" : "csalvage", </v>
      </c>
      <c r="W62" s="3" t="str">
        <f>"""pwd"" : """&amp;Table1[[#This Row],[pwd]]&amp;""", "</f>
        <v xml:space="preserve">"pwd" : "livelygig", </v>
      </c>
      <c r="X62" s="3" t="str">
        <f>"""firstName""  : """&amp;Table1[[#This Row],[firstName]]&amp;""", "</f>
        <v xml:space="preserve">"firstName"  : "Cerdic", </v>
      </c>
      <c r="Y62" s="3" t="str">
        <f>"""lastName"" : """&amp;Table1[[#This Row],[lastName]]&amp;""", "</f>
        <v xml:space="preserve">"lastName" : "Salvage", </v>
      </c>
      <c r="Z6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2" s="3" t="str">
        <f>"""contacts"" : { ""channels"": [ {""url"" : """&amp;Table1[[#This Row],[contact1]]&amp;""", ""chanType"" : """&amp;Table1[[#This Row],[contact1 type]]&amp;""" } ] },"</f>
        <v>"contacts" : { "channels": [ {"url" : "mailto:info+61@livelygig.com", "chanType" : "email" } ] },</v>
      </c>
      <c r="AB62" s="3" t="str">
        <f t="shared" si="2"/>
        <v>Yata! 62</v>
      </c>
      <c r="AC62" s="3">
        <f>+Table1[[#This Row],[cnxn1]]</f>
        <v>1</v>
      </c>
      <c r="AD62" s="3">
        <f>+Table1[[#This Row],[cnxn2]]</f>
        <v>5</v>
      </c>
      <c r="AE62" s="3">
        <v>18</v>
      </c>
      <c r="AF62" s="3" t="str">
        <f>IF(LEN(Table1[[#This Row],[PostTarget1-1]])&gt;0,VLOOKUP(Table1[[#This Row],[PostTarget1-1]],Table1[[id]:[UUID]],2,FALSE),"")</f>
        <v>768fd55e-2295-4511-9e19-04a8f29f9d9e</v>
      </c>
      <c r="AG62" s="3" t="str">
        <f>IF(LEN(Table1[[#This Row],[PostTarget1-2]])&gt;0,VLOOKUP(Table1[[#This Row],[PostTarget1-2]],Table1[[id]:[UUID]],2,FALSE),"")</f>
        <v>23c3669c-de78-4a5d-8c15-4a3792a96f10</v>
      </c>
      <c r="AH62" s="3" t="str">
        <f>VLOOKUP(Table1[[#This Row],[PostLabel1]],skills[],2,TRUE)</f>
        <v>84630a5c-455c-45ac-a530-abf539a7eed4</v>
      </c>
      <c r="AI6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62" , "labels" : [ "84630a5c-455c-45ac-a530-abf539a7eed4" ] , "src" : "d57e47d9-3ad4-45d3-9dd9-c7898dcfbfbc" , "trgts" : [ "768fd55e-2295-4511-9e19-04a8f29f9d9e", "23c3669c-de78-4a5d-8c15-4a3792a96f10" ] }</v>
      </c>
      <c r="AJ62" s="3" t="str">
        <f t="shared" si="3"/>
        <v>Recommended freelancer: Ando Masahashi …</v>
      </c>
      <c r="AK62" s="3">
        <f>+Table1[[#This Row],[cnxn1]]</f>
        <v>1</v>
      </c>
      <c r="AL62" s="3">
        <f>+Table1[[#This Row],[cnxn2]]</f>
        <v>5</v>
      </c>
      <c r="AM62" s="3">
        <v>6</v>
      </c>
      <c r="AN62" s="3" t="str">
        <f>IF(LEN(Table1[[#This Row],[PostTarget2-1]])&gt;0,VLOOKUP(Table1[[#This Row],[PostTarget2-1]],Table1[[id]:[UUID]],2,FALSE),"")</f>
        <v>768fd55e-2295-4511-9e19-04a8f29f9d9e</v>
      </c>
      <c r="AO62" s="3" t="str">
        <f>IF(LEN(Table1[[#This Row],[PostTarget2-2]])&gt;0,VLOOKUP(Table1[[#This Row],[PostTarget2-2]],Table1[[id]:[UUID]],2,FALSE),"")</f>
        <v>23c3669c-de78-4a5d-8c15-4a3792a96f10</v>
      </c>
      <c r="AP62" s="3" t="str">
        <f>VLOOKUP(Table1[[#This Row],[PostLabel2]],skills[],2,TRUE)</f>
        <v>ad3743fa-fee8-4073-9ebe-3284a909454f</v>
      </c>
      <c r="AQ6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"ad3743fa-fee8-4073-9ebe-3284a909454f" ] , "src" : "d57e47d9-3ad4-45d3-9dd9-c7898dcfbfbc" , "trgts" : [ "23c3669c-de78-4a5d-8c15-4a3792a96f10", "c6a3c02e-5724-4a35-adc7-ddc37d3c721b" ] }</v>
      </c>
      <c r="AR62" s="3" t="str">
        <f>"""initialPosts"" : ["&amp;Table1[[#This Row],[Post1]]&amp;Table1[[#This Row],[Post2]]&amp;" ]"</f>
        <v>"initialPosts" : [{ "content" : "Yata! 62" , "labels" : [ "84630a5c-455c-45ac-a530-abf539a7eed4" ] , "src" : "d57e47d9-3ad4-45d3-9dd9-c7898dcfbfbc" , "trgts" : [ "768fd55e-2295-4511-9e19-04a8f29f9d9e", "23c3669c-de78-4a5d-8c15-4a3792a96f10" ] }, { "content" : "Recommended freelancer: Ando Masahashi …" , "labels" : [ "ad3743fa-fee8-4073-9ebe-3284a909454f" ] , "src" : "d57e47d9-3ad4-45d3-9dd9-c7898dcfbfbc" , "trgts" : [ "23c3669c-de78-4a5d-8c15-4a3792a96f10", "c6a3c02e-5724-4a35-adc7-ddc37d3c721b" ] } ]</v>
      </c>
      <c r="AS6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"d57e47d9-3ad4-45d3-9dd9-c7898dcfbfbc", "loginId" : "csalvage", "pwd" : "livelygig", "firstName"  : "Cerdic", "lastName" : "Salvage", "profilePic" : "https://encrypted-tbn0.gstatic.com/images?q=tbn:ANd9GcSkhqCi-FONrFAs5jciS2vsNwFmQ6ni4Leo8-TXTw_KQ7BAVysl3g", "contacts" : { "channels": [ {"url" : "mailto:info+61@livelygig.com", "chanType" : "email" } ] },"cnxns" : [ "768fd55e-2295-4511-9e19-04a8f29f9d9e", "23c3669c-de78-4a5d-8c15-4a3792a96f10", "c6a3c02e-5724-4a35-adc7-ddc37d3c721b", "89cbeaaf-bb58-48a4-8bdf-2917d6ae110d" ], "initialPosts" : [{ "content" : "Yata! 62" , "labels" : [ "84630a5c-455c-45ac-a530-abf539a7eed4" ] , "src" : "d57e47d9-3ad4-45d3-9dd9-c7898dcfbfbc" , "trgts" : [ "768fd55e-2295-4511-9e19-04a8f29f9d9e", "23c3669c-de78-4a5d-8c15-4a3792a96f10" ] }, { "content" : "Recommended freelancer: Ando Masahashi …" , "labels" : [ "ad3743fa-fee8-4073-9ebe-3284a909454f" ] , "src" : "d57e47d9-3ad4-45d3-9dd9-c7898dcfbfbc" , "trgts" : [ "23c3669c-de78-4a5d-8c15-4a3792a96f10", "c6a3c02e-5724-4a35-adc7-ddc37d3c721b" ] } ] },</v>
      </c>
    </row>
    <row r="63" spans="1:45" x14ac:dyDescent="0.25">
      <c r="A63" s="2">
        <v>62</v>
      </c>
      <c r="B63" s="1" t="s">
        <v>226</v>
      </c>
      <c r="C63" s="1" t="str">
        <f>LOWER(LEFT(Table1[[#This Row],[firstName]],1)&amp;Table1[[#This Row],[lastName]])</f>
        <v>dnagy</v>
      </c>
      <c r="D63" s="5" t="s">
        <v>123</v>
      </c>
      <c r="E63" s="5" t="s">
        <v>124</v>
      </c>
      <c r="F63" s="3" t="s">
        <v>331</v>
      </c>
      <c r="G63" s="3" t="str">
        <f>"mailto:info+"&amp;Table1[[#This Row],[id]]&amp;"@livelygig.com"</f>
        <v>mailto:info+62@livelygig.com</v>
      </c>
      <c r="H63" s="3" t="s">
        <v>364</v>
      </c>
      <c r="I63" s="3" t="s">
        <v>335</v>
      </c>
      <c r="J63" s="6">
        <v>1</v>
      </c>
      <c r="K63" s="6">
        <v>79</v>
      </c>
      <c r="L63" s="6">
        <v>37</v>
      </c>
      <c r="M63" s="5"/>
      <c r="N63" s="5"/>
      <c r="O63" s="5" t="str">
        <f>IF(LEN(Table1[[#This Row],[cnxn1]])&gt;0,VLOOKUP(Table1[[#This Row],[cnxn1]],Table1[[id]:[UUID]],2,FALSE),"")</f>
        <v>768fd55e-2295-4511-9e19-04a8f29f9d9e</v>
      </c>
      <c r="P63" s="5" t="str">
        <f>IF(LEN(Table1[[#This Row],[cnxn2]])&gt;0,VLOOKUP(Table1[[#This Row],[cnxn2]],Table1[[id]:[UUID]],2,FALSE),"")</f>
        <v>5a452f49-bb74-4f96-8656-65f6df9856be</v>
      </c>
      <c r="Q63" s="5" t="str">
        <f>IF(LEN(Table1[[#This Row],[cnxn3]])&gt;0,VLOOKUP(Table1[[#This Row],[cnxn3]],Table1[[id]:[UUID]],2,FALSE),"")</f>
        <v>13421f9e-1bff-4575-820d-1806c8d31190</v>
      </c>
      <c r="R63" s="5" t="str">
        <f>IF(LEN(Table1[[#This Row],[cnxn4]])&gt;0,VLOOKUP(Table1[[#This Row],[cnxn4]],Table1[[id]:[UUID]],2,FALSE),"")</f>
        <v/>
      </c>
      <c r="S63" s="5" t="str">
        <f>IF(LEN(Table1[[#This Row],[cnxn5]])&gt;0,VLOOKUP(Table1[[#This Row],[cnxn5]],Table1[[id]:[UUID]],2,FALSE),"")</f>
        <v/>
      </c>
      <c r="T6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"768fd55e-2295-4511-9e19-04a8f29f9d9e", "5a452f49-bb74-4f96-8656-65f6df9856be", "13421f9e-1bff-4575-820d-1806c8d31190" ], </v>
      </c>
      <c r="U63" s="3" t="str">
        <f>"""id"" : """&amp;Table1[[#This Row],[UUID]]&amp;""", "</f>
        <v xml:space="preserve">"id" : "3637b365-f83f-4746-9bad-041537e4ff2c", </v>
      </c>
      <c r="V63" s="3" t="str">
        <f>"""loginId"" : """&amp;Table1[[#This Row],[loginId]]&amp;""", "</f>
        <v xml:space="preserve">"loginId" : "dnagy", </v>
      </c>
      <c r="W63" s="3" t="str">
        <f>"""pwd"" : """&amp;Table1[[#This Row],[pwd]]&amp;""", "</f>
        <v xml:space="preserve">"pwd" : "livelygig", </v>
      </c>
      <c r="X63" s="3" t="str">
        <f>"""firstName""  : """&amp;Table1[[#This Row],[firstName]]&amp;""", "</f>
        <v xml:space="preserve">"firstName"  : "Dragana", </v>
      </c>
      <c r="Y63" s="3" t="str">
        <f>"""lastName"" : """&amp;Table1[[#This Row],[lastName]]&amp;""", "</f>
        <v xml:space="preserve">"lastName" : "Nagy", </v>
      </c>
      <c r="Z6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3" s="3" t="str">
        <f>"""contacts"" : { ""channels"": [ {""url"" : """&amp;Table1[[#This Row],[contact1]]&amp;""", ""chanType"" : """&amp;Table1[[#This Row],[contact1 type]]&amp;""" } ] },"</f>
        <v>"contacts" : { "channels": [ {"url" : "mailto:info+62@livelygig.com", "chanType" : "email" } ] },</v>
      </c>
      <c r="AB63" s="3" t="str">
        <f t="shared" si="2"/>
        <v>Yata! 63</v>
      </c>
      <c r="AC63" s="3">
        <f>+Table1[[#This Row],[cnxn1]]</f>
        <v>1</v>
      </c>
      <c r="AD63" s="3">
        <f>+Table1[[#This Row],[cnxn2]]</f>
        <v>79</v>
      </c>
      <c r="AE63" s="3">
        <v>3</v>
      </c>
      <c r="AF63" s="3" t="str">
        <f>IF(LEN(Table1[[#This Row],[PostTarget1-1]])&gt;0,VLOOKUP(Table1[[#This Row],[PostTarget1-1]],Table1[[id]:[UUID]],2,FALSE),"")</f>
        <v>768fd55e-2295-4511-9e19-04a8f29f9d9e</v>
      </c>
      <c r="AG63" s="3" t="str">
        <f>IF(LEN(Table1[[#This Row],[PostTarget1-2]])&gt;0,VLOOKUP(Table1[[#This Row],[PostTarget1-2]],Table1[[id]:[UUID]],2,FALSE),"")</f>
        <v>5a452f49-bb74-4f96-8656-65f6df9856be</v>
      </c>
      <c r="AH63" s="3" t="str">
        <f>VLOOKUP(Table1[[#This Row],[PostLabel1]],skills[],2,TRUE)</f>
        <v>123c2d45-f420-4b34-a677-ba81b45a09b1</v>
      </c>
      <c r="AI6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63" , "labels" : [ "123c2d45-f420-4b34-a677-ba81b45a09b1" ] , "src" : "3637b365-f83f-4746-9bad-041537e4ff2c" , "trgts" : [ "768fd55e-2295-4511-9e19-04a8f29f9d9e", "5a452f49-bb74-4f96-8656-65f6df9856be" ] }</v>
      </c>
      <c r="AJ63" s="3" t="str">
        <f t="shared" si="3"/>
        <v>Recommended freelancer: Ando Masahashi …</v>
      </c>
      <c r="AK63" s="3">
        <f>+Table1[[#This Row],[cnxn1]]</f>
        <v>1</v>
      </c>
      <c r="AL63" s="3">
        <f>+Table1[[#This Row],[cnxn2]]</f>
        <v>79</v>
      </c>
      <c r="AM63" s="3">
        <v>2</v>
      </c>
      <c r="AN63" s="3" t="str">
        <f>IF(LEN(Table1[[#This Row],[PostTarget2-1]])&gt;0,VLOOKUP(Table1[[#This Row],[PostTarget2-1]],Table1[[id]:[UUID]],2,FALSE),"")</f>
        <v>768fd55e-2295-4511-9e19-04a8f29f9d9e</v>
      </c>
      <c r="AO63" s="3" t="str">
        <f>IF(LEN(Table1[[#This Row],[PostTarget2-2]])&gt;0,VLOOKUP(Table1[[#This Row],[PostTarget2-2]],Table1[[id]:[UUID]],2,FALSE),"")</f>
        <v>5a452f49-bb74-4f96-8656-65f6df9856be</v>
      </c>
      <c r="AP63" s="3" t="str">
        <f>VLOOKUP(Table1[[#This Row],[PostLabel2]],skills[],2,TRUE)</f>
        <v>dbd583b1-2ab4-49b2-8d23-6f3ca2eff039</v>
      </c>
      <c r="AQ6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"dbd583b1-2ab4-49b2-8d23-6f3ca2eff039" ] , "src" : "3637b365-f83f-4746-9bad-041537e4ff2c" , "trgts" : [ "5a452f49-bb74-4f96-8656-65f6df9856be", "13421f9e-1bff-4575-820d-1806c8d31190" ] }</v>
      </c>
      <c r="AR63" s="3" t="str">
        <f>"""initialPosts"" : ["&amp;Table1[[#This Row],[Post1]]&amp;Table1[[#This Row],[Post2]]&amp;" ]"</f>
        <v>"initialPosts" : [{ "content" : "Yata! 63" , "labels" : [ "123c2d45-f420-4b34-a677-ba81b45a09b1" ] , "src" : "3637b365-f83f-4746-9bad-041537e4ff2c" , "trgts" : [ "768fd55e-2295-4511-9e19-04a8f29f9d9e", "5a452f49-bb74-4f96-8656-65f6df9856be" ] }, { "content" : "Recommended freelancer: Ando Masahashi …" , "labels" : [ "dbd583b1-2ab4-49b2-8d23-6f3ca2eff039" ] , "src" : "3637b365-f83f-4746-9bad-041537e4ff2c" , "trgts" : [ "5a452f49-bb74-4f96-8656-65f6df9856be", "13421f9e-1bff-4575-820d-1806c8d31190" ] } ]</v>
      </c>
      <c r="AS6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"3637b365-f83f-4746-9bad-041537e4ff2c", "loginId" : "dnagy", "pwd" : "livelygig", "firstName"  : "Dragana", "lastName" : "Nagy", "profilePic" : "https://encrypted-tbn0.gstatic.com/images?q=tbn:ANd9GcSkhqCi-FONrFAs5jciS2vsNwFmQ6ni4Leo8-TXTw_KQ7BAVysl3g", "contacts" : { "channels": [ {"url" : "mailto:info+62@livelygig.com", "chanType" : "email" } ] },"cnxns" : [ "768fd55e-2295-4511-9e19-04a8f29f9d9e", "5a452f49-bb74-4f96-8656-65f6df9856be", "13421f9e-1bff-4575-820d-1806c8d31190" ], "initialPosts" : [{ "content" : "Yata! 63" , "labels" : [ "123c2d45-f420-4b34-a677-ba81b45a09b1" ] , "src" : "3637b365-f83f-4746-9bad-041537e4ff2c" , "trgts" : [ "768fd55e-2295-4511-9e19-04a8f29f9d9e", "5a452f49-bb74-4f96-8656-65f6df9856be" ] }, { "content" : "Recommended freelancer: Ando Masahashi …" , "labels" : [ "dbd583b1-2ab4-49b2-8d23-6f3ca2eff039" ] , "src" : "3637b365-f83f-4746-9bad-041537e4ff2c" , "trgts" : [ "5a452f49-bb74-4f96-8656-65f6df9856be", "13421f9e-1bff-4575-820d-1806c8d31190" ] } ] },</v>
      </c>
    </row>
    <row r="64" spans="1:45" x14ac:dyDescent="0.25">
      <c r="A64" s="4">
        <v>63</v>
      </c>
      <c r="B64" s="1" t="s">
        <v>227</v>
      </c>
      <c r="C64" s="1" t="str">
        <f>LOWER(LEFT(Table1[[#This Row],[firstName]],1)&amp;Table1[[#This Row],[lastName]])</f>
        <v>kestévez</v>
      </c>
      <c r="D64" s="5" t="s">
        <v>125</v>
      </c>
      <c r="E64" s="5" t="s">
        <v>126</v>
      </c>
      <c r="F64" s="3" t="s">
        <v>331</v>
      </c>
      <c r="G64" s="3" t="str">
        <f>"mailto:info+"&amp;Table1[[#This Row],[id]]&amp;"@livelygig.com"</f>
        <v>mailto:info+63@livelygig.com</v>
      </c>
      <c r="H64" s="3" t="s">
        <v>364</v>
      </c>
      <c r="I64" s="3" t="s">
        <v>335</v>
      </c>
      <c r="J64" s="6">
        <v>12</v>
      </c>
      <c r="K64" s="6">
        <v>77</v>
      </c>
      <c r="L64" s="6">
        <v>44</v>
      </c>
      <c r="M64" s="5"/>
      <c r="N64" s="5"/>
      <c r="O64" s="5" t="str">
        <f>IF(LEN(Table1[[#This Row],[cnxn1]])&gt;0,VLOOKUP(Table1[[#This Row],[cnxn1]],Table1[[id]:[UUID]],2,FALSE),"")</f>
        <v>05a543f8-0d75-4a25-9b0f-2ef7c6ac85dc</v>
      </c>
      <c r="P64" s="5" t="str">
        <f>IF(LEN(Table1[[#This Row],[cnxn2]])&gt;0,VLOOKUP(Table1[[#This Row],[cnxn2]],Table1[[id]:[UUID]],2,FALSE),"")</f>
        <v>c1835ecc-f9ea-4449-af7b-2fcea845763c</v>
      </c>
      <c r="Q64" s="5" t="str">
        <f>IF(LEN(Table1[[#This Row],[cnxn3]])&gt;0,VLOOKUP(Table1[[#This Row],[cnxn3]],Table1[[id]:[UUID]],2,FALSE),"")</f>
        <v>dbcc610b-ab0e-4a82-9aba-af849ffb6b6b</v>
      </c>
      <c r="R64" s="5" t="str">
        <f>IF(LEN(Table1[[#This Row],[cnxn4]])&gt;0,VLOOKUP(Table1[[#This Row],[cnxn4]],Table1[[id]:[UUID]],2,FALSE),"")</f>
        <v/>
      </c>
      <c r="S64" s="5" t="str">
        <f>IF(LEN(Table1[[#This Row],[cnxn5]])&gt;0,VLOOKUP(Table1[[#This Row],[cnxn5]],Table1[[id]:[UUID]],2,FALSE),"")</f>
        <v/>
      </c>
      <c r="T6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"05a543f8-0d75-4a25-9b0f-2ef7c6ac85dc", "c1835ecc-f9ea-4449-af7b-2fcea845763c", "dbcc610b-ab0e-4a82-9aba-af849ffb6b6b" ], </v>
      </c>
      <c r="U64" s="3" t="str">
        <f>"""id"" : """&amp;Table1[[#This Row],[UUID]]&amp;""", "</f>
        <v xml:space="preserve">"id" : "9497068c-5c42-48e2-8de9-14a2e44dc651", </v>
      </c>
      <c r="V64" s="3" t="str">
        <f>"""loginId"" : """&amp;Table1[[#This Row],[loginId]]&amp;""", "</f>
        <v xml:space="preserve">"loginId" : "kestévez", </v>
      </c>
      <c r="W64" s="3" t="str">
        <f>"""pwd"" : """&amp;Table1[[#This Row],[pwd]]&amp;""", "</f>
        <v xml:space="preserve">"pwd" : "livelygig", </v>
      </c>
      <c r="X64" s="3" t="str">
        <f>"""firstName""  : """&amp;Table1[[#This Row],[firstName]]&amp;""", "</f>
        <v xml:space="preserve">"firstName"  : "Karina", </v>
      </c>
      <c r="Y64" s="3" t="str">
        <f>"""lastName"" : """&amp;Table1[[#This Row],[lastName]]&amp;""", "</f>
        <v xml:space="preserve">"lastName" : "Estévez", </v>
      </c>
      <c r="Z6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4" s="3" t="str">
        <f>"""contacts"" : { ""channels"": [ {""url"" : """&amp;Table1[[#This Row],[contact1]]&amp;""", ""chanType"" : """&amp;Table1[[#This Row],[contact1 type]]&amp;""" } ] },"</f>
        <v>"contacts" : { "channels": [ {"url" : "mailto:info+63@livelygig.com", "chanType" : "email" } ] },</v>
      </c>
      <c r="AB64" s="3" t="str">
        <f t="shared" si="2"/>
        <v>Yata! 64</v>
      </c>
      <c r="AC64" s="3">
        <f>+Table1[[#This Row],[cnxn1]]</f>
        <v>12</v>
      </c>
      <c r="AD64" s="3">
        <f>+Table1[[#This Row],[cnxn2]]</f>
        <v>77</v>
      </c>
      <c r="AE64" s="3">
        <v>6</v>
      </c>
      <c r="AF64" s="3" t="str">
        <f>IF(LEN(Table1[[#This Row],[PostTarget1-1]])&gt;0,VLOOKUP(Table1[[#This Row],[PostTarget1-1]],Table1[[id]:[UUID]],2,FALSE),"")</f>
        <v>05a543f8-0d75-4a25-9b0f-2ef7c6ac85dc</v>
      </c>
      <c r="AG64" s="3" t="str">
        <f>IF(LEN(Table1[[#This Row],[PostTarget1-2]])&gt;0,VLOOKUP(Table1[[#This Row],[PostTarget1-2]],Table1[[id]:[UUID]],2,FALSE),"")</f>
        <v>c1835ecc-f9ea-4449-af7b-2fcea845763c</v>
      </c>
      <c r="AH64" s="3" t="str">
        <f>VLOOKUP(Table1[[#This Row],[PostLabel1]],skills[],2,TRUE)</f>
        <v>ad3743fa-fee8-4073-9ebe-3284a909454f</v>
      </c>
      <c r="AI6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64" , "labels" : [ "ad3743fa-fee8-4073-9ebe-3284a909454f" ] , "src" : "9497068c-5c42-48e2-8de9-14a2e44dc651" , "trgts" : [ "05a543f8-0d75-4a25-9b0f-2ef7c6ac85dc", "c1835ecc-f9ea-4449-af7b-2fcea845763c" ] }</v>
      </c>
      <c r="AJ64" s="3" t="str">
        <f t="shared" si="3"/>
        <v>Recommended freelancer: Ando Masahashi …</v>
      </c>
      <c r="AK64" s="3">
        <f>+Table1[[#This Row],[cnxn1]]</f>
        <v>12</v>
      </c>
      <c r="AL64" s="3">
        <f>+Table1[[#This Row],[cnxn2]]</f>
        <v>77</v>
      </c>
      <c r="AM64" s="3">
        <v>19</v>
      </c>
      <c r="AN64" s="3" t="str">
        <f>IF(LEN(Table1[[#This Row],[PostTarget2-1]])&gt;0,VLOOKUP(Table1[[#This Row],[PostTarget2-1]],Table1[[id]:[UUID]],2,FALSE),"")</f>
        <v>05a543f8-0d75-4a25-9b0f-2ef7c6ac85dc</v>
      </c>
      <c r="AO64" s="3" t="str">
        <f>IF(LEN(Table1[[#This Row],[PostTarget2-2]])&gt;0,VLOOKUP(Table1[[#This Row],[PostTarget2-2]],Table1[[id]:[UUID]],2,FALSE),"")</f>
        <v>c1835ecc-f9ea-4449-af7b-2fcea845763c</v>
      </c>
      <c r="AP64" s="3" t="str">
        <f>VLOOKUP(Table1[[#This Row],[PostLabel2]],skills[],2,TRUE)</f>
        <v>7fb8bd8a-8e4b-48a8-900d-ba629b643344</v>
      </c>
      <c r="AQ6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"7fb8bd8a-8e4b-48a8-900d-ba629b643344" ] , "src" : "9497068c-5c42-48e2-8de9-14a2e44dc651" , "trgts" : [ "c1835ecc-f9ea-4449-af7b-2fcea845763c", "dbcc610b-ab0e-4a82-9aba-af849ffb6b6b" ] }</v>
      </c>
      <c r="AR64" s="3" t="str">
        <f>"""initialPosts"" : ["&amp;Table1[[#This Row],[Post1]]&amp;Table1[[#This Row],[Post2]]&amp;" ]"</f>
        <v>"initialPosts" : [{ "content" : "Yata! 64" , "labels" : [ "ad3743fa-fee8-4073-9ebe-3284a909454f" ] , "src" : "9497068c-5c42-48e2-8de9-14a2e44dc651" , "trgts" : [ "05a543f8-0d75-4a25-9b0f-2ef7c6ac85dc", "c1835ecc-f9ea-4449-af7b-2fcea845763c" ] }, { "content" : "Recommended freelancer: Ando Masahashi …" , "labels" : [ "7fb8bd8a-8e4b-48a8-900d-ba629b643344" ] , "src" : "9497068c-5c42-48e2-8de9-14a2e44dc651" , "trgts" : [ "c1835ecc-f9ea-4449-af7b-2fcea845763c", "dbcc610b-ab0e-4a82-9aba-af849ffb6b6b" ] } ]</v>
      </c>
      <c r="AS6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"9497068c-5c42-48e2-8de9-14a2e44dc651", "loginId" : "kestévez", "pwd" : "livelygig", "firstName"  : "Karina", "lastName" : "Estévez", "profilePic" : "https://encrypted-tbn0.gstatic.com/images?q=tbn:ANd9GcSkhqCi-FONrFAs5jciS2vsNwFmQ6ni4Leo8-TXTw_KQ7BAVysl3g", "contacts" : { "channels": [ {"url" : "mailto:info+63@livelygig.com", "chanType" : "email" } ] },"cnxns" : [ "05a543f8-0d75-4a25-9b0f-2ef7c6ac85dc", "c1835ecc-f9ea-4449-af7b-2fcea845763c", "dbcc610b-ab0e-4a82-9aba-af849ffb6b6b" ], "initialPosts" : [{ "content" : "Yata! 64" , "labels" : [ "ad3743fa-fee8-4073-9ebe-3284a909454f" ] , "src" : "9497068c-5c42-48e2-8de9-14a2e44dc651" , "trgts" : [ "05a543f8-0d75-4a25-9b0f-2ef7c6ac85dc", "c1835ecc-f9ea-4449-af7b-2fcea845763c" ] }, { "content" : "Recommended freelancer: Ando Masahashi …" , "labels" : [ "7fb8bd8a-8e4b-48a8-900d-ba629b643344" ] , "src" : "9497068c-5c42-48e2-8de9-14a2e44dc651" , "trgts" : [ "c1835ecc-f9ea-4449-af7b-2fcea845763c", "dbcc610b-ab0e-4a82-9aba-af849ffb6b6b" ] } ] },</v>
      </c>
    </row>
    <row r="65" spans="1:45" x14ac:dyDescent="0.25">
      <c r="A65" s="5">
        <v>64</v>
      </c>
      <c r="B65" s="5" t="s">
        <v>228</v>
      </c>
      <c r="C65" s="1" t="str">
        <f>LOWER(LEFT(Table1[[#This Row],[firstName]],1)&amp;Table1[[#This Row],[lastName]])</f>
        <v>mmachado</v>
      </c>
      <c r="D65" s="5" t="s">
        <v>127</v>
      </c>
      <c r="E65" s="5" t="s">
        <v>128</v>
      </c>
      <c r="F65" s="3" t="s">
        <v>331</v>
      </c>
      <c r="G65" s="3" t="str">
        <f>"mailto:info+"&amp;Table1[[#This Row],[id]]&amp;"@livelygig.com"</f>
        <v>mailto:info+64@livelygig.com</v>
      </c>
      <c r="H65" s="3" t="s">
        <v>364</v>
      </c>
      <c r="I65" s="3" t="s">
        <v>335</v>
      </c>
      <c r="J65" s="6">
        <v>57</v>
      </c>
      <c r="K65" s="6">
        <v>15</v>
      </c>
      <c r="L65" s="6">
        <v>29</v>
      </c>
      <c r="M65" s="5"/>
      <c r="N65" s="5"/>
      <c r="O65" s="5" t="str">
        <f>IF(LEN(Table1[[#This Row],[cnxn1]])&gt;0,VLOOKUP(Table1[[#This Row],[cnxn1]],Table1[[id]:[UUID]],2,FALSE),"")</f>
        <v>94a8c78e-a71b-449d-aee7-38590853c242</v>
      </c>
      <c r="P65" s="5" t="str">
        <f>IF(LEN(Table1[[#This Row],[cnxn2]])&gt;0,VLOOKUP(Table1[[#This Row],[cnxn2]],Table1[[id]:[UUID]],2,FALSE),"")</f>
        <v>79effdbf-2779-4049-be0b-d8c0c284046e</v>
      </c>
      <c r="Q65" s="5" t="str">
        <f>IF(LEN(Table1[[#This Row],[cnxn3]])&gt;0,VLOOKUP(Table1[[#This Row],[cnxn3]],Table1[[id]:[UUID]],2,FALSE),"")</f>
        <v>ed51310a-b84e-4864-9ada-583139871511</v>
      </c>
      <c r="R65" s="5" t="str">
        <f>IF(LEN(Table1[[#This Row],[cnxn4]])&gt;0,VLOOKUP(Table1[[#This Row],[cnxn4]],Table1[[id]:[UUID]],2,FALSE),"")</f>
        <v/>
      </c>
      <c r="S65" s="5" t="str">
        <f>IF(LEN(Table1[[#This Row],[cnxn5]])&gt;0,VLOOKUP(Table1[[#This Row],[cnxn5]],Table1[[id]:[UUID]],2,FALSE),"")</f>
        <v/>
      </c>
      <c r="T6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"94a8c78e-a71b-449d-aee7-38590853c242", "79effdbf-2779-4049-be0b-d8c0c284046e", "ed51310a-b84e-4864-9ada-583139871511" ], </v>
      </c>
      <c r="U65" s="3" t="str">
        <f>"""id"" : """&amp;Table1[[#This Row],[UUID]]&amp;""", "</f>
        <v xml:space="preserve">"id" : "dfe045e9-42ad-41e5-a2a0-9890b219e4f7", </v>
      </c>
      <c r="V65" s="3" t="str">
        <f>"""loginId"" : """&amp;Table1[[#This Row],[loginId]]&amp;""", "</f>
        <v xml:space="preserve">"loginId" : "mmachado", </v>
      </c>
      <c r="W65" s="3" t="str">
        <f>"""pwd"" : """&amp;Table1[[#This Row],[pwd]]&amp;""", "</f>
        <v xml:space="preserve">"pwd" : "livelygig", </v>
      </c>
      <c r="X65" s="3" t="str">
        <f>"""firstName""  : """&amp;Table1[[#This Row],[firstName]]&amp;""", "</f>
        <v xml:space="preserve">"firstName"  : "Mario", </v>
      </c>
      <c r="Y65" s="3" t="str">
        <f>"""lastName"" : """&amp;Table1[[#This Row],[lastName]]&amp;""", "</f>
        <v xml:space="preserve">"lastName" : "Machado", </v>
      </c>
      <c r="Z6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5" s="3" t="str">
        <f>"""contacts"" : { ""channels"": [ {""url"" : """&amp;Table1[[#This Row],[contact1]]&amp;""", ""chanType"" : """&amp;Table1[[#This Row],[contact1 type]]&amp;""" } ] },"</f>
        <v>"contacts" : { "channels": [ {"url" : "mailto:info+64@livelygig.com", "chanType" : "email" } ] },</v>
      </c>
      <c r="AB65" s="3" t="str">
        <f t="shared" si="2"/>
        <v>Yata! 65</v>
      </c>
      <c r="AC65" s="3">
        <f>+Table1[[#This Row],[cnxn1]]</f>
        <v>57</v>
      </c>
      <c r="AD65" s="3">
        <f>+Table1[[#This Row],[cnxn2]]</f>
        <v>15</v>
      </c>
      <c r="AE65" s="3">
        <v>2</v>
      </c>
      <c r="AF65" s="3" t="str">
        <f>IF(LEN(Table1[[#This Row],[PostTarget1-1]])&gt;0,VLOOKUP(Table1[[#This Row],[PostTarget1-1]],Table1[[id]:[UUID]],2,FALSE),"")</f>
        <v>94a8c78e-a71b-449d-aee7-38590853c242</v>
      </c>
      <c r="AG65" s="3" t="str">
        <f>IF(LEN(Table1[[#This Row],[PostTarget1-2]])&gt;0,VLOOKUP(Table1[[#This Row],[PostTarget1-2]],Table1[[id]:[UUID]],2,FALSE),"")</f>
        <v>79effdbf-2779-4049-be0b-d8c0c284046e</v>
      </c>
      <c r="AH65" s="3" t="str">
        <f>VLOOKUP(Table1[[#This Row],[PostLabel1]],skills[],2,TRUE)</f>
        <v>dbd583b1-2ab4-49b2-8d23-6f3ca2eff039</v>
      </c>
      <c r="AI6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65" , "labels" : [ "dbd583b1-2ab4-49b2-8d23-6f3ca2eff039" ] , "src" : "dfe045e9-42ad-41e5-a2a0-9890b219e4f7" , "trgts" : [ "94a8c78e-a71b-449d-aee7-38590853c242", "79effdbf-2779-4049-be0b-d8c0c284046e" ] }</v>
      </c>
      <c r="AJ65" s="3" t="str">
        <f t="shared" si="3"/>
        <v>Recommended freelancer: Ando Masahashi …</v>
      </c>
      <c r="AK65" s="3">
        <f>+Table1[[#This Row],[cnxn1]]</f>
        <v>57</v>
      </c>
      <c r="AL65" s="3">
        <f>+Table1[[#This Row],[cnxn2]]</f>
        <v>15</v>
      </c>
      <c r="AM65" s="3">
        <v>7</v>
      </c>
      <c r="AN65" s="3" t="str">
        <f>IF(LEN(Table1[[#This Row],[PostTarget2-1]])&gt;0,VLOOKUP(Table1[[#This Row],[PostTarget2-1]],Table1[[id]:[UUID]],2,FALSE),"")</f>
        <v>94a8c78e-a71b-449d-aee7-38590853c242</v>
      </c>
      <c r="AO65" s="3" t="str">
        <f>IF(LEN(Table1[[#This Row],[PostTarget2-2]])&gt;0,VLOOKUP(Table1[[#This Row],[PostTarget2-2]],Table1[[id]:[UUID]],2,FALSE),"")</f>
        <v>79effdbf-2779-4049-be0b-d8c0c284046e</v>
      </c>
      <c r="AP65" s="3" t="str">
        <f>VLOOKUP(Table1[[#This Row],[PostLabel2]],skills[],2,TRUE)</f>
        <v>6620a042-0999-467a-8902-2215e9e0b26f</v>
      </c>
      <c r="AQ6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"6620a042-0999-467a-8902-2215e9e0b26f" ] , "src" : "dfe045e9-42ad-41e5-a2a0-9890b219e4f7" , "trgts" : [ "79effdbf-2779-4049-be0b-d8c0c284046e", "ed51310a-b84e-4864-9ada-583139871511" ] }</v>
      </c>
      <c r="AR65" s="3" t="str">
        <f>"""initialPosts"" : ["&amp;Table1[[#This Row],[Post1]]&amp;Table1[[#This Row],[Post2]]&amp;" ]"</f>
        <v>"initialPosts" : [{ "content" : "Yata! 65" , "labels" : [ "dbd583b1-2ab4-49b2-8d23-6f3ca2eff039" ] , "src" : "dfe045e9-42ad-41e5-a2a0-9890b219e4f7" , "trgts" : [ "94a8c78e-a71b-449d-aee7-38590853c242", "79effdbf-2779-4049-be0b-d8c0c284046e" ] }, { "content" : "Recommended freelancer: Ando Masahashi …" , "labels" : [ "6620a042-0999-467a-8902-2215e9e0b26f" ] , "src" : "dfe045e9-42ad-41e5-a2a0-9890b219e4f7" , "trgts" : [ "79effdbf-2779-4049-be0b-d8c0c284046e", "ed51310a-b84e-4864-9ada-583139871511" ] } ]</v>
      </c>
      <c r="AS6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"dfe045e9-42ad-41e5-a2a0-9890b219e4f7", "loginId" : "mmachado", "pwd" : "livelygig", "firstName"  : "Mario", "lastName" : "Machado", "profilePic" : "https://encrypted-tbn0.gstatic.com/images?q=tbn:ANd9GcSkhqCi-FONrFAs5jciS2vsNwFmQ6ni4Leo8-TXTw_KQ7BAVysl3g", "contacts" : { "channels": [ {"url" : "mailto:info+64@livelygig.com", "chanType" : "email" } ] },"cnxns" : [ "94a8c78e-a71b-449d-aee7-38590853c242", "79effdbf-2779-4049-be0b-d8c0c284046e", "ed51310a-b84e-4864-9ada-583139871511" ], "initialPosts" : [{ "content" : "Yata! 65" , "labels" : [ "dbd583b1-2ab4-49b2-8d23-6f3ca2eff039" ] , "src" : "dfe045e9-42ad-41e5-a2a0-9890b219e4f7" , "trgts" : [ "94a8c78e-a71b-449d-aee7-38590853c242", "79effdbf-2779-4049-be0b-d8c0c284046e" ] }, { "content" : "Recommended freelancer: Ando Masahashi …" , "labels" : [ "6620a042-0999-467a-8902-2215e9e0b26f" ] , "src" : "dfe045e9-42ad-41e5-a2a0-9890b219e4f7" , "trgts" : [ "79effdbf-2779-4049-be0b-d8c0c284046e", "ed51310a-b84e-4864-9ada-583139871511" ] } ] },</v>
      </c>
    </row>
    <row r="66" spans="1:45" x14ac:dyDescent="0.25">
      <c r="A66" s="2">
        <v>65</v>
      </c>
      <c r="B66" s="1" t="s">
        <v>229</v>
      </c>
      <c r="C66" s="1" t="str">
        <f>LOWER(LEFT(Table1[[#This Row],[firstName]],1)&amp;Table1[[#This Row],[lastName]])</f>
        <v>dbenitez</v>
      </c>
      <c r="D66" s="5" t="s">
        <v>129</v>
      </c>
      <c r="E66" s="5" t="s">
        <v>130</v>
      </c>
      <c r="F66" s="3" t="s">
        <v>331</v>
      </c>
      <c r="G66" s="3" t="str">
        <f>"mailto:info+"&amp;Table1[[#This Row],[id]]&amp;"@livelygig.com"</f>
        <v>mailto:info+65@livelygig.com</v>
      </c>
      <c r="H66" s="3" t="s">
        <v>364</v>
      </c>
      <c r="I66" s="3" t="s">
        <v>335</v>
      </c>
      <c r="J66" s="6">
        <v>82</v>
      </c>
      <c r="K66" s="6">
        <v>44</v>
      </c>
      <c r="L66" s="6">
        <v>61</v>
      </c>
      <c r="M66" s="5"/>
      <c r="N66" s="5"/>
      <c r="O66" s="5" t="str">
        <f>IF(LEN(Table1[[#This Row],[cnxn1]])&gt;0,VLOOKUP(Table1[[#This Row],[cnxn1]],Table1[[id]:[UUID]],2,FALSE),"")</f>
        <v>95580059-5628-403f-81c8-a3c5aa4d91ec</v>
      </c>
      <c r="P66" s="5" t="str">
        <f>IF(LEN(Table1[[#This Row],[cnxn2]])&gt;0,VLOOKUP(Table1[[#This Row],[cnxn2]],Table1[[id]:[UUID]],2,FALSE),"")</f>
        <v>dbcc610b-ab0e-4a82-9aba-af849ffb6b6b</v>
      </c>
      <c r="Q66" s="5" t="str">
        <f>IF(LEN(Table1[[#This Row],[cnxn3]])&gt;0,VLOOKUP(Table1[[#This Row],[cnxn3]],Table1[[id]:[UUID]],2,FALSE),"")</f>
        <v>d57e47d9-3ad4-45d3-9dd9-c7898dcfbfbc</v>
      </c>
      <c r="R66" s="5" t="str">
        <f>IF(LEN(Table1[[#This Row],[cnxn4]])&gt;0,VLOOKUP(Table1[[#This Row],[cnxn4]],Table1[[id]:[UUID]],2,FALSE),"")</f>
        <v/>
      </c>
      <c r="S66" s="5" t="str">
        <f>IF(LEN(Table1[[#This Row],[cnxn5]])&gt;0,VLOOKUP(Table1[[#This Row],[cnxn5]],Table1[[id]:[UUID]],2,FALSE),"")</f>
        <v/>
      </c>
      <c r="T6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"95580059-5628-403f-81c8-a3c5aa4d91ec", "dbcc610b-ab0e-4a82-9aba-af849ffb6b6b", "d57e47d9-3ad4-45d3-9dd9-c7898dcfbfbc" ], </v>
      </c>
      <c r="U66" s="3" t="str">
        <f>"""id"" : """&amp;Table1[[#This Row],[UUID]]&amp;""", "</f>
        <v xml:space="preserve">"id" : "955f3107-fd5f-46bc-a28d-f18f82cc8cf6", </v>
      </c>
      <c r="V66" s="3" t="str">
        <f>"""loginId"" : """&amp;Table1[[#This Row],[loginId]]&amp;""", "</f>
        <v xml:space="preserve">"loginId" : "dbenitez", </v>
      </c>
      <c r="W66" s="3" t="str">
        <f>"""pwd"" : """&amp;Table1[[#This Row],[pwd]]&amp;""", "</f>
        <v xml:space="preserve">"pwd" : "livelygig", </v>
      </c>
      <c r="X66" s="3" t="str">
        <f>"""firstName""  : """&amp;Table1[[#This Row],[firstName]]&amp;""", "</f>
        <v xml:space="preserve">"firstName"  : "Davor", </v>
      </c>
      <c r="Y66" s="3" t="str">
        <f>"""lastName"" : """&amp;Table1[[#This Row],[lastName]]&amp;""", "</f>
        <v xml:space="preserve">"lastName" : "Benitez", </v>
      </c>
      <c r="Z6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6" s="3" t="str">
        <f>"""contacts"" : { ""channels"": [ {""url"" : """&amp;Table1[[#This Row],[contact1]]&amp;""", ""chanType"" : """&amp;Table1[[#This Row],[contact1 type]]&amp;""" } ] },"</f>
        <v>"contacts" : { "channels": [ {"url" : "mailto:info+65@livelygig.com", "chanType" : "email" } ] },</v>
      </c>
      <c r="AB66" s="3" t="str">
        <f t="shared" ref="AB66:AB83" si="4">"Yata! "&amp;ROW()</f>
        <v>Yata! 66</v>
      </c>
      <c r="AC66" s="3">
        <f>+Table1[[#This Row],[cnxn1]]</f>
        <v>82</v>
      </c>
      <c r="AD66" s="3">
        <f>+Table1[[#This Row],[cnxn2]]</f>
        <v>44</v>
      </c>
      <c r="AE66" s="3">
        <v>19</v>
      </c>
      <c r="AF66" s="3" t="str">
        <f>IF(LEN(Table1[[#This Row],[PostTarget1-1]])&gt;0,VLOOKUP(Table1[[#This Row],[PostTarget1-1]],Table1[[id]:[UUID]],2,FALSE),"")</f>
        <v>95580059-5628-403f-81c8-a3c5aa4d91ec</v>
      </c>
      <c r="AG66" s="3" t="str">
        <f>IF(LEN(Table1[[#This Row],[PostTarget1-2]])&gt;0,VLOOKUP(Table1[[#This Row],[PostTarget1-2]],Table1[[id]:[UUID]],2,FALSE),"")</f>
        <v>dbcc610b-ab0e-4a82-9aba-af849ffb6b6b</v>
      </c>
      <c r="AH66" s="3" t="str">
        <f>VLOOKUP(Table1[[#This Row],[PostLabel1]],skills[],2,TRUE)</f>
        <v>7fb8bd8a-8e4b-48a8-900d-ba629b643344</v>
      </c>
      <c r="AI6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66" , "labels" : [ "7fb8bd8a-8e4b-48a8-900d-ba629b643344" ] , "src" : "955f3107-fd5f-46bc-a28d-f18f82cc8cf6" , "trgts" : [ "95580059-5628-403f-81c8-a3c5aa4d91ec", "dbcc610b-ab0e-4a82-9aba-af849ffb6b6b" ] }</v>
      </c>
      <c r="AJ66" s="3" t="str">
        <f t="shared" ref="AJ66:AJ83" si="5">"Recommended freelancer: Ando Masahashi …"</f>
        <v>Recommended freelancer: Ando Masahashi …</v>
      </c>
      <c r="AK66" s="3">
        <f>+Table1[[#This Row],[cnxn1]]</f>
        <v>82</v>
      </c>
      <c r="AL66" s="3">
        <f>+Table1[[#This Row],[cnxn2]]</f>
        <v>44</v>
      </c>
      <c r="AM66" s="3">
        <v>10</v>
      </c>
      <c r="AN66" s="3" t="str">
        <f>IF(LEN(Table1[[#This Row],[PostTarget2-1]])&gt;0,VLOOKUP(Table1[[#This Row],[PostTarget2-1]],Table1[[id]:[UUID]],2,FALSE),"")</f>
        <v>95580059-5628-403f-81c8-a3c5aa4d91ec</v>
      </c>
      <c r="AO66" s="3" t="str">
        <f>IF(LEN(Table1[[#This Row],[PostTarget2-2]])&gt;0,VLOOKUP(Table1[[#This Row],[PostTarget2-2]],Table1[[id]:[UUID]],2,FALSE),"")</f>
        <v>dbcc610b-ab0e-4a82-9aba-af849ffb6b6b</v>
      </c>
      <c r="AP66" s="3" t="str">
        <f>VLOOKUP(Table1[[#This Row],[PostLabel2]],skills[],2,TRUE)</f>
        <v>2e14fc38-3603-4684-b91c-38ce9949edf2</v>
      </c>
      <c r="AQ6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"2e14fc38-3603-4684-b91c-38ce9949edf2" ] , "src" : "955f3107-fd5f-46bc-a28d-f18f82cc8cf6" , "trgts" : [ "dbcc610b-ab0e-4a82-9aba-af849ffb6b6b", "d57e47d9-3ad4-45d3-9dd9-c7898dcfbfbc" ] }</v>
      </c>
      <c r="AR66" s="3" t="str">
        <f>"""initialPosts"" : ["&amp;Table1[[#This Row],[Post1]]&amp;Table1[[#This Row],[Post2]]&amp;" ]"</f>
        <v>"initialPosts" : [{ "content" : "Yata! 66" , "labels" : [ "7fb8bd8a-8e4b-48a8-900d-ba629b643344" ] , "src" : "955f3107-fd5f-46bc-a28d-f18f82cc8cf6" , "trgts" : [ "95580059-5628-403f-81c8-a3c5aa4d91ec", "dbcc610b-ab0e-4a82-9aba-af849ffb6b6b" ] }, { "content" : "Recommended freelancer: Ando Masahashi …" , "labels" : [ "2e14fc38-3603-4684-b91c-38ce9949edf2" ] , "src" : "955f3107-fd5f-46bc-a28d-f18f82cc8cf6" , "trgts" : [ "dbcc610b-ab0e-4a82-9aba-af849ffb6b6b", "d57e47d9-3ad4-45d3-9dd9-c7898dcfbfbc" ] } ]</v>
      </c>
      <c r="AS6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"955f3107-fd5f-46bc-a28d-f18f82cc8cf6", "loginId" : "dbenitez", "pwd" : "livelygig", "firstName"  : "Davor", "lastName" : "Benitez", "profilePic" : "https://encrypted-tbn0.gstatic.com/images?q=tbn:ANd9GcSkhqCi-FONrFAs5jciS2vsNwFmQ6ni4Leo8-TXTw_KQ7BAVysl3g", "contacts" : { "channels": [ {"url" : "mailto:info+65@livelygig.com", "chanType" : "email" } ] },"cnxns" : [ "95580059-5628-403f-81c8-a3c5aa4d91ec", "dbcc610b-ab0e-4a82-9aba-af849ffb6b6b", "d57e47d9-3ad4-45d3-9dd9-c7898dcfbfbc" ], "initialPosts" : [{ "content" : "Yata! 66" , "labels" : [ "7fb8bd8a-8e4b-48a8-900d-ba629b643344" ] , "src" : "955f3107-fd5f-46bc-a28d-f18f82cc8cf6" , "trgts" : [ "95580059-5628-403f-81c8-a3c5aa4d91ec", "dbcc610b-ab0e-4a82-9aba-af849ffb6b6b" ] }, { "content" : "Recommended freelancer: Ando Masahashi …" , "labels" : [ "2e14fc38-3603-4684-b91c-38ce9949edf2" ] , "src" : "955f3107-fd5f-46bc-a28d-f18f82cc8cf6" , "trgts" : [ "dbcc610b-ab0e-4a82-9aba-af849ffb6b6b", "d57e47d9-3ad4-45d3-9dd9-c7898dcfbfbc" ] } ] },</v>
      </c>
    </row>
    <row r="67" spans="1:45" x14ac:dyDescent="0.25">
      <c r="A67" s="2">
        <v>66</v>
      </c>
      <c r="B67" s="1" t="s">
        <v>230</v>
      </c>
      <c r="C67" s="1" t="str">
        <f>LOWER(LEFT(Table1[[#This Row],[firstName]],1)&amp;Table1[[#This Row],[lastName]])</f>
        <v>apage</v>
      </c>
      <c r="D67" s="5" t="s">
        <v>131</v>
      </c>
      <c r="E67" s="5" t="s">
        <v>132</v>
      </c>
      <c r="F67" s="3" t="s">
        <v>331</v>
      </c>
      <c r="G67" s="3" t="str">
        <f>"mailto:info+"&amp;Table1[[#This Row],[id]]&amp;"@livelygig.com"</f>
        <v>mailto:info+66@livelygig.com</v>
      </c>
      <c r="H67" s="3" t="s">
        <v>364</v>
      </c>
      <c r="I67" s="3" t="s">
        <v>335</v>
      </c>
      <c r="J67" s="6">
        <v>26</v>
      </c>
      <c r="K67" s="6">
        <v>22</v>
      </c>
      <c r="L67" s="6">
        <v>67</v>
      </c>
      <c r="M67" s="5"/>
      <c r="N67" s="5"/>
      <c r="O67" s="5" t="str">
        <f>IF(LEN(Table1[[#This Row],[cnxn1]])&gt;0,VLOOKUP(Table1[[#This Row],[cnxn1]],Table1[[id]:[UUID]],2,FALSE),"")</f>
        <v>2317c0f4-c75a-4130-9965-c039bc39db62</v>
      </c>
      <c r="P67" s="5" t="str">
        <f>IF(LEN(Table1[[#This Row],[cnxn2]])&gt;0,VLOOKUP(Table1[[#This Row],[cnxn2]],Table1[[id]:[UUID]],2,FALSE),"")</f>
        <v>e4b86eaf-25ba-4ad5-a52e-35b5c9c17b70</v>
      </c>
      <c r="Q67" s="5" t="str">
        <f>IF(LEN(Table1[[#This Row],[cnxn3]])&gt;0,VLOOKUP(Table1[[#This Row],[cnxn3]],Table1[[id]:[UUID]],2,FALSE),"")</f>
        <v>4588b052-b643-4add-ade9-803c3607ffbd</v>
      </c>
      <c r="R67" s="5" t="str">
        <f>IF(LEN(Table1[[#This Row],[cnxn4]])&gt;0,VLOOKUP(Table1[[#This Row],[cnxn4]],Table1[[id]:[UUID]],2,FALSE),"")</f>
        <v/>
      </c>
      <c r="S67" s="5" t="str">
        <f>IF(LEN(Table1[[#This Row],[cnxn5]])&gt;0,VLOOKUP(Table1[[#This Row],[cnxn5]],Table1[[id]:[UUID]],2,FALSE),"")</f>
        <v/>
      </c>
      <c r="T6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"2317c0f4-c75a-4130-9965-c039bc39db62", "e4b86eaf-25ba-4ad5-a52e-35b5c9c17b70", "4588b052-b643-4add-ade9-803c3607ffbd" ], </v>
      </c>
      <c r="U67" s="3" t="str">
        <f>"""id"" : """&amp;Table1[[#This Row],[UUID]]&amp;""", "</f>
        <v xml:space="preserve">"id" : "f7fe2ff1-5756-4ff9-a3fd-15961118746b", </v>
      </c>
      <c r="V67" s="3" t="str">
        <f>"""loginId"" : """&amp;Table1[[#This Row],[loginId]]&amp;""", "</f>
        <v xml:space="preserve">"loginId" : "apage", </v>
      </c>
      <c r="W67" s="3" t="str">
        <f>"""pwd"" : """&amp;Table1[[#This Row],[pwd]]&amp;""", "</f>
        <v xml:space="preserve">"pwd" : "livelygig", </v>
      </c>
      <c r="X67" s="3" t="str">
        <f>"""firstName""  : """&amp;Table1[[#This Row],[firstName]]&amp;""", "</f>
        <v xml:space="preserve">"firstName"  : "Atarah", </v>
      </c>
      <c r="Y67" s="3" t="str">
        <f>"""lastName"" : """&amp;Table1[[#This Row],[lastName]]&amp;""", "</f>
        <v xml:space="preserve">"lastName" : "Page", </v>
      </c>
      <c r="Z6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7" s="3" t="str">
        <f>"""contacts"" : { ""channels"": [ {""url"" : """&amp;Table1[[#This Row],[contact1]]&amp;""", ""chanType"" : """&amp;Table1[[#This Row],[contact1 type]]&amp;""" } ] },"</f>
        <v>"contacts" : { "channels": [ {"url" : "mailto:info+66@livelygig.com", "chanType" : "email" } ] },</v>
      </c>
      <c r="AB67" s="3" t="str">
        <f t="shared" si="4"/>
        <v>Yata! 67</v>
      </c>
      <c r="AC67" s="3">
        <f>+Table1[[#This Row],[cnxn1]]</f>
        <v>26</v>
      </c>
      <c r="AD67" s="3">
        <f>+Table1[[#This Row],[cnxn2]]</f>
        <v>22</v>
      </c>
      <c r="AE67" s="3">
        <v>7</v>
      </c>
      <c r="AF67" s="3" t="str">
        <f>IF(LEN(Table1[[#This Row],[PostTarget1-1]])&gt;0,VLOOKUP(Table1[[#This Row],[PostTarget1-1]],Table1[[id]:[UUID]],2,FALSE),"")</f>
        <v>2317c0f4-c75a-4130-9965-c039bc39db62</v>
      </c>
      <c r="AG67" s="3" t="str">
        <f>IF(LEN(Table1[[#This Row],[PostTarget1-2]])&gt;0,VLOOKUP(Table1[[#This Row],[PostTarget1-2]],Table1[[id]:[UUID]],2,FALSE),"")</f>
        <v>e4b86eaf-25ba-4ad5-a52e-35b5c9c17b70</v>
      </c>
      <c r="AH67" s="3" t="str">
        <f>VLOOKUP(Table1[[#This Row],[PostLabel1]],skills[],2,TRUE)</f>
        <v>6620a042-0999-467a-8902-2215e9e0b26f</v>
      </c>
      <c r="AI6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67" , "labels" : [ "6620a042-0999-467a-8902-2215e9e0b26f" ] , "src" : "f7fe2ff1-5756-4ff9-a3fd-15961118746b" , "trgts" : [ "2317c0f4-c75a-4130-9965-c039bc39db62", "e4b86eaf-25ba-4ad5-a52e-35b5c9c17b70" ] }</v>
      </c>
      <c r="AJ67" s="3" t="str">
        <f t="shared" si="5"/>
        <v>Recommended freelancer: Ando Masahashi …</v>
      </c>
      <c r="AK67" s="3">
        <f>+Table1[[#This Row],[cnxn1]]</f>
        <v>26</v>
      </c>
      <c r="AL67" s="3">
        <f>+Table1[[#This Row],[cnxn2]]</f>
        <v>22</v>
      </c>
      <c r="AM67" s="3">
        <v>10</v>
      </c>
      <c r="AN67" s="3" t="str">
        <f>IF(LEN(Table1[[#This Row],[PostTarget2-1]])&gt;0,VLOOKUP(Table1[[#This Row],[PostTarget2-1]],Table1[[id]:[UUID]],2,FALSE),"")</f>
        <v>2317c0f4-c75a-4130-9965-c039bc39db62</v>
      </c>
      <c r="AO67" s="3" t="str">
        <f>IF(LEN(Table1[[#This Row],[PostTarget2-2]])&gt;0,VLOOKUP(Table1[[#This Row],[PostTarget2-2]],Table1[[id]:[UUID]],2,FALSE),"")</f>
        <v>e4b86eaf-25ba-4ad5-a52e-35b5c9c17b70</v>
      </c>
      <c r="AP67" s="3" t="str">
        <f>VLOOKUP(Table1[[#This Row],[PostLabel2]],skills[],2,TRUE)</f>
        <v>2e14fc38-3603-4684-b91c-38ce9949edf2</v>
      </c>
      <c r="AQ6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"2e14fc38-3603-4684-b91c-38ce9949edf2" ] , "src" : "f7fe2ff1-5756-4ff9-a3fd-15961118746b" , "trgts" : [ "e4b86eaf-25ba-4ad5-a52e-35b5c9c17b70", "4588b052-b643-4add-ade9-803c3607ffbd" ] }</v>
      </c>
      <c r="AR67" s="3" t="str">
        <f>"""initialPosts"" : ["&amp;Table1[[#This Row],[Post1]]&amp;Table1[[#This Row],[Post2]]&amp;" ]"</f>
        <v>"initialPosts" : [{ "content" : "Yata! 67" , "labels" : [ "6620a042-0999-467a-8902-2215e9e0b26f" ] , "src" : "f7fe2ff1-5756-4ff9-a3fd-15961118746b" , "trgts" : [ "2317c0f4-c75a-4130-9965-c039bc39db62", "e4b86eaf-25ba-4ad5-a52e-35b5c9c17b70" ] }, { "content" : "Recommended freelancer: Ando Masahashi …" , "labels" : [ "2e14fc38-3603-4684-b91c-38ce9949edf2" ] , "src" : "f7fe2ff1-5756-4ff9-a3fd-15961118746b" , "trgts" : [ "e4b86eaf-25ba-4ad5-a52e-35b5c9c17b70", "4588b052-b643-4add-ade9-803c3607ffbd" ] } ]</v>
      </c>
      <c r="AS6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"f7fe2ff1-5756-4ff9-a3fd-15961118746b", "loginId" : "apage", "pwd" : "livelygig", "firstName"  : "Atarah", "lastName" : "Page", "profilePic" : "https://encrypted-tbn0.gstatic.com/images?q=tbn:ANd9GcSkhqCi-FONrFAs5jciS2vsNwFmQ6ni4Leo8-TXTw_KQ7BAVysl3g", "contacts" : { "channels": [ {"url" : "mailto:info+66@livelygig.com", "chanType" : "email" } ] },"cnxns" : [ "2317c0f4-c75a-4130-9965-c039bc39db62", "e4b86eaf-25ba-4ad5-a52e-35b5c9c17b70", "4588b052-b643-4add-ade9-803c3607ffbd" ], "initialPosts" : [{ "content" : "Yata! 67" , "labels" : [ "6620a042-0999-467a-8902-2215e9e0b26f" ] , "src" : "f7fe2ff1-5756-4ff9-a3fd-15961118746b" , "trgts" : [ "2317c0f4-c75a-4130-9965-c039bc39db62", "e4b86eaf-25ba-4ad5-a52e-35b5c9c17b70" ] }, { "content" : "Recommended freelancer: Ando Masahashi …" , "labels" : [ "2e14fc38-3603-4684-b91c-38ce9949edf2" ] , "src" : "f7fe2ff1-5756-4ff9-a3fd-15961118746b" , "trgts" : [ "e4b86eaf-25ba-4ad5-a52e-35b5c9c17b70", "4588b052-b643-4add-ade9-803c3607ffbd" ] } ] },</v>
      </c>
    </row>
    <row r="68" spans="1:45" x14ac:dyDescent="0.25">
      <c r="A68" s="4">
        <v>67</v>
      </c>
      <c r="B68" s="1" t="s">
        <v>231</v>
      </c>
      <c r="C68" s="1" t="str">
        <f>LOWER(LEFT(Table1[[#This Row],[firstName]],1)&amp;Table1[[#This Row],[lastName]])</f>
        <v>alim</v>
      </c>
      <c r="D68" s="5" t="s">
        <v>133</v>
      </c>
      <c r="E68" s="5" t="s">
        <v>134</v>
      </c>
      <c r="F68" s="3" t="s">
        <v>331</v>
      </c>
      <c r="G68" s="3" t="str">
        <f>"mailto:info+"&amp;Table1[[#This Row],[id]]&amp;"@livelygig.com"</f>
        <v>mailto:info+67@livelygig.com</v>
      </c>
      <c r="H68" s="3" t="s">
        <v>364</v>
      </c>
      <c r="I68" s="3" t="s">
        <v>335</v>
      </c>
      <c r="J68" s="6">
        <v>13</v>
      </c>
      <c r="K68" s="6">
        <v>44</v>
      </c>
      <c r="L68" s="6">
        <v>5</v>
      </c>
      <c r="M68" s="5"/>
      <c r="N68" s="5"/>
      <c r="O68" s="5" t="str">
        <f>IF(LEN(Table1[[#This Row],[cnxn1]])&gt;0,VLOOKUP(Table1[[#This Row],[cnxn1]],Table1[[id]:[UUID]],2,FALSE),"")</f>
        <v>e6075665-67ee-49d2-8fde-61d8fc6ec50e</v>
      </c>
      <c r="P68" s="5" t="str">
        <f>IF(LEN(Table1[[#This Row],[cnxn2]])&gt;0,VLOOKUP(Table1[[#This Row],[cnxn2]],Table1[[id]:[UUID]],2,FALSE),"")</f>
        <v>dbcc610b-ab0e-4a82-9aba-af849ffb6b6b</v>
      </c>
      <c r="Q68" s="5" t="str">
        <f>IF(LEN(Table1[[#This Row],[cnxn3]])&gt;0,VLOOKUP(Table1[[#This Row],[cnxn3]],Table1[[id]:[UUID]],2,FALSE),"")</f>
        <v>23c3669c-de78-4a5d-8c15-4a3792a96f10</v>
      </c>
      <c r="R68" s="5" t="str">
        <f>IF(LEN(Table1[[#This Row],[cnxn4]])&gt;0,VLOOKUP(Table1[[#This Row],[cnxn4]],Table1[[id]:[UUID]],2,FALSE),"")</f>
        <v/>
      </c>
      <c r="S68" s="5" t="str">
        <f>IF(LEN(Table1[[#This Row],[cnxn5]])&gt;0,VLOOKUP(Table1[[#This Row],[cnxn5]],Table1[[id]:[UUID]],2,FALSE),"")</f>
        <v/>
      </c>
      <c r="T6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"e6075665-67ee-49d2-8fde-61d8fc6ec50e", "dbcc610b-ab0e-4a82-9aba-af849ffb6b6b", "23c3669c-de78-4a5d-8c15-4a3792a96f10" ], </v>
      </c>
      <c r="U68" s="3" t="str">
        <f>"""id"" : """&amp;Table1[[#This Row],[UUID]]&amp;""", "</f>
        <v xml:space="preserve">"id" : "4588b052-b643-4add-ade9-803c3607ffbd", </v>
      </c>
      <c r="V68" s="3" t="str">
        <f>"""loginId"" : """&amp;Table1[[#This Row],[loginId]]&amp;""", "</f>
        <v xml:space="preserve">"loginId" : "alim", </v>
      </c>
      <c r="W68" s="3" t="str">
        <f>"""pwd"" : """&amp;Table1[[#This Row],[pwd]]&amp;""", "</f>
        <v xml:space="preserve">"pwd" : "livelygig", </v>
      </c>
      <c r="X68" s="3" t="str">
        <f>"""firstName""  : """&amp;Table1[[#This Row],[firstName]]&amp;""", "</f>
        <v xml:space="preserve">"firstName"  : "Anita", </v>
      </c>
      <c r="Y68" s="3" t="str">
        <f>"""lastName"" : """&amp;Table1[[#This Row],[lastName]]&amp;""", "</f>
        <v xml:space="preserve">"lastName" : "Lim", </v>
      </c>
      <c r="Z6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8" s="3" t="str">
        <f>"""contacts"" : { ""channels"": [ {""url"" : """&amp;Table1[[#This Row],[contact1]]&amp;""", ""chanType"" : """&amp;Table1[[#This Row],[contact1 type]]&amp;""" } ] },"</f>
        <v>"contacts" : { "channels": [ {"url" : "mailto:info+67@livelygig.com", "chanType" : "email" } ] },</v>
      </c>
      <c r="AB68" s="3" t="str">
        <f t="shared" si="4"/>
        <v>Yata! 68</v>
      </c>
      <c r="AC68" s="3">
        <f>+Table1[[#This Row],[cnxn1]]</f>
        <v>13</v>
      </c>
      <c r="AD68" s="3">
        <f>+Table1[[#This Row],[cnxn2]]</f>
        <v>44</v>
      </c>
      <c r="AE68" s="3">
        <v>10</v>
      </c>
      <c r="AF68" s="3" t="str">
        <f>IF(LEN(Table1[[#This Row],[PostTarget1-1]])&gt;0,VLOOKUP(Table1[[#This Row],[PostTarget1-1]],Table1[[id]:[UUID]],2,FALSE),"")</f>
        <v>e6075665-67ee-49d2-8fde-61d8fc6ec50e</v>
      </c>
      <c r="AG68" s="3" t="str">
        <f>IF(LEN(Table1[[#This Row],[PostTarget1-2]])&gt;0,VLOOKUP(Table1[[#This Row],[PostTarget1-2]],Table1[[id]:[UUID]],2,FALSE),"")</f>
        <v>dbcc610b-ab0e-4a82-9aba-af849ffb6b6b</v>
      </c>
      <c r="AH68" s="3" t="str">
        <f>VLOOKUP(Table1[[#This Row],[PostLabel1]],skills[],2,TRUE)</f>
        <v>2e14fc38-3603-4684-b91c-38ce9949edf2</v>
      </c>
      <c r="AI6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68" , "labels" : [ "2e14fc38-3603-4684-b91c-38ce9949edf2" ] , "src" : "4588b052-b643-4add-ade9-803c3607ffbd" , "trgts" : [ "e6075665-67ee-49d2-8fde-61d8fc6ec50e", "dbcc610b-ab0e-4a82-9aba-af849ffb6b6b" ] }</v>
      </c>
      <c r="AJ68" s="3" t="str">
        <f t="shared" si="5"/>
        <v>Recommended freelancer: Ando Masahashi …</v>
      </c>
      <c r="AK68" s="3">
        <f>+Table1[[#This Row],[cnxn1]]</f>
        <v>13</v>
      </c>
      <c r="AL68" s="3">
        <f>+Table1[[#This Row],[cnxn2]]</f>
        <v>44</v>
      </c>
      <c r="AM68" s="3">
        <v>18</v>
      </c>
      <c r="AN68" s="3" t="str">
        <f>IF(LEN(Table1[[#This Row],[PostTarget2-1]])&gt;0,VLOOKUP(Table1[[#This Row],[PostTarget2-1]],Table1[[id]:[UUID]],2,FALSE),"")</f>
        <v>e6075665-67ee-49d2-8fde-61d8fc6ec50e</v>
      </c>
      <c r="AO68" s="3" t="str">
        <f>IF(LEN(Table1[[#This Row],[PostTarget2-2]])&gt;0,VLOOKUP(Table1[[#This Row],[PostTarget2-2]],Table1[[id]:[UUID]],2,FALSE),"")</f>
        <v>dbcc610b-ab0e-4a82-9aba-af849ffb6b6b</v>
      </c>
      <c r="AP68" s="3" t="str">
        <f>VLOOKUP(Table1[[#This Row],[PostLabel2]],skills[],2,TRUE)</f>
        <v>84630a5c-455c-45ac-a530-abf539a7eed4</v>
      </c>
      <c r="AQ6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"84630a5c-455c-45ac-a530-abf539a7eed4" ] , "src" : "4588b052-b643-4add-ade9-803c3607ffbd" , "trgts" : [ "dbcc610b-ab0e-4a82-9aba-af849ffb6b6b", "23c3669c-de78-4a5d-8c15-4a3792a96f10" ] }</v>
      </c>
      <c r="AR68" s="3" t="str">
        <f>"""initialPosts"" : ["&amp;Table1[[#This Row],[Post1]]&amp;Table1[[#This Row],[Post2]]&amp;" ]"</f>
        <v>"initialPosts" : [{ "content" : "Yata! 68" , "labels" : [ "2e14fc38-3603-4684-b91c-38ce9949edf2" ] , "src" : "4588b052-b643-4add-ade9-803c3607ffbd" , "trgts" : [ "e6075665-67ee-49d2-8fde-61d8fc6ec50e", "dbcc610b-ab0e-4a82-9aba-af849ffb6b6b" ] }, { "content" : "Recommended freelancer: Ando Masahashi …" , "labels" : [ "84630a5c-455c-45ac-a530-abf539a7eed4" ] , "src" : "4588b052-b643-4add-ade9-803c3607ffbd" , "trgts" : [ "dbcc610b-ab0e-4a82-9aba-af849ffb6b6b", "23c3669c-de78-4a5d-8c15-4a3792a96f10" ] } ]</v>
      </c>
      <c r="AS6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"4588b052-b643-4add-ade9-803c3607ffbd", "loginId" : "alim", "pwd" : "livelygig", "firstName"  : "Anita", "lastName" : "Lim", "profilePic" : "https://encrypted-tbn0.gstatic.com/images?q=tbn:ANd9GcSkhqCi-FONrFAs5jciS2vsNwFmQ6ni4Leo8-TXTw_KQ7BAVysl3g", "contacts" : { "channels": [ {"url" : "mailto:info+67@livelygig.com", "chanType" : "email" } ] },"cnxns" : [ "e6075665-67ee-49d2-8fde-61d8fc6ec50e", "dbcc610b-ab0e-4a82-9aba-af849ffb6b6b", "23c3669c-de78-4a5d-8c15-4a3792a96f10" ], "initialPosts" : [{ "content" : "Yata! 68" , "labels" : [ "2e14fc38-3603-4684-b91c-38ce9949edf2" ] , "src" : "4588b052-b643-4add-ade9-803c3607ffbd" , "trgts" : [ "e6075665-67ee-49d2-8fde-61d8fc6ec50e", "dbcc610b-ab0e-4a82-9aba-af849ffb6b6b" ] }, { "content" : "Recommended freelancer: Ando Masahashi …" , "labels" : [ "84630a5c-455c-45ac-a530-abf539a7eed4" ] , "src" : "4588b052-b643-4add-ade9-803c3607ffbd" , "trgts" : [ "dbcc610b-ab0e-4a82-9aba-af849ffb6b6b", "23c3669c-de78-4a5d-8c15-4a3792a96f10" ] } ] },</v>
      </c>
    </row>
    <row r="69" spans="1:45" x14ac:dyDescent="0.25">
      <c r="A69" s="5">
        <v>68</v>
      </c>
      <c r="B69" s="5" t="s">
        <v>232</v>
      </c>
      <c r="C69" s="1" t="str">
        <f>LOWER(LEFT(Table1[[#This Row],[firstName]],1)&amp;Table1[[#This Row],[lastName]])</f>
        <v>ymasson</v>
      </c>
      <c r="D69" s="5" t="s">
        <v>135</v>
      </c>
      <c r="E69" s="5" t="s">
        <v>136</v>
      </c>
      <c r="F69" s="3" t="s">
        <v>331</v>
      </c>
      <c r="G69" s="3" t="str">
        <f>"mailto:info+"&amp;Table1[[#This Row],[id]]&amp;"@livelygig.com"</f>
        <v>mailto:info+68@livelygig.com</v>
      </c>
      <c r="H69" s="3" t="s">
        <v>364</v>
      </c>
      <c r="I69" s="3" t="s">
        <v>335</v>
      </c>
      <c r="J69" s="6">
        <v>71</v>
      </c>
      <c r="K69" s="6">
        <v>44</v>
      </c>
      <c r="L69" s="6">
        <v>41</v>
      </c>
      <c r="M69" s="5"/>
      <c r="N69" s="5"/>
      <c r="O69" s="5" t="str">
        <f>IF(LEN(Table1[[#This Row],[cnxn1]])&gt;0,VLOOKUP(Table1[[#This Row],[cnxn1]],Table1[[id]:[UUID]],2,FALSE),"")</f>
        <v>1e15d29f-3bfc-4c23-8be7-6f4bb0e19df9</v>
      </c>
      <c r="P69" s="5" t="str">
        <f>IF(LEN(Table1[[#This Row],[cnxn2]])&gt;0,VLOOKUP(Table1[[#This Row],[cnxn2]],Table1[[id]:[UUID]],2,FALSE),"")</f>
        <v>dbcc610b-ab0e-4a82-9aba-af849ffb6b6b</v>
      </c>
      <c r="Q69" s="5" t="str">
        <f>IF(LEN(Table1[[#This Row],[cnxn3]])&gt;0,VLOOKUP(Table1[[#This Row],[cnxn3]],Table1[[id]:[UUID]],2,FALSE),"")</f>
        <v>b8616225-0496-417d-bcb9-be4a8bc54c7d</v>
      </c>
      <c r="R69" s="5" t="str">
        <f>IF(LEN(Table1[[#This Row],[cnxn4]])&gt;0,VLOOKUP(Table1[[#This Row],[cnxn4]],Table1[[id]:[UUID]],2,FALSE),"")</f>
        <v/>
      </c>
      <c r="S69" s="5" t="str">
        <f>IF(LEN(Table1[[#This Row],[cnxn5]])&gt;0,VLOOKUP(Table1[[#This Row],[cnxn5]],Table1[[id]:[UUID]],2,FALSE),"")</f>
        <v/>
      </c>
      <c r="T6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"1e15d29f-3bfc-4c23-8be7-6f4bb0e19df9", "dbcc610b-ab0e-4a82-9aba-af849ffb6b6b", "b8616225-0496-417d-bcb9-be4a8bc54c7d" ], </v>
      </c>
      <c r="U69" s="3" t="str">
        <f>"""id"" : """&amp;Table1[[#This Row],[UUID]]&amp;""", "</f>
        <v xml:space="preserve">"id" : "16b3ad7e-8e05-4f35-a81a-4e28b3456f73", </v>
      </c>
      <c r="V69" s="3" t="str">
        <f>"""loginId"" : """&amp;Table1[[#This Row],[loginId]]&amp;""", "</f>
        <v xml:space="preserve">"loginId" : "ymasson", </v>
      </c>
      <c r="W69" s="3" t="str">
        <f>"""pwd"" : """&amp;Table1[[#This Row],[pwd]]&amp;""", "</f>
        <v xml:space="preserve">"pwd" : "livelygig", </v>
      </c>
      <c r="X69" s="3" t="str">
        <f>"""firstName""  : """&amp;Table1[[#This Row],[firstName]]&amp;""", "</f>
        <v xml:space="preserve">"firstName"  : "Yadira", </v>
      </c>
      <c r="Y69" s="3" t="str">
        <f>"""lastName"" : """&amp;Table1[[#This Row],[lastName]]&amp;""", "</f>
        <v xml:space="preserve">"lastName" : "Masson", </v>
      </c>
      <c r="Z6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69" s="3" t="str">
        <f>"""contacts"" : { ""channels"": [ {""url"" : """&amp;Table1[[#This Row],[contact1]]&amp;""", ""chanType"" : """&amp;Table1[[#This Row],[contact1 type]]&amp;""" } ] },"</f>
        <v>"contacts" : { "channels": [ {"url" : "mailto:info+68@livelygig.com", "chanType" : "email" } ] },</v>
      </c>
      <c r="AB69" s="3" t="str">
        <f t="shared" si="4"/>
        <v>Yata! 69</v>
      </c>
      <c r="AC69" s="3">
        <f>+Table1[[#This Row],[cnxn1]]</f>
        <v>71</v>
      </c>
      <c r="AD69" s="3">
        <f>+Table1[[#This Row],[cnxn2]]</f>
        <v>44</v>
      </c>
      <c r="AE69" s="3">
        <v>10</v>
      </c>
      <c r="AF69" s="3" t="str">
        <f>IF(LEN(Table1[[#This Row],[PostTarget1-1]])&gt;0,VLOOKUP(Table1[[#This Row],[PostTarget1-1]],Table1[[id]:[UUID]],2,FALSE),"")</f>
        <v>1e15d29f-3bfc-4c23-8be7-6f4bb0e19df9</v>
      </c>
      <c r="AG69" s="3" t="str">
        <f>IF(LEN(Table1[[#This Row],[PostTarget1-2]])&gt;0,VLOOKUP(Table1[[#This Row],[PostTarget1-2]],Table1[[id]:[UUID]],2,FALSE),"")</f>
        <v>dbcc610b-ab0e-4a82-9aba-af849ffb6b6b</v>
      </c>
      <c r="AH69" s="3" t="str">
        <f>VLOOKUP(Table1[[#This Row],[PostLabel1]],skills[],2,TRUE)</f>
        <v>2e14fc38-3603-4684-b91c-38ce9949edf2</v>
      </c>
      <c r="AI6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69" , "labels" : [ "2e14fc38-3603-4684-b91c-38ce9949edf2" ] , "src" : "16b3ad7e-8e05-4f35-a81a-4e28b3456f73" , "trgts" : [ "1e15d29f-3bfc-4c23-8be7-6f4bb0e19df9", "dbcc610b-ab0e-4a82-9aba-af849ffb6b6b" ] }</v>
      </c>
      <c r="AJ69" s="3" t="str">
        <f t="shared" si="5"/>
        <v>Recommended freelancer: Ando Masahashi …</v>
      </c>
      <c r="AK69" s="3">
        <f>+Table1[[#This Row],[cnxn1]]</f>
        <v>71</v>
      </c>
      <c r="AL69" s="3">
        <f>+Table1[[#This Row],[cnxn2]]</f>
        <v>44</v>
      </c>
      <c r="AM69" s="3">
        <v>18</v>
      </c>
      <c r="AN69" s="3" t="str">
        <f>IF(LEN(Table1[[#This Row],[PostTarget2-1]])&gt;0,VLOOKUP(Table1[[#This Row],[PostTarget2-1]],Table1[[id]:[UUID]],2,FALSE),"")</f>
        <v>1e15d29f-3bfc-4c23-8be7-6f4bb0e19df9</v>
      </c>
      <c r="AO69" s="3" t="str">
        <f>IF(LEN(Table1[[#This Row],[PostTarget2-2]])&gt;0,VLOOKUP(Table1[[#This Row],[PostTarget2-2]],Table1[[id]:[UUID]],2,FALSE),"")</f>
        <v>dbcc610b-ab0e-4a82-9aba-af849ffb6b6b</v>
      </c>
      <c r="AP69" s="3" t="str">
        <f>VLOOKUP(Table1[[#This Row],[PostLabel2]],skills[],2,TRUE)</f>
        <v>84630a5c-455c-45ac-a530-abf539a7eed4</v>
      </c>
      <c r="AQ6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"84630a5c-455c-45ac-a530-abf539a7eed4" ] , "src" : "16b3ad7e-8e05-4f35-a81a-4e28b3456f73" , "trgts" : [ "dbcc610b-ab0e-4a82-9aba-af849ffb6b6b", "b8616225-0496-417d-bcb9-be4a8bc54c7d" ] }</v>
      </c>
      <c r="AR69" s="3" t="str">
        <f>"""initialPosts"" : ["&amp;Table1[[#This Row],[Post1]]&amp;Table1[[#This Row],[Post2]]&amp;" ]"</f>
        <v>"initialPosts" : [{ "content" : "Yata! 69" , "labels" : [ "2e14fc38-3603-4684-b91c-38ce9949edf2" ] , "src" : "16b3ad7e-8e05-4f35-a81a-4e28b3456f73" , "trgts" : [ "1e15d29f-3bfc-4c23-8be7-6f4bb0e19df9", "dbcc610b-ab0e-4a82-9aba-af849ffb6b6b" ] }, { "content" : "Recommended freelancer: Ando Masahashi …" , "labels" : [ "84630a5c-455c-45ac-a530-abf539a7eed4" ] , "src" : "16b3ad7e-8e05-4f35-a81a-4e28b3456f73" , "trgts" : [ "dbcc610b-ab0e-4a82-9aba-af849ffb6b6b", "b8616225-0496-417d-bcb9-be4a8bc54c7d" ] } ]</v>
      </c>
      <c r="AS6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"16b3ad7e-8e05-4f35-a81a-4e28b3456f73", "loginId" : "ymasson", "pwd" : "livelygig", "firstName"  : "Yadira", "lastName" : "Masson", "profilePic" : "https://encrypted-tbn0.gstatic.com/images?q=tbn:ANd9GcSkhqCi-FONrFAs5jciS2vsNwFmQ6ni4Leo8-TXTw_KQ7BAVysl3g", "contacts" : { "channels": [ {"url" : "mailto:info+68@livelygig.com", "chanType" : "email" } ] },"cnxns" : [ "1e15d29f-3bfc-4c23-8be7-6f4bb0e19df9", "dbcc610b-ab0e-4a82-9aba-af849ffb6b6b", "b8616225-0496-417d-bcb9-be4a8bc54c7d" ], "initialPosts" : [{ "content" : "Yata! 69" , "labels" : [ "2e14fc38-3603-4684-b91c-38ce9949edf2" ] , "src" : "16b3ad7e-8e05-4f35-a81a-4e28b3456f73" , "trgts" : [ "1e15d29f-3bfc-4c23-8be7-6f4bb0e19df9", "dbcc610b-ab0e-4a82-9aba-af849ffb6b6b" ] }, { "content" : "Recommended freelancer: Ando Masahashi …" , "labels" : [ "84630a5c-455c-45ac-a530-abf539a7eed4" ] , "src" : "16b3ad7e-8e05-4f35-a81a-4e28b3456f73" , "trgts" : [ "dbcc610b-ab0e-4a82-9aba-af849ffb6b6b", "b8616225-0496-417d-bcb9-be4a8bc54c7d" ] } ] },</v>
      </c>
    </row>
    <row r="70" spans="1:45" x14ac:dyDescent="0.25">
      <c r="A70" s="2">
        <v>69</v>
      </c>
      <c r="B70" s="1" t="s">
        <v>233</v>
      </c>
      <c r="C70" s="1" t="str">
        <f>LOWER(LEFT(Table1[[#This Row],[firstName]],1)&amp;Table1[[#This Row],[lastName]])</f>
        <v>cmendel</v>
      </c>
      <c r="D70" s="5" t="s">
        <v>137</v>
      </c>
      <c r="E70" s="5" t="s">
        <v>138</v>
      </c>
      <c r="F70" s="3" t="s">
        <v>331</v>
      </c>
      <c r="G70" s="3" t="str">
        <f>"mailto:info+"&amp;Table1[[#This Row],[id]]&amp;"@livelygig.com"</f>
        <v>mailto:info+69@livelygig.com</v>
      </c>
      <c r="H70" s="3" t="s">
        <v>364</v>
      </c>
      <c r="I70" s="3" t="s">
        <v>335</v>
      </c>
      <c r="J70" s="6">
        <v>37</v>
      </c>
      <c r="K70" s="6">
        <v>38</v>
      </c>
      <c r="L70" s="6">
        <v>74</v>
      </c>
      <c r="M70" s="5"/>
      <c r="N70" s="5"/>
      <c r="O70" s="5" t="str">
        <f>IF(LEN(Table1[[#This Row],[cnxn1]])&gt;0,VLOOKUP(Table1[[#This Row],[cnxn1]],Table1[[id]:[UUID]],2,FALSE),"")</f>
        <v>13421f9e-1bff-4575-820d-1806c8d31190</v>
      </c>
      <c r="P70" s="5" t="str">
        <f>IF(LEN(Table1[[#This Row],[cnxn2]])&gt;0,VLOOKUP(Table1[[#This Row],[cnxn2]],Table1[[id]:[UUID]],2,FALSE),"")</f>
        <v>a2ecef3f-df23-467a-bfe1-1fa2d331442d</v>
      </c>
      <c r="Q70" s="5" t="str">
        <f>IF(LEN(Table1[[#This Row],[cnxn3]])&gt;0,VLOOKUP(Table1[[#This Row],[cnxn3]],Table1[[id]:[UUID]],2,FALSE),"")</f>
        <v>af258f6f-4dea-4f5a-936d-be49c638b262</v>
      </c>
      <c r="R70" s="5" t="str">
        <f>IF(LEN(Table1[[#This Row],[cnxn4]])&gt;0,VLOOKUP(Table1[[#This Row],[cnxn4]],Table1[[id]:[UUID]],2,FALSE),"")</f>
        <v/>
      </c>
      <c r="S70" s="5" t="str">
        <f>IF(LEN(Table1[[#This Row],[cnxn5]])&gt;0,VLOOKUP(Table1[[#This Row],[cnxn5]],Table1[[id]:[UUID]],2,FALSE),"")</f>
        <v/>
      </c>
      <c r="T7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"13421f9e-1bff-4575-820d-1806c8d31190", "a2ecef3f-df23-467a-bfe1-1fa2d331442d", "af258f6f-4dea-4f5a-936d-be49c638b262" ], </v>
      </c>
      <c r="U70" s="3" t="str">
        <f>"""id"" : """&amp;Table1[[#This Row],[UUID]]&amp;""", "</f>
        <v xml:space="preserve">"id" : "63653fbb-2f01-4952-a455-a637f46db7ee", </v>
      </c>
      <c r="V70" s="3" t="str">
        <f>"""loginId"" : """&amp;Table1[[#This Row],[loginId]]&amp;""", "</f>
        <v xml:space="preserve">"loginId" : "cmendel", </v>
      </c>
      <c r="W70" s="3" t="str">
        <f>"""pwd"" : """&amp;Table1[[#This Row],[pwd]]&amp;""", "</f>
        <v xml:space="preserve">"pwd" : "livelygig", </v>
      </c>
      <c r="X70" s="3" t="str">
        <f>"""firstName""  : """&amp;Table1[[#This Row],[firstName]]&amp;""", "</f>
        <v xml:space="preserve">"firstName"  : "Chibueze", </v>
      </c>
      <c r="Y70" s="3" t="str">
        <f>"""lastName"" : """&amp;Table1[[#This Row],[lastName]]&amp;""", "</f>
        <v xml:space="preserve">"lastName" : "Mendel", </v>
      </c>
      <c r="Z7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0" s="3" t="str">
        <f>"""contacts"" : { ""channels"": [ {""url"" : """&amp;Table1[[#This Row],[contact1]]&amp;""", ""chanType"" : """&amp;Table1[[#This Row],[contact1 type]]&amp;""" } ] },"</f>
        <v>"contacts" : { "channels": [ {"url" : "mailto:info+69@livelygig.com", "chanType" : "email" } ] },</v>
      </c>
      <c r="AB70" s="3" t="str">
        <f t="shared" si="4"/>
        <v>Yata! 70</v>
      </c>
      <c r="AC70" s="3">
        <f>+Table1[[#This Row],[cnxn1]]</f>
        <v>37</v>
      </c>
      <c r="AD70" s="3">
        <f>+Table1[[#This Row],[cnxn2]]</f>
        <v>38</v>
      </c>
      <c r="AE70" s="3">
        <v>18</v>
      </c>
      <c r="AF70" s="3" t="str">
        <f>IF(LEN(Table1[[#This Row],[PostTarget1-1]])&gt;0,VLOOKUP(Table1[[#This Row],[PostTarget1-1]],Table1[[id]:[UUID]],2,FALSE),"")</f>
        <v>13421f9e-1bff-4575-820d-1806c8d31190</v>
      </c>
      <c r="AG70" s="3" t="str">
        <f>IF(LEN(Table1[[#This Row],[PostTarget1-2]])&gt;0,VLOOKUP(Table1[[#This Row],[PostTarget1-2]],Table1[[id]:[UUID]],2,FALSE),"")</f>
        <v>a2ecef3f-df23-467a-bfe1-1fa2d331442d</v>
      </c>
      <c r="AH70" s="3" t="str">
        <f>VLOOKUP(Table1[[#This Row],[PostLabel1]],skills[],2,TRUE)</f>
        <v>84630a5c-455c-45ac-a530-abf539a7eed4</v>
      </c>
      <c r="AI7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70" , "labels" : [ "84630a5c-455c-45ac-a530-abf539a7eed4" ] , "src" : "63653fbb-2f01-4952-a455-a637f46db7ee" , "trgts" : [ "13421f9e-1bff-4575-820d-1806c8d31190", "a2ecef3f-df23-467a-bfe1-1fa2d331442d" ] }</v>
      </c>
      <c r="AJ70" s="3" t="str">
        <f t="shared" si="5"/>
        <v>Recommended freelancer: Ando Masahashi …</v>
      </c>
      <c r="AK70" s="3">
        <f>+Table1[[#This Row],[cnxn1]]</f>
        <v>37</v>
      </c>
      <c r="AL70" s="3">
        <f>+Table1[[#This Row],[cnxn2]]</f>
        <v>38</v>
      </c>
      <c r="AM70" s="3">
        <v>6</v>
      </c>
      <c r="AN70" s="3" t="str">
        <f>IF(LEN(Table1[[#This Row],[PostTarget2-1]])&gt;0,VLOOKUP(Table1[[#This Row],[PostTarget2-1]],Table1[[id]:[UUID]],2,FALSE),"")</f>
        <v>13421f9e-1bff-4575-820d-1806c8d31190</v>
      </c>
      <c r="AO70" s="3" t="str">
        <f>IF(LEN(Table1[[#This Row],[PostTarget2-2]])&gt;0,VLOOKUP(Table1[[#This Row],[PostTarget2-2]],Table1[[id]:[UUID]],2,FALSE),"")</f>
        <v>a2ecef3f-df23-467a-bfe1-1fa2d331442d</v>
      </c>
      <c r="AP70" s="3" t="str">
        <f>VLOOKUP(Table1[[#This Row],[PostLabel2]],skills[],2,TRUE)</f>
        <v>ad3743fa-fee8-4073-9ebe-3284a909454f</v>
      </c>
      <c r="AQ7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"ad3743fa-fee8-4073-9ebe-3284a909454f" ] , "src" : "63653fbb-2f01-4952-a455-a637f46db7ee" , "trgts" : [ "a2ecef3f-df23-467a-bfe1-1fa2d331442d", "af258f6f-4dea-4f5a-936d-be49c638b262" ] }</v>
      </c>
      <c r="AR70" s="3" t="str">
        <f>"""initialPosts"" : ["&amp;Table1[[#This Row],[Post1]]&amp;Table1[[#This Row],[Post2]]&amp;" ]"</f>
        <v>"initialPosts" : [{ "content" : "Yata! 70" , "labels" : [ "84630a5c-455c-45ac-a530-abf539a7eed4" ] , "src" : "63653fbb-2f01-4952-a455-a637f46db7ee" , "trgts" : [ "13421f9e-1bff-4575-820d-1806c8d31190", "a2ecef3f-df23-467a-bfe1-1fa2d331442d" ] }, { "content" : "Recommended freelancer: Ando Masahashi …" , "labels" : [ "ad3743fa-fee8-4073-9ebe-3284a909454f" ] , "src" : "63653fbb-2f01-4952-a455-a637f46db7ee" , "trgts" : [ "a2ecef3f-df23-467a-bfe1-1fa2d331442d", "af258f6f-4dea-4f5a-936d-be49c638b262" ] } ]</v>
      </c>
      <c r="AS7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"63653fbb-2f01-4952-a455-a637f46db7ee", "loginId" : "cmendel", "pwd" : "livelygig", "firstName"  : "Chibueze", "lastName" : "Mendel", "profilePic" : "https://encrypted-tbn0.gstatic.com/images?q=tbn:ANd9GcSkhqCi-FONrFAs5jciS2vsNwFmQ6ni4Leo8-TXTw_KQ7BAVysl3g", "contacts" : { "channels": [ {"url" : "mailto:info+69@livelygig.com", "chanType" : "email" } ] },"cnxns" : [ "13421f9e-1bff-4575-820d-1806c8d31190", "a2ecef3f-df23-467a-bfe1-1fa2d331442d", "af258f6f-4dea-4f5a-936d-be49c638b262" ], "initialPosts" : [{ "content" : "Yata! 70" , "labels" : [ "84630a5c-455c-45ac-a530-abf539a7eed4" ] , "src" : "63653fbb-2f01-4952-a455-a637f46db7ee" , "trgts" : [ "13421f9e-1bff-4575-820d-1806c8d31190", "a2ecef3f-df23-467a-bfe1-1fa2d331442d" ] }, { "content" : "Recommended freelancer: Ando Masahashi …" , "labels" : [ "ad3743fa-fee8-4073-9ebe-3284a909454f" ] , "src" : "63653fbb-2f01-4952-a455-a637f46db7ee" , "trgts" : [ "a2ecef3f-df23-467a-bfe1-1fa2d331442d", "af258f6f-4dea-4f5a-936d-be49c638b262" ] } ] },</v>
      </c>
    </row>
    <row r="71" spans="1:45" x14ac:dyDescent="0.25">
      <c r="A71" s="2">
        <v>70</v>
      </c>
      <c r="B71" s="1" t="s">
        <v>234</v>
      </c>
      <c r="C71" s="1" t="str">
        <f>LOWER(LEFT(Table1[[#This Row],[firstName]],1)&amp;Table1[[#This Row],[lastName]])</f>
        <v>lchevrolet</v>
      </c>
      <c r="D71" s="5" t="s">
        <v>139</v>
      </c>
      <c r="E71" s="5" t="s">
        <v>140</v>
      </c>
      <c r="F71" s="3" t="s">
        <v>331</v>
      </c>
      <c r="G71" s="3" t="str">
        <f>"mailto:info+"&amp;Table1[[#This Row],[id]]&amp;"@livelygig.com"</f>
        <v>mailto:info+70@livelygig.com</v>
      </c>
      <c r="H71" s="3" t="s">
        <v>364</v>
      </c>
      <c r="I71" s="3" t="s">
        <v>335</v>
      </c>
      <c r="J71" s="6">
        <v>29</v>
      </c>
      <c r="K71" s="6">
        <v>8</v>
      </c>
      <c r="L71" s="6">
        <v>6</v>
      </c>
      <c r="M71" s="5"/>
      <c r="N71" s="5"/>
      <c r="O71" s="5" t="str">
        <f>IF(LEN(Table1[[#This Row],[cnxn1]])&gt;0,VLOOKUP(Table1[[#This Row],[cnxn1]],Table1[[id]:[UUID]],2,FALSE),"")</f>
        <v>ed51310a-b84e-4864-9ada-583139871511</v>
      </c>
      <c r="P71" s="5" t="str">
        <f>IF(LEN(Table1[[#This Row],[cnxn2]])&gt;0,VLOOKUP(Table1[[#This Row],[cnxn2]],Table1[[id]:[UUID]],2,FALSE),"")</f>
        <v>f5f1785b-48a4-4078-b9f8-f2b99f74e608</v>
      </c>
      <c r="Q71" s="5" t="str">
        <f>IF(LEN(Table1[[#This Row],[cnxn3]])&gt;0,VLOOKUP(Table1[[#This Row],[cnxn3]],Table1[[id]:[UUID]],2,FALSE),"")</f>
        <v>904e5b1e-1314-41da-bdac-f79ff7722e77</v>
      </c>
      <c r="R71" s="5" t="str">
        <f>IF(LEN(Table1[[#This Row],[cnxn4]])&gt;0,VLOOKUP(Table1[[#This Row],[cnxn4]],Table1[[id]:[UUID]],2,FALSE),"")</f>
        <v/>
      </c>
      <c r="S71" s="5" t="str">
        <f>IF(LEN(Table1[[#This Row],[cnxn5]])&gt;0,VLOOKUP(Table1[[#This Row],[cnxn5]],Table1[[id]:[UUID]],2,FALSE),"")</f>
        <v/>
      </c>
      <c r="T7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"ed51310a-b84e-4864-9ada-583139871511", "f5f1785b-48a4-4078-b9f8-f2b99f74e608", "904e5b1e-1314-41da-bdac-f79ff7722e77" ], </v>
      </c>
      <c r="U71" s="3" t="str">
        <f>"""id"" : """&amp;Table1[[#This Row],[UUID]]&amp;""", "</f>
        <v xml:space="preserve">"id" : "d1567958-1d4b-48eb-9613-fbfe7dc352b4", </v>
      </c>
      <c r="V71" s="3" t="str">
        <f>"""loginId"" : """&amp;Table1[[#This Row],[loginId]]&amp;""", "</f>
        <v xml:space="preserve">"loginId" : "lchevrolet", </v>
      </c>
      <c r="W71" s="3" t="str">
        <f>"""pwd"" : """&amp;Table1[[#This Row],[pwd]]&amp;""", "</f>
        <v xml:space="preserve">"pwd" : "livelygig", </v>
      </c>
      <c r="X71" s="3" t="str">
        <f>"""firstName""  : """&amp;Table1[[#This Row],[firstName]]&amp;""", "</f>
        <v xml:space="preserve">"firstName"  : "Lyuba", </v>
      </c>
      <c r="Y71" s="3" t="str">
        <f>"""lastName"" : """&amp;Table1[[#This Row],[lastName]]&amp;""", "</f>
        <v xml:space="preserve">"lastName" : "Chevrolet", </v>
      </c>
      <c r="Z7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1" s="3" t="str">
        <f>"""contacts"" : { ""channels"": [ {""url"" : """&amp;Table1[[#This Row],[contact1]]&amp;""", ""chanType"" : """&amp;Table1[[#This Row],[contact1 type]]&amp;""" } ] },"</f>
        <v>"contacts" : { "channels": [ {"url" : "mailto:info+70@livelygig.com", "chanType" : "email" } ] },</v>
      </c>
      <c r="AB71" s="3" t="str">
        <f t="shared" si="4"/>
        <v>Yata! 71</v>
      </c>
      <c r="AC71" s="3">
        <f>+Table1[[#This Row],[cnxn1]]</f>
        <v>29</v>
      </c>
      <c r="AD71" s="3">
        <f>+Table1[[#This Row],[cnxn2]]</f>
        <v>8</v>
      </c>
      <c r="AE71" s="3">
        <v>18</v>
      </c>
      <c r="AF71" s="3" t="str">
        <f>IF(LEN(Table1[[#This Row],[PostTarget1-1]])&gt;0,VLOOKUP(Table1[[#This Row],[PostTarget1-1]],Table1[[id]:[UUID]],2,FALSE),"")</f>
        <v>ed51310a-b84e-4864-9ada-583139871511</v>
      </c>
      <c r="AG71" s="3" t="str">
        <f>IF(LEN(Table1[[#This Row],[PostTarget1-2]])&gt;0,VLOOKUP(Table1[[#This Row],[PostTarget1-2]],Table1[[id]:[UUID]],2,FALSE),"")</f>
        <v>f5f1785b-48a4-4078-b9f8-f2b99f74e608</v>
      </c>
      <c r="AH71" s="3" t="str">
        <f>VLOOKUP(Table1[[#This Row],[PostLabel1]],skills[],2,TRUE)</f>
        <v>84630a5c-455c-45ac-a530-abf539a7eed4</v>
      </c>
      <c r="AI7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71" , "labels" : [ "84630a5c-455c-45ac-a530-abf539a7eed4" ] , "src" : "d1567958-1d4b-48eb-9613-fbfe7dc352b4" , "trgts" : [ "ed51310a-b84e-4864-9ada-583139871511", "f5f1785b-48a4-4078-b9f8-f2b99f74e608" ] }</v>
      </c>
      <c r="AJ71" s="3" t="str">
        <f t="shared" si="5"/>
        <v>Recommended freelancer: Ando Masahashi …</v>
      </c>
      <c r="AK71" s="3">
        <f>+Table1[[#This Row],[cnxn1]]</f>
        <v>29</v>
      </c>
      <c r="AL71" s="3">
        <f>+Table1[[#This Row],[cnxn2]]</f>
        <v>8</v>
      </c>
      <c r="AM71" s="3">
        <v>20</v>
      </c>
      <c r="AN71" s="3" t="str">
        <f>IF(LEN(Table1[[#This Row],[PostTarget2-1]])&gt;0,VLOOKUP(Table1[[#This Row],[PostTarget2-1]],Table1[[id]:[UUID]],2,FALSE),"")</f>
        <v>ed51310a-b84e-4864-9ada-583139871511</v>
      </c>
      <c r="AO71" s="3" t="str">
        <f>IF(LEN(Table1[[#This Row],[PostTarget2-2]])&gt;0,VLOOKUP(Table1[[#This Row],[PostTarget2-2]],Table1[[id]:[UUID]],2,FALSE),"")</f>
        <v>f5f1785b-48a4-4078-b9f8-f2b99f74e608</v>
      </c>
      <c r="AP71" s="3" t="str">
        <f>VLOOKUP(Table1[[#This Row],[PostLabel2]],skills[],2,TRUE)</f>
        <v>b16e24cb-57fd-4919-97a1-f5f6bd3607b4</v>
      </c>
      <c r="AQ7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"b16e24cb-57fd-4919-97a1-f5f6bd3607b4" ] , "src" : "d1567958-1d4b-48eb-9613-fbfe7dc352b4" , "trgts" : [ "f5f1785b-48a4-4078-b9f8-f2b99f74e608", "904e5b1e-1314-41da-bdac-f79ff7722e77" ] }</v>
      </c>
      <c r="AR71" s="3" t="str">
        <f>"""initialPosts"" : ["&amp;Table1[[#This Row],[Post1]]&amp;Table1[[#This Row],[Post2]]&amp;" ]"</f>
        <v>"initialPosts" : [{ "content" : "Yata! 71" , "labels" : [ "84630a5c-455c-45ac-a530-abf539a7eed4" ] , "src" : "d1567958-1d4b-48eb-9613-fbfe7dc352b4" , "trgts" : [ "ed51310a-b84e-4864-9ada-583139871511", "f5f1785b-48a4-4078-b9f8-f2b99f74e608" ] }, { "content" : "Recommended freelancer: Ando Masahashi …" , "labels" : [ "b16e24cb-57fd-4919-97a1-f5f6bd3607b4" ] , "src" : "d1567958-1d4b-48eb-9613-fbfe7dc352b4" , "trgts" : [ "f5f1785b-48a4-4078-b9f8-f2b99f74e608", "904e5b1e-1314-41da-bdac-f79ff7722e77" ] } ]</v>
      </c>
      <c r="AS7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"d1567958-1d4b-48eb-9613-fbfe7dc352b4", "loginId" : "lchevrolet", "pwd" : "livelygig", "firstName"  : "Lyuba", "lastName" : "Chevrolet", "profilePic" : "https://encrypted-tbn0.gstatic.com/images?q=tbn:ANd9GcSkhqCi-FONrFAs5jciS2vsNwFmQ6ni4Leo8-TXTw_KQ7BAVysl3g", "contacts" : { "channels": [ {"url" : "mailto:info+70@livelygig.com", "chanType" : "email" } ] },"cnxns" : [ "ed51310a-b84e-4864-9ada-583139871511", "f5f1785b-48a4-4078-b9f8-f2b99f74e608", "904e5b1e-1314-41da-bdac-f79ff7722e77" ], "initialPosts" : [{ "content" : "Yata! 71" , "labels" : [ "84630a5c-455c-45ac-a530-abf539a7eed4" ] , "src" : "d1567958-1d4b-48eb-9613-fbfe7dc352b4" , "trgts" : [ "ed51310a-b84e-4864-9ada-583139871511", "f5f1785b-48a4-4078-b9f8-f2b99f74e608" ] }, { "content" : "Recommended freelancer: Ando Masahashi …" , "labels" : [ "b16e24cb-57fd-4919-97a1-f5f6bd3607b4" ] , "src" : "d1567958-1d4b-48eb-9613-fbfe7dc352b4" , "trgts" : [ "f5f1785b-48a4-4078-b9f8-f2b99f74e608", "904e5b1e-1314-41da-bdac-f79ff7722e77" ] } ] },</v>
      </c>
    </row>
    <row r="72" spans="1:45" x14ac:dyDescent="0.25">
      <c r="A72" s="4">
        <v>71</v>
      </c>
      <c r="B72" s="1" t="s">
        <v>235</v>
      </c>
      <c r="C72" s="1" t="str">
        <f>LOWER(LEFT(Table1[[#This Row],[firstName]],1)&amp;Table1[[#This Row],[lastName]])</f>
        <v>esheinfeld</v>
      </c>
      <c r="D72" s="5" t="s">
        <v>141</v>
      </c>
      <c r="E72" s="5" t="s">
        <v>142</v>
      </c>
      <c r="F72" s="3" t="s">
        <v>331</v>
      </c>
      <c r="G72" s="3" t="str">
        <f>"mailto:info+"&amp;Table1[[#This Row],[id]]&amp;"@livelygig.com"</f>
        <v>mailto:info+71@livelygig.com</v>
      </c>
      <c r="H72" s="3" t="s">
        <v>364</v>
      </c>
      <c r="I72" s="3" t="s">
        <v>335</v>
      </c>
      <c r="J72" s="6">
        <v>80</v>
      </c>
      <c r="K72" s="6">
        <v>76</v>
      </c>
      <c r="L72" s="6">
        <v>65</v>
      </c>
      <c r="M72" s="5"/>
      <c r="N72" s="5"/>
      <c r="O72" s="5" t="str">
        <f>IF(LEN(Table1[[#This Row],[cnxn1]])&gt;0,VLOOKUP(Table1[[#This Row],[cnxn1]],Table1[[id]:[UUID]],2,FALSE),"")</f>
        <v>a4ebdfba-9bc3-4d91-98cc-7f652d849c3a</v>
      </c>
      <c r="P72" s="5" t="str">
        <f>IF(LEN(Table1[[#This Row],[cnxn2]])&gt;0,VLOOKUP(Table1[[#This Row],[cnxn2]],Table1[[id]:[UUID]],2,FALSE),"")</f>
        <v>0063a81d-a4ec-4588-bc34-d261c64a76d9</v>
      </c>
      <c r="Q72" s="5" t="str">
        <f>IF(LEN(Table1[[#This Row],[cnxn3]])&gt;0,VLOOKUP(Table1[[#This Row],[cnxn3]],Table1[[id]:[UUID]],2,FALSE),"")</f>
        <v>955f3107-fd5f-46bc-a28d-f18f82cc8cf6</v>
      </c>
      <c r="R72" s="5" t="str">
        <f>IF(LEN(Table1[[#This Row],[cnxn4]])&gt;0,VLOOKUP(Table1[[#This Row],[cnxn4]],Table1[[id]:[UUID]],2,FALSE),"")</f>
        <v/>
      </c>
      <c r="S72" s="5" t="str">
        <f>IF(LEN(Table1[[#This Row],[cnxn5]])&gt;0,VLOOKUP(Table1[[#This Row],[cnxn5]],Table1[[id]:[UUID]],2,FALSE),"")</f>
        <v/>
      </c>
      <c r="T7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"a4ebdfba-9bc3-4d91-98cc-7f652d849c3a", "0063a81d-a4ec-4588-bc34-d261c64a76d9", "955f3107-fd5f-46bc-a28d-f18f82cc8cf6" ], </v>
      </c>
      <c r="U72" s="3" t="str">
        <f>"""id"" : """&amp;Table1[[#This Row],[UUID]]&amp;""", "</f>
        <v xml:space="preserve">"id" : "1e15d29f-3bfc-4c23-8be7-6f4bb0e19df9", </v>
      </c>
      <c r="V72" s="3" t="str">
        <f>"""loginId"" : """&amp;Table1[[#This Row],[loginId]]&amp;""", "</f>
        <v xml:space="preserve">"loginId" : "esheinfeld", </v>
      </c>
      <c r="W72" s="3" t="str">
        <f>"""pwd"" : """&amp;Table1[[#This Row],[pwd]]&amp;""", "</f>
        <v xml:space="preserve">"pwd" : "livelygig", </v>
      </c>
      <c r="X72" s="3" t="str">
        <f>"""firstName""  : """&amp;Table1[[#This Row],[firstName]]&amp;""", "</f>
        <v xml:space="preserve">"firstName"  : "Eva", </v>
      </c>
      <c r="Y72" s="3" t="str">
        <f>"""lastName"" : """&amp;Table1[[#This Row],[lastName]]&amp;""", "</f>
        <v xml:space="preserve">"lastName" : "Sheinfeld", </v>
      </c>
      <c r="Z7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2" s="3" t="str">
        <f>"""contacts"" : { ""channels"": [ {""url"" : """&amp;Table1[[#This Row],[contact1]]&amp;""", ""chanType"" : """&amp;Table1[[#This Row],[contact1 type]]&amp;""" } ] },"</f>
        <v>"contacts" : { "channels": [ {"url" : "mailto:info+71@livelygig.com", "chanType" : "email" } ] },</v>
      </c>
      <c r="AB72" s="3" t="str">
        <f t="shared" si="4"/>
        <v>Yata! 72</v>
      </c>
      <c r="AC72" s="3">
        <f>+Table1[[#This Row],[cnxn1]]</f>
        <v>80</v>
      </c>
      <c r="AD72" s="3">
        <f>+Table1[[#This Row],[cnxn2]]</f>
        <v>76</v>
      </c>
      <c r="AE72" s="3">
        <v>6</v>
      </c>
      <c r="AF72" s="3" t="str">
        <f>IF(LEN(Table1[[#This Row],[PostTarget1-1]])&gt;0,VLOOKUP(Table1[[#This Row],[PostTarget1-1]],Table1[[id]:[UUID]],2,FALSE),"")</f>
        <v>a4ebdfba-9bc3-4d91-98cc-7f652d849c3a</v>
      </c>
      <c r="AG72" s="3" t="str">
        <f>IF(LEN(Table1[[#This Row],[PostTarget1-2]])&gt;0,VLOOKUP(Table1[[#This Row],[PostTarget1-2]],Table1[[id]:[UUID]],2,FALSE),"")</f>
        <v>0063a81d-a4ec-4588-bc34-d261c64a76d9</v>
      </c>
      <c r="AH72" s="3" t="str">
        <f>VLOOKUP(Table1[[#This Row],[PostLabel1]],skills[],2,TRUE)</f>
        <v>ad3743fa-fee8-4073-9ebe-3284a909454f</v>
      </c>
      <c r="AI7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72" , "labels" : [ "ad3743fa-fee8-4073-9ebe-3284a909454f" ] , "src" : "1e15d29f-3bfc-4c23-8be7-6f4bb0e19df9" , "trgts" : [ "a4ebdfba-9bc3-4d91-98cc-7f652d849c3a", "0063a81d-a4ec-4588-bc34-d261c64a76d9" ] }</v>
      </c>
      <c r="AJ72" s="3" t="str">
        <f t="shared" si="5"/>
        <v>Recommended freelancer: Ando Masahashi …</v>
      </c>
      <c r="AK72" s="3">
        <f>+Table1[[#This Row],[cnxn1]]</f>
        <v>80</v>
      </c>
      <c r="AL72" s="3">
        <f>+Table1[[#This Row],[cnxn2]]</f>
        <v>76</v>
      </c>
      <c r="AM72" s="3">
        <v>2</v>
      </c>
      <c r="AN72" s="3" t="str">
        <f>IF(LEN(Table1[[#This Row],[PostTarget2-1]])&gt;0,VLOOKUP(Table1[[#This Row],[PostTarget2-1]],Table1[[id]:[UUID]],2,FALSE),"")</f>
        <v>a4ebdfba-9bc3-4d91-98cc-7f652d849c3a</v>
      </c>
      <c r="AO72" s="3" t="str">
        <f>IF(LEN(Table1[[#This Row],[PostTarget2-2]])&gt;0,VLOOKUP(Table1[[#This Row],[PostTarget2-2]],Table1[[id]:[UUID]],2,FALSE),"")</f>
        <v>0063a81d-a4ec-4588-bc34-d261c64a76d9</v>
      </c>
      <c r="AP72" s="3" t="str">
        <f>VLOOKUP(Table1[[#This Row],[PostLabel2]],skills[],2,TRUE)</f>
        <v>dbd583b1-2ab4-49b2-8d23-6f3ca2eff039</v>
      </c>
      <c r="AQ7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"dbd583b1-2ab4-49b2-8d23-6f3ca2eff039" ] , "src" : "1e15d29f-3bfc-4c23-8be7-6f4bb0e19df9" , "trgts" : [ "0063a81d-a4ec-4588-bc34-d261c64a76d9", "955f3107-fd5f-46bc-a28d-f18f82cc8cf6" ] }</v>
      </c>
      <c r="AR72" s="3" t="str">
        <f>"""initialPosts"" : ["&amp;Table1[[#This Row],[Post1]]&amp;Table1[[#This Row],[Post2]]&amp;" ]"</f>
        <v>"initialPosts" : [{ "content" : "Yata! 72" , "labels" : [ "ad3743fa-fee8-4073-9ebe-3284a909454f" ] , "src" : "1e15d29f-3bfc-4c23-8be7-6f4bb0e19df9" , "trgts" : [ "a4ebdfba-9bc3-4d91-98cc-7f652d849c3a", "0063a81d-a4ec-4588-bc34-d261c64a76d9" ] }, { "content" : "Recommended freelancer: Ando Masahashi …" , "labels" : [ "dbd583b1-2ab4-49b2-8d23-6f3ca2eff039" ] , "src" : "1e15d29f-3bfc-4c23-8be7-6f4bb0e19df9" , "trgts" : [ "0063a81d-a4ec-4588-bc34-d261c64a76d9", "955f3107-fd5f-46bc-a28d-f18f82cc8cf6" ] } ]</v>
      </c>
      <c r="AS7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"1e15d29f-3bfc-4c23-8be7-6f4bb0e19df9", "loginId" : "esheinfeld", "pwd" : "livelygig", "firstName"  : "Eva", "lastName" : "Sheinfeld", "profilePic" : "https://encrypted-tbn0.gstatic.com/images?q=tbn:ANd9GcSkhqCi-FONrFAs5jciS2vsNwFmQ6ni4Leo8-TXTw_KQ7BAVysl3g", "contacts" : { "channels": [ {"url" : "mailto:info+71@livelygig.com", "chanType" : "email" } ] },"cnxns" : [ "a4ebdfba-9bc3-4d91-98cc-7f652d849c3a", "0063a81d-a4ec-4588-bc34-d261c64a76d9", "955f3107-fd5f-46bc-a28d-f18f82cc8cf6" ], "initialPosts" : [{ "content" : "Yata! 72" , "labels" : [ "ad3743fa-fee8-4073-9ebe-3284a909454f" ] , "src" : "1e15d29f-3bfc-4c23-8be7-6f4bb0e19df9" , "trgts" : [ "a4ebdfba-9bc3-4d91-98cc-7f652d849c3a", "0063a81d-a4ec-4588-bc34-d261c64a76d9" ] }, { "content" : "Recommended freelancer: Ando Masahashi …" , "labels" : [ "dbd583b1-2ab4-49b2-8d23-6f3ca2eff039" ] , "src" : "1e15d29f-3bfc-4c23-8be7-6f4bb0e19df9" , "trgts" : [ "0063a81d-a4ec-4588-bc34-d261c64a76d9", "955f3107-fd5f-46bc-a28d-f18f82cc8cf6" ] } ] },</v>
      </c>
    </row>
    <row r="73" spans="1:45" x14ac:dyDescent="0.25">
      <c r="A73" s="5">
        <v>72</v>
      </c>
      <c r="B73" s="5" t="s">
        <v>236</v>
      </c>
      <c r="C73" s="1" t="str">
        <f>LOWER(LEFT(Table1[[#This Row],[firstName]],1)&amp;Table1[[#This Row],[lastName]])</f>
        <v>ddaniau</v>
      </c>
      <c r="D73" s="5" t="s">
        <v>143</v>
      </c>
      <c r="E73" s="5" t="s">
        <v>144</v>
      </c>
      <c r="F73" s="3" t="s">
        <v>331</v>
      </c>
      <c r="G73" s="3" t="str">
        <f>"mailto:info+"&amp;Table1[[#This Row],[id]]&amp;"@livelygig.com"</f>
        <v>mailto:info+72@livelygig.com</v>
      </c>
      <c r="H73" s="3" t="s">
        <v>364</v>
      </c>
      <c r="I73" s="3" t="s">
        <v>335</v>
      </c>
      <c r="J73" s="6">
        <v>42</v>
      </c>
      <c r="K73" s="6">
        <v>39</v>
      </c>
      <c r="L73" s="6">
        <v>33</v>
      </c>
      <c r="M73" s="5"/>
      <c r="N73" s="5"/>
      <c r="O73" s="5" t="str">
        <f>IF(LEN(Table1[[#This Row],[cnxn1]])&gt;0,VLOOKUP(Table1[[#This Row],[cnxn1]],Table1[[id]:[UUID]],2,FALSE),"")</f>
        <v>bc9721c0-6db1-4dd3-a5e2-4e3823ac112b</v>
      </c>
      <c r="P73" s="5" t="str">
        <f>IF(LEN(Table1[[#This Row],[cnxn2]])&gt;0,VLOOKUP(Table1[[#This Row],[cnxn2]],Table1[[id]:[UUID]],2,FALSE),"")</f>
        <v>ee988673-4459-4630-91c3-6f6d9084641e</v>
      </c>
      <c r="Q73" s="5" t="str">
        <f>IF(LEN(Table1[[#This Row],[cnxn3]])&gt;0,VLOOKUP(Table1[[#This Row],[cnxn3]],Table1[[id]:[UUID]],2,FALSE),"")</f>
        <v>5c06cf2d-4b1d-4ee7-b0ce-64bc5f1fd429</v>
      </c>
      <c r="R73" s="5" t="str">
        <f>IF(LEN(Table1[[#This Row],[cnxn4]])&gt;0,VLOOKUP(Table1[[#This Row],[cnxn4]],Table1[[id]:[UUID]],2,FALSE),"")</f>
        <v/>
      </c>
      <c r="S73" s="5" t="str">
        <f>IF(LEN(Table1[[#This Row],[cnxn5]])&gt;0,VLOOKUP(Table1[[#This Row],[cnxn5]],Table1[[id]:[UUID]],2,FALSE),"")</f>
        <v/>
      </c>
      <c r="T7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"bc9721c0-6db1-4dd3-a5e2-4e3823ac112b", "ee988673-4459-4630-91c3-6f6d9084641e", "5c06cf2d-4b1d-4ee7-b0ce-64bc5f1fd429" ], </v>
      </c>
      <c r="U73" s="3" t="str">
        <f>"""id"" : """&amp;Table1[[#This Row],[UUID]]&amp;""", "</f>
        <v xml:space="preserve">"id" : "dd8bdf36-fdd1-4046-9fb7-f36848840cdd", </v>
      </c>
      <c r="V73" s="3" t="str">
        <f>"""loginId"" : """&amp;Table1[[#This Row],[loginId]]&amp;""", "</f>
        <v xml:space="preserve">"loginId" : "ddaniau", </v>
      </c>
      <c r="W73" s="3" t="str">
        <f>"""pwd"" : """&amp;Table1[[#This Row],[pwd]]&amp;""", "</f>
        <v xml:space="preserve">"pwd" : "livelygig", </v>
      </c>
      <c r="X73" s="3" t="str">
        <f>"""firstName""  : """&amp;Table1[[#This Row],[firstName]]&amp;""", "</f>
        <v xml:space="preserve">"firstName"  : "Dorofei", </v>
      </c>
      <c r="Y73" s="3" t="str">
        <f>"""lastName"" : """&amp;Table1[[#This Row],[lastName]]&amp;""", "</f>
        <v xml:space="preserve">"lastName" : "Daniau", </v>
      </c>
      <c r="Z7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3" s="3" t="str">
        <f>"""contacts"" : { ""channels"": [ {""url"" : """&amp;Table1[[#This Row],[contact1]]&amp;""", ""chanType"" : """&amp;Table1[[#This Row],[contact1 type]]&amp;""" } ] },"</f>
        <v>"contacts" : { "channels": [ {"url" : "mailto:info+72@livelygig.com", "chanType" : "email" } ] },</v>
      </c>
      <c r="AB73" s="3" t="str">
        <f t="shared" si="4"/>
        <v>Yata! 73</v>
      </c>
      <c r="AC73" s="3">
        <f>+Table1[[#This Row],[cnxn1]]</f>
        <v>42</v>
      </c>
      <c r="AD73" s="3">
        <f>+Table1[[#This Row],[cnxn2]]</f>
        <v>39</v>
      </c>
      <c r="AE73" s="3">
        <v>20</v>
      </c>
      <c r="AF73" s="3" t="str">
        <f>IF(LEN(Table1[[#This Row],[PostTarget1-1]])&gt;0,VLOOKUP(Table1[[#This Row],[PostTarget1-1]],Table1[[id]:[UUID]],2,FALSE),"")</f>
        <v>bc9721c0-6db1-4dd3-a5e2-4e3823ac112b</v>
      </c>
      <c r="AG73" s="3" t="str">
        <f>IF(LEN(Table1[[#This Row],[PostTarget1-2]])&gt;0,VLOOKUP(Table1[[#This Row],[PostTarget1-2]],Table1[[id]:[UUID]],2,FALSE),"")</f>
        <v>ee988673-4459-4630-91c3-6f6d9084641e</v>
      </c>
      <c r="AH73" s="3" t="str">
        <f>VLOOKUP(Table1[[#This Row],[PostLabel1]],skills[],2,TRUE)</f>
        <v>b16e24cb-57fd-4919-97a1-f5f6bd3607b4</v>
      </c>
      <c r="AI7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73" , "labels" : [ "b16e24cb-57fd-4919-97a1-f5f6bd3607b4" ] , "src" : "dd8bdf36-fdd1-4046-9fb7-f36848840cdd" , "trgts" : [ "bc9721c0-6db1-4dd3-a5e2-4e3823ac112b", "ee988673-4459-4630-91c3-6f6d9084641e" ] }</v>
      </c>
      <c r="AJ73" s="3" t="str">
        <f t="shared" si="5"/>
        <v>Recommended freelancer: Ando Masahashi …</v>
      </c>
      <c r="AK73" s="3">
        <f>+Table1[[#This Row],[cnxn1]]</f>
        <v>42</v>
      </c>
      <c r="AL73" s="3">
        <f>+Table1[[#This Row],[cnxn2]]</f>
        <v>39</v>
      </c>
      <c r="AM73" s="3">
        <v>7</v>
      </c>
      <c r="AN73" s="3" t="str">
        <f>IF(LEN(Table1[[#This Row],[PostTarget2-1]])&gt;0,VLOOKUP(Table1[[#This Row],[PostTarget2-1]],Table1[[id]:[UUID]],2,FALSE),"")</f>
        <v>bc9721c0-6db1-4dd3-a5e2-4e3823ac112b</v>
      </c>
      <c r="AO73" s="3" t="str">
        <f>IF(LEN(Table1[[#This Row],[PostTarget2-2]])&gt;0,VLOOKUP(Table1[[#This Row],[PostTarget2-2]],Table1[[id]:[UUID]],2,FALSE),"")</f>
        <v>ee988673-4459-4630-91c3-6f6d9084641e</v>
      </c>
      <c r="AP73" s="3" t="str">
        <f>VLOOKUP(Table1[[#This Row],[PostLabel2]],skills[],2,TRUE)</f>
        <v>6620a042-0999-467a-8902-2215e9e0b26f</v>
      </c>
      <c r="AQ7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"6620a042-0999-467a-8902-2215e9e0b26f" ] , "src" : "dd8bdf36-fdd1-4046-9fb7-f36848840cdd" , "trgts" : [ "ee988673-4459-4630-91c3-6f6d9084641e", "5c06cf2d-4b1d-4ee7-b0ce-64bc5f1fd429" ] }</v>
      </c>
      <c r="AR73" s="3" t="str">
        <f>"""initialPosts"" : ["&amp;Table1[[#This Row],[Post1]]&amp;Table1[[#This Row],[Post2]]&amp;" ]"</f>
        <v>"initialPosts" : [{ "content" : "Yata! 73" , "labels" : [ "b16e24cb-57fd-4919-97a1-f5f6bd3607b4" ] , "src" : "dd8bdf36-fdd1-4046-9fb7-f36848840cdd" , "trgts" : [ "bc9721c0-6db1-4dd3-a5e2-4e3823ac112b", "ee988673-4459-4630-91c3-6f6d9084641e" ] }, { "content" : "Recommended freelancer: Ando Masahashi …" , "labels" : [ "6620a042-0999-467a-8902-2215e9e0b26f" ] , "src" : "dd8bdf36-fdd1-4046-9fb7-f36848840cdd" , "trgts" : [ "ee988673-4459-4630-91c3-6f6d9084641e", "5c06cf2d-4b1d-4ee7-b0ce-64bc5f1fd429" ] } ]</v>
      </c>
      <c r="AS7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"dd8bdf36-fdd1-4046-9fb7-f36848840cdd", "loginId" : "ddaniau", "pwd" : "livelygig", "firstName"  : "Dorofei", "lastName" : "Daniau", "profilePic" : "https://encrypted-tbn0.gstatic.com/images?q=tbn:ANd9GcSkhqCi-FONrFAs5jciS2vsNwFmQ6ni4Leo8-TXTw_KQ7BAVysl3g", "contacts" : { "channels": [ {"url" : "mailto:info+72@livelygig.com", "chanType" : "email" } ] },"cnxns" : [ "bc9721c0-6db1-4dd3-a5e2-4e3823ac112b", "ee988673-4459-4630-91c3-6f6d9084641e", "5c06cf2d-4b1d-4ee7-b0ce-64bc5f1fd429" ], "initialPosts" : [{ "content" : "Yata! 73" , "labels" : [ "b16e24cb-57fd-4919-97a1-f5f6bd3607b4" ] , "src" : "dd8bdf36-fdd1-4046-9fb7-f36848840cdd" , "trgts" : [ "bc9721c0-6db1-4dd3-a5e2-4e3823ac112b", "ee988673-4459-4630-91c3-6f6d9084641e" ] }, { "content" : "Recommended freelancer: Ando Masahashi …" , "labels" : [ "6620a042-0999-467a-8902-2215e9e0b26f" ] , "src" : "dd8bdf36-fdd1-4046-9fb7-f36848840cdd" , "trgts" : [ "ee988673-4459-4630-91c3-6f6d9084641e", "5c06cf2d-4b1d-4ee7-b0ce-64bc5f1fd429" ] } ] },</v>
      </c>
    </row>
    <row r="74" spans="1:45" x14ac:dyDescent="0.25">
      <c r="A74" s="2">
        <v>73</v>
      </c>
      <c r="B74" s="1" t="s">
        <v>237</v>
      </c>
      <c r="C74" s="1" t="str">
        <f>LOWER(LEFT(Table1[[#This Row],[firstName]],1)&amp;Table1[[#This Row],[lastName]])</f>
        <v>tzhu</v>
      </c>
      <c r="D74" s="5" t="s">
        <v>145</v>
      </c>
      <c r="E74" s="5" t="s">
        <v>146</v>
      </c>
      <c r="F74" s="3" t="s">
        <v>331</v>
      </c>
      <c r="G74" s="3" t="str">
        <f>"mailto:info+"&amp;Table1[[#This Row],[id]]&amp;"@livelygig.com"</f>
        <v>mailto:info+73@livelygig.com</v>
      </c>
      <c r="H74" s="3" t="s">
        <v>364</v>
      </c>
      <c r="I74" s="3" t="s">
        <v>335</v>
      </c>
      <c r="J74" s="6">
        <v>71</v>
      </c>
      <c r="K74" s="6">
        <v>18</v>
      </c>
      <c r="L74" s="6">
        <v>54</v>
      </c>
      <c r="M74" s="5"/>
      <c r="N74" s="5"/>
      <c r="O74" s="5" t="str">
        <f>IF(LEN(Table1[[#This Row],[cnxn1]])&gt;0,VLOOKUP(Table1[[#This Row],[cnxn1]],Table1[[id]:[UUID]],2,FALSE),"")</f>
        <v>1e15d29f-3bfc-4c23-8be7-6f4bb0e19df9</v>
      </c>
      <c r="P74" s="5" t="str">
        <f>IF(LEN(Table1[[#This Row],[cnxn2]])&gt;0,VLOOKUP(Table1[[#This Row],[cnxn2]],Table1[[id]:[UUID]],2,FALSE),"")</f>
        <v>3ccea8b2-c856-40ee-aff5-c19817be4ea6</v>
      </c>
      <c r="Q74" s="5" t="str">
        <f>IF(LEN(Table1[[#This Row],[cnxn3]])&gt;0,VLOOKUP(Table1[[#This Row],[cnxn3]],Table1[[id]:[UUID]],2,FALSE),"")</f>
        <v>476aab86-01a7-4cc8-a80e-b2f36ad6ed0e</v>
      </c>
      <c r="R74" s="5" t="str">
        <f>IF(LEN(Table1[[#This Row],[cnxn4]])&gt;0,VLOOKUP(Table1[[#This Row],[cnxn4]],Table1[[id]:[UUID]],2,FALSE),"")</f>
        <v/>
      </c>
      <c r="S74" s="5" t="str">
        <f>IF(LEN(Table1[[#This Row],[cnxn5]])&gt;0,VLOOKUP(Table1[[#This Row],[cnxn5]],Table1[[id]:[UUID]],2,FALSE),"")</f>
        <v/>
      </c>
      <c r="T74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"1e15d29f-3bfc-4c23-8be7-6f4bb0e19df9", "3ccea8b2-c856-40ee-aff5-c19817be4ea6", "476aab86-01a7-4cc8-a80e-b2f36ad6ed0e" ], </v>
      </c>
      <c r="U74" s="3" t="str">
        <f>"""id"" : """&amp;Table1[[#This Row],[UUID]]&amp;""", "</f>
        <v xml:space="preserve">"id" : "b320523a-00e1-4700-bdac-8ff06aad24fc", </v>
      </c>
      <c r="V74" s="3" t="str">
        <f>"""loginId"" : """&amp;Table1[[#This Row],[loginId]]&amp;""", "</f>
        <v xml:space="preserve">"loginId" : "tzhu", </v>
      </c>
      <c r="W74" s="3" t="str">
        <f>"""pwd"" : """&amp;Table1[[#This Row],[pwd]]&amp;""", "</f>
        <v xml:space="preserve">"pwd" : "livelygig", </v>
      </c>
      <c r="X74" s="3" t="str">
        <f>"""firstName""  : """&amp;Table1[[#This Row],[firstName]]&amp;""", "</f>
        <v xml:space="preserve">"firstName"  : "Toomas", </v>
      </c>
      <c r="Y74" s="3" t="str">
        <f>"""lastName"" : """&amp;Table1[[#This Row],[lastName]]&amp;""", "</f>
        <v xml:space="preserve">"lastName" : "Zhu", </v>
      </c>
      <c r="Z7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4" s="3" t="str">
        <f>"""contacts"" : { ""channels"": [ {""url"" : """&amp;Table1[[#This Row],[contact1]]&amp;""", ""chanType"" : """&amp;Table1[[#This Row],[contact1 type]]&amp;""" } ] },"</f>
        <v>"contacts" : { "channels": [ {"url" : "mailto:info+73@livelygig.com", "chanType" : "email" } ] },</v>
      </c>
      <c r="AB74" s="3" t="str">
        <f t="shared" si="4"/>
        <v>Yata! 74</v>
      </c>
      <c r="AC74" s="3">
        <f>+Table1[[#This Row],[cnxn1]]</f>
        <v>71</v>
      </c>
      <c r="AD74" s="3">
        <f>+Table1[[#This Row],[cnxn2]]</f>
        <v>18</v>
      </c>
      <c r="AE74" s="3">
        <v>2</v>
      </c>
      <c r="AF74" s="3" t="str">
        <f>IF(LEN(Table1[[#This Row],[PostTarget1-1]])&gt;0,VLOOKUP(Table1[[#This Row],[PostTarget1-1]],Table1[[id]:[UUID]],2,FALSE),"")</f>
        <v>1e15d29f-3bfc-4c23-8be7-6f4bb0e19df9</v>
      </c>
      <c r="AG74" s="3" t="str">
        <f>IF(LEN(Table1[[#This Row],[PostTarget1-2]])&gt;0,VLOOKUP(Table1[[#This Row],[PostTarget1-2]],Table1[[id]:[UUID]],2,FALSE),"")</f>
        <v>3ccea8b2-c856-40ee-aff5-c19817be4ea6</v>
      </c>
      <c r="AH74" s="3" t="str">
        <f>VLOOKUP(Table1[[#This Row],[PostLabel1]],skills[],2,TRUE)</f>
        <v>dbd583b1-2ab4-49b2-8d23-6f3ca2eff039</v>
      </c>
      <c r="AI74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74" , "labels" : [ "dbd583b1-2ab4-49b2-8d23-6f3ca2eff039" ] , "src" : "b320523a-00e1-4700-bdac-8ff06aad24fc" , "trgts" : [ "1e15d29f-3bfc-4c23-8be7-6f4bb0e19df9", "3ccea8b2-c856-40ee-aff5-c19817be4ea6" ] }</v>
      </c>
      <c r="AJ74" s="3" t="str">
        <f t="shared" si="5"/>
        <v>Recommended freelancer: Ando Masahashi …</v>
      </c>
      <c r="AK74" s="3">
        <f>+Table1[[#This Row],[cnxn1]]</f>
        <v>71</v>
      </c>
      <c r="AL74" s="3">
        <f>+Table1[[#This Row],[cnxn2]]</f>
        <v>18</v>
      </c>
      <c r="AM74" s="3">
        <v>14</v>
      </c>
      <c r="AN74" s="3" t="str">
        <f>IF(LEN(Table1[[#This Row],[PostTarget2-1]])&gt;0,VLOOKUP(Table1[[#This Row],[PostTarget2-1]],Table1[[id]:[UUID]],2,FALSE),"")</f>
        <v>1e15d29f-3bfc-4c23-8be7-6f4bb0e19df9</v>
      </c>
      <c r="AO74" s="3" t="str">
        <f>IF(LEN(Table1[[#This Row],[PostTarget2-2]])&gt;0,VLOOKUP(Table1[[#This Row],[PostTarget2-2]],Table1[[id]:[UUID]],2,FALSE),"")</f>
        <v>3ccea8b2-c856-40ee-aff5-c19817be4ea6</v>
      </c>
      <c r="AP74" s="3" t="str">
        <f>VLOOKUP(Table1[[#This Row],[PostLabel2]],skills[],2,TRUE)</f>
        <v>e6d98739-7a67-4e60-bdf8-bea589397f10</v>
      </c>
      <c r="AQ74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"e6d98739-7a67-4e60-bdf8-bea589397f10" ] , "src" : "b320523a-00e1-4700-bdac-8ff06aad24fc" , "trgts" : [ "3ccea8b2-c856-40ee-aff5-c19817be4ea6", "476aab86-01a7-4cc8-a80e-b2f36ad6ed0e" ] }</v>
      </c>
      <c r="AR74" s="3" t="str">
        <f>"""initialPosts"" : ["&amp;Table1[[#This Row],[Post1]]&amp;Table1[[#This Row],[Post2]]&amp;" ]"</f>
        <v>"initialPosts" : [{ "content" : "Yata! 74" , "labels" : [ "dbd583b1-2ab4-49b2-8d23-6f3ca2eff039" ] , "src" : "b320523a-00e1-4700-bdac-8ff06aad24fc" , "trgts" : [ "1e15d29f-3bfc-4c23-8be7-6f4bb0e19df9", "3ccea8b2-c856-40ee-aff5-c19817be4ea6" ] }, { "content" : "Recommended freelancer: Ando Masahashi …" , "labels" : [ "e6d98739-7a67-4e60-bdf8-bea589397f10" ] , "src" : "b320523a-00e1-4700-bdac-8ff06aad24fc" , "trgts" : [ "3ccea8b2-c856-40ee-aff5-c19817be4ea6", "476aab86-01a7-4cc8-a80e-b2f36ad6ed0e" ] } ]</v>
      </c>
      <c r="AS7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"b320523a-00e1-4700-bdac-8ff06aad24fc", "loginId" : "tzhu", "pwd" : "livelygig", "firstName"  : "Toomas", "lastName" : "Zhu", "profilePic" : "https://encrypted-tbn0.gstatic.com/images?q=tbn:ANd9GcSkhqCi-FONrFAs5jciS2vsNwFmQ6ni4Leo8-TXTw_KQ7BAVysl3g", "contacts" : { "channels": [ {"url" : "mailto:info+73@livelygig.com", "chanType" : "email" } ] },"cnxns" : [ "1e15d29f-3bfc-4c23-8be7-6f4bb0e19df9", "3ccea8b2-c856-40ee-aff5-c19817be4ea6", "476aab86-01a7-4cc8-a80e-b2f36ad6ed0e" ], "initialPosts" : [{ "content" : "Yata! 74" , "labels" : [ "dbd583b1-2ab4-49b2-8d23-6f3ca2eff039" ] , "src" : "b320523a-00e1-4700-bdac-8ff06aad24fc" , "trgts" : [ "1e15d29f-3bfc-4c23-8be7-6f4bb0e19df9", "3ccea8b2-c856-40ee-aff5-c19817be4ea6" ] }, { "content" : "Recommended freelancer: Ando Masahashi …" , "labels" : [ "e6d98739-7a67-4e60-bdf8-bea589397f10" ] , "src" : "b320523a-00e1-4700-bdac-8ff06aad24fc" , "trgts" : [ "3ccea8b2-c856-40ee-aff5-c19817be4ea6", "476aab86-01a7-4cc8-a80e-b2f36ad6ed0e" ] } ] },</v>
      </c>
    </row>
    <row r="75" spans="1:45" x14ac:dyDescent="0.25">
      <c r="A75" s="2">
        <v>74</v>
      </c>
      <c r="B75" s="1" t="s">
        <v>238</v>
      </c>
      <c r="C75" s="1" t="str">
        <f>LOWER(LEFT(Table1[[#This Row],[firstName]],1)&amp;Table1[[#This Row],[lastName]])</f>
        <v>mhakim</v>
      </c>
      <c r="D75" s="5" t="s">
        <v>147</v>
      </c>
      <c r="E75" s="5" t="s">
        <v>148</v>
      </c>
      <c r="F75" s="3" t="s">
        <v>331</v>
      </c>
      <c r="G75" s="3" t="str">
        <f>"mailto:info+"&amp;Table1[[#This Row],[id]]&amp;"@livelygig.com"</f>
        <v>mailto:info+74@livelygig.com</v>
      </c>
      <c r="H75" s="3" t="s">
        <v>364</v>
      </c>
      <c r="I75" s="3" t="s">
        <v>335</v>
      </c>
      <c r="J75" s="6">
        <v>27</v>
      </c>
      <c r="K75" s="6">
        <v>69</v>
      </c>
      <c r="L75" s="6">
        <v>5</v>
      </c>
      <c r="M75" s="5"/>
      <c r="N75" s="5"/>
      <c r="O75" s="5" t="str">
        <f>IF(LEN(Table1[[#This Row],[cnxn1]])&gt;0,VLOOKUP(Table1[[#This Row],[cnxn1]],Table1[[id]:[UUID]],2,FALSE),"")</f>
        <v>8ae601e0-32dd-49d0-8c34-76196ad59861</v>
      </c>
      <c r="P75" s="5" t="str">
        <f>IF(LEN(Table1[[#This Row],[cnxn2]])&gt;0,VLOOKUP(Table1[[#This Row],[cnxn2]],Table1[[id]:[UUID]],2,FALSE),"")</f>
        <v>63653fbb-2f01-4952-a455-a637f46db7ee</v>
      </c>
      <c r="Q75" s="5" t="str">
        <f>IF(LEN(Table1[[#This Row],[cnxn3]])&gt;0,VLOOKUP(Table1[[#This Row],[cnxn3]],Table1[[id]:[UUID]],2,FALSE),"")</f>
        <v>23c3669c-de78-4a5d-8c15-4a3792a96f10</v>
      </c>
      <c r="R75" s="5" t="str">
        <f>IF(LEN(Table1[[#This Row],[cnxn4]])&gt;0,VLOOKUP(Table1[[#This Row],[cnxn4]],Table1[[id]:[UUID]],2,FALSE),"")</f>
        <v/>
      </c>
      <c r="S75" s="5" t="str">
        <f>IF(LEN(Table1[[#This Row],[cnxn5]])&gt;0,VLOOKUP(Table1[[#This Row],[cnxn5]],Table1[[id]:[UUID]],2,FALSE),"")</f>
        <v/>
      </c>
      <c r="T75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"8ae601e0-32dd-49d0-8c34-76196ad59861", "63653fbb-2f01-4952-a455-a637f46db7ee", "23c3669c-de78-4a5d-8c15-4a3792a96f10" ], </v>
      </c>
      <c r="U75" s="3" t="str">
        <f>"""id"" : """&amp;Table1[[#This Row],[UUID]]&amp;""", "</f>
        <v xml:space="preserve">"id" : "af258f6f-4dea-4f5a-936d-be49c638b262", </v>
      </c>
      <c r="V75" s="3" t="str">
        <f>"""loginId"" : """&amp;Table1[[#This Row],[loginId]]&amp;""", "</f>
        <v xml:space="preserve">"loginId" : "mhakim", </v>
      </c>
      <c r="W75" s="3" t="str">
        <f>"""pwd"" : """&amp;Table1[[#This Row],[pwd]]&amp;""", "</f>
        <v xml:space="preserve">"pwd" : "livelygig", </v>
      </c>
      <c r="X75" s="3" t="str">
        <f>"""firstName""  : """&amp;Table1[[#This Row],[firstName]]&amp;""", "</f>
        <v xml:space="preserve">"firstName"  : "Musa", </v>
      </c>
      <c r="Y75" s="3" t="str">
        <f>"""lastName"" : """&amp;Table1[[#This Row],[lastName]]&amp;""", "</f>
        <v xml:space="preserve">"lastName" : "Hakim", </v>
      </c>
      <c r="Z7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5" s="3" t="str">
        <f>"""contacts"" : { ""channels"": [ {""url"" : """&amp;Table1[[#This Row],[contact1]]&amp;""", ""chanType"" : """&amp;Table1[[#This Row],[contact1 type]]&amp;""" } ] },"</f>
        <v>"contacts" : { "channels": [ {"url" : "mailto:info+74@livelygig.com", "chanType" : "email" } ] },</v>
      </c>
      <c r="AB75" s="3" t="str">
        <f t="shared" si="4"/>
        <v>Yata! 75</v>
      </c>
      <c r="AC75" s="3">
        <f>+Table1[[#This Row],[cnxn1]]</f>
        <v>27</v>
      </c>
      <c r="AD75" s="3">
        <f>+Table1[[#This Row],[cnxn2]]</f>
        <v>69</v>
      </c>
      <c r="AE75" s="3">
        <v>7</v>
      </c>
      <c r="AF75" s="3" t="str">
        <f>IF(LEN(Table1[[#This Row],[PostTarget1-1]])&gt;0,VLOOKUP(Table1[[#This Row],[PostTarget1-1]],Table1[[id]:[UUID]],2,FALSE),"")</f>
        <v>8ae601e0-32dd-49d0-8c34-76196ad59861</v>
      </c>
      <c r="AG75" s="3" t="str">
        <f>IF(LEN(Table1[[#This Row],[PostTarget1-2]])&gt;0,VLOOKUP(Table1[[#This Row],[PostTarget1-2]],Table1[[id]:[UUID]],2,FALSE),"")</f>
        <v>63653fbb-2f01-4952-a455-a637f46db7ee</v>
      </c>
      <c r="AH75" s="3" t="str">
        <f>VLOOKUP(Table1[[#This Row],[PostLabel1]],skills[],2,TRUE)</f>
        <v>6620a042-0999-467a-8902-2215e9e0b26f</v>
      </c>
      <c r="AI75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75" , "labels" : [ "6620a042-0999-467a-8902-2215e9e0b26f" ] , "src" : "af258f6f-4dea-4f5a-936d-be49c638b262" , "trgts" : [ "8ae601e0-32dd-49d0-8c34-76196ad59861", "63653fbb-2f01-4952-a455-a637f46db7ee" ] }</v>
      </c>
      <c r="AJ75" s="3" t="str">
        <f t="shared" si="5"/>
        <v>Recommended freelancer: Ando Masahashi …</v>
      </c>
      <c r="AK75" s="3">
        <f>+Table1[[#This Row],[cnxn1]]</f>
        <v>27</v>
      </c>
      <c r="AL75" s="3">
        <f>+Table1[[#This Row],[cnxn2]]</f>
        <v>69</v>
      </c>
      <c r="AM75" s="3">
        <v>13</v>
      </c>
      <c r="AN75" s="3" t="str">
        <f>IF(LEN(Table1[[#This Row],[PostTarget2-1]])&gt;0,VLOOKUP(Table1[[#This Row],[PostTarget2-1]],Table1[[id]:[UUID]],2,FALSE),"")</f>
        <v>8ae601e0-32dd-49d0-8c34-76196ad59861</v>
      </c>
      <c r="AO75" s="3" t="str">
        <f>IF(LEN(Table1[[#This Row],[PostTarget2-2]])&gt;0,VLOOKUP(Table1[[#This Row],[PostTarget2-2]],Table1[[id]:[UUID]],2,FALSE),"")</f>
        <v>63653fbb-2f01-4952-a455-a637f46db7ee</v>
      </c>
      <c r="AP75" s="3" t="str">
        <f>VLOOKUP(Table1[[#This Row],[PostLabel2]],skills[],2,TRUE)</f>
        <v>4b66b5b4-8a90-4512-b773-7448470aefe2</v>
      </c>
      <c r="AQ75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"4b66b5b4-8a90-4512-b773-7448470aefe2" ] , "src" : "af258f6f-4dea-4f5a-936d-be49c638b262" , "trgts" : [ "63653fbb-2f01-4952-a455-a637f46db7ee", "23c3669c-de78-4a5d-8c15-4a3792a96f10" ] }</v>
      </c>
      <c r="AR75" s="3" t="str">
        <f>"""initialPosts"" : ["&amp;Table1[[#This Row],[Post1]]&amp;Table1[[#This Row],[Post2]]&amp;" ]"</f>
        <v>"initialPosts" : [{ "content" : "Yata! 75" , "labels" : [ "6620a042-0999-467a-8902-2215e9e0b26f" ] , "src" : "af258f6f-4dea-4f5a-936d-be49c638b262" , "trgts" : [ "8ae601e0-32dd-49d0-8c34-76196ad59861", "63653fbb-2f01-4952-a455-a637f46db7ee" ] }, { "content" : "Recommended freelancer: Ando Masahashi …" , "labels" : [ "4b66b5b4-8a90-4512-b773-7448470aefe2" ] , "src" : "af258f6f-4dea-4f5a-936d-be49c638b262" , "trgts" : [ "63653fbb-2f01-4952-a455-a637f46db7ee", "23c3669c-de78-4a5d-8c15-4a3792a96f10" ] } ]</v>
      </c>
      <c r="AS7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"af258f6f-4dea-4f5a-936d-be49c638b262", "loginId" : "mhakim", "pwd" : "livelygig", "firstName"  : "Musa", "lastName" : "Hakim", "profilePic" : "https://encrypted-tbn0.gstatic.com/images?q=tbn:ANd9GcSkhqCi-FONrFAs5jciS2vsNwFmQ6ni4Leo8-TXTw_KQ7BAVysl3g", "contacts" : { "channels": [ {"url" : "mailto:info+74@livelygig.com", "chanType" : "email" } ] },"cnxns" : [ "8ae601e0-32dd-49d0-8c34-76196ad59861", "63653fbb-2f01-4952-a455-a637f46db7ee", "23c3669c-de78-4a5d-8c15-4a3792a96f10" ], "initialPosts" : [{ "content" : "Yata! 75" , "labels" : [ "6620a042-0999-467a-8902-2215e9e0b26f" ] , "src" : "af258f6f-4dea-4f5a-936d-be49c638b262" , "trgts" : [ "8ae601e0-32dd-49d0-8c34-76196ad59861", "63653fbb-2f01-4952-a455-a637f46db7ee" ] }, { "content" : "Recommended freelancer: Ando Masahashi …" , "labels" : [ "4b66b5b4-8a90-4512-b773-7448470aefe2" ] , "src" : "af258f6f-4dea-4f5a-936d-be49c638b262" , "trgts" : [ "63653fbb-2f01-4952-a455-a637f46db7ee", "23c3669c-de78-4a5d-8c15-4a3792a96f10" ] } ] },</v>
      </c>
    </row>
    <row r="76" spans="1:45" x14ac:dyDescent="0.25">
      <c r="A76" s="4">
        <v>75</v>
      </c>
      <c r="B76" s="1" t="s">
        <v>239</v>
      </c>
      <c r="C76" s="1" t="str">
        <f>LOWER(LEFT(Table1[[#This Row],[firstName]],1)&amp;Table1[[#This Row],[lastName]])</f>
        <v>aamirmoez</v>
      </c>
      <c r="D76" s="5" t="s">
        <v>149</v>
      </c>
      <c r="E76" s="5" t="s">
        <v>150</v>
      </c>
      <c r="F76" s="3" t="s">
        <v>331</v>
      </c>
      <c r="G76" s="3" t="str">
        <f>"mailto:info+"&amp;Table1[[#This Row],[id]]&amp;"@livelygig.com"</f>
        <v>mailto:info+75@livelygig.com</v>
      </c>
      <c r="H76" s="3" t="s">
        <v>364</v>
      </c>
      <c r="I76" s="3" t="s">
        <v>335</v>
      </c>
      <c r="J76" s="6">
        <v>25</v>
      </c>
      <c r="K76" s="6">
        <v>53</v>
      </c>
      <c r="L76" s="6">
        <v>50</v>
      </c>
      <c r="M76" s="5"/>
      <c r="N76" s="5"/>
      <c r="O76" s="5" t="str">
        <f>IF(LEN(Table1[[#This Row],[cnxn1]])&gt;0,VLOOKUP(Table1[[#This Row],[cnxn1]],Table1[[id]:[UUID]],2,FALSE),"")</f>
        <v>af4ffdd5-8e19-425f-9ff0-2be6fe96c244</v>
      </c>
      <c r="P76" s="5" t="str">
        <f>IF(LEN(Table1[[#This Row],[cnxn2]])&gt;0,VLOOKUP(Table1[[#This Row],[cnxn2]],Table1[[id]:[UUID]],2,FALSE),"")</f>
        <v>0689abfa-06cc-49a5-adb6-0e53134b0958</v>
      </c>
      <c r="Q76" s="5" t="str">
        <f>IF(LEN(Table1[[#This Row],[cnxn3]])&gt;0,VLOOKUP(Table1[[#This Row],[cnxn3]],Table1[[id]:[UUID]],2,FALSE),"")</f>
        <v>1a1bb32e-3a44-4ce1-be6f-6095ff8306dc</v>
      </c>
      <c r="R76" s="5" t="str">
        <f>IF(LEN(Table1[[#This Row],[cnxn4]])&gt;0,VLOOKUP(Table1[[#This Row],[cnxn4]],Table1[[id]:[UUID]],2,FALSE),"")</f>
        <v/>
      </c>
      <c r="S76" s="5" t="str">
        <f>IF(LEN(Table1[[#This Row],[cnxn5]])&gt;0,VLOOKUP(Table1[[#This Row],[cnxn5]],Table1[[id]:[UUID]],2,FALSE),"")</f>
        <v/>
      </c>
      <c r="T76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"af4ffdd5-8e19-425f-9ff0-2be6fe96c244", "0689abfa-06cc-49a5-adb6-0e53134b0958", "1a1bb32e-3a44-4ce1-be6f-6095ff8306dc" ], </v>
      </c>
      <c r="U76" s="3" t="str">
        <f>"""id"" : """&amp;Table1[[#This Row],[UUID]]&amp;""", "</f>
        <v xml:space="preserve">"id" : "04171b5e-c892-4647-aba2-9eed98b15214", </v>
      </c>
      <c r="V76" s="3" t="str">
        <f>"""loginId"" : """&amp;Table1[[#This Row],[loginId]]&amp;""", "</f>
        <v xml:space="preserve">"loginId" : "aamirmoez", </v>
      </c>
      <c r="W76" s="3" t="str">
        <f>"""pwd"" : """&amp;Table1[[#This Row],[pwd]]&amp;""", "</f>
        <v xml:space="preserve">"pwd" : "livelygig", </v>
      </c>
      <c r="X76" s="3" t="str">
        <f>"""firstName""  : """&amp;Table1[[#This Row],[firstName]]&amp;""", "</f>
        <v xml:space="preserve">"firstName"  : "Ahmad", </v>
      </c>
      <c r="Y76" s="3" t="str">
        <f>"""lastName"" : """&amp;Table1[[#This Row],[lastName]]&amp;""", "</f>
        <v xml:space="preserve">"lastName" : "Amirmoez", </v>
      </c>
      <c r="Z7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6" s="3" t="str">
        <f>"""contacts"" : { ""channels"": [ {""url"" : """&amp;Table1[[#This Row],[contact1]]&amp;""", ""chanType"" : """&amp;Table1[[#This Row],[contact1 type]]&amp;""" } ] },"</f>
        <v>"contacts" : { "channels": [ {"url" : "mailto:info+75@livelygig.com", "chanType" : "email" } ] },</v>
      </c>
      <c r="AB76" s="3" t="str">
        <f t="shared" si="4"/>
        <v>Yata! 76</v>
      </c>
      <c r="AC76" s="3">
        <f>+Table1[[#This Row],[cnxn1]]</f>
        <v>25</v>
      </c>
      <c r="AD76" s="3">
        <f>+Table1[[#This Row],[cnxn2]]</f>
        <v>53</v>
      </c>
      <c r="AE76" s="3">
        <v>14</v>
      </c>
      <c r="AF76" s="3" t="str">
        <f>IF(LEN(Table1[[#This Row],[PostTarget1-1]])&gt;0,VLOOKUP(Table1[[#This Row],[PostTarget1-1]],Table1[[id]:[UUID]],2,FALSE),"")</f>
        <v>af4ffdd5-8e19-425f-9ff0-2be6fe96c244</v>
      </c>
      <c r="AG76" s="3" t="str">
        <f>IF(LEN(Table1[[#This Row],[PostTarget1-2]])&gt;0,VLOOKUP(Table1[[#This Row],[PostTarget1-2]],Table1[[id]:[UUID]],2,FALSE),"")</f>
        <v>0689abfa-06cc-49a5-adb6-0e53134b0958</v>
      </c>
      <c r="AH76" s="3" t="str">
        <f>VLOOKUP(Table1[[#This Row],[PostLabel1]],skills[],2,TRUE)</f>
        <v>e6d98739-7a67-4e60-bdf8-bea589397f10</v>
      </c>
      <c r="AI76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76" , "labels" : [ "e6d98739-7a67-4e60-bdf8-bea589397f10" ] , "src" : "04171b5e-c892-4647-aba2-9eed98b15214" , "trgts" : [ "af4ffdd5-8e19-425f-9ff0-2be6fe96c244", "0689abfa-06cc-49a5-adb6-0e53134b0958" ] }</v>
      </c>
      <c r="AJ76" s="3" t="str">
        <f t="shared" si="5"/>
        <v>Recommended freelancer: Ando Masahashi …</v>
      </c>
      <c r="AK76" s="3">
        <f>+Table1[[#This Row],[cnxn1]]</f>
        <v>25</v>
      </c>
      <c r="AL76" s="3">
        <f>+Table1[[#This Row],[cnxn2]]</f>
        <v>53</v>
      </c>
      <c r="AM76" s="3">
        <v>12</v>
      </c>
      <c r="AN76" s="3" t="str">
        <f>IF(LEN(Table1[[#This Row],[PostTarget2-1]])&gt;0,VLOOKUP(Table1[[#This Row],[PostTarget2-1]],Table1[[id]:[UUID]],2,FALSE),"")</f>
        <v>af4ffdd5-8e19-425f-9ff0-2be6fe96c244</v>
      </c>
      <c r="AO76" s="3" t="str">
        <f>IF(LEN(Table1[[#This Row],[PostTarget2-2]])&gt;0,VLOOKUP(Table1[[#This Row],[PostTarget2-2]],Table1[[id]:[UUID]],2,FALSE),"")</f>
        <v>0689abfa-06cc-49a5-adb6-0e53134b0958</v>
      </c>
      <c r="AP76" s="3" t="str">
        <f>VLOOKUP(Table1[[#This Row],[PostLabel2]],skills[],2,TRUE)</f>
        <v>00c5960b-e73e-4394-b1d7-20bcbe6308a7</v>
      </c>
      <c r="AQ76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"00c5960b-e73e-4394-b1d7-20bcbe6308a7" ] , "src" : "04171b5e-c892-4647-aba2-9eed98b15214" , "trgts" : [ "0689abfa-06cc-49a5-adb6-0e53134b0958", "1a1bb32e-3a44-4ce1-be6f-6095ff8306dc" ] }</v>
      </c>
      <c r="AR76" s="3" t="str">
        <f>"""initialPosts"" : ["&amp;Table1[[#This Row],[Post1]]&amp;Table1[[#This Row],[Post2]]&amp;" ]"</f>
        <v>"initialPosts" : [{ "content" : "Yata! 76" , "labels" : [ "e6d98739-7a67-4e60-bdf8-bea589397f10" ] , "src" : "04171b5e-c892-4647-aba2-9eed98b15214" , "trgts" : [ "af4ffdd5-8e19-425f-9ff0-2be6fe96c244", "0689abfa-06cc-49a5-adb6-0e53134b0958" ] }, { "content" : "Recommended freelancer: Ando Masahashi …" , "labels" : [ "00c5960b-e73e-4394-b1d7-20bcbe6308a7" ] , "src" : "04171b5e-c892-4647-aba2-9eed98b15214" , "trgts" : [ "0689abfa-06cc-49a5-adb6-0e53134b0958", "1a1bb32e-3a44-4ce1-be6f-6095ff8306dc" ] } ]</v>
      </c>
      <c r="AS7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"04171b5e-c892-4647-aba2-9eed98b15214", "loginId" : "aamirmoez", "pwd" : "livelygig", "firstName"  : "Ahmad", "lastName" : "Amirmoez", "profilePic" : "https://encrypted-tbn0.gstatic.com/images?q=tbn:ANd9GcSkhqCi-FONrFAs5jciS2vsNwFmQ6ni4Leo8-TXTw_KQ7BAVysl3g", "contacts" : { "channels": [ {"url" : "mailto:info+75@livelygig.com", "chanType" : "email" } ] },"cnxns" : [ "af4ffdd5-8e19-425f-9ff0-2be6fe96c244", "0689abfa-06cc-49a5-adb6-0e53134b0958", "1a1bb32e-3a44-4ce1-be6f-6095ff8306dc" ], "initialPosts" : [{ "content" : "Yata! 76" , "labels" : [ "e6d98739-7a67-4e60-bdf8-bea589397f10" ] , "src" : "04171b5e-c892-4647-aba2-9eed98b15214" , "trgts" : [ "af4ffdd5-8e19-425f-9ff0-2be6fe96c244", "0689abfa-06cc-49a5-adb6-0e53134b0958" ] }, { "content" : "Recommended freelancer: Ando Masahashi …" , "labels" : [ "00c5960b-e73e-4394-b1d7-20bcbe6308a7" ] , "src" : "04171b5e-c892-4647-aba2-9eed98b15214" , "trgts" : [ "0689abfa-06cc-49a5-adb6-0e53134b0958", "1a1bb32e-3a44-4ce1-be6f-6095ff8306dc" ] } ] },</v>
      </c>
    </row>
    <row r="77" spans="1:45" x14ac:dyDescent="0.25">
      <c r="A77" s="5">
        <v>76</v>
      </c>
      <c r="B77" s="5" t="s">
        <v>240</v>
      </c>
      <c r="C77" s="1" t="str">
        <f>LOWER(LEFT(Table1[[#This Row],[firstName]],1)&amp;Table1[[#This Row],[lastName]])</f>
        <v>tel-mofty</v>
      </c>
      <c r="D77" s="5" t="s">
        <v>151</v>
      </c>
      <c r="E77" s="5" t="s">
        <v>152</v>
      </c>
      <c r="F77" s="3" t="s">
        <v>331</v>
      </c>
      <c r="G77" s="3" t="str">
        <f>"mailto:info+"&amp;Table1[[#This Row],[id]]&amp;"@livelygig.com"</f>
        <v>mailto:info+76@livelygig.com</v>
      </c>
      <c r="H77" s="3" t="s">
        <v>364</v>
      </c>
      <c r="I77" s="3" t="s">
        <v>335</v>
      </c>
      <c r="J77" s="6">
        <v>27</v>
      </c>
      <c r="K77" s="6">
        <v>31</v>
      </c>
      <c r="L77" s="6">
        <v>13</v>
      </c>
      <c r="M77" s="5"/>
      <c r="N77" s="5"/>
      <c r="O77" s="5" t="str">
        <f>IF(LEN(Table1[[#This Row],[cnxn1]])&gt;0,VLOOKUP(Table1[[#This Row],[cnxn1]],Table1[[id]:[UUID]],2,FALSE),"")</f>
        <v>8ae601e0-32dd-49d0-8c34-76196ad59861</v>
      </c>
      <c r="P77" s="5" t="str">
        <f>IF(LEN(Table1[[#This Row],[cnxn2]])&gt;0,VLOOKUP(Table1[[#This Row],[cnxn2]],Table1[[id]:[UUID]],2,FALSE),"")</f>
        <v>2e7de2ea-9a33-4fd1-aeff-3ab2abf40adc</v>
      </c>
      <c r="Q77" s="5" t="str">
        <f>IF(LEN(Table1[[#This Row],[cnxn3]])&gt;0,VLOOKUP(Table1[[#This Row],[cnxn3]],Table1[[id]:[UUID]],2,FALSE),"")</f>
        <v>e6075665-67ee-49d2-8fde-61d8fc6ec50e</v>
      </c>
      <c r="R77" s="5" t="str">
        <f>IF(LEN(Table1[[#This Row],[cnxn4]])&gt;0,VLOOKUP(Table1[[#This Row],[cnxn4]],Table1[[id]:[UUID]],2,FALSE),"")</f>
        <v/>
      </c>
      <c r="S77" s="5" t="str">
        <f>IF(LEN(Table1[[#This Row],[cnxn5]])&gt;0,VLOOKUP(Table1[[#This Row],[cnxn5]],Table1[[id]:[UUID]],2,FALSE),"")</f>
        <v/>
      </c>
      <c r="T77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"8ae601e0-32dd-49d0-8c34-76196ad59861", "2e7de2ea-9a33-4fd1-aeff-3ab2abf40adc", "e6075665-67ee-49d2-8fde-61d8fc6ec50e" ], </v>
      </c>
      <c r="U77" s="3" t="str">
        <f>"""id"" : """&amp;Table1[[#This Row],[UUID]]&amp;""", "</f>
        <v xml:space="preserve">"id" : "0063a81d-a4ec-4588-bc34-d261c64a76d9", </v>
      </c>
      <c r="V77" s="3" t="str">
        <f>"""loginId"" : """&amp;Table1[[#This Row],[loginId]]&amp;""", "</f>
        <v xml:space="preserve">"loginId" : "tel-mofty", </v>
      </c>
      <c r="W77" s="3" t="str">
        <f>"""pwd"" : """&amp;Table1[[#This Row],[pwd]]&amp;""", "</f>
        <v xml:space="preserve">"pwd" : "livelygig", </v>
      </c>
      <c r="X77" s="3" t="str">
        <f>"""firstName""  : """&amp;Table1[[#This Row],[firstName]]&amp;""", "</f>
        <v xml:space="preserve">"firstName"  : "Toufik", </v>
      </c>
      <c r="Y77" s="3" t="str">
        <f>"""lastName"" : """&amp;Table1[[#This Row],[lastName]]&amp;""", "</f>
        <v xml:space="preserve">"lastName" : "El-Mofty", </v>
      </c>
      <c r="Z7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7" s="3" t="str">
        <f>"""contacts"" : { ""channels"": [ {""url"" : """&amp;Table1[[#This Row],[contact1]]&amp;""", ""chanType"" : """&amp;Table1[[#This Row],[contact1 type]]&amp;""" } ] },"</f>
        <v>"contacts" : { "channels": [ {"url" : "mailto:info+76@livelygig.com", "chanType" : "email" } ] },</v>
      </c>
      <c r="AB77" s="3" t="str">
        <f t="shared" si="4"/>
        <v>Yata! 77</v>
      </c>
      <c r="AC77" s="3">
        <f>+Table1[[#This Row],[cnxn1]]</f>
        <v>27</v>
      </c>
      <c r="AD77" s="3">
        <f>+Table1[[#This Row],[cnxn2]]</f>
        <v>31</v>
      </c>
      <c r="AE77" s="3">
        <v>13</v>
      </c>
      <c r="AF77" s="3" t="str">
        <f>IF(LEN(Table1[[#This Row],[PostTarget1-1]])&gt;0,VLOOKUP(Table1[[#This Row],[PostTarget1-1]],Table1[[id]:[UUID]],2,FALSE),"")</f>
        <v>8ae601e0-32dd-49d0-8c34-76196ad59861</v>
      </c>
      <c r="AG77" s="3" t="str">
        <f>IF(LEN(Table1[[#This Row],[PostTarget1-2]])&gt;0,VLOOKUP(Table1[[#This Row],[PostTarget1-2]],Table1[[id]:[UUID]],2,FALSE),"")</f>
        <v>2e7de2ea-9a33-4fd1-aeff-3ab2abf40adc</v>
      </c>
      <c r="AH77" s="3" t="str">
        <f>VLOOKUP(Table1[[#This Row],[PostLabel1]],skills[],2,TRUE)</f>
        <v>4b66b5b4-8a90-4512-b773-7448470aefe2</v>
      </c>
      <c r="AI77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77" , "labels" : [ "4b66b5b4-8a90-4512-b773-7448470aefe2" ] , "src" : "0063a81d-a4ec-4588-bc34-d261c64a76d9" , "trgts" : [ "8ae601e0-32dd-49d0-8c34-76196ad59861", "2e7de2ea-9a33-4fd1-aeff-3ab2abf40adc" ] }</v>
      </c>
      <c r="AJ77" s="3" t="str">
        <f t="shared" si="5"/>
        <v>Recommended freelancer: Ando Masahashi …</v>
      </c>
      <c r="AK77" s="3">
        <f>+Table1[[#This Row],[cnxn1]]</f>
        <v>27</v>
      </c>
      <c r="AL77" s="3">
        <f>+Table1[[#This Row],[cnxn2]]</f>
        <v>31</v>
      </c>
      <c r="AM77" s="3">
        <v>8</v>
      </c>
      <c r="AN77" s="3" t="str">
        <f>IF(LEN(Table1[[#This Row],[PostTarget2-1]])&gt;0,VLOOKUP(Table1[[#This Row],[PostTarget2-1]],Table1[[id]:[UUID]],2,FALSE),"")</f>
        <v>8ae601e0-32dd-49d0-8c34-76196ad59861</v>
      </c>
      <c r="AO77" s="3" t="str">
        <f>IF(LEN(Table1[[#This Row],[PostTarget2-2]])&gt;0,VLOOKUP(Table1[[#This Row],[PostTarget2-2]],Table1[[id]:[UUID]],2,FALSE),"")</f>
        <v>2e7de2ea-9a33-4fd1-aeff-3ab2abf40adc</v>
      </c>
      <c r="AP77" s="3" t="str">
        <f>VLOOKUP(Table1[[#This Row],[PostLabel2]],skills[],2,TRUE)</f>
        <v>e52359f9-4697-47de-8c4b-f62d3a1fbd1a</v>
      </c>
      <c r="AQ77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"e52359f9-4697-47de-8c4b-f62d3a1fbd1a" ] , "src" : "0063a81d-a4ec-4588-bc34-d261c64a76d9" , "trgts" : [ "2e7de2ea-9a33-4fd1-aeff-3ab2abf40adc", "e6075665-67ee-49d2-8fde-61d8fc6ec50e" ] }</v>
      </c>
      <c r="AR77" s="3" t="str">
        <f>"""initialPosts"" : ["&amp;Table1[[#This Row],[Post1]]&amp;Table1[[#This Row],[Post2]]&amp;" ]"</f>
        <v>"initialPosts" : [{ "content" : "Yata! 77" , "labels" : [ "4b66b5b4-8a90-4512-b773-7448470aefe2" ] , "src" : "0063a81d-a4ec-4588-bc34-d261c64a76d9" , "trgts" : [ "8ae601e0-32dd-49d0-8c34-76196ad59861", "2e7de2ea-9a33-4fd1-aeff-3ab2abf40adc" ] }, { "content" : "Recommended freelancer: Ando Masahashi …" , "labels" : [ "e52359f9-4697-47de-8c4b-f62d3a1fbd1a" ] , "src" : "0063a81d-a4ec-4588-bc34-d261c64a76d9" , "trgts" : [ "2e7de2ea-9a33-4fd1-aeff-3ab2abf40adc", "e6075665-67ee-49d2-8fde-61d8fc6ec50e" ] } ]</v>
      </c>
      <c r="AS7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"0063a81d-a4ec-4588-bc34-d261c64a76d9", "loginId" : "tel-mofty", "pwd" : "livelygig", "firstName"  : "Toufik", "lastName" : "El-Mofty", "profilePic" : "https://encrypted-tbn0.gstatic.com/images?q=tbn:ANd9GcSkhqCi-FONrFAs5jciS2vsNwFmQ6ni4Leo8-TXTw_KQ7BAVysl3g", "contacts" : { "channels": [ {"url" : "mailto:info+76@livelygig.com", "chanType" : "email" } ] },"cnxns" : [ "8ae601e0-32dd-49d0-8c34-76196ad59861", "2e7de2ea-9a33-4fd1-aeff-3ab2abf40adc", "e6075665-67ee-49d2-8fde-61d8fc6ec50e" ], "initialPosts" : [{ "content" : "Yata! 77" , "labels" : [ "4b66b5b4-8a90-4512-b773-7448470aefe2" ] , "src" : "0063a81d-a4ec-4588-bc34-d261c64a76d9" , "trgts" : [ "8ae601e0-32dd-49d0-8c34-76196ad59861", "2e7de2ea-9a33-4fd1-aeff-3ab2abf40adc" ] }, { "content" : "Recommended freelancer: Ando Masahashi …" , "labels" : [ "e52359f9-4697-47de-8c4b-f62d3a1fbd1a" ] , "src" : "0063a81d-a4ec-4588-bc34-d261c64a76d9" , "trgts" : [ "2e7de2ea-9a33-4fd1-aeff-3ab2abf40adc", "e6075665-67ee-49d2-8fde-61d8fc6ec50e" ] } ] },</v>
      </c>
    </row>
    <row r="78" spans="1:45" x14ac:dyDescent="0.25">
      <c r="A78" s="2">
        <v>77</v>
      </c>
      <c r="B78" s="1" t="s">
        <v>241</v>
      </c>
      <c r="C78" s="1" t="str">
        <f>LOWER(LEFT(Table1[[#This Row],[firstName]],1)&amp;Table1[[#This Row],[lastName]])</f>
        <v>zhakim</v>
      </c>
      <c r="D78" s="5" t="s">
        <v>153</v>
      </c>
      <c r="E78" s="5" t="s">
        <v>148</v>
      </c>
      <c r="F78" s="3" t="s">
        <v>331</v>
      </c>
      <c r="G78" s="3" t="str">
        <f>"mailto:info+"&amp;Table1[[#This Row],[id]]&amp;"@livelygig.com"</f>
        <v>mailto:info+77@livelygig.com</v>
      </c>
      <c r="H78" s="3" t="s">
        <v>364</v>
      </c>
      <c r="I78" s="3" t="s">
        <v>335</v>
      </c>
      <c r="J78" s="6">
        <v>34</v>
      </c>
      <c r="K78" s="6">
        <v>2</v>
      </c>
      <c r="L78" s="6">
        <v>25</v>
      </c>
      <c r="M78" s="5"/>
      <c r="N78" s="5"/>
      <c r="O78" s="5" t="str">
        <f>IF(LEN(Table1[[#This Row],[cnxn1]])&gt;0,VLOOKUP(Table1[[#This Row],[cnxn1]],Table1[[id]:[UUID]],2,FALSE),"")</f>
        <v>622eae32-5c48-4c2f-8b93-dc655380e0e5</v>
      </c>
      <c r="P78" s="5" t="str">
        <f>IF(LEN(Table1[[#This Row],[cnxn2]])&gt;0,VLOOKUP(Table1[[#This Row],[cnxn2]],Table1[[id]:[UUID]],2,FALSE),"")</f>
        <v>89cbeaaf-bb58-48a4-8bdf-2917d6ae110d</v>
      </c>
      <c r="Q78" s="5" t="str">
        <f>IF(LEN(Table1[[#This Row],[cnxn3]])&gt;0,VLOOKUP(Table1[[#This Row],[cnxn3]],Table1[[id]:[UUID]],2,FALSE),"")</f>
        <v>af4ffdd5-8e19-425f-9ff0-2be6fe96c244</v>
      </c>
      <c r="R78" s="5" t="str">
        <f>IF(LEN(Table1[[#This Row],[cnxn4]])&gt;0,VLOOKUP(Table1[[#This Row],[cnxn4]],Table1[[id]:[UUID]],2,FALSE),"")</f>
        <v/>
      </c>
      <c r="S78" s="5" t="str">
        <f>IF(LEN(Table1[[#This Row],[cnxn5]])&gt;0,VLOOKUP(Table1[[#This Row],[cnxn5]],Table1[[id]:[UUID]],2,FALSE),"")</f>
        <v/>
      </c>
      <c r="T78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"622eae32-5c48-4c2f-8b93-dc655380e0e5", "89cbeaaf-bb58-48a4-8bdf-2917d6ae110d", "af4ffdd5-8e19-425f-9ff0-2be6fe96c244" ], </v>
      </c>
      <c r="U78" s="3" t="str">
        <f>"""id"" : """&amp;Table1[[#This Row],[UUID]]&amp;""", "</f>
        <v xml:space="preserve">"id" : "c1835ecc-f9ea-4449-af7b-2fcea845763c", </v>
      </c>
      <c r="V78" s="3" t="str">
        <f>"""loginId"" : """&amp;Table1[[#This Row],[loginId]]&amp;""", "</f>
        <v xml:space="preserve">"loginId" : "zhakim", </v>
      </c>
      <c r="W78" s="3" t="str">
        <f>"""pwd"" : """&amp;Table1[[#This Row],[pwd]]&amp;""", "</f>
        <v xml:space="preserve">"pwd" : "livelygig", </v>
      </c>
      <c r="X78" s="3" t="str">
        <f>"""firstName""  : """&amp;Table1[[#This Row],[firstName]]&amp;""", "</f>
        <v xml:space="preserve">"firstName"  : "Zakiyya", </v>
      </c>
      <c r="Y78" s="3" t="str">
        <f>"""lastName"" : """&amp;Table1[[#This Row],[lastName]]&amp;""", "</f>
        <v xml:space="preserve">"lastName" : "Hakim", </v>
      </c>
      <c r="Z7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8" s="3" t="str">
        <f>"""contacts"" : { ""channels"": [ {""url"" : """&amp;Table1[[#This Row],[contact1]]&amp;""", ""chanType"" : """&amp;Table1[[#This Row],[contact1 type]]&amp;""" } ] },"</f>
        <v>"contacts" : { "channels": [ {"url" : "mailto:info+77@livelygig.com", "chanType" : "email" } ] },</v>
      </c>
      <c r="AB78" s="3" t="str">
        <f t="shared" si="4"/>
        <v>Yata! 78</v>
      </c>
      <c r="AC78" s="3">
        <f>+Table1[[#This Row],[cnxn1]]</f>
        <v>34</v>
      </c>
      <c r="AD78" s="3">
        <f>+Table1[[#This Row],[cnxn2]]</f>
        <v>2</v>
      </c>
      <c r="AE78" s="3">
        <v>12</v>
      </c>
      <c r="AF78" s="3" t="str">
        <f>IF(LEN(Table1[[#This Row],[PostTarget1-1]])&gt;0,VLOOKUP(Table1[[#This Row],[PostTarget1-1]],Table1[[id]:[UUID]],2,FALSE),"")</f>
        <v>622eae32-5c48-4c2f-8b93-dc655380e0e5</v>
      </c>
      <c r="AG78" s="3" t="str">
        <f>IF(LEN(Table1[[#This Row],[PostTarget1-2]])&gt;0,VLOOKUP(Table1[[#This Row],[PostTarget1-2]],Table1[[id]:[UUID]],2,FALSE),"")</f>
        <v>89cbeaaf-bb58-48a4-8bdf-2917d6ae110d</v>
      </c>
      <c r="AH78" s="3" t="str">
        <f>VLOOKUP(Table1[[#This Row],[PostLabel1]],skills[],2,TRUE)</f>
        <v>00c5960b-e73e-4394-b1d7-20bcbe6308a7</v>
      </c>
      <c r="AI78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78" , "labels" : [ "00c5960b-e73e-4394-b1d7-20bcbe6308a7" ] , "src" : "c1835ecc-f9ea-4449-af7b-2fcea845763c" , "trgts" : [ "622eae32-5c48-4c2f-8b93-dc655380e0e5", "89cbeaaf-bb58-48a4-8bdf-2917d6ae110d" ] }</v>
      </c>
      <c r="AJ78" s="3" t="str">
        <f t="shared" si="5"/>
        <v>Recommended freelancer: Ando Masahashi …</v>
      </c>
      <c r="AK78" s="3">
        <f>+Table1[[#This Row],[cnxn1]]</f>
        <v>34</v>
      </c>
      <c r="AL78" s="3">
        <f>+Table1[[#This Row],[cnxn2]]</f>
        <v>2</v>
      </c>
      <c r="AM78" s="3">
        <v>8</v>
      </c>
      <c r="AN78" s="3" t="str">
        <f>IF(LEN(Table1[[#This Row],[PostTarget2-1]])&gt;0,VLOOKUP(Table1[[#This Row],[PostTarget2-1]],Table1[[id]:[UUID]],2,FALSE),"")</f>
        <v>622eae32-5c48-4c2f-8b93-dc655380e0e5</v>
      </c>
      <c r="AO78" s="3" t="str">
        <f>IF(LEN(Table1[[#This Row],[PostTarget2-2]])&gt;0,VLOOKUP(Table1[[#This Row],[PostTarget2-2]],Table1[[id]:[UUID]],2,FALSE),"")</f>
        <v>89cbeaaf-bb58-48a4-8bdf-2917d6ae110d</v>
      </c>
      <c r="AP78" s="3" t="str">
        <f>VLOOKUP(Table1[[#This Row],[PostLabel2]],skills[],2,TRUE)</f>
        <v>e52359f9-4697-47de-8c4b-f62d3a1fbd1a</v>
      </c>
      <c r="AQ78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"e52359f9-4697-47de-8c4b-f62d3a1fbd1a" ] , "src" : "c1835ecc-f9ea-4449-af7b-2fcea845763c" , "trgts" : [ "89cbeaaf-bb58-48a4-8bdf-2917d6ae110d", "af4ffdd5-8e19-425f-9ff0-2be6fe96c244" ] }</v>
      </c>
      <c r="AR78" s="3" t="str">
        <f>"""initialPosts"" : ["&amp;Table1[[#This Row],[Post1]]&amp;Table1[[#This Row],[Post2]]&amp;" ]"</f>
        <v>"initialPosts" : [{ "content" : "Yata! 78" , "labels" : [ "00c5960b-e73e-4394-b1d7-20bcbe6308a7" ] , "src" : "c1835ecc-f9ea-4449-af7b-2fcea845763c" , "trgts" : [ "622eae32-5c48-4c2f-8b93-dc655380e0e5", "89cbeaaf-bb58-48a4-8bdf-2917d6ae110d" ] }, { "content" : "Recommended freelancer: Ando Masahashi …" , "labels" : [ "e52359f9-4697-47de-8c4b-f62d3a1fbd1a" ] , "src" : "c1835ecc-f9ea-4449-af7b-2fcea845763c" , "trgts" : [ "89cbeaaf-bb58-48a4-8bdf-2917d6ae110d", "af4ffdd5-8e19-425f-9ff0-2be6fe96c244" ] } ]</v>
      </c>
      <c r="AS7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"c1835ecc-f9ea-4449-af7b-2fcea845763c", "loginId" : "zhakim", "pwd" : "livelygig", "firstName"  : "Zakiyya", "lastName" : "Hakim", "profilePic" : "https://encrypted-tbn0.gstatic.com/images?q=tbn:ANd9GcSkhqCi-FONrFAs5jciS2vsNwFmQ6ni4Leo8-TXTw_KQ7BAVysl3g", "contacts" : { "channels": [ {"url" : "mailto:info+77@livelygig.com", "chanType" : "email" } ] },"cnxns" : [ "622eae32-5c48-4c2f-8b93-dc655380e0e5", "89cbeaaf-bb58-48a4-8bdf-2917d6ae110d", "af4ffdd5-8e19-425f-9ff0-2be6fe96c244" ], "initialPosts" : [{ "content" : "Yata! 78" , "labels" : [ "00c5960b-e73e-4394-b1d7-20bcbe6308a7" ] , "src" : "c1835ecc-f9ea-4449-af7b-2fcea845763c" , "trgts" : [ "622eae32-5c48-4c2f-8b93-dc655380e0e5", "89cbeaaf-bb58-48a4-8bdf-2917d6ae110d" ] }, { "content" : "Recommended freelancer: Ando Masahashi …" , "labels" : [ "e52359f9-4697-47de-8c4b-f62d3a1fbd1a" ] , "src" : "c1835ecc-f9ea-4449-af7b-2fcea845763c" , "trgts" : [ "89cbeaaf-bb58-48a4-8bdf-2917d6ae110d", "af4ffdd5-8e19-425f-9ff0-2be6fe96c244" ] } ] },</v>
      </c>
    </row>
    <row r="79" spans="1:45" x14ac:dyDescent="0.25">
      <c r="A79" s="2">
        <v>78</v>
      </c>
      <c r="B79" s="1" t="s">
        <v>242</v>
      </c>
      <c r="C79" s="1" t="str">
        <f>LOWER(LEFT(Table1[[#This Row],[firstName]],1)&amp;Table1[[#This Row],[lastName]])</f>
        <v>sxun</v>
      </c>
      <c r="D79" s="5" t="s">
        <v>154</v>
      </c>
      <c r="E79" s="5" t="s">
        <v>155</v>
      </c>
      <c r="F79" s="3" t="s">
        <v>331</v>
      </c>
      <c r="G79" s="3" t="str">
        <f>"mailto:info+"&amp;Table1[[#This Row],[id]]&amp;"@livelygig.com"</f>
        <v>mailto:info+78@livelygig.com</v>
      </c>
      <c r="H79" s="3" t="s">
        <v>364</v>
      </c>
      <c r="I79" s="3" t="s">
        <v>335</v>
      </c>
      <c r="J79" s="6">
        <v>16</v>
      </c>
      <c r="K79" s="6">
        <v>61</v>
      </c>
      <c r="L79" s="6">
        <v>73</v>
      </c>
      <c r="M79" s="5"/>
      <c r="N79" s="5"/>
      <c r="O79" s="5" t="str">
        <f>IF(LEN(Table1[[#This Row],[cnxn1]])&gt;0,VLOOKUP(Table1[[#This Row],[cnxn1]],Table1[[id]:[UUID]],2,FALSE),"")</f>
        <v>7c0fc06b-4f02-4bf8-8aea-f0125f397555</v>
      </c>
      <c r="P79" s="5" t="str">
        <f>IF(LEN(Table1[[#This Row],[cnxn2]])&gt;0,VLOOKUP(Table1[[#This Row],[cnxn2]],Table1[[id]:[UUID]],2,FALSE),"")</f>
        <v>d57e47d9-3ad4-45d3-9dd9-c7898dcfbfbc</v>
      </c>
      <c r="Q79" s="5" t="str">
        <f>IF(LEN(Table1[[#This Row],[cnxn3]])&gt;0,VLOOKUP(Table1[[#This Row],[cnxn3]],Table1[[id]:[UUID]],2,FALSE),"")</f>
        <v>b320523a-00e1-4700-bdac-8ff06aad24fc</v>
      </c>
      <c r="R79" s="5" t="str">
        <f>IF(LEN(Table1[[#This Row],[cnxn4]])&gt;0,VLOOKUP(Table1[[#This Row],[cnxn4]],Table1[[id]:[UUID]],2,FALSE),"")</f>
        <v/>
      </c>
      <c r="S79" s="5" t="str">
        <f>IF(LEN(Table1[[#This Row],[cnxn5]])&gt;0,VLOOKUP(Table1[[#This Row],[cnxn5]],Table1[[id]:[UUID]],2,FALSE),"")</f>
        <v/>
      </c>
      <c r="T79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"7c0fc06b-4f02-4bf8-8aea-f0125f397555", "d57e47d9-3ad4-45d3-9dd9-c7898dcfbfbc", "b320523a-00e1-4700-bdac-8ff06aad24fc" ], </v>
      </c>
      <c r="U79" s="3" t="str">
        <f>"""id"" : """&amp;Table1[[#This Row],[UUID]]&amp;""", "</f>
        <v xml:space="preserve">"id" : "7107881c-c5c3-4939-8886-5c7fd5a87b8c", </v>
      </c>
      <c r="V79" s="3" t="str">
        <f>"""loginId"" : """&amp;Table1[[#This Row],[loginId]]&amp;""", "</f>
        <v xml:space="preserve">"loginId" : "sxun", </v>
      </c>
      <c r="W79" s="3" t="str">
        <f>"""pwd"" : """&amp;Table1[[#This Row],[pwd]]&amp;""", "</f>
        <v xml:space="preserve">"pwd" : "livelygig", </v>
      </c>
      <c r="X79" s="3" t="str">
        <f>"""firstName""  : """&amp;Table1[[#This Row],[firstName]]&amp;""", "</f>
        <v xml:space="preserve">"firstName"  : "Samir", </v>
      </c>
      <c r="Y79" s="3" t="str">
        <f>"""lastName"" : """&amp;Table1[[#This Row],[lastName]]&amp;""", "</f>
        <v xml:space="preserve">"lastName" : "Xun", </v>
      </c>
      <c r="Z7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79" s="3" t="str">
        <f>"""contacts"" : { ""channels"": [ {""url"" : """&amp;Table1[[#This Row],[contact1]]&amp;""", ""chanType"" : """&amp;Table1[[#This Row],[contact1 type]]&amp;""" } ] },"</f>
        <v>"contacts" : { "channels": [ {"url" : "mailto:info+78@livelygig.com", "chanType" : "email" } ] },</v>
      </c>
      <c r="AB79" s="3" t="str">
        <f t="shared" si="4"/>
        <v>Yata! 79</v>
      </c>
      <c r="AC79" s="3">
        <f>+Table1[[#This Row],[cnxn1]]</f>
        <v>16</v>
      </c>
      <c r="AD79" s="3">
        <f>+Table1[[#This Row],[cnxn2]]</f>
        <v>61</v>
      </c>
      <c r="AE79" s="3">
        <v>8</v>
      </c>
      <c r="AF79" s="3" t="str">
        <f>IF(LEN(Table1[[#This Row],[PostTarget1-1]])&gt;0,VLOOKUP(Table1[[#This Row],[PostTarget1-1]],Table1[[id]:[UUID]],2,FALSE),"")</f>
        <v>7c0fc06b-4f02-4bf8-8aea-f0125f397555</v>
      </c>
      <c r="AG79" s="3" t="str">
        <f>IF(LEN(Table1[[#This Row],[PostTarget1-2]])&gt;0,VLOOKUP(Table1[[#This Row],[PostTarget1-2]],Table1[[id]:[UUID]],2,FALSE),"")</f>
        <v>d57e47d9-3ad4-45d3-9dd9-c7898dcfbfbc</v>
      </c>
      <c r="AH79" s="3" t="str">
        <f>VLOOKUP(Table1[[#This Row],[PostLabel1]],skills[],2,TRUE)</f>
        <v>e52359f9-4697-47de-8c4b-f62d3a1fbd1a</v>
      </c>
      <c r="AI79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79" , "labels" : [ "e52359f9-4697-47de-8c4b-f62d3a1fbd1a" ] , "src" : "7107881c-c5c3-4939-8886-5c7fd5a87b8c" , "trgts" : [ "7c0fc06b-4f02-4bf8-8aea-f0125f397555", "d57e47d9-3ad4-45d3-9dd9-c7898dcfbfbc" ] }</v>
      </c>
      <c r="AJ79" s="3" t="str">
        <f t="shared" si="5"/>
        <v>Recommended freelancer: Ando Masahashi …</v>
      </c>
      <c r="AK79" s="3">
        <f>+Table1[[#This Row],[cnxn1]]</f>
        <v>16</v>
      </c>
      <c r="AL79" s="3">
        <f>+Table1[[#This Row],[cnxn2]]</f>
        <v>61</v>
      </c>
      <c r="AM79" s="3">
        <v>10</v>
      </c>
      <c r="AN79" s="3" t="str">
        <f>IF(LEN(Table1[[#This Row],[PostTarget2-1]])&gt;0,VLOOKUP(Table1[[#This Row],[PostTarget2-1]],Table1[[id]:[UUID]],2,FALSE),"")</f>
        <v>7c0fc06b-4f02-4bf8-8aea-f0125f397555</v>
      </c>
      <c r="AO79" s="3" t="str">
        <f>IF(LEN(Table1[[#This Row],[PostTarget2-2]])&gt;0,VLOOKUP(Table1[[#This Row],[PostTarget2-2]],Table1[[id]:[UUID]],2,FALSE),"")</f>
        <v>d57e47d9-3ad4-45d3-9dd9-c7898dcfbfbc</v>
      </c>
      <c r="AP79" s="3" t="str">
        <f>VLOOKUP(Table1[[#This Row],[PostLabel2]],skills[],2,TRUE)</f>
        <v>2e14fc38-3603-4684-b91c-38ce9949edf2</v>
      </c>
      <c r="AQ79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"2e14fc38-3603-4684-b91c-38ce9949edf2" ] , "src" : "7107881c-c5c3-4939-8886-5c7fd5a87b8c" , "trgts" : [ "d57e47d9-3ad4-45d3-9dd9-c7898dcfbfbc", "b320523a-00e1-4700-bdac-8ff06aad24fc" ] }</v>
      </c>
      <c r="AR79" s="3" t="str">
        <f>"""initialPosts"" : ["&amp;Table1[[#This Row],[Post1]]&amp;Table1[[#This Row],[Post2]]&amp;" ]"</f>
        <v>"initialPosts" : [{ "content" : "Yata! 79" , "labels" : [ "e52359f9-4697-47de-8c4b-f62d3a1fbd1a" ] , "src" : "7107881c-c5c3-4939-8886-5c7fd5a87b8c" , "trgts" : [ "7c0fc06b-4f02-4bf8-8aea-f0125f397555", "d57e47d9-3ad4-45d3-9dd9-c7898dcfbfbc" ] }, { "content" : "Recommended freelancer: Ando Masahashi …" , "labels" : [ "2e14fc38-3603-4684-b91c-38ce9949edf2" ] , "src" : "7107881c-c5c3-4939-8886-5c7fd5a87b8c" , "trgts" : [ "d57e47d9-3ad4-45d3-9dd9-c7898dcfbfbc", "b320523a-00e1-4700-bdac-8ff06aad24fc" ] } ]</v>
      </c>
      <c r="AS7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"7107881c-c5c3-4939-8886-5c7fd5a87b8c", "loginId" : "sxun", "pwd" : "livelygig", "firstName"  : "Samir", "lastName" : "Xun", "profilePic" : "https://encrypted-tbn0.gstatic.com/images?q=tbn:ANd9GcSkhqCi-FONrFAs5jciS2vsNwFmQ6ni4Leo8-TXTw_KQ7BAVysl3g", "contacts" : { "channels": [ {"url" : "mailto:info+78@livelygig.com", "chanType" : "email" } ] },"cnxns" : [ "7c0fc06b-4f02-4bf8-8aea-f0125f397555", "d57e47d9-3ad4-45d3-9dd9-c7898dcfbfbc", "b320523a-00e1-4700-bdac-8ff06aad24fc" ], "initialPosts" : [{ "content" : "Yata! 79" , "labels" : [ "e52359f9-4697-47de-8c4b-f62d3a1fbd1a" ] , "src" : "7107881c-c5c3-4939-8886-5c7fd5a87b8c" , "trgts" : [ "7c0fc06b-4f02-4bf8-8aea-f0125f397555", "d57e47d9-3ad4-45d3-9dd9-c7898dcfbfbc" ] }, { "content" : "Recommended freelancer: Ando Masahashi …" , "labels" : [ "2e14fc38-3603-4684-b91c-38ce9949edf2" ] , "src" : "7107881c-c5c3-4939-8886-5c7fd5a87b8c" , "trgts" : [ "d57e47d9-3ad4-45d3-9dd9-c7898dcfbfbc", "b320523a-00e1-4700-bdac-8ff06aad24fc" ] } ] },</v>
      </c>
    </row>
    <row r="80" spans="1:45" x14ac:dyDescent="0.25">
      <c r="A80" s="4">
        <v>79</v>
      </c>
      <c r="B80" s="1" t="s">
        <v>243</v>
      </c>
      <c r="C80" s="1" t="str">
        <f>LOWER(LEFT(Table1[[#This Row],[firstName]],1)&amp;Table1[[#This Row],[lastName]])</f>
        <v>kabdulrashid</v>
      </c>
      <c r="D80" s="5" t="s">
        <v>156</v>
      </c>
      <c r="E80" s="5" t="s">
        <v>157</v>
      </c>
      <c r="F80" s="3" t="s">
        <v>331</v>
      </c>
      <c r="G80" s="3" t="str">
        <f>"mailto:info+"&amp;Table1[[#This Row],[id]]&amp;"@livelygig.com"</f>
        <v>mailto:info+79@livelygig.com</v>
      </c>
      <c r="H80" s="3" t="s">
        <v>364</v>
      </c>
      <c r="I80" s="3" t="s">
        <v>335</v>
      </c>
      <c r="J80" s="6">
        <v>24</v>
      </c>
      <c r="K80" s="6">
        <v>28</v>
      </c>
      <c r="L80" s="6">
        <v>30</v>
      </c>
      <c r="M80" s="5"/>
      <c r="N80" s="5"/>
      <c r="O80" s="5" t="str">
        <f>IF(LEN(Table1[[#This Row],[cnxn1]])&gt;0,VLOOKUP(Table1[[#This Row],[cnxn1]],Table1[[id]:[UUID]],2,FALSE),"")</f>
        <v>90139a7b-12bc-4ca1-b8c1-05f15f8baeb3</v>
      </c>
      <c r="P80" s="5" t="str">
        <f>IF(LEN(Table1[[#This Row],[cnxn2]])&gt;0,VLOOKUP(Table1[[#This Row],[cnxn2]],Table1[[id]:[UUID]],2,FALSE),"")</f>
        <v>f5cd3cf1-f5d3-4f50-a951-e898b9272eb1</v>
      </c>
      <c r="Q80" s="5" t="str">
        <f>IF(LEN(Table1[[#This Row],[cnxn3]])&gt;0,VLOOKUP(Table1[[#This Row],[cnxn3]],Table1[[id]:[UUID]],2,FALSE),"")</f>
        <v>9202217f-e525-46e8-b539-8d2206a526d0</v>
      </c>
      <c r="R80" s="5" t="str">
        <f>IF(LEN(Table1[[#This Row],[cnxn4]])&gt;0,VLOOKUP(Table1[[#This Row],[cnxn4]],Table1[[id]:[UUID]],2,FALSE),"")</f>
        <v/>
      </c>
      <c r="S80" s="5" t="str">
        <f>IF(LEN(Table1[[#This Row],[cnxn5]])&gt;0,VLOOKUP(Table1[[#This Row],[cnxn5]],Table1[[id]:[UUID]],2,FALSE),"")</f>
        <v/>
      </c>
      <c r="T80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"90139a7b-12bc-4ca1-b8c1-05f15f8baeb3", "f5cd3cf1-f5d3-4f50-a951-e898b9272eb1", "9202217f-e525-46e8-b539-8d2206a526d0" ], </v>
      </c>
      <c r="U80" s="3" t="str">
        <f>"""id"" : """&amp;Table1[[#This Row],[UUID]]&amp;""", "</f>
        <v xml:space="preserve">"id" : "5a452f49-bb74-4f96-8656-65f6df9856be", </v>
      </c>
      <c r="V80" s="3" t="str">
        <f>"""loginId"" : """&amp;Table1[[#This Row],[loginId]]&amp;""", "</f>
        <v xml:space="preserve">"loginId" : "kabdulrashid", </v>
      </c>
      <c r="W80" s="3" t="str">
        <f>"""pwd"" : """&amp;Table1[[#This Row],[pwd]]&amp;""", "</f>
        <v xml:space="preserve">"pwd" : "livelygig", </v>
      </c>
      <c r="X80" s="3" t="str">
        <f>"""firstName""  : """&amp;Table1[[#This Row],[firstName]]&amp;""", "</f>
        <v xml:space="preserve">"firstName"  : "Khalifa", </v>
      </c>
      <c r="Y80" s="3" t="str">
        <f>"""lastName"" : """&amp;Table1[[#This Row],[lastName]]&amp;""", "</f>
        <v xml:space="preserve">"lastName" : "Abdulrashid", </v>
      </c>
      <c r="Z8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80" s="3" t="str">
        <f>"""contacts"" : { ""channels"": [ {""url"" : """&amp;Table1[[#This Row],[contact1]]&amp;""", ""chanType"" : """&amp;Table1[[#This Row],[contact1 type]]&amp;""" } ] },"</f>
        <v>"contacts" : { "channels": [ {"url" : "mailto:info+79@livelygig.com", "chanType" : "email" } ] },</v>
      </c>
      <c r="AB80" s="3" t="str">
        <f t="shared" si="4"/>
        <v>Yata! 80</v>
      </c>
      <c r="AC80" s="3">
        <f>+Table1[[#This Row],[cnxn1]]</f>
        <v>24</v>
      </c>
      <c r="AD80" s="3">
        <f>+Table1[[#This Row],[cnxn2]]</f>
        <v>28</v>
      </c>
      <c r="AE80" s="3">
        <v>8</v>
      </c>
      <c r="AF80" s="3" t="str">
        <f>IF(LEN(Table1[[#This Row],[PostTarget1-1]])&gt;0,VLOOKUP(Table1[[#This Row],[PostTarget1-1]],Table1[[id]:[UUID]],2,FALSE),"")</f>
        <v>90139a7b-12bc-4ca1-b8c1-05f15f8baeb3</v>
      </c>
      <c r="AG80" s="3" t="str">
        <f>IF(LEN(Table1[[#This Row],[PostTarget1-2]])&gt;0,VLOOKUP(Table1[[#This Row],[PostTarget1-2]],Table1[[id]:[UUID]],2,FALSE),"")</f>
        <v>f5cd3cf1-f5d3-4f50-a951-e898b9272eb1</v>
      </c>
      <c r="AH80" s="3" t="str">
        <f>VLOOKUP(Table1[[#This Row],[PostLabel1]],skills[],2,TRUE)</f>
        <v>e52359f9-4697-47de-8c4b-f62d3a1fbd1a</v>
      </c>
      <c r="AI80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80" , "labels" : [ "e52359f9-4697-47de-8c4b-f62d3a1fbd1a" ] , "src" : "5a452f49-bb74-4f96-8656-65f6df9856be" , "trgts" : [ "90139a7b-12bc-4ca1-b8c1-05f15f8baeb3", "f5cd3cf1-f5d3-4f50-a951-e898b9272eb1" ] }</v>
      </c>
      <c r="AJ80" s="3" t="str">
        <f t="shared" si="5"/>
        <v>Recommended freelancer: Ando Masahashi …</v>
      </c>
      <c r="AK80" s="3">
        <f>+Table1[[#This Row],[cnxn1]]</f>
        <v>24</v>
      </c>
      <c r="AL80" s="3">
        <f>+Table1[[#This Row],[cnxn2]]</f>
        <v>28</v>
      </c>
      <c r="AM80" s="3">
        <v>16</v>
      </c>
      <c r="AN80" s="3" t="str">
        <f>IF(LEN(Table1[[#This Row],[PostTarget2-1]])&gt;0,VLOOKUP(Table1[[#This Row],[PostTarget2-1]],Table1[[id]:[UUID]],2,FALSE),"")</f>
        <v>90139a7b-12bc-4ca1-b8c1-05f15f8baeb3</v>
      </c>
      <c r="AO80" s="3" t="str">
        <f>IF(LEN(Table1[[#This Row],[PostTarget2-2]])&gt;0,VLOOKUP(Table1[[#This Row],[PostTarget2-2]],Table1[[id]:[UUID]],2,FALSE),"")</f>
        <v>f5cd3cf1-f5d3-4f50-a951-e898b9272eb1</v>
      </c>
      <c r="AP80" s="3" t="str">
        <f>VLOOKUP(Table1[[#This Row],[PostLabel2]],skills[],2,TRUE)</f>
        <v>f8fc78f8-a4cb-4556-85b5-4e4a5c17738c</v>
      </c>
      <c r="AQ80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"f8fc78f8-a4cb-4556-85b5-4e4a5c17738c" ] , "src" : "5a452f49-bb74-4f96-8656-65f6df9856be" , "trgts" : [ "f5cd3cf1-f5d3-4f50-a951-e898b9272eb1", "9202217f-e525-46e8-b539-8d2206a526d0" ] }</v>
      </c>
      <c r="AR80" s="3" t="str">
        <f>"""initialPosts"" : ["&amp;Table1[[#This Row],[Post1]]&amp;Table1[[#This Row],[Post2]]&amp;" ]"</f>
        <v>"initialPosts" : [{ "content" : "Yata! 80" , "labels" : [ "e52359f9-4697-47de-8c4b-f62d3a1fbd1a" ] , "src" : "5a452f49-bb74-4f96-8656-65f6df9856be" , "trgts" : [ "90139a7b-12bc-4ca1-b8c1-05f15f8baeb3", "f5cd3cf1-f5d3-4f50-a951-e898b9272eb1" ] }, { "content" : "Recommended freelancer: Ando Masahashi …" , "labels" : [ "f8fc78f8-a4cb-4556-85b5-4e4a5c17738c" ] , "src" : "5a452f49-bb74-4f96-8656-65f6df9856be" , "trgts" : [ "f5cd3cf1-f5d3-4f50-a951-e898b9272eb1", "9202217f-e525-46e8-b539-8d2206a526d0" ] } ]</v>
      </c>
      <c r="AS8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"5a452f49-bb74-4f96-8656-65f6df9856be", "loginId" : "kabdulrashid", "pwd" : "livelygig", "firstName"  : "Khalifa", "lastName" : "Abdulrashid", "profilePic" : "https://encrypted-tbn0.gstatic.com/images?q=tbn:ANd9GcSkhqCi-FONrFAs5jciS2vsNwFmQ6ni4Leo8-TXTw_KQ7BAVysl3g", "contacts" : { "channels": [ {"url" : "mailto:info+79@livelygig.com", "chanType" : "email" } ] },"cnxns" : [ "90139a7b-12bc-4ca1-b8c1-05f15f8baeb3", "f5cd3cf1-f5d3-4f50-a951-e898b9272eb1", "9202217f-e525-46e8-b539-8d2206a526d0" ], "initialPosts" : [{ "content" : "Yata! 80" , "labels" : [ "e52359f9-4697-47de-8c4b-f62d3a1fbd1a" ] , "src" : "5a452f49-bb74-4f96-8656-65f6df9856be" , "trgts" : [ "90139a7b-12bc-4ca1-b8c1-05f15f8baeb3", "f5cd3cf1-f5d3-4f50-a951-e898b9272eb1" ] }, { "content" : "Recommended freelancer: Ando Masahashi …" , "labels" : [ "f8fc78f8-a4cb-4556-85b5-4e4a5c17738c" ] , "src" : "5a452f49-bb74-4f96-8656-65f6df9856be" , "trgts" : [ "f5cd3cf1-f5d3-4f50-a951-e898b9272eb1", "9202217f-e525-46e8-b539-8d2206a526d0" ] } ] },</v>
      </c>
    </row>
    <row r="81" spans="1:45" x14ac:dyDescent="0.25">
      <c r="A81" s="5">
        <v>80</v>
      </c>
      <c r="B81" s="5" t="s">
        <v>244</v>
      </c>
      <c r="C81" s="1" t="str">
        <f>LOWER(LEFT(Table1[[#This Row],[firstName]],1)&amp;Table1[[#This Row],[lastName]])</f>
        <v>iliao</v>
      </c>
      <c r="D81" s="5" t="s">
        <v>158</v>
      </c>
      <c r="E81" s="5" t="s">
        <v>159</v>
      </c>
      <c r="F81" s="3" t="s">
        <v>331</v>
      </c>
      <c r="G81" s="3" t="str">
        <f>"mailto:info+"&amp;Table1[[#This Row],[id]]&amp;"@livelygig.com"</f>
        <v>mailto:info+80@livelygig.com</v>
      </c>
      <c r="H81" s="3" t="s">
        <v>364</v>
      </c>
      <c r="I81" s="3" t="s">
        <v>335</v>
      </c>
      <c r="J81" s="6">
        <v>44</v>
      </c>
      <c r="K81" s="6">
        <v>80</v>
      </c>
      <c r="L81" s="6">
        <v>14</v>
      </c>
      <c r="M81" s="5"/>
      <c r="N81" s="5"/>
      <c r="O81" s="5" t="str">
        <f>IF(LEN(Table1[[#This Row],[cnxn1]])&gt;0,VLOOKUP(Table1[[#This Row],[cnxn1]],Table1[[id]:[UUID]],2,FALSE),"")</f>
        <v>dbcc610b-ab0e-4a82-9aba-af849ffb6b6b</v>
      </c>
      <c r="P81" s="5" t="str">
        <f>IF(LEN(Table1[[#This Row],[cnxn2]])&gt;0,VLOOKUP(Table1[[#This Row],[cnxn2]],Table1[[id]:[UUID]],2,FALSE),"")</f>
        <v>a4ebdfba-9bc3-4d91-98cc-7f652d849c3a</v>
      </c>
      <c r="Q81" s="5" t="str">
        <f>IF(LEN(Table1[[#This Row],[cnxn3]])&gt;0,VLOOKUP(Table1[[#This Row],[cnxn3]],Table1[[id]:[UUID]],2,FALSE),"")</f>
        <v>9d4db68d-d527-4cb5-8a3b-c8d1c3ad3024</v>
      </c>
      <c r="R81" s="5" t="str">
        <f>IF(LEN(Table1[[#This Row],[cnxn4]])&gt;0,VLOOKUP(Table1[[#This Row],[cnxn4]],Table1[[id]:[UUID]],2,FALSE),"")</f>
        <v/>
      </c>
      <c r="S81" s="5" t="str">
        <f>IF(LEN(Table1[[#This Row],[cnxn5]])&gt;0,VLOOKUP(Table1[[#This Row],[cnxn5]],Table1[[id]:[UUID]],2,FALSE),"")</f>
        <v/>
      </c>
      <c r="T81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"dbcc610b-ab0e-4a82-9aba-af849ffb6b6b", "a4ebdfba-9bc3-4d91-98cc-7f652d849c3a", "9d4db68d-d527-4cb5-8a3b-c8d1c3ad3024" ], </v>
      </c>
      <c r="U81" s="3" t="str">
        <f>"""id"" : """&amp;Table1[[#This Row],[UUID]]&amp;""", "</f>
        <v xml:space="preserve">"id" : "a4ebdfba-9bc3-4d91-98cc-7f652d849c3a", </v>
      </c>
      <c r="V81" s="3" t="str">
        <f>"""loginId"" : """&amp;Table1[[#This Row],[loginId]]&amp;""", "</f>
        <v xml:space="preserve">"loginId" : "iliao", </v>
      </c>
      <c r="W81" s="3" t="str">
        <f>"""pwd"" : """&amp;Table1[[#This Row],[pwd]]&amp;""", "</f>
        <v xml:space="preserve">"pwd" : "livelygig", </v>
      </c>
      <c r="X81" s="3" t="str">
        <f>"""firstName""  : """&amp;Table1[[#This Row],[firstName]]&amp;""", "</f>
        <v xml:space="preserve">"firstName"  : "Irfan", </v>
      </c>
      <c r="Y81" s="3" t="str">
        <f>"""lastName"" : """&amp;Table1[[#This Row],[lastName]]&amp;""", "</f>
        <v xml:space="preserve">"lastName" : "Liao", </v>
      </c>
      <c r="Z8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81" s="3" t="str">
        <f>"""contacts"" : { ""channels"": [ {""url"" : """&amp;Table1[[#This Row],[contact1]]&amp;""", ""chanType"" : """&amp;Table1[[#This Row],[contact1 type]]&amp;""" } ] },"</f>
        <v>"contacts" : { "channels": [ {"url" : "mailto:info+80@livelygig.com", "chanType" : "email" } ] },</v>
      </c>
      <c r="AB81" s="3" t="str">
        <f t="shared" si="4"/>
        <v>Yata! 81</v>
      </c>
      <c r="AC81" s="3">
        <f>+Table1[[#This Row],[cnxn1]]</f>
        <v>44</v>
      </c>
      <c r="AD81" s="3">
        <f>+Table1[[#This Row],[cnxn2]]</f>
        <v>80</v>
      </c>
      <c r="AE81" s="3">
        <v>10</v>
      </c>
      <c r="AF81" s="3" t="str">
        <f>IF(LEN(Table1[[#This Row],[PostTarget1-1]])&gt;0,VLOOKUP(Table1[[#This Row],[PostTarget1-1]],Table1[[id]:[UUID]],2,FALSE),"")</f>
        <v>dbcc610b-ab0e-4a82-9aba-af849ffb6b6b</v>
      </c>
      <c r="AG81" s="3" t="str">
        <f>IF(LEN(Table1[[#This Row],[PostTarget1-2]])&gt;0,VLOOKUP(Table1[[#This Row],[PostTarget1-2]],Table1[[id]:[UUID]],2,FALSE),"")</f>
        <v>a4ebdfba-9bc3-4d91-98cc-7f652d849c3a</v>
      </c>
      <c r="AH81" s="3" t="str">
        <f>VLOOKUP(Table1[[#This Row],[PostLabel1]],skills[],2,TRUE)</f>
        <v>2e14fc38-3603-4684-b91c-38ce9949edf2</v>
      </c>
      <c r="AI81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81" , "labels" : [ "2e14fc38-3603-4684-b91c-38ce9949edf2" ] , "src" : "a4ebdfba-9bc3-4d91-98cc-7f652d849c3a" , "trgts" : [ "dbcc610b-ab0e-4a82-9aba-af849ffb6b6b", "a4ebdfba-9bc3-4d91-98cc-7f652d849c3a" ] }</v>
      </c>
      <c r="AJ81" s="3" t="str">
        <f t="shared" si="5"/>
        <v>Recommended freelancer: Ando Masahashi …</v>
      </c>
      <c r="AK81" s="3">
        <f>+Table1[[#This Row],[cnxn1]]</f>
        <v>44</v>
      </c>
      <c r="AL81" s="3">
        <f>+Table1[[#This Row],[cnxn2]]</f>
        <v>80</v>
      </c>
      <c r="AM81" s="3">
        <v>14</v>
      </c>
      <c r="AN81" s="3" t="str">
        <f>IF(LEN(Table1[[#This Row],[PostTarget2-1]])&gt;0,VLOOKUP(Table1[[#This Row],[PostTarget2-1]],Table1[[id]:[UUID]],2,FALSE),"")</f>
        <v>dbcc610b-ab0e-4a82-9aba-af849ffb6b6b</v>
      </c>
      <c r="AO81" s="3" t="str">
        <f>IF(LEN(Table1[[#This Row],[PostTarget2-2]])&gt;0,VLOOKUP(Table1[[#This Row],[PostTarget2-2]],Table1[[id]:[UUID]],2,FALSE),"")</f>
        <v>a4ebdfba-9bc3-4d91-98cc-7f652d849c3a</v>
      </c>
      <c r="AP81" s="3" t="str">
        <f>VLOOKUP(Table1[[#This Row],[PostLabel2]],skills[],2,TRUE)</f>
        <v>e6d98739-7a67-4e60-bdf8-bea589397f10</v>
      </c>
      <c r="AQ81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"e6d98739-7a67-4e60-bdf8-bea589397f10" ] , "src" : "a4ebdfba-9bc3-4d91-98cc-7f652d849c3a" , "trgts" : [ "a4ebdfba-9bc3-4d91-98cc-7f652d849c3a", "9d4db68d-d527-4cb5-8a3b-c8d1c3ad3024" ] }</v>
      </c>
      <c r="AR81" s="3" t="str">
        <f>"""initialPosts"" : ["&amp;Table1[[#This Row],[Post1]]&amp;Table1[[#This Row],[Post2]]&amp;" ]"</f>
        <v>"initialPosts" : [{ "content" : "Yata! 81" , "labels" : [ "2e14fc38-3603-4684-b91c-38ce9949edf2" ] , "src" : "a4ebdfba-9bc3-4d91-98cc-7f652d849c3a" , "trgts" : [ "dbcc610b-ab0e-4a82-9aba-af849ffb6b6b", "a4ebdfba-9bc3-4d91-98cc-7f652d849c3a" ] }, { "content" : "Recommended freelancer: Ando Masahashi …" , "labels" : [ "e6d98739-7a67-4e60-bdf8-bea589397f10" ] , "src" : "a4ebdfba-9bc3-4d91-98cc-7f652d849c3a" , "trgts" : [ "a4ebdfba-9bc3-4d91-98cc-7f652d849c3a", "9d4db68d-d527-4cb5-8a3b-c8d1c3ad3024" ] } ]</v>
      </c>
      <c r="AS8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"a4ebdfba-9bc3-4d91-98cc-7f652d849c3a", "loginId" : "iliao", "pwd" : "livelygig", "firstName"  : "Irfan", "lastName" : "Liao", "profilePic" : "https://encrypted-tbn0.gstatic.com/images?q=tbn:ANd9GcSkhqCi-FONrFAs5jciS2vsNwFmQ6ni4Leo8-TXTw_KQ7BAVysl3g", "contacts" : { "channels": [ {"url" : "mailto:info+80@livelygig.com", "chanType" : "email" } ] },"cnxns" : [ "dbcc610b-ab0e-4a82-9aba-af849ffb6b6b", "a4ebdfba-9bc3-4d91-98cc-7f652d849c3a", "9d4db68d-d527-4cb5-8a3b-c8d1c3ad3024" ], "initialPosts" : [{ "content" : "Yata! 81" , "labels" : [ "2e14fc38-3603-4684-b91c-38ce9949edf2" ] , "src" : "a4ebdfba-9bc3-4d91-98cc-7f652d849c3a" , "trgts" : [ "dbcc610b-ab0e-4a82-9aba-af849ffb6b6b", "a4ebdfba-9bc3-4d91-98cc-7f652d849c3a" ] }, { "content" : "Recommended freelancer: Ando Masahashi …" , "labels" : [ "e6d98739-7a67-4e60-bdf8-bea589397f10" ] , "src" : "a4ebdfba-9bc3-4d91-98cc-7f652d849c3a" , "trgts" : [ "a4ebdfba-9bc3-4d91-98cc-7f652d849c3a", "9d4db68d-d527-4cb5-8a3b-c8d1c3ad3024" ] } ] },</v>
      </c>
    </row>
    <row r="82" spans="1:45" x14ac:dyDescent="0.25">
      <c r="A82" s="2">
        <v>81</v>
      </c>
      <c r="B82" s="1" t="s">
        <v>245</v>
      </c>
      <c r="C82" s="1" t="str">
        <f>LOWER(LEFT(Table1[[#This Row],[firstName]],1)&amp;Table1[[#This Row],[lastName]])</f>
        <v>bsaqqaf</v>
      </c>
      <c r="D82" s="5" t="s">
        <v>160</v>
      </c>
      <c r="E82" s="5" t="s">
        <v>161</v>
      </c>
      <c r="F82" s="3" t="s">
        <v>331</v>
      </c>
      <c r="G82" s="3" t="str">
        <f>"mailto:info+"&amp;Table1[[#This Row],[id]]&amp;"@livelygig.com"</f>
        <v>mailto:info+81@livelygig.com</v>
      </c>
      <c r="H82" s="3" t="s">
        <v>364</v>
      </c>
      <c r="I82" s="3" t="s">
        <v>335</v>
      </c>
      <c r="J82" s="6">
        <v>20</v>
      </c>
      <c r="K82" s="6">
        <v>47</v>
      </c>
      <c r="L82" s="6">
        <v>2</v>
      </c>
      <c r="M82" s="5"/>
      <c r="N82" s="5"/>
      <c r="O82" s="5" t="str">
        <f>IF(LEN(Table1[[#This Row],[cnxn1]])&gt;0,VLOOKUP(Table1[[#This Row],[cnxn1]],Table1[[id]:[UUID]],2,FALSE),"")</f>
        <v>502a7e29-40bb-4ebd-9666-a0651a920b9a</v>
      </c>
      <c r="P82" s="5" t="str">
        <f>IF(LEN(Table1[[#This Row],[cnxn2]])&gt;0,VLOOKUP(Table1[[#This Row],[cnxn2]],Table1[[id]:[UUID]],2,FALSE),"")</f>
        <v>4c6642bc-dfe4-45d6-8077-52210d6dff15</v>
      </c>
      <c r="Q82" s="5" t="str">
        <f>IF(LEN(Table1[[#This Row],[cnxn3]])&gt;0,VLOOKUP(Table1[[#This Row],[cnxn3]],Table1[[id]:[UUID]],2,FALSE),"")</f>
        <v>89cbeaaf-bb58-48a4-8bdf-2917d6ae110d</v>
      </c>
      <c r="R82" s="5" t="str">
        <f>IF(LEN(Table1[[#This Row],[cnxn4]])&gt;0,VLOOKUP(Table1[[#This Row],[cnxn4]],Table1[[id]:[UUID]],2,FALSE),"")</f>
        <v/>
      </c>
      <c r="S82" s="5" t="str">
        <f>IF(LEN(Table1[[#This Row],[cnxn5]])&gt;0,VLOOKUP(Table1[[#This Row],[cnxn5]],Table1[[id]:[UUID]],2,FALSE),"")</f>
        <v/>
      </c>
      <c r="T82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"502a7e29-40bb-4ebd-9666-a0651a920b9a", "4c6642bc-dfe4-45d6-8077-52210d6dff15", "89cbeaaf-bb58-48a4-8bdf-2917d6ae110d" ], </v>
      </c>
      <c r="U82" s="3" t="str">
        <f>"""id"" : """&amp;Table1[[#This Row],[UUID]]&amp;""", "</f>
        <v xml:space="preserve">"id" : "5da946b7-7b4e-4e7b-8cfd-4eb5c020b0c0", </v>
      </c>
      <c r="V82" s="3" t="str">
        <f>"""loginId"" : """&amp;Table1[[#This Row],[loginId]]&amp;""", "</f>
        <v xml:space="preserve">"loginId" : "bsaqqaf", </v>
      </c>
      <c r="W82" s="3" t="str">
        <f>"""pwd"" : """&amp;Table1[[#This Row],[pwd]]&amp;""", "</f>
        <v xml:space="preserve">"pwd" : "livelygig", </v>
      </c>
      <c r="X82" s="3" t="str">
        <f>"""firstName""  : """&amp;Table1[[#This Row],[firstName]]&amp;""", "</f>
        <v xml:space="preserve">"firstName"  : "Bo", </v>
      </c>
      <c r="Y82" s="3" t="str">
        <f>"""lastName"" : """&amp;Table1[[#This Row],[lastName]]&amp;""", "</f>
        <v xml:space="preserve">"lastName" : "Saqqaf", </v>
      </c>
      <c r="Z8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82" s="3" t="str">
        <f>"""contacts"" : { ""channels"": [ {""url"" : """&amp;Table1[[#This Row],[contact1]]&amp;""", ""chanType"" : """&amp;Table1[[#This Row],[contact1 type]]&amp;""" } ] },"</f>
        <v>"contacts" : { "channels": [ {"url" : "mailto:info+81@livelygig.com", "chanType" : "email" } ] },</v>
      </c>
      <c r="AB82" s="3" t="str">
        <f t="shared" si="4"/>
        <v>Yata! 82</v>
      </c>
      <c r="AC82" s="3">
        <f>+Table1[[#This Row],[cnxn1]]</f>
        <v>20</v>
      </c>
      <c r="AD82" s="3">
        <f>+Table1[[#This Row],[cnxn2]]</f>
        <v>47</v>
      </c>
      <c r="AE82" s="3">
        <v>16</v>
      </c>
      <c r="AF82" s="3" t="str">
        <f>IF(LEN(Table1[[#This Row],[PostTarget1-1]])&gt;0,VLOOKUP(Table1[[#This Row],[PostTarget1-1]],Table1[[id]:[UUID]],2,FALSE),"")</f>
        <v>502a7e29-40bb-4ebd-9666-a0651a920b9a</v>
      </c>
      <c r="AG82" s="3" t="str">
        <f>IF(LEN(Table1[[#This Row],[PostTarget1-2]])&gt;0,VLOOKUP(Table1[[#This Row],[PostTarget1-2]],Table1[[id]:[UUID]],2,FALSE),"")</f>
        <v>4c6642bc-dfe4-45d6-8077-52210d6dff15</v>
      </c>
      <c r="AH82" s="3" t="str">
        <f>VLOOKUP(Table1[[#This Row],[PostLabel1]],skills[],2,TRUE)</f>
        <v>f8fc78f8-a4cb-4556-85b5-4e4a5c17738c</v>
      </c>
      <c r="AI82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82" , "labels" : [ "f8fc78f8-a4cb-4556-85b5-4e4a5c17738c" ] , "src" : "5da946b7-7b4e-4e7b-8cfd-4eb5c020b0c0" , "trgts" : [ "502a7e29-40bb-4ebd-9666-a0651a920b9a", "4c6642bc-dfe4-45d6-8077-52210d6dff15" ] }</v>
      </c>
      <c r="AJ82" s="3" t="str">
        <f t="shared" si="5"/>
        <v>Recommended freelancer: Ando Masahashi …</v>
      </c>
      <c r="AK82" s="3">
        <f>+Table1[[#This Row],[cnxn1]]</f>
        <v>20</v>
      </c>
      <c r="AL82" s="3">
        <f>+Table1[[#This Row],[cnxn2]]</f>
        <v>47</v>
      </c>
      <c r="AM82" s="3">
        <v>14</v>
      </c>
      <c r="AN82" s="3" t="str">
        <f>IF(LEN(Table1[[#This Row],[PostTarget2-1]])&gt;0,VLOOKUP(Table1[[#This Row],[PostTarget2-1]],Table1[[id]:[UUID]],2,FALSE),"")</f>
        <v>502a7e29-40bb-4ebd-9666-a0651a920b9a</v>
      </c>
      <c r="AO82" s="3" t="str">
        <f>IF(LEN(Table1[[#This Row],[PostTarget2-2]])&gt;0,VLOOKUP(Table1[[#This Row],[PostTarget2-2]],Table1[[id]:[UUID]],2,FALSE),"")</f>
        <v>4c6642bc-dfe4-45d6-8077-52210d6dff15</v>
      </c>
      <c r="AP82" s="3" t="str">
        <f>VLOOKUP(Table1[[#This Row],[PostLabel2]],skills[],2,TRUE)</f>
        <v>e6d98739-7a67-4e60-bdf8-bea589397f10</v>
      </c>
      <c r="AQ82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"e6d98739-7a67-4e60-bdf8-bea589397f10" ] , "src" : "5da946b7-7b4e-4e7b-8cfd-4eb5c020b0c0" , "trgts" : [ "4c6642bc-dfe4-45d6-8077-52210d6dff15", "89cbeaaf-bb58-48a4-8bdf-2917d6ae110d" ] }</v>
      </c>
      <c r="AR82" s="3" t="str">
        <f>"""initialPosts"" : ["&amp;Table1[[#This Row],[Post1]]&amp;Table1[[#This Row],[Post2]]&amp;" ]"</f>
        <v>"initialPosts" : [{ "content" : "Yata! 82" , "labels" : [ "f8fc78f8-a4cb-4556-85b5-4e4a5c17738c" ] , "src" : "5da946b7-7b4e-4e7b-8cfd-4eb5c020b0c0" , "trgts" : [ "502a7e29-40bb-4ebd-9666-a0651a920b9a", "4c6642bc-dfe4-45d6-8077-52210d6dff15" ] }, { "content" : "Recommended freelancer: Ando Masahashi …" , "labels" : [ "e6d98739-7a67-4e60-bdf8-bea589397f10" ] , "src" : "5da946b7-7b4e-4e7b-8cfd-4eb5c020b0c0" , "trgts" : [ "4c6642bc-dfe4-45d6-8077-52210d6dff15", "89cbeaaf-bb58-48a4-8bdf-2917d6ae110d" ] } ]</v>
      </c>
      <c r="AS8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"5da946b7-7b4e-4e7b-8cfd-4eb5c020b0c0", "loginId" : "bsaqqaf", "pwd" : "livelygig", "firstName"  : "Bo", "lastName" : "Saqqaf", "profilePic" : "https://encrypted-tbn0.gstatic.com/images?q=tbn:ANd9GcSkhqCi-FONrFAs5jciS2vsNwFmQ6ni4Leo8-TXTw_KQ7BAVysl3g", "contacts" : { "channels": [ {"url" : "mailto:info+81@livelygig.com", "chanType" : "email" } ] },"cnxns" : [ "502a7e29-40bb-4ebd-9666-a0651a920b9a", "4c6642bc-dfe4-45d6-8077-52210d6dff15", "89cbeaaf-bb58-48a4-8bdf-2917d6ae110d" ], "initialPosts" : [{ "content" : "Yata! 82" , "labels" : [ "f8fc78f8-a4cb-4556-85b5-4e4a5c17738c" ] , "src" : "5da946b7-7b4e-4e7b-8cfd-4eb5c020b0c0" , "trgts" : [ "502a7e29-40bb-4ebd-9666-a0651a920b9a", "4c6642bc-dfe4-45d6-8077-52210d6dff15" ] }, { "content" : "Recommended freelancer: Ando Masahashi …" , "labels" : [ "e6d98739-7a67-4e60-bdf8-bea589397f10" ] , "src" : "5da946b7-7b4e-4e7b-8cfd-4eb5c020b0c0" , "trgts" : [ "4c6642bc-dfe4-45d6-8077-52210d6dff15", "89cbeaaf-bb58-48a4-8bdf-2917d6ae110d" ] } ] },</v>
      </c>
    </row>
    <row r="83" spans="1:45" x14ac:dyDescent="0.25">
      <c r="A83" s="2">
        <v>82</v>
      </c>
      <c r="B83" s="1" t="s">
        <v>246</v>
      </c>
      <c r="C83" s="1" t="str">
        <f>LOWER(LEFT(Table1[[#This Row],[firstName]],1)&amp;Table1[[#This Row],[lastName]])</f>
        <v>ralfarsi</v>
      </c>
      <c r="D83" s="5" t="s">
        <v>162</v>
      </c>
      <c r="E83" s="5" t="s">
        <v>163</v>
      </c>
      <c r="F83" s="3" t="s">
        <v>331</v>
      </c>
      <c r="G83" s="3" t="str">
        <f>"mailto:info+"&amp;Table1[[#This Row],[id]]&amp;"@livelygig.com"</f>
        <v>mailto:info+82@livelygig.com</v>
      </c>
      <c r="H83" s="3" t="s">
        <v>364</v>
      </c>
      <c r="I83" s="3" t="s">
        <v>335</v>
      </c>
      <c r="J83" s="6">
        <v>10</v>
      </c>
      <c r="K83" s="6">
        <v>69</v>
      </c>
      <c r="L83" s="6">
        <v>32</v>
      </c>
      <c r="M83" s="5"/>
      <c r="N83" s="5"/>
      <c r="O83" s="5" t="str">
        <f>IF(LEN(Table1[[#This Row],[cnxn1]])&gt;0,VLOOKUP(Table1[[#This Row],[cnxn1]],Table1[[id]:[UUID]],2,FALSE),"")</f>
        <v>4461f860-d367-4cb0-af03-332ea72e9053</v>
      </c>
      <c r="P83" s="5" t="str">
        <f>IF(LEN(Table1[[#This Row],[cnxn2]])&gt;0,VLOOKUP(Table1[[#This Row],[cnxn2]],Table1[[id]:[UUID]],2,FALSE),"")</f>
        <v>63653fbb-2f01-4952-a455-a637f46db7ee</v>
      </c>
      <c r="Q83" s="5" t="str">
        <f>IF(LEN(Table1[[#This Row],[cnxn3]])&gt;0,VLOOKUP(Table1[[#This Row],[cnxn3]],Table1[[id]:[UUID]],2,FALSE),"")</f>
        <v>a0182840-d318-48dc-a2f9-550d9a39b9b5</v>
      </c>
      <c r="R83" s="5" t="str">
        <f>IF(LEN(Table1[[#This Row],[cnxn4]])&gt;0,VLOOKUP(Table1[[#This Row],[cnxn4]],Table1[[id]:[UUID]],2,FALSE),"")</f>
        <v/>
      </c>
      <c r="S83" s="5" t="str">
        <f>IF(LEN(Table1[[#This Row],[cnxn5]])&gt;0,VLOOKUP(Table1[[#This Row],[cnxn5]],Table1[[id]:[UUID]],2,FALSE),"")</f>
        <v/>
      </c>
      <c r="T83" s="6" t="str">
        <f>"""cnxns"" : [ """&amp;Table1[[#This Row],[cnxn1a]]&amp;IF(LEN(Table1[[#This Row],[cnxn2a]])&gt;0,""", """&amp;Table1[[#This Row],[cnxn2a]]&amp;IF(LEN(Table1[[#This Row],[cnxn3a]])&gt;0,""", """&amp;Table1[[#This Row],[cnxn3a]]&amp;IF(LEN(Table1[[#This Row],[cnxn4a]])&gt;0,""", """&amp;Table1[[#This Row],[cnxn4a]]&amp;IF(LEN(Table1[[#This Row],[cnxn5a]])&gt;0,""", """&amp;Table1[[#This Row],[cnxn5a]],""),""),""),"")&amp;""" ], "</f>
        <v xml:space="preserve">"cnxns" : [ "4461f860-d367-4cb0-af03-332ea72e9053", "63653fbb-2f01-4952-a455-a637f46db7ee", "a0182840-d318-48dc-a2f9-550d9a39b9b5" ], </v>
      </c>
      <c r="U83" s="3" t="str">
        <f>"""id"" : """&amp;Table1[[#This Row],[UUID]]&amp;""", "</f>
        <v xml:space="preserve">"id" : "95580059-5628-403f-81c8-a3c5aa4d91ec", </v>
      </c>
      <c r="V83" s="3" t="str">
        <f>"""loginId"" : """&amp;Table1[[#This Row],[loginId]]&amp;""", "</f>
        <v xml:space="preserve">"loginId" : "ralfarsi", </v>
      </c>
      <c r="W83" s="3" t="str">
        <f>"""pwd"" : """&amp;Table1[[#This Row],[pwd]]&amp;""", "</f>
        <v xml:space="preserve">"pwd" : "livelygig", </v>
      </c>
      <c r="X83" s="3" t="str">
        <f>"""firstName""  : """&amp;Table1[[#This Row],[firstName]]&amp;""", "</f>
        <v xml:space="preserve">"firstName"  : "Ra'd", </v>
      </c>
      <c r="Y83" s="3" t="str">
        <f>"""lastName"" : """&amp;Table1[[#This Row],[lastName]]&amp;""", "</f>
        <v xml:space="preserve">"lastName" : "Alfarsi", </v>
      </c>
      <c r="Z8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AA83" s="3" t="str">
        <f>"""contacts"" : { ""channels"": [ {""url"" : """&amp;Table1[[#This Row],[contact1]]&amp;""", ""chanType"" : """&amp;Table1[[#This Row],[contact1 type]]&amp;""" } ] },"</f>
        <v>"contacts" : { "channels": [ {"url" : "mailto:info+82@livelygig.com", "chanType" : "email" } ] },</v>
      </c>
      <c r="AB83" s="3" t="str">
        <f t="shared" si="4"/>
        <v>Yata! 83</v>
      </c>
      <c r="AC83" s="3">
        <f>+Table1[[#This Row],[cnxn1]]</f>
        <v>10</v>
      </c>
      <c r="AD83" s="3">
        <f>+Table1[[#This Row],[cnxn2]]</f>
        <v>69</v>
      </c>
      <c r="AE83" s="3">
        <v>14</v>
      </c>
      <c r="AF83" s="3" t="str">
        <f>IF(LEN(Table1[[#This Row],[PostTarget1-1]])&gt;0,VLOOKUP(Table1[[#This Row],[PostTarget1-1]],Table1[[id]:[UUID]],2,FALSE),"")</f>
        <v>4461f860-d367-4cb0-af03-332ea72e9053</v>
      </c>
      <c r="AG83" s="3" t="str">
        <f>IF(LEN(Table1[[#This Row],[PostTarget1-2]])&gt;0,VLOOKUP(Table1[[#This Row],[PostTarget1-2]],Table1[[id]:[UUID]],2,FALSE),"")</f>
        <v>63653fbb-2f01-4952-a455-a637f46db7ee</v>
      </c>
      <c r="AH83" s="3" t="str">
        <f>VLOOKUP(Table1[[#This Row],[PostLabel1]],skills[],2,TRUE)</f>
        <v>e6d98739-7a67-4e60-bdf8-bea589397f10</v>
      </c>
      <c r="AI83" s="3" t="str">
        <f>"{ ""content"" : """&amp;Table1[[#This Row],[PostContent1]]&amp;""" , ""labels"" : [ """&amp;Table1[[#This Row],[PostLabel1GUID]]&amp;""" ] , ""src"" : """&amp;Table1[[#This Row],[UUID]]&amp;""" , ""trgts"" : [ """&amp;Table1[[#This Row],[cnxn1a]]&amp;""", """&amp;Table1[[#This Row],[cnxn2a]]&amp;""" ] }"</f>
        <v>{ "content" : "Yata! 83" , "labels" : [ "e6d98739-7a67-4e60-bdf8-bea589397f10" ] , "src" : "95580059-5628-403f-81c8-a3c5aa4d91ec" , "trgts" : [ "4461f860-d367-4cb0-af03-332ea72e9053", "63653fbb-2f01-4952-a455-a637f46db7ee" ] }</v>
      </c>
      <c r="AJ83" s="3" t="str">
        <f t="shared" si="5"/>
        <v>Recommended freelancer: Ando Masahashi …</v>
      </c>
      <c r="AK83" s="3">
        <f>+Table1[[#This Row],[cnxn1]]</f>
        <v>10</v>
      </c>
      <c r="AL83" s="3">
        <f>+Table1[[#This Row],[cnxn2]]</f>
        <v>69</v>
      </c>
      <c r="AM83" s="3">
        <v>14</v>
      </c>
      <c r="AN83" s="3" t="str">
        <f>IF(LEN(Table1[[#This Row],[PostTarget2-1]])&gt;0,VLOOKUP(Table1[[#This Row],[PostTarget2-1]],Table1[[id]:[UUID]],2,FALSE),"")</f>
        <v>4461f860-d367-4cb0-af03-332ea72e9053</v>
      </c>
      <c r="AO83" s="3" t="str">
        <f>IF(LEN(Table1[[#This Row],[PostTarget2-2]])&gt;0,VLOOKUP(Table1[[#This Row],[PostTarget2-2]],Table1[[id]:[UUID]],2,FALSE),"")</f>
        <v>63653fbb-2f01-4952-a455-a637f46db7ee</v>
      </c>
      <c r="AP83" s="3" t="str">
        <f>VLOOKUP(Table1[[#This Row],[PostLabel2]],skills[],2,TRUE)</f>
        <v>e6d98739-7a67-4e60-bdf8-bea589397f10</v>
      </c>
      <c r="AQ83" s="3" t="str">
        <f>", { ""content"" : """&amp;Table1[[#This Row],[PostContent2]]&amp;""" , ""labels"" : [ """&amp;Table1[[#This Row],[PostLabel2GUID]]&amp;""" ] , ""src"" : """&amp;Table1[[#This Row],[UUID]]&amp;""" , ""trgts"" : [ """&amp;Table1[[#This Row],[cnxn2a]]&amp;""", """&amp;Table1[[#This Row],[cnxn3a]]&amp;""" ] }"</f>
        <v>, { "content" : "Recommended freelancer: Ando Masahashi …" , "labels" : [ "e6d98739-7a67-4e60-bdf8-bea589397f10" ] , "src" : "95580059-5628-403f-81c8-a3c5aa4d91ec" , "trgts" : [ "63653fbb-2f01-4952-a455-a637f46db7ee", "a0182840-d318-48dc-a2f9-550d9a39b9b5" ] }</v>
      </c>
      <c r="AR83" s="3" t="str">
        <f>"""initialPosts"" : ["&amp;Table1[[#This Row],[Post1]]&amp;Table1[[#This Row],[Post2]]&amp;" ]"</f>
        <v>"initialPosts" : [{ "content" : "Yata! 83" , "labels" : [ "e6d98739-7a67-4e60-bdf8-bea589397f10" ] , "src" : "95580059-5628-403f-81c8-a3c5aa4d91ec" , "trgts" : [ "4461f860-d367-4cb0-af03-332ea72e9053", "63653fbb-2f01-4952-a455-a637f46db7ee" ] }, { "content" : "Recommended freelancer: Ando Masahashi …" , "labels" : [ "e6d98739-7a67-4e60-bdf8-bea589397f10" ] , "src" : "95580059-5628-403f-81c8-a3c5aa4d91ec" , "trgts" : [ "63653fbb-2f01-4952-a455-a637f46db7ee", "a0182840-d318-48dc-a2f9-550d9a39b9b5" ] } ]</v>
      </c>
      <c r="AS8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Row],[contacts]]&amp;Table1[[#This Row],[cnxns]]&amp;Table1[[#This Row],[Posts]]&amp;" },"</f>
        <v>{ "id" : "95580059-5628-403f-81c8-a3c5aa4d91ec", "loginId" : "ralfarsi", "pwd" : "livelygig", "firstName"  : "Ra'd", "lastName" : "Alfarsi", "profilePic" : "https://encrypted-tbn0.gstatic.com/images?q=tbn:ANd9GcSkhqCi-FONrFAs5jciS2vsNwFmQ6ni4Leo8-TXTw_KQ7BAVysl3g", "contacts" : { "channels": [ {"url" : "mailto:info+82@livelygig.com", "chanType" : "email" } ] },"cnxns" : [ "4461f860-d367-4cb0-af03-332ea72e9053", "63653fbb-2f01-4952-a455-a637f46db7ee", "a0182840-d318-48dc-a2f9-550d9a39b9b5" ], "initialPosts" : [{ "content" : "Yata! 83" , "labels" : [ "e6d98739-7a67-4e60-bdf8-bea589397f10" ] , "src" : "95580059-5628-403f-81c8-a3c5aa4d91ec" , "trgts" : [ "4461f860-d367-4cb0-af03-332ea72e9053", "63653fbb-2f01-4952-a455-a637f46db7ee" ] }, { "content" : "Recommended freelancer: Ando Masahashi …" , "labels" : [ "e6d98739-7a67-4e60-bdf8-bea589397f10" ] , "src" : "95580059-5628-403f-81c8-a3c5aa4d91ec" , "trgts" : [ "63653fbb-2f01-4952-a455-a637f46db7ee", "a0182840-d318-48dc-a2f9-550d9a39b9b5" ] } ] },</v>
      </c>
    </row>
    <row r="199" spans="3:3" x14ac:dyDescent="0.25">
      <c r="C199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28" workbookViewId="0">
      <selection activeCell="E66" sqref="E66"/>
    </sheetView>
  </sheetViews>
  <sheetFormatPr defaultRowHeight="15" x14ac:dyDescent="0.25"/>
  <cols>
    <col min="1" max="1" width="10.42578125" customWidth="1"/>
    <col min="2" max="2" width="42.5703125" customWidth="1"/>
    <col min="3" max="3" width="28.42578125" customWidth="1"/>
    <col min="5" max="5" width="17.7109375" customWidth="1"/>
    <col min="6" max="7" width="11" customWidth="1"/>
  </cols>
  <sheetData>
    <row r="1" spans="1:7" x14ac:dyDescent="0.25">
      <c r="A1" t="s">
        <v>379</v>
      </c>
      <c r="B1" t="s">
        <v>384</v>
      </c>
      <c r="C1" t="s">
        <v>468</v>
      </c>
      <c r="D1" t="s">
        <v>343</v>
      </c>
      <c r="E1" t="s">
        <v>382</v>
      </c>
      <c r="F1" t="s">
        <v>332</v>
      </c>
      <c r="G1" t="s">
        <v>342</v>
      </c>
    </row>
    <row r="2" spans="1:7" x14ac:dyDescent="0.25">
      <c r="A2">
        <v>0</v>
      </c>
      <c r="B2" t="s">
        <v>328</v>
      </c>
      <c r="C2" t="s">
        <v>476</v>
      </c>
      <c r="E2" t="s">
        <v>385</v>
      </c>
      <c r="G2" t="str">
        <f>" { ""id"" : """&amp;Table2[[ID ]]&amp;""", ""functor"" : """ &amp;Table2[Functor]&amp;""",  ""components"" : ["</f>
        <v xml:space="preserve"> { "id" : "da4fe14d-52c5-41d5-b8b8-e0fb69dacc89", "functor" : "skills",  "components" : [</v>
      </c>
    </row>
    <row r="4" spans="1:7" x14ac:dyDescent="0.25">
      <c r="A4" t="s">
        <v>379</v>
      </c>
      <c r="B4" t="s">
        <v>378</v>
      </c>
      <c r="C4" t="s">
        <v>380</v>
      </c>
      <c r="D4" t="s">
        <v>381</v>
      </c>
      <c r="E4" t="s">
        <v>382</v>
      </c>
      <c r="F4" t="s">
        <v>332</v>
      </c>
      <c r="G4" t="s">
        <v>342</v>
      </c>
    </row>
    <row r="5" spans="1:7" x14ac:dyDescent="0.25">
      <c r="A5">
        <v>1</v>
      </c>
      <c r="B5" t="s">
        <v>247</v>
      </c>
      <c r="C5" t="s">
        <v>386</v>
      </c>
      <c r="D5" t="s">
        <v>383</v>
      </c>
      <c r="E5" s="11"/>
      <c r="G5" t="str">
        <f>"{ ""id"" : """&amp;skills[[#This Row],[ID]]&amp;""" , ""value"" : """&amp;skills[[#This Row],[Value]]&amp;""" , ""type"" : """&amp;skills[[#This Row],[Type]]&amp;""" } "&amp;IF(ISBLANK(A6),"",", ")</f>
        <v xml:space="preserve">{ "id" : "bdb65598-5dab-4cb1-977e-499111b2728e" , "value" : "Adobe Illustrator" , "type" : "string" } , </v>
      </c>
    </row>
    <row r="6" spans="1:7" x14ac:dyDescent="0.25">
      <c r="A6">
        <v>2</v>
      </c>
      <c r="B6" t="s">
        <v>248</v>
      </c>
      <c r="C6" t="s">
        <v>387</v>
      </c>
      <c r="D6" t="s">
        <v>383</v>
      </c>
      <c r="G6" t="str">
        <f>"{ ""id"" : """&amp;skills[[#This Row],[ID]]&amp;""" , ""value"" : """&amp;skills[[#This Row],[Value]]&amp;""" , ""type"" : """&amp;skills[[#This Row],[Type]]&amp;""" } "&amp;IF(ISBLANK(A7),"",", ")</f>
        <v xml:space="preserve">{ "id" : "dbd583b1-2ab4-49b2-8d23-6f3ca2eff039" , "value" : "Adobe InDesign" , "type" : "string" } , </v>
      </c>
    </row>
    <row r="7" spans="1:7" x14ac:dyDescent="0.25">
      <c r="A7">
        <v>3</v>
      </c>
      <c r="B7" t="s">
        <v>249</v>
      </c>
      <c r="C7" t="s">
        <v>388</v>
      </c>
      <c r="D7" t="s">
        <v>383</v>
      </c>
      <c r="G7" t="str">
        <f>"{ ""id"" : """&amp;skills[[#This Row],[ID]]&amp;""" , ""value"" : """&amp;skills[[#This Row],[Value]]&amp;""" , ""type"" : """&amp;skills[[#This Row],[Type]]&amp;""" } "&amp;IF(ISBLANK(A8),"",", ")</f>
        <v xml:space="preserve">{ "id" : "123c2d45-f420-4b34-a677-ba81b45a09b1" , "value" : "Adobe Photoshop" , "type" : "string" } , </v>
      </c>
    </row>
    <row r="8" spans="1:7" x14ac:dyDescent="0.25">
      <c r="A8">
        <v>4</v>
      </c>
      <c r="B8" t="s">
        <v>250</v>
      </c>
      <c r="C8" t="s">
        <v>389</v>
      </c>
      <c r="D8" t="s">
        <v>383</v>
      </c>
      <c r="G8" t="str">
        <f>"{ ""id"" : """&amp;skills[[#This Row],[ID]]&amp;""" , ""value"" : """&amp;skills[[#This Row],[Value]]&amp;""" , ""type"" : """&amp;skills[[#This Row],[Type]]&amp;""" } "&amp;IF(ISBLANK(A9),"",", ")</f>
        <v xml:space="preserve">{ "id" : "e2d4153e-6e9f-4baf-89fb-156d75f74c4a" , "value" : "Analytics" , "type" : "string" } , </v>
      </c>
    </row>
    <row r="9" spans="1:7" x14ac:dyDescent="0.25">
      <c r="A9">
        <v>5</v>
      </c>
      <c r="B9" t="s">
        <v>251</v>
      </c>
      <c r="C9" t="s">
        <v>390</v>
      </c>
      <c r="D9" t="s">
        <v>383</v>
      </c>
      <c r="G9" t="str">
        <f>"{ ""id"" : """&amp;skills[[#This Row],[ID]]&amp;""" , ""value"" : """&amp;skills[[#This Row],[Value]]&amp;""" , ""type"" : """&amp;skills[[#This Row],[Type]]&amp;""" } "&amp;IF(ISBLANK(A10),"",", ")</f>
        <v xml:space="preserve">{ "id" : "ec84aab4-11c1-4d3f-8b81-6679cececdf3" , "value" : "Android" , "type" : "string" } , </v>
      </c>
    </row>
    <row r="10" spans="1:7" x14ac:dyDescent="0.25">
      <c r="A10">
        <v>6</v>
      </c>
      <c r="B10" t="s">
        <v>252</v>
      </c>
      <c r="C10" t="s">
        <v>391</v>
      </c>
      <c r="D10" t="s">
        <v>383</v>
      </c>
      <c r="G10" t="str">
        <f>"{ ""id"" : """&amp;skills[[#This Row],[ID]]&amp;""" , ""value"" : """&amp;skills[[#This Row],[Value]]&amp;""" , ""type"" : """&amp;skills[[#This Row],[Type]]&amp;""" } "&amp;IF(ISBLANK(A11),"",", ")</f>
        <v xml:space="preserve">{ "id" : "ad3743fa-fee8-4073-9ebe-3284a909454f" , "value" : "APIs" , "type" : "string" } , </v>
      </c>
    </row>
    <row r="11" spans="1:7" x14ac:dyDescent="0.25">
      <c r="A11">
        <v>7</v>
      </c>
      <c r="B11" t="s">
        <v>253</v>
      </c>
      <c r="C11" t="s">
        <v>392</v>
      </c>
      <c r="D11" t="s">
        <v>383</v>
      </c>
      <c r="G11" t="str">
        <f>"{ ""id"" : """&amp;skills[[#This Row],[ID]]&amp;""" , ""value"" : """&amp;skills[[#This Row],[Value]]&amp;""" , ""type"" : """&amp;skills[[#This Row],[Type]]&amp;""" } "&amp;IF(ISBLANK(A12),"",", ")</f>
        <v xml:space="preserve">{ "id" : "6620a042-0999-467a-8902-2215e9e0b26f" , "value" : "Art Design" , "type" : "string" } , </v>
      </c>
    </row>
    <row r="12" spans="1:7" x14ac:dyDescent="0.25">
      <c r="A12">
        <v>8</v>
      </c>
      <c r="B12" t="s">
        <v>254</v>
      </c>
      <c r="C12" t="s">
        <v>393</v>
      </c>
      <c r="D12" t="s">
        <v>383</v>
      </c>
      <c r="G12" t="str">
        <f>"{ ""id"" : """&amp;skills[[#This Row],[ID]]&amp;""" , ""value"" : """&amp;skills[[#This Row],[Value]]&amp;""" , ""type"" : """&amp;skills[[#This Row],[Type]]&amp;""" } "&amp;IF(ISBLANK(A13),"",", ")</f>
        <v xml:space="preserve">{ "id" : "e52359f9-4697-47de-8c4b-f62d3a1fbd1a" , "value" : "AutoCAD" , "type" : "string" } , </v>
      </c>
    </row>
    <row r="13" spans="1:7" x14ac:dyDescent="0.25">
      <c r="A13">
        <v>9</v>
      </c>
      <c r="B13" t="s">
        <v>255</v>
      </c>
      <c r="C13" t="s">
        <v>394</v>
      </c>
      <c r="D13" t="s">
        <v>383</v>
      </c>
      <c r="G13" t="str">
        <f>"{ ""id"" : """&amp;skills[[#This Row],[ID]]&amp;""" , ""value"" : """&amp;skills[[#This Row],[Value]]&amp;""" , ""type"" : """&amp;skills[[#This Row],[Type]]&amp;""" } "&amp;IF(ISBLANK(A14),"",", ")</f>
        <v xml:space="preserve">{ "id" : "005330d8-02e6-400e-b30d-cb8183af3e7a" , "value" : "Backup Management" , "type" : "string" } , </v>
      </c>
    </row>
    <row r="14" spans="1:7" x14ac:dyDescent="0.25">
      <c r="A14">
        <v>10</v>
      </c>
      <c r="B14" t="s">
        <v>256</v>
      </c>
      <c r="C14" t="s">
        <v>395</v>
      </c>
      <c r="D14" t="s">
        <v>383</v>
      </c>
      <c r="G14" t="str">
        <f>"{ ""id"" : """&amp;skills[[#This Row],[ID]]&amp;""" , ""value"" : """&amp;skills[[#This Row],[Value]]&amp;""" , ""type"" : """&amp;skills[[#This Row],[Type]]&amp;""" } "&amp;IF(ISBLANK(A15),"",", ")</f>
        <v xml:space="preserve">{ "id" : "2e14fc38-3603-4684-b91c-38ce9949edf2" , "value" : "C" , "type" : "string" } , </v>
      </c>
    </row>
    <row r="15" spans="1:7" x14ac:dyDescent="0.25">
      <c r="A15">
        <v>11</v>
      </c>
      <c r="B15" t="s">
        <v>257</v>
      </c>
      <c r="C15" t="s">
        <v>396</v>
      </c>
      <c r="D15" t="s">
        <v>383</v>
      </c>
      <c r="G15" t="str">
        <f>"{ ""id"" : """&amp;skills[[#This Row],[ID]]&amp;""" , ""value"" : """&amp;skills[[#This Row],[Value]]&amp;""" , ""type"" : """&amp;skills[[#This Row],[Type]]&amp;""" } "&amp;IF(ISBLANK(A16),"",", ")</f>
        <v xml:space="preserve">{ "id" : "3c258e51-f6af-4c7b-8354-9d8153ca7490" , "value" : "C++" , "type" : "string" } , </v>
      </c>
    </row>
    <row r="16" spans="1:7" x14ac:dyDescent="0.25">
      <c r="A16">
        <v>12</v>
      </c>
      <c r="B16" t="s">
        <v>258</v>
      </c>
      <c r="C16" t="s">
        <v>397</v>
      </c>
      <c r="D16" t="s">
        <v>383</v>
      </c>
      <c r="G16" t="str">
        <f>"{ ""id"" : """&amp;skills[[#This Row],[ID]]&amp;""" , ""value"" : """&amp;skills[[#This Row],[Value]]&amp;""" , ""type"" : """&amp;skills[[#This Row],[Type]]&amp;""" } "&amp;IF(ISBLANK(A17),"",", ")</f>
        <v xml:space="preserve">{ "id" : "00c5960b-e73e-4394-b1d7-20bcbe6308a7" , "value" : "Certifications" , "type" : "string" } , </v>
      </c>
    </row>
    <row r="17" spans="1:7" x14ac:dyDescent="0.25">
      <c r="A17">
        <v>13</v>
      </c>
      <c r="B17" t="s">
        <v>259</v>
      </c>
      <c r="C17" t="s">
        <v>398</v>
      </c>
      <c r="D17" t="s">
        <v>383</v>
      </c>
      <c r="G17" t="str">
        <f>"{ ""id"" : """&amp;skills[[#This Row],[ID]]&amp;""" , ""value"" : """&amp;skills[[#This Row],[Value]]&amp;""" , ""type"" : """&amp;skills[[#This Row],[Type]]&amp;""" } "&amp;IF(ISBLANK(A18),"",", ")</f>
        <v xml:space="preserve">{ "id" : "4b66b5b4-8a90-4512-b773-7448470aefe2" , "value" : "Client Server" , "type" : "string" } , </v>
      </c>
    </row>
    <row r="18" spans="1:7" x14ac:dyDescent="0.25">
      <c r="A18">
        <v>14</v>
      </c>
      <c r="B18" t="s">
        <v>260</v>
      </c>
      <c r="C18" t="s">
        <v>399</v>
      </c>
      <c r="D18" t="s">
        <v>383</v>
      </c>
      <c r="G18" t="str">
        <f>"{ ""id"" : """&amp;skills[[#This Row],[ID]]&amp;""" , ""value"" : """&amp;skills[[#This Row],[Value]]&amp;""" , ""type"" : """&amp;skills[[#This Row],[Type]]&amp;""" } "&amp;IF(ISBLANK(A19),"",", ")</f>
        <v xml:space="preserve">{ "id" : "e6d98739-7a67-4e60-bdf8-bea589397f10" , "value" : "Client Support" , "type" : "string" } , </v>
      </c>
    </row>
    <row r="19" spans="1:7" x14ac:dyDescent="0.25">
      <c r="A19">
        <v>15</v>
      </c>
      <c r="B19" t="s">
        <v>261</v>
      </c>
      <c r="C19" t="s">
        <v>400</v>
      </c>
      <c r="D19" t="s">
        <v>383</v>
      </c>
      <c r="G19" t="str">
        <f>"{ ""id"" : """&amp;skills[[#This Row],[ID]]&amp;""" , ""value"" : """&amp;skills[[#This Row],[Value]]&amp;""" , ""type"" : """&amp;skills[[#This Row],[Type]]&amp;""" } "&amp;IF(ISBLANK(A20),"",", ")</f>
        <v xml:space="preserve">{ "id" : "287f7f92-8ade-497a-914d-884d3626100e" , "value" : "Configuration" , "type" : "string" } , </v>
      </c>
    </row>
    <row r="20" spans="1:7" x14ac:dyDescent="0.25">
      <c r="A20">
        <v>16</v>
      </c>
      <c r="B20" t="s">
        <v>262</v>
      </c>
      <c r="C20" t="s">
        <v>401</v>
      </c>
      <c r="D20" t="s">
        <v>383</v>
      </c>
      <c r="G20" t="str">
        <f>"{ ""id"" : """&amp;skills[[#This Row],[ID]]&amp;""" , ""value"" : """&amp;skills[[#This Row],[Value]]&amp;""" , ""type"" : """&amp;skills[[#This Row],[Type]]&amp;""" } "&amp;IF(ISBLANK(A21),"",", ")</f>
        <v xml:space="preserve">{ "id" : "f8fc78f8-a4cb-4556-85b5-4e4a5c17738c" , "value" : "Content Management Systems (CMS)" , "type" : "string" } , </v>
      </c>
    </row>
    <row r="21" spans="1:7" x14ac:dyDescent="0.25">
      <c r="A21">
        <v>17</v>
      </c>
      <c r="B21" t="s">
        <v>263</v>
      </c>
      <c r="C21" t="s">
        <v>402</v>
      </c>
      <c r="D21" t="s">
        <v>383</v>
      </c>
      <c r="G21" t="str">
        <f>"{ ""id"" : """&amp;skills[[#This Row],[ID]]&amp;""" , ""value"" : """&amp;skills[[#This Row],[Value]]&amp;""" , ""type"" : """&amp;skills[[#This Row],[Type]]&amp;""" } "&amp;IF(ISBLANK(A22),"",", ")</f>
        <v xml:space="preserve">{ "id" : "bd92b38e-eb76-4290-a841-3295bbb5ab55" , "value" : "Content Managment" , "type" : "string" } , </v>
      </c>
    </row>
    <row r="22" spans="1:7" x14ac:dyDescent="0.25">
      <c r="A22">
        <v>18</v>
      </c>
      <c r="B22" t="s">
        <v>264</v>
      </c>
      <c r="C22" t="s">
        <v>403</v>
      </c>
      <c r="D22" t="s">
        <v>383</v>
      </c>
      <c r="G22" t="str">
        <f>"{ ""id"" : """&amp;skills[[#This Row],[ID]]&amp;""" , ""value"" : """&amp;skills[[#This Row],[Value]]&amp;""" , ""type"" : """&amp;skills[[#This Row],[Type]]&amp;""" } "&amp;IF(ISBLANK(A23),"",", ")</f>
        <v xml:space="preserve">{ "id" : "84630a5c-455c-45ac-a530-abf539a7eed4" , "value" : "Corel Draw" , "type" : "string" } , </v>
      </c>
    </row>
    <row r="23" spans="1:7" x14ac:dyDescent="0.25">
      <c r="A23">
        <v>19</v>
      </c>
      <c r="B23" t="s">
        <v>265</v>
      </c>
      <c r="C23" t="s">
        <v>404</v>
      </c>
      <c r="D23" t="s">
        <v>383</v>
      </c>
      <c r="G23" t="str">
        <f>"{ ""id"" : """&amp;skills[[#This Row],[ID]]&amp;""" , ""value"" : """&amp;skills[[#This Row],[Value]]&amp;""" , ""type"" : """&amp;skills[[#This Row],[Type]]&amp;""" } "&amp;IF(ISBLANK(A24),"",", ")</f>
        <v xml:space="preserve">{ "id" : "7fb8bd8a-8e4b-48a8-900d-ba629b643344" , "value" : "Corel Word Perfect" , "type" : "string" } , </v>
      </c>
    </row>
    <row r="24" spans="1:7" x14ac:dyDescent="0.25">
      <c r="A24">
        <v>20</v>
      </c>
      <c r="B24" t="s">
        <v>266</v>
      </c>
      <c r="C24" t="s">
        <v>405</v>
      </c>
      <c r="D24" t="s">
        <v>383</v>
      </c>
      <c r="G24" t="str">
        <f>"{ ""id"" : """&amp;skills[[#This Row],[ID]]&amp;""" , ""value"" : """&amp;skills[[#This Row],[Value]]&amp;""" , ""type"" : """&amp;skills[[#This Row],[Type]]&amp;""" } "&amp;IF(ISBLANK(A25),"",", ")</f>
        <v xml:space="preserve">{ "id" : "b16e24cb-57fd-4919-97a1-f5f6bd3607b4" , "value" : "CSS" , "type" : "string" } , </v>
      </c>
    </row>
    <row r="25" spans="1:7" x14ac:dyDescent="0.25">
      <c r="A25">
        <v>21</v>
      </c>
      <c r="B25" t="s">
        <v>267</v>
      </c>
      <c r="C25" t="s">
        <v>406</v>
      </c>
      <c r="D25" t="s">
        <v>383</v>
      </c>
      <c r="G25" t="str">
        <f>"{ ""id"" : """&amp;skills[[#This Row],[ID]]&amp;""" , ""value"" : """&amp;skills[[#This Row],[Value]]&amp;""" , ""type"" : """&amp;skills[[#This Row],[Type]]&amp;""" } "&amp;IF(ISBLANK(A26),"",", ")</f>
        <v xml:space="preserve">{ "id" : "57067781-b6d5-4f07-bcba-cc495b0f6866" , "value" : "Data Analytics" , "type" : "string" } , </v>
      </c>
    </row>
    <row r="26" spans="1:7" x14ac:dyDescent="0.25">
      <c r="A26">
        <v>22</v>
      </c>
      <c r="B26" t="s">
        <v>268</v>
      </c>
      <c r="C26" t="s">
        <v>407</v>
      </c>
      <c r="D26" t="s">
        <v>383</v>
      </c>
      <c r="G26" t="str">
        <f>"{ ""id"" : """&amp;skills[[#This Row],[ID]]&amp;""" , ""value"" : """&amp;skills[[#This Row],[Value]]&amp;""" , ""type"" : """&amp;skills[[#This Row],[Type]]&amp;""" } "&amp;IF(ISBLANK(A27),"",", ")</f>
        <v xml:space="preserve">{ "id" : "80084d3f-41f4-4139-a6ba-697f6baeb83e" , "value" : "Design" , "type" : "string" } , </v>
      </c>
    </row>
    <row r="27" spans="1:7" x14ac:dyDescent="0.25">
      <c r="A27">
        <v>23</v>
      </c>
      <c r="B27" t="s">
        <v>269</v>
      </c>
      <c r="C27" t="s">
        <v>408</v>
      </c>
      <c r="D27" t="s">
        <v>383</v>
      </c>
      <c r="G27" t="str">
        <f>"{ ""id"" : """&amp;skills[[#This Row],[ID]]&amp;""" , ""value"" : """&amp;skills[[#This Row],[Value]]&amp;""" , ""type"" : """&amp;skills[[#This Row],[Type]]&amp;""" } "&amp;IF(ISBLANK(A28),"",", ")</f>
        <v xml:space="preserve">{ "id" : "2fc21864-d902-49b0-afc5-7139e6f9a25e" , "value" : "Desktop Publishing" , "type" : "string" } , </v>
      </c>
    </row>
    <row r="28" spans="1:7" x14ac:dyDescent="0.25">
      <c r="A28">
        <v>24</v>
      </c>
      <c r="B28" t="s">
        <v>270</v>
      </c>
      <c r="C28" t="s">
        <v>409</v>
      </c>
      <c r="D28" t="s">
        <v>383</v>
      </c>
      <c r="G28" t="str">
        <f>"{ ""id"" : """&amp;skills[[#This Row],[ID]]&amp;""" , ""value"" : """&amp;skills[[#This Row],[Value]]&amp;""" , ""type"" : """&amp;skills[[#This Row],[Type]]&amp;""" } "&amp;IF(ISBLANK(A29),"",", ")</f>
        <v xml:space="preserve">{ "id" : "070bd0e6-97f1-486c-bef6-00567181f136" , "value" : "Diagnostics" , "type" : "string" } , </v>
      </c>
    </row>
    <row r="29" spans="1:7" x14ac:dyDescent="0.25">
      <c r="A29">
        <v>25</v>
      </c>
      <c r="B29" t="s">
        <v>271</v>
      </c>
      <c r="C29" t="s">
        <v>410</v>
      </c>
      <c r="D29" t="s">
        <v>383</v>
      </c>
      <c r="G29" t="str">
        <f>"{ ""id"" : """&amp;skills[[#This Row],[ID]]&amp;""" , ""value"" : """&amp;skills[[#This Row],[Value]]&amp;""" , ""type"" : """&amp;skills[[#This Row],[Type]]&amp;""" } "&amp;IF(ISBLANK(A30),"",", ")</f>
        <v xml:space="preserve">{ "id" : "c644e441-0ee0-4f49-8349-178a6201d013" , "value" : "Documentation" , "type" : "string" } , </v>
      </c>
    </row>
    <row r="30" spans="1:7" x14ac:dyDescent="0.25">
      <c r="A30">
        <v>26</v>
      </c>
      <c r="B30" t="s">
        <v>272</v>
      </c>
      <c r="C30" t="s">
        <v>411</v>
      </c>
      <c r="D30" t="s">
        <v>383</v>
      </c>
      <c r="G30" t="str">
        <f>"{ ""id"" : """&amp;skills[[#This Row],[ID]]&amp;""" , ""value"" : """&amp;skills[[#This Row],[Value]]&amp;""" , ""type"" : """&amp;skills[[#This Row],[Type]]&amp;""" } "&amp;IF(ISBLANK(A31),"",", ")</f>
        <v xml:space="preserve">{ "id" : "3186b2f7-9921-43e6-81c6-f8f72bdff1be" , "value" : "Email" , "type" : "string" } , </v>
      </c>
    </row>
    <row r="31" spans="1:7" x14ac:dyDescent="0.25">
      <c r="A31">
        <v>27</v>
      </c>
      <c r="B31" t="s">
        <v>273</v>
      </c>
      <c r="C31" t="s">
        <v>412</v>
      </c>
      <c r="D31" t="s">
        <v>383</v>
      </c>
      <c r="G31" t="str">
        <f>"{ ""id"" : """&amp;skills[[#This Row],[ID]]&amp;""" , ""value"" : """&amp;skills[[#This Row],[Value]]&amp;""" , ""type"" : """&amp;skills[[#This Row],[Type]]&amp;""" } "&amp;IF(ISBLANK(A32),"",", ")</f>
        <v xml:space="preserve">{ "id" : "409c9ca0-83e0-4418-b331-b36f96994766" , "value" : "End User Support" , "type" : "string" } , </v>
      </c>
    </row>
    <row r="32" spans="1:7" x14ac:dyDescent="0.25">
      <c r="A32">
        <v>28</v>
      </c>
      <c r="B32" t="s">
        <v>274</v>
      </c>
      <c r="C32" t="s">
        <v>413</v>
      </c>
      <c r="D32" t="s">
        <v>383</v>
      </c>
      <c r="G32" t="str">
        <f>"{ ""id"" : """&amp;skills[[#This Row],[ID]]&amp;""" , ""value"" : """&amp;skills[[#This Row],[Value]]&amp;""" , ""type"" : """&amp;skills[[#This Row],[Type]]&amp;""" } "&amp;IF(ISBLANK(A33),"",", ")</f>
        <v xml:space="preserve">{ "id" : "173b23ff-0dc2-407b-9959-2d29709e205e" , "value" : "Engineering" , "type" : "string" } , </v>
      </c>
    </row>
    <row r="33" spans="1:7" x14ac:dyDescent="0.25">
      <c r="A33">
        <v>29</v>
      </c>
      <c r="B33" t="s">
        <v>275</v>
      </c>
      <c r="C33" t="s">
        <v>414</v>
      </c>
      <c r="D33" t="s">
        <v>383</v>
      </c>
      <c r="G33" t="str">
        <f>"{ ""id"" : """&amp;skills[[#This Row],[ID]]&amp;""" , ""value"" : """&amp;skills[[#This Row],[Value]]&amp;""" , ""type"" : """&amp;skills[[#This Row],[Type]]&amp;""" } "&amp;IF(ISBLANK(A34),"",", ")</f>
        <v xml:space="preserve">{ "id" : "7b2a871d-a3df-4d50-b477-25fdc4212f19" , "value" : "Excel" , "type" : "string" } , </v>
      </c>
    </row>
    <row r="34" spans="1:7" x14ac:dyDescent="0.25">
      <c r="A34">
        <v>30</v>
      </c>
      <c r="B34" t="s">
        <v>276</v>
      </c>
      <c r="C34" t="s">
        <v>415</v>
      </c>
      <c r="D34" t="s">
        <v>383</v>
      </c>
      <c r="G34" t="str">
        <f>"{ ""id"" : """&amp;skills[[#This Row],[ID]]&amp;""" , ""value"" : """&amp;skills[[#This Row],[Value]]&amp;""" , ""type"" : """&amp;skills[[#This Row],[Type]]&amp;""" } "&amp;IF(ISBLANK(A35),"",", ")</f>
        <v xml:space="preserve">{ "id" : "bf4bee08-ea35-44d4-bb3e-be7770acec64" , "value" : "FileMaker Pro" , "type" : "string" } , </v>
      </c>
    </row>
    <row r="35" spans="1:7" x14ac:dyDescent="0.25">
      <c r="A35">
        <v>31</v>
      </c>
      <c r="B35" t="s">
        <v>277</v>
      </c>
      <c r="C35" t="s">
        <v>416</v>
      </c>
      <c r="D35" t="s">
        <v>383</v>
      </c>
      <c r="G35" t="str">
        <f>"{ ""id"" : """&amp;skills[[#This Row],[ID]]&amp;""" , ""value"" : """&amp;skills[[#This Row],[Value]]&amp;""" , ""type"" : """&amp;skills[[#This Row],[Type]]&amp;""" } "&amp;IF(ISBLANK(A36),"",", ")</f>
        <v xml:space="preserve">{ "id" : "c65ccd14-7d1b-4f78-bcce-1a7c472a1809" , "value" : "Fortran" , "type" : "string" } , </v>
      </c>
    </row>
    <row r="36" spans="1:7" x14ac:dyDescent="0.25">
      <c r="A36">
        <v>32</v>
      </c>
      <c r="B36" t="s">
        <v>278</v>
      </c>
      <c r="C36" t="s">
        <v>417</v>
      </c>
      <c r="D36" t="s">
        <v>383</v>
      </c>
      <c r="G36" t="str">
        <f>"{ ""id"" : """&amp;skills[[#This Row],[ID]]&amp;""" , ""value"" : """&amp;skills[[#This Row],[Value]]&amp;""" , ""type"" : """&amp;skills[[#This Row],[Type]]&amp;""" } "&amp;IF(ISBLANK(A37),"",", ")</f>
        <v xml:space="preserve">{ "id" : "a1a988cb-82ac-4e21-83b8-2650dbebb51e" , "value" : "Graphic Design" , "type" : "string" } , </v>
      </c>
    </row>
    <row r="37" spans="1:7" x14ac:dyDescent="0.25">
      <c r="A37">
        <v>33</v>
      </c>
      <c r="B37" t="s">
        <v>279</v>
      </c>
      <c r="C37" t="s">
        <v>418</v>
      </c>
      <c r="D37" t="s">
        <v>383</v>
      </c>
      <c r="G37" t="str">
        <f>"{ ""id"" : """&amp;skills[[#This Row],[ID]]&amp;""" , ""value"" : """&amp;skills[[#This Row],[Value]]&amp;""" , ""type"" : """&amp;skills[[#This Row],[Type]]&amp;""" } "&amp;IF(ISBLANK(A38),"",", ")</f>
        <v xml:space="preserve">{ "id" : "978d9b50-b289-4851-9eb1-94f1887d57c6" , "value" : "Hardware" , "type" : "string" } , </v>
      </c>
    </row>
    <row r="38" spans="1:7" x14ac:dyDescent="0.25">
      <c r="A38">
        <v>34</v>
      </c>
      <c r="B38" t="s">
        <v>280</v>
      </c>
      <c r="C38" t="s">
        <v>419</v>
      </c>
      <c r="D38" t="s">
        <v>383</v>
      </c>
      <c r="G38" t="str">
        <f>"{ ""id"" : """&amp;skills[[#This Row],[ID]]&amp;""" , ""value"" : """&amp;skills[[#This Row],[Value]]&amp;""" , ""type"" : """&amp;skills[[#This Row],[Type]]&amp;""" } "&amp;IF(ISBLANK(A39),"",", ")</f>
        <v xml:space="preserve">{ "id" : "cb3505b3-252a-4ec8-956e-faabeaef5aa6" , "value" : "Help Desk" , "type" : "string" } , </v>
      </c>
    </row>
    <row r="39" spans="1:7" x14ac:dyDescent="0.25">
      <c r="A39">
        <v>35</v>
      </c>
      <c r="B39" t="s">
        <v>281</v>
      </c>
      <c r="C39" t="s">
        <v>420</v>
      </c>
      <c r="D39" t="s">
        <v>383</v>
      </c>
      <c r="G39" t="str">
        <f>"{ ""id"" : """&amp;skills[[#This Row],[ID]]&amp;""" , ""value"" : """&amp;skills[[#This Row],[Value]]&amp;""" , ""type"" : """&amp;skills[[#This Row],[Type]]&amp;""" } "&amp;IF(ISBLANK(A40),"",", ")</f>
        <v xml:space="preserve">{ "id" : "1146fb77-56bf-4404-b26e-4c9ae691e9fd" , "value" : "HTML" , "type" : "string" } , </v>
      </c>
    </row>
    <row r="40" spans="1:7" x14ac:dyDescent="0.25">
      <c r="A40">
        <v>36</v>
      </c>
      <c r="B40" t="s">
        <v>282</v>
      </c>
      <c r="C40" t="s">
        <v>421</v>
      </c>
      <c r="D40" t="s">
        <v>383</v>
      </c>
      <c r="G40" t="str">
        <f>"{ ""id"" : """&amp;skills[[#This Row],[ID]]&amp;""" , ""value"" : """&amp;skills[[#This Row],[Value]]&amp;""" , ""type"" : """&amp;skills[[#This Row],[Type]]&amp;""" } "&amp;IF(ISBLANK(A41),"",", ")</f>
        <v xml:space="preserve">{ "id" : "40820c60-c85d-4b17-ba3b-e3af6c254231" , "value" : "Implementation" , "type" : "string" } , </v>
      </c>
    </row>
    <row r="41" spans="1:7" x14ac:dyDescent="0.25">
      <c r="A41">
        <v>37</v>
      </c>
      <c r="B41" t="s">
        <v>283</v>
      </c>
      <c r="C41" t="s">
        <v>422</v>
      </c>
      <c r="D41" t="s">
        <v>383</v>
      </c>
      <c r="G41" t="str">
        <f>"{ ""id"" : """&amp;skills[[#This Row],[ID]]&amp;""" , ""value"" : """&amp;skills[[#This Row],[Value]]&amp;""" , ""type"" : """&amp;skills[[#This Row],[Type]]&amp;""" } "&amp;IF(ISBLANK(A42),"",", ")</f>
        <v xml:space="preserve">{ "id" : "158960c5-5d9f-43ff-8acd-c5de8f740a17" , "value" : "Installation" , "type" : "string" } , </v>
      </c>
    </row>
    <row r="42" spans="1:7" x14ac:dyDescent="0.25">
      <c r="A42">
        <v>38</v>
      </c>
      <c r="B42" t="s">
        <v>284</v>
      </c>
      <c r="C42" t="s">
        <v>423</v>
      </c>
      <c r="D42" t="s">
        <v>383</v>
      </c>
      <c r="G42" t="str">
        <f>"{ ""id"" : """&amp;skills[[#This Row],[ID]]&amp;""" , ""value"" : """&amp;skills[[#This Row],[Value]]&amp;""" , ""type"" : """&amp;skills[[#This Row],[Type]]&amp;""" } "&amp;IF(ISBLANK(A43),"",", ")</f>
        <v xml:space="preserve">{ "id" : "a0fd3c9b-cabc-4bcc-8701-cf9179481038" , "value" : "Internet" , "type" : "string" } , </v>
      </c>
    </row>
    <row r="43" spans="1:7" x14ac:dyDescent="0.25">
      <c r="A43">
        <v>39</v>
      </c>
      <c r="B43" t="s">
        <v>285</v>
      </c>
      <c r="C43" t="s">
        <v>424</v>
      </c>
      <c r="D43" t="s">
        <v>383</v>
      </c>
      <c r="G43" t="str">
        <f>"{ ""id"" : """&amp;skills[[#This Row],[ID]]&amp;""" , ""value"" : """&amp;skills[[#This Row],[Value]]&amp;""" , ""type"" : """&amp;skills[[#This Row],[Type]]&amp;""" } "&amp;IF(ISBLANK(A44),"",", ")</f>
        <v xml:space="preserve">{ "id" : "a7833af0-9066-49d8-95d9-849bbde18767" , "value" : "iOS" , "type" : "string" } , </v>
      </c>
    </row>
    <row r="44" spans="1:7" x14ac:dyDescent="0.25">
      <c r="A44">
        <v>40</v>
      </c>
      <c r="B44" t="s">
        <v>286</v>
      </c>
      <c r="C44" t="s">
        <v>425</v>
      </c>
      <c r="D44" t="s">
        <v>383</v>
      </c>
      <c r="G44" t="str">
        <f>"{ ""id"" : """&amp;skills[[#This Row],[ID]]&amp;""" , ""value"" : """&amp;skills[[#This Row],[Value]]&amp;""" , ""type"" : """&amp;skills[[#This Row],[Type]]&amp;""" } "&amp;IF(ISBLANK(A45),"",", ")</f>
        <v xml:space="preserve">{ "id" : "9609bc74-cc14-4156-821b-cacc8161612d" , "value" : "iPhone" , "type" : "string" } , </v>
      </c>
    </row>
    <row r="45" spans="1:7" x14ac:dyDescent="0.25">
      <c r="A45">
        <v>41</v>
      </c>
      <c r="B45" t="s">
        <v>287</v>
      </c>
      <c r="C45" t="s">
        <v>426</v>
      </c>
      <c r="D45" t="s">
        <v>383</v>
      </c>
      <c r="G45" t="str">
        <f>"{ ""id"" : """&amp;skills[[#This Row],[ID]]&amp;""" , ""value"" : """&amp;skills[[#This Row],[Value]]&amp;""" , ""type"" : """&amp;skills[[#This Row],[Type]]&amp;""" } "&amp;IF(ISBLANK(A46),"",", ")</f>
        <v xml:space="preserve">{ "id" : "bfa65b02-83bd-4a58-a04b-30918902b826" , "value" : "Java" , "type" : "string" } , </v>
      </c>
    </row>
    <row r="46" spans="1:7" x14ac:dyDescent="0.25">
      <c r="A46">
        <v>42</v>
      </c>
      <c r="B46" t="s">
        <v>288</v>
      </c>
      <c r="C46" t="s">
        <v>427</v>
      </c>
      <c r="D46" t="s">
        <v>383</v>
      </c>
      <c r="G46" t="str">
        <f>"{ ""id"" : """&amp;skills[[#This Row],[ID]]&amp;""" , ""value"" : """&amp;skills[[#This Row],[Value]]&amp;""" , ""type"" : """&amp;skills[[#This Row],[Type]]&amp;""" } "&amp;IF(ISBLANK(A47),"",", ")</f>
        <v xml:space="preserve">{ "id" : "007fd5b4-4fff-4be2-99b2-6a2aff68ab7b" , "value" : "Javascript" , "type" : "string" } , </v>
      </c>
    </row>
    <row r="47" spans="1:7" x14ac:dyDescent="0.25">
      <c r="A47">
        <v>43</v>
      </c>
      <c r="B47" t="s">
        <v>289</v>
      </c>
      <c r="C47" t="s">
        <v>428</v>
      </c>
      <c r="D47" t="s">
        <v>383</v>
      </c>
      <c r="G47" t="str">
        <f>"{ ""id"" : """&amp;skills[[#This Row],[ID]]&amp;""" , ""value"" : """&amp;skills[[#This Row],[Value]]&amp;""" , ""type"" : """&amp;skills[[#This Row],[Type]]&amp;""" } "&amp;IF(ISBLANK(A48),"",", ")</f>
        <v xml:space="preserve">{ "id" : "199d0fb0-d1e0-477a-8716-7c787630df7a" , "value" : "Linux" , "type" : "string" } , </v>
      </c>
    </row>
    <row r="48" spans="1:7" x14ac:dyDescent="0.25">
      <c r="A48">
        <v>44</v>
      </c>
      <c r="B48" t="s">
        <v>290</v>
      </c>
      <c r="C48" t="s">
        <v>429</v>
      </c>
      <c r="D48" t="s">
        <v>383</v>
      </c>
      <c r="G48" t="str">
        <f>"{ ""id"" : """&amp;skills[[#This Row],[ID]]&amp;""" , ""value"" : """&amp;skills[[#This Row],[Value]]&amp;""" , ""type"" : """&amp;skills[[#This Row],[Type]]&amp;""" } "&amp;IF(ISBLANK(A49),"",", ")</f>
        <v xml:space="preserve">{ "id" : "296eeaab-713b-4385-b580-158e41691670" , "value" : "Mac" , "type" : "string" } , </v>
      </c>
    </row>
    <row r="49" spans="1:7" x14ac:dyDescent="0.25">
      <c r="A49">
        <v>45</v>
      </c>
      <c r="B49" t="s">
        <v>291</v>
      </c>
      <c r="C49" t="s">
        <v>430</v>
      </c>
      <c r="D49" t="s">
        <v>383</v>
      </c>
      <c r="G49" t="str">
        <f>"{ ""id"" : """&amp;skills[[#This Row],[ID]]&amp;""" , ""value"" : """&amp;skills[[#This Row],[Value]]&amp;""" , ""type"" : """&amp;skills[[#This Row],[Type]]&amp;""" } "&amp;IF(ISBLANK(A50),"",", ")</f>
        <v xml:space="preserve">{ "id" : "06689bb6-6125-403f-b5b4-98f50a2df9a4" , "value" : "Matlab" , "type" : "string" } , </v>
      </c>
    </row>
    <row r="50" spans="1:7" x14ac:dyDescent="0.25">
      <c r="A50">
        <v>46</v>
      </c>
      <c r="B50" t="s">
        <v>292</v>
      </c>
      <c r="C50" t="s">
        <v>431</v>
      </c>
      <c r="D50" t="s">
        <v>383</v>
      </c>
      <c r="G50" t="str">
        <f>"{ ""id"" : """&amp;skills[[#This Row],[ID]]&amp;""" , ""value"" : """&amp;skills[[#This Row],[Value]]&amp;""" , ""type"" : """&amp;skills[[#This Row],[Type]]&amp;""" } "&amp;IF(ISBLANK(A51),"",", ")</f>
        <v xml:space="preserve">{ "id" : "83c19572-d566-439b-a569-0865367b144d" , "value" : "Maya" , "type" : "string" } , </v>
      </c>
    </row>
    <row r="51" spans="1:7" x14ac:dyDescent="0.25">
      <c r="A51">
        <v>47</v>
      </c>
      <c r="B51" t="s">
        <v>293</v>
      </c>
      <c r="C51" t="s">
        <v>432</v>
      </c>
      <c r="D51" t="s">
        <v>383</v>
      </c>
      <c r="G51" t="str">
        <f>"{ ""id"" : """&amp;skills[[#This Row],[ID]]&amp;""" , ""value"" : """&amp;skills[[#This Row],[Value]]&amp;""" , ""type"" : """&amp;skills[[#This Row],[Type]]&amp;""" } "&amp;IF(ISBLANK(A52),"",", ")</f>
        <v xml:space="preserve">{ "id" : "30717f15-e785-405c-8cbe-20bc8564dcbd" , "value" : "Microsoft Excel" , "type" : "string" } , </v>
      </c>
    </row>
    <row r="52" spans="1:7" x14ac:dyDescent="0.25">
      <c r="A52">
        <v>48</v>
      </c>
      <c r="B52" t="s">
        <v>294</v>
      </c>
      <c r="C52" t="s">
        <v>433</v>
      </c>
      <c r="D52" t="s">
        <v>383</v>
      </c>
      <c r="G52" t="str">
        <f>"{ ""id"" : """&amp;skills[[#This Row],[ID]]&amp;""" , ""value"" : """&amp;skills[[#This Row],[Value]]&amp;""" , ""type"" : """&amp;skills[[#This Row],[Type]]&amp;""" } "&amp;IF(ISBLANK(A53),"",", ")</f>
        <v xml:space="preserve">{ "id" : "0e2c05f7-2ebf-4375-9e29-b3ae78d8e2ba" , "value" : "Microsoft Office" , "type" : "string" } , </v>
      </c>
    </row>
    <row r="53" spans="1:7" x14ac:dyDescent="0.25">
      <c r="A53">
        <v>49</v>
      </c>
      <c r="B53" t="s">
        <v>295</v>
      </c>
      <c r="C53" t="s">
        <v>434</v>
      </c>
      <c r="D53" t="s">
        <v>383</v>
      </c>
      <c r="G53" t="str">
        <f>"{ ""id"" : """&amp;skills[[#This Row],[ID]]&amp;""" , ""value"" : """&amp;skills[[#This Row],[Value]]&amp;""" , ""type"" : """&amp;skills[[#This Row],[Type]]&amp;""" } "&amp;IF(ISBLANK(A54),"",", ")</f>
        <v xml:space="preserve">{ "id" : "e24169ce-1664-4ace-b092-046265fd872b" , "value" : "Microsoft Outlook" , "type" : "string" } , </v>
      </c>
    </row>
    <row r="54" spans="1:7" x14ac:dyDescent="0.25">
      <c r="A54">
        <v>50</v>
      </c>
      <c r="B54" t="s">
        <v>296</v>
      </c>
      <c r="C54" t="s">
        <v>435</v>
      </c>
      <c r="D54" t="s">
        <v>383</v>
      </c>
      <c r="G54" t="str">
        <f>"{ ""id"" : """&amp;skills[[#This Row],[ID]]&amp;""" , ""value"" : """&amp;skills[[#This Row],[Value]]&amp;""" , ""type"" : """&amp;skills[[#This Row],[Type]]&amp;""" } "&amp;IF(ISBLANK(A55),"",", ")</f>
        <v xml:space="preserve">{ "id" : "4364c048-f70e-4548-b3a5-6cea670415b0" , "value" : "Microsoft Publisher" , "type" : "string" } , </v>
      </c>
    </row>
    <row r="55" spans="1:7" x14ac:dyDescent="0.25">
      <c r="A55">
        <v>51</v>
      </c>
      <c r="B55" t="s">
        <v>297</v>
      </c>
      <c r="C55" t="s">
        <v>436</v>
      </c>
      <c r="D55" t="s">
        <v>383</v>
      </c>
      <c r="G55" t="str">
        <f>"{ ""id"" : """&amp;skills[[#This Row],[ID]]&amp;""" , ""value"" : """&amp;skills[[#This Row],[Value]]&amp;""" , ""type"" : """&amp;skills[[#This Row],[Type]]&amp;""" } "&amp;IF(ISBLANK(A56),"",", ")</f>
        <v xml:space="preserve">{ "id" : "03579aba-3dc6-4200-bd01-00e90797b965" , "value" : "Microsoft Visual" , "type" : "string" } , </v>
      </c>
    </row>
    <row r="56" spans="1:7" x14ac:dyDescent="0.25">
      <c r="A56">
        <v>52</v>
      </c>
      <c r="B56" t="s">
        <v>298</v>
      </c>
      <c r="C56" t="s">
        <v>437</v>
      </c>
      <c r="D56" t="s">
        <v>383</v>
      </c>
      <c r="G56" t="str">
        <f>"{ ""id"" : """&amp;skills[[#This Row],[ID]]&amp;""" , ""value"" : """&amp;skills[[#This Row],[Value]]&amp;""" , ""type"" : """&amp;skills[[#This Row],[Type]]&amp;""" } "&amp;IF(ISBLANK(A57),"",", ")</f>
        <v xml:space="preserve">{ "id" : "2ebee5e8-b052-4b36-8578-92899cc45494" , "value" : "Microsoft Word" , "type" : "string" } , </v>
      </c>
    </row>
    <row r="57" spans="1:7" x14ac:dyDescent="0.25">
      <c r="A57">
        <v>53</v>
      </c>
      <c r="B57" t="s">
        <v>299</v>
      </c>
      <c r="C57" t="s">
        <v>438</v>
      </c>
      <c r="D57" t="s">
        <v>383</v>
      </c>
      <c r="G57" t="str">
        <f>"{ ""id"" : """&amp;skills[[#This Row],[ID]]&amp;""" , ""value"" : """&amp;skills[[#This Row],[Value]]&amp;""" , ""type"" : """&amp;skills[[#This Row],[Type]]&amp;""" } "&amp;IF(ISBLANK(A58),"",", ")</f>
        <v xml:space="preserve">{ "id" : "500dc095-b001-4eaa-b8ab-c39a920da3cd" , "value" : "Mobile" , "type" : "string" } , </v>
      </c>
    </row>
    <row r="58" spans="1:7" x14ac:dyDescent="0.25">
      <c r="A58">
        <v>54</v>
      </c>
      <c r="B58" t="s">
        <v>300</v>
      </c>
      <c r="C58" t="s">
        <v>439</v>
      </c>
      <c r="D58" t="s">
        <v>383</v>
      </c>
      <c r="G58" t="str">
        <f>"{ ""id"" : """&amp;skills[[#This Row],[ID]]&amp;""" , ""value"" : """&amp;skills[[#This Row],[Value]]&amp;""" , ""type"" : """&amp;skills[[#This Row],[Type]]&amp;""" } "&amp;IF(ISBLANK(A59),"",", ")</f>
        <v xml:space="preserve">{ "id" : "97705548-b21d-485e-9669-5537dd00ca0d" , "value" : "MySQL" , "type" : "string" } , </v>
      </c>
    </row>
    <row r="59" spans="1:7" x14ac:dyDescent="0.25">
      <c r="A59">
        <v>55</v>
      </c>
      <c r="B59" t="s">
        <v>301</v>
      </c>
      <c r="C59" t="s">
        <v>440</v>
      </c>
      <c r="D59" t="s">
        <v>383</v>
      </c>
      <c r="G59" t="str">
        <f>"{ ""id"" : """&amp;skills[[#This Row],[ID]]&amp;""" , ""value"" : """&amp;skills[[#This Row],[Value]]&amp;""" , ""type"" : """&amp;skills[[#This Row],[Type]]&amp;""" } "&amp;IF(ISBLANK(A60),"",", ")</f>
        <v xml:space="preserve">{ "id" : "b461cceb-17f5-4385-acbb-2cee7092683a" , "value" : "Networks" , "type" : "string" } , </v>
      </c>
    </row>
    <row r="60" spans="1:7" x14ac:dyDescent="0.25">
      <c r="A60">
        <v>56</v>
      </c>
      <c r="B60" t="s">
        <v>302</v>
      </c>
      <c r="C60" t="s">
        <v>441</v>
      </c>
      <c r="D60" t="s">
        <v>383</v>
      </c>
      <c r="G60" t="str">
        <f>"{ ""id"" : """&amp;skills[[#This Row],[ID]]&amp;""" , ""value"" : """&amp;skills[[#This Row],[Value]]&amp;""" , ""type"" : """&amp;skills[[#This Row],[Type]]&amp;""" } "&amp;IF(ISBLANK(A61),"",", ")</f>
        <v xml:space="preserve">{ "id" : "8af33a44-f26b-4ce9-97cf-341fee2fbb57" , "value" : "Open Source Software" , "type" : "string" } , </v>
      </c>
    </row>
    <row r="61" spans="1:7" x14ac:dyDescent="0.25">
      <c r="A61">
        <v>57</v>
      </c>
      <c r="B61" t="s">
        <v>303</v>
      </c>
      <c r="C61" t="s">
        <v>442</v>
      </c>
      <c r="D61" t="s">
        <v>383</v>
      </c>
      <c r="G61" t="str">
        <f>"{ ""id"" : """&amp;skills[[#This Row],[ID]]&amp;""" , ""value"" : """&amp;skills[[#This Row],[Value]]&amp;""" , ""type"" : """&amp;skills[[#This Row],[Type]]&amp;""" } "&amp;IF(ISBLANK(A62),"",", ")</f>
        <v xml:space="preserve">{ "id" : "549ced6f-ebef-48f6-9c92-d1069e72131a" , "value" : "Oracle" , "type" : "string" } , </v>
      </c>
    </row>
    <row r="62" spans="1:7" x14ac:dyDescent="0.25">
      <c r="A62">
        <v>58</v>
      </c>
      <c r="B62" t="s">
        <v>304</v>
      </c>
      <c r="C62" t="s">
        <v>443</v>
      </c>
      <c r="D62" t="s">
        <v>383</v>
      </c>
      <c r="G62" t="str">
        <f>"{ ""id"" : """&amp;skills[[#This Row],[ID]]&amp;""" , ""value"" : """&amp;skills[[#This Row],[Value]]&amp;""" , ""type"" : """&amp;skills[[#This Row],[Type]]&amp;""" } "&amp;IF(ISBLANK(A63),"",", ")</f>
        <v xml:space="preserve">{ "id" : "67f3eaab-5c1b-44b7-89ec-32bafb153d70" , "value" : "Perl" , "type" : "string" } , </v>
      </c>
    </row>
    <row r="63" spans="1:7" x14ac:dyDescent="0.25">
      <c r="A63">
        <v>59</v>
      </c>
      <c r="B63" t="s">
        <v>305</v>
      </c>
      <c r="C63" t="s">
        <v>444</v>
      </c>
      <c r="D63" t="s">
        <v>383</v>
      </c>
      <c r="G63" t="str">
        <f>"{ ""id"" : """&amp;skills[[#This Row],[ID]]&amp;""" , ""value"" : """&amp;skills[[#This Row],[Value]]&amp;""" , ""type"" : """&amp;skills[[#This Row],[Type]]&amp;""" } "&amp;IF(ISBLANK(A64),"",", ")</f>
        <v xml:space="preserve">{ "id" : "4b01c54c-28cc-458b-90fa-44c549f82b96" , "value" : "PHP" , "type" : "string" } , </v>
      </c>
    </row>
    <row r="64" spans="1:7" x14ac:dyDescent="0.25">
      <c r="A64">
        <v>60</v>
      </c>
      <c r="B64" t="s">
        <v>306</v>
      </c>
      <c r="C64" t="s">
        <v>445</v>
      </c>
      <c r="D64" t="s">
        <v>383</v>
      </c>
      <c r="G64" t="str">
        <f>"{ ""id"" : """&amp;skills[[#This Row],[ID]]&amp;""" , ""value"" : """&amp;skills[[#This Row],[Value]]&amp;""" , ""type"" : """&amp;skills[[#This Row],[Type]]&amp;""" } "&amp;IF(ISBLANK(A65),"",", ")</f>
        <v xml:space="preserve">{ "id" : "397a0708-8368-4b48-a5e1-796d1c23598a" , "value" : "Presentations" , "type" : "string" } , </v>
      </c>
    </row>
    <row r="65" spans="1:7" x14ac:dyDescent="0.25">
      <c r="A65">
        <v>61</v>
      </c>
      <c r="B65" t="s">
        <v>307</v>
      </c>
      <c r="C65" t="s">
        <v>446</v>
      </c>
      <c r="D65" t="s">
        <v>383</v>
      </c>
      <c r="G65" t="str">
        <f>"{ ""id"" : """&amp;skills[[#This Row],[ID]]&amp;""" , ""value"" : """&amp;skills[[#This Row],[Value]]&amp;""" , ""type"" : """&amp;skills[[#This Row],[Type]]&amp;""" } "&amp;IF(ISBLANK(A66),"",", ")</f>
        <v xml:space="preserve">{ "id" : "2892e3c1-d269-4e53-8b62-43502ee7e513" , "value" : "Processing" , "type" : "string" } , </v>
      </c>
    </row>
    <row r="66" spans="1:7" x14ac:dyDescent="0.25">
      <c r="A66">
        <v>62</v>
      </c>
      <c r="B66" t="s">
        <v>308</v>
      </c>
      <c r="C66" t="s">
        <v>447</v>
      </c>
      <c r="D66" t="s">
        <v>383</v>
      </c>
      <c r="G66" t="str">
        <f>"{ ""id"" : """&amp;skills[[#This Row],[ID]]&amp;""" , ""value"" : """&amp;skills[[#This Row],[Value]]&amp;""" , ""type"" : """&amp;skills[[#This Row],[Type]]&amp;""" } "&amp;IF(ISBLANK(A67),"",", ")</f>
        <v xml:space="preserve">{ "id" : "ac0f7fb8-a0c4-44ff-88db-d273f1cdf6e4" , "value" : "Programming" , "type" : "string" } , </v>
      </c>
    </row>
    <row r="67" spans="1:7" x14ac:dyDescent="0.25">
      <c r="A67">
        <v>63</v>
      </c>
      <c r="B67" t="s">
        <v>309</v>
      </c>
      <c r="C67" t="s">
        <v>448</v>
      </c>
      <c r="D67" t="s">
        <v>383</v>
      </c>
      <c r="G67" t="str">
        <f>"{ ""id"" : """&amp;skills[[#This Row],[ID]]&amp;""" , ""value"" : """&amp;skills[[#This Row],[Value]]&amp;""" , ""type"" : """&amp;skills[[#This Row],[Type]]&amp;""" } "&amp;IF(ISBLANK(A68),"",", ")</f>
        <v xml:space="preserve">{ "id" : "4ffb613d-2ab8-4de1-b8f9-cbf0bd4d6949" , "value" : "PT Modeler" , "type" : "string" } , </v>
      </c>
    </row>
    <row r="68" spans="1:7" x14ac:dyDescent="0.25">
      <c r="A68">
        <v>64</v>
      </c>
      <c r="B68" t="s">
        <v>310</v>
      </c>
      <c r="C68" t="s">
        <v>449</v>
      </c>
      <c r="D68" t="s">
        <v>383</v>
      </c>
      <c r="G68" t="str">
        <f>"{ ""id"" : """&amp;skills[[#This Row],[ID]]&amp;""" , ""value"" : """&amp;skills[[#This Row],[Value]]&amp;""" , ""type"" : """&amp;skills[[#This Row],[Type]]&amp;""" } "&amp;IF(ISBLANK(A69),"",", ")</f>
        <v xml:space="preserve">{ "id" : "44590b78-6842-4d7d-bb31-ae71a6b21ae9" , "value" : "Python" , "type" : "string" } , </v>
      </c>
    </row>
    <row r="69" spans="1:7" x14ac:dyDescent="0.25">
      <c r="A69">
        <v>65</v>
      </c>
      <c r="B69" t="s">
        <v>311</v>
      </c>
      <c r="C69" t="s">
        <v>450</v>
      </c>
      <c r="D69" t="s">
        <v>383</v>
      </c>
      <c r="G69" t="str">
        <f>"{ ""id"" : """&amp;skills[[#This Row],[ID]]&amp;""" , ""value"" : """&amp;skills[[#This Row],[Value]]&amp;""" , ""type"" : """&amp;skills[[#This Row],[Type]]&amp;""" } "&amp;IF(ISBLANK(A70),"",", ")</f>
        <v xml:space="preserve">{ "id" : "b881e7dd-63e1-4d24-a766-9192a3adb4cd" , "value" : "QuickBooks" , "type" : "string" } , </v>
      </c>
    </row>
    <row r="70" spans="1:7" x14ac:dyDescent="0.25">
      <c r="A70">
        <v>66</v>
      </c>
      <c r="B70" t="s">
        <v>312</v>
      </c>
      <c r="C70" t="s">
        <v>451</v>
      </c>
      <c r="D70" t="s">
        <v>383</v>
      </c>
      <c r="G70" t="str">
        <f>"{ ""id"" : """&amp;skills[[#This Row],[ID]]&amp;""" , ""value"" : """&amp;skills[[#This Row],[Value]]&amp;""" , ""type"" : """&amp;skills[[#This Row],[Type]]&amp;""" } "&amp;IF(ISBLANK(A71),"",", ")</f>
        <v xml:space="preserve">{ "id" : "a966f0ab-c0ad-4f16-a8b2-8739ecb62689" , "value" : "Ruby" , "type" : "string" } , </v>
      </c>
    </row>
    <row r="71" spans="1:7" x14ac:dyDescent="0.25">
      <c r="A71">
        <v>67</v>
      </c>
      <c r="B71" t="s">
        <v>313</v>
      </c>
      <c r="C71" t="s">
        <v>452</v>
      </c>
      <c r="D71" t="s">
        <v>383</v>
      </c>
      <c r="G71" t="str">
        <f>"{ ""id"" : """&amp;skills[[#This Row],[ID]]&amp;""" , ""value"" : """&amp;skills[[#This Row],[Value]]&amp;""" , ""type"" : """&amp;skills[[#This Row],[Type]]&amp;""" } "&amp;IF(ISBLANK(A72),"",", ")</f>
        <v xml:space="preserve">{ "id" : "2fbd0242-9f33-470c-9c99-24185eaea77f" , "value" : "Shade" , "type" : "string" } , </v>
      </c>
    </row>
    <row r="72" spans="1:7" x14ac:dyDescent="0.25">
      <c r="A72">
        <v>68</v>
      </c>
      <c r="B72" t="s">
        <v>314</v>
      </c>
      <c r="C72" t="s">
        <v>453</v>
      </c>
      <c r="D72" t="s">
        <v>383</v>
      </c>
      <c r="G72" t="str">
        <f>"{ ""id"" : """&amp;skills[[#This Row],[ID]]&amp;""" , ""value"" : """&amp;skills[[#This Row],[Value]]&amp;""" , ""type"" : """&amp;skills[[#This Row],[Type]]&amp;""" } "&amp;IF(ISBLANK(A73),"",", ")</f>
        <v xml:space="preserve">{ "id" : "62091242-deba-4011-a3eb-0cc4e2306e71" , "value" : "Software" , "type" : "string" } , </v>
      </c>
    </row>
    <row r="73" spans="1:7" x14ac:dyDescent="0.25">
      <c r="A73">
        <v>69</v>
      </c>
      <c r="B73" t="s">
        <v>315</v>
      </c>
      <c r="C73" t="s">
        <v>454</v>
      </c>
      <c r="D73" t="s">
        <v>383</v>
      </c>
      <c r="G73" t="str">
        <f>"{ ""id"" : """&amp;skills[[#This Row],[ID]]&amp;""" , ""value"" : """&amp;skills[[#This Row],[Value]]&amp;""" , ""type"" : """&amp;skills[[#This Row],[Type]]&amp;""" } "&amp;IF(ISBLANK(A74),"",", ")</f>
        <v xml:space="preserve">{ "id" : "29353999-ce20-4c72-a954-0ec4ef6b21ba" , "value" : "Spreadsheet" , "type" : "string" } , </v>
      </c>
    </row>
    <row r="74" spans="1:7" x14ac:dyDescent="0.25">
      <c r="A74">
        <v>70</v>
      </c>
      <c r="B74" t="s">
        <v>316</v>
      </c>
      <c r="C74" t="s">
        <v>455</v>
      </c>
      <c r="D74" t="s">
        <v>383</v>
      </c>
      <c r="G74" t="str">
        <f>"{ ""id"" : """&amp;skills[[#This Row],[ID]]&amp;""" , ""value"" : """&amp;skills[[#This Row],[Value]]&amp;""" , ""type"" : """&amp;skills[[#This Row],[Type]]&amp;""" } "&amp;IF(ISBLANK(A75),"",", ")</f>
        <v xml:space="preserve">{ "id" : "0826522c-8ba5-474d-843b-fb4ca2a70304" , "value" : "SQL" , "type" : "string" } , </v>
      </c>
    </row>
    <row r="75" spans="1:7" x14ac:dyDescent="0.25">
      <c r="A75">
        <v>71</v>
      </c>
      <c r="B75" t="s">
        <v>317</v>
      </c>
      <c r="C75" t="s">
        <v>456</v>
      </c>
      <c r="D75" t="s">
        <v>383</v>
      </c>
      <c r="G75" t="str">
        <f>"{ ""id"" : """&amp;skills[[#This Row],[ID]]&amp;""" , ""value"" : """&amp;skills[[#This Row],[Value]]&amp;""" , ""type"" : """&amp;skills[[#This Row],[Type]]&amp;""" } "&amp;IF(ISBLANK(A76),"",", ")</f>
        <v xml:space="preserve">{ "id" : "72123015-f770-4fef-9698-c9d721550bf8" , "value" : "Support" , "type" : "string" } , </v>
      </c>
    </row>
    <row r="76" spans="1:7" x14ac:dyDescent="0.25">
      <c r="A76">
        <v>72</v>
      </c>
      <c r="B76" t="s">
        <v>318</v>
      </c>
      <c r="C76" t="s">
        <v>457</v>
      </c>
      <c r="D76" t="s">
        <v>383</v>
      </c>
      <c r="G76" t="str">
        <f>"{ ""id"" : """&amp;skills[[#This Row],[ID]]&amp;""" , ""value"" : """&amp;skills[[#This Row],[Value]]&amp;""" , ""type"" : """&amp;skills[[#This Row],[Type]]&amp;""" } "&amp;IF(ISBLANK(A77),"",", ")</f>
        <v xml:space="preserve">{ "id" : "4933f640-76fd-439c-b01b-6489574e21ad" , "value" : "Systems Administration" , "type" : "string" } , </v>
      </c>
    </row>
    <row r="77" spans="1:7" x14ac:dyDescent="0.25">
      <c r="A77">
        <v>73</v>
      </c>
      <c r="B77" t="s">
        <v>319</v>
      </c>
      <c r="C77" t="s">
        <v>458</v>
      </c>
      <c r="D77" t="s">
        <v>383</v>
      </c>
      <c r="G77" t="str">
        <f>"{ ""id"" : """&amp;skills[[#This Row],[ID]]&amp;""" , ""value"" : """&amp;skills[[#This Row],[Value]]&amp;""" , ""type"" : """&amp;skills[[#This Row],[Type]]&amp;""" } "&amp;IF(ISBLANK(A78),"",", ")</f>
        <v xml:space="preserve">{ "id" : "1f991dea-6e8c-4514-9537-516547bd17b5" , "value" : "Tech Support" , "type" : "string" } , </v>
      </c>
    </row>
    <row r="78" spans="1:7" x14ac:dyDescent="0.25">
      <c r="A78">
        <v>74</v>
      </c>
      <c r="B78" t="s">
        <v>320</v>
      </c>
      <c r="C78" t="s">
        <v>459</v>
      </c>
      <c r="D78" t="s">
        <v>383</v>
      </c>
      <c r="G78" t="str">
        <f>"{ ""id"" : """&amp;skills[[#This Row],[ID]]&amp;""" , ""value"" : """&amp;skills[[#This Row],[Value]]&amp;""" , ""type"" : """&amp;skills[[#This Row],[Type]]&amp;""" } "&amp;IF(ISBLANK(A79),"",", ")</f>
        <v xml:space="preserve">{ "id" : "78240e87-1f42-48fb-8c40-a2ee290fa483" , "value" : "Troubleshooting" , "type" : "string" } , </v>
      </c>
    </row>
    <row r="79" spans="1:7" x14ac:dyDescent="0.25">
      <c r="A79">
        <v>75</v>
      </c>
      <c r="B79" t="s">
        <v>321</v>
      </c>
      <c r="C79" t="s">
        <v>460</v>
      </c>
      <c r="D79" t="s">
        <v>383</v>
      </c>
      <c r="G79" t="str">
        <f>"{ ""id"" : """&amp;skills[[#This Row],[ID]]&amp;""" , ""value"" : """&amp;skills[[#This Row],[Value]]&amp;""" , ""type"" : """&amp;skills[[#This Row],[Type]]&amp;""" } "&amp;IF(ISBLANK(A80),"",", ")</f>
        <v xml:space="preserve">{ "id" : "faf32193-350a-457d-b6a9-1a3d4036b86b" , "value" : "UI / UX" , "type" : "string" } , </v>
      </c>
    </row>
    <row r="80" spans="1:7" x14ac:dyDescent="0.25">
      <c r="A80">
        <v>76</v>
      </c>
      <c r="B80" t="s">
        <v>322</v>
      </c>
      <c r="C80" t="s">
        <v>461</v>
      </c>
      <c r="D80" t="s">
        <v>383</v>
      </c>
      <c r="G80" t="str">
        <f>"{ ""id"" : """&amp;skills[[#This Row],[ID]]&amp;""" , ""value"" : """&amp;skills[[#This Row],[Value]]&amp;""" , ""type"" : """&amp;skills[[#This Row],[Type]]&amp;""" } "&amp;IF(ISBLANK(A81),"",", ")</f>
        <v xml:space="preserve">{ "id" : "9c96238f-ee58-4eb1-a2b8-6f6443abcf57" , "value" : "Unix" , "type" : "string" } , </v>
      </c>
    </row>
    <row r="81" spans="1:7" x14ac:dyDescent="0.25">
      <c r="A81">
        <v>77</v>
      </c>
      <c r="B81" t="s">
        <v>323</v>
      </c>
      <c r="C81" t="s">
        <v>462</v>
      </c>
      <c r="D81" t="s">
        <v>383</v>
      </c>
      <c r="G81" t="str">
        <f>"{ ""id"" : """&amp;skills[[#This Row],[ID]]&amp;""" , ""value"" : """&amp;skills[[#This Row],[Value]]&amp;""" , ""type"" : """&amp;skills[[#This Row],[Type]]&amp;""" } "&amp;IF(ISBLANK(A82),"",", ")</f>
        <v xml:space="preserve">{ "id" : "e1cd1677-2606-4c20-b953-30b169e9ff51" , "value" : "Web Page Design" , "type" : "string" } , </v>
      </c>
    </row>
    <row r="82" spans="1:7" x14ac:dyDescent="0.25">
      <c r="A82">
        <v>78</v>
      </c>
      <c r="B82" t="s">
        <v>324</v>
      </c>
      <c r="C82" t="s">
        <v>463</v>
      </c>
      <c r="D82" t="s">
        <v>383</v>
      </c>
      <c r="G82" t="str">
        <f>"{ ""id"" : """&amp;skills[[#This Row],[ID]]&amp;""" , ""value"" : """&amp;skills[[#This Row],[Value]]&amp;""" , ""type"" : """&amp;skills[[#This Row],[Type]]&amp;""" } "&amp;IF(ISBLANK(A83),"",", ")</f>
        <v xml:space="preserve">{ "id" : "91bb0f46-05cf-4e8b-a7a4-c317afbb6f22" , "value" : "Windows" , "type" : "string" } , </v>
      </c>
    </row>
    <row r="83" spans="1:7" x14ac:dyDescent="0.25">
      <c r="A83">
        <v>79</v>
      </c>
      <c r="B83" t="s">
        <v>325</v>
      </c>
      <c r="C83" t="s">
        <v>464</v>
      </c>
      <c r="D83" t="s">
        <v>383</v>
      </c>
      <c r="G83" t="str">
        <f>"{ ""id"" : """&amp;skills[[#This Row],[ID]]&amp;""" , ""value"" : """&amp;skills[[#This Row],[Value]]&amp;""" , ""type"" : """&amp;skills[[#This Row],[Type]]&amp;""" } "&amp;IF(ISBLANK(A84),"",", ")</f>
        <v xml:space="preserve">{ "id" : "82724f51-2631-4fcd-be01-79e9a8f538a6" , "value" : "Word Processing" , "type" : "string" } , </v>
      </c>
    </row>
    <row r="84" spans="1:7" x14ac:dyDescent="0.25">
      <c r="A84">
        <v>80</v>
      </c>
      <c r="B84" t="s">
        <v>326</v>
      </c>
      <c r="C84" t="s">
        <v>465</v>
      </c>
      <c r="D84" t="s">
        <v>383</v>
      </c>
      <c r="G84" t="str">
        <f>"{ ""id"" : """&amp;skills[[#This Row],[ID]]&amp;""" , ""value"" : """&amp;skills[[#This Row],[Value]]&amp;""" , ""type"" : """&amp;skills[[#This Row],[Type]]&amp;""" } "&amp;IF(ISBLANK(A85),"",", ")</f>
        <v xml:space="preserve">{ "id" : "847c6f3a-fca1-42ef-b8ba-232bbb88102b" , "value" : "XHTML" , "type" : "string" } , </v>
      </c>
    </row>
    <row r="85" spans="1:7" x14ac:dyDescent="0.25">
      <c r="A85">
        <v>81</v>
      </c>
      <c r="B85" t="s">
        <v>327</v>
      </c>
      <c r="C85" t="s">
        <v>466</v>
      </c>
      <c r="D85" t="s">
        <v>383</v>
      </c>
      <c r="G85" t="str">
        <f>"{ ""id"" : """&amp;skills[[#This Row],[ID]]&amp;""" , ""value"" : """&amp;skills[[#This Row],[Value]]&amp;""" , ""type"" : """&amp;skills[[#This Row],[Type]]&amp;""" } "&amp;IF(ISBLANK(A86),"",", ")</f>
        <v xml:space="preserve">{ "id" : "2ac9a011-4cb5-47ce-8af0-45d3578ab319" , "value" : "XML" , "type" : "string" } </v>
      </c>
    </row>
    <row r="87" spans="1:7" x14ac:dyDescent="0.25">
      <c r="G87" s="15" t="s">
        <v>355</v>
      </c>
    </row>
    <row r="88" spans="1:7" x14ac:dyDescent="0.25">
      <c r="G88" s="15" t="s">
        <v>356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"/>
  <sheetViews>
    <sheetView tabSelected="1" zoomScale="190" zoomScaleNormal="190" workbookViewId="0">
      <selection activeCell="A7" sqref="A1:A7"/>
    </sheetView>
  </sheetViews>
  <sheetFormatPr defaultRowHeight="15" x14ac:dyDescent="0.25"/>
  <sheetData>
    <row r="1" spans="1:1" x14ac:dyDescent="0.25">
      <c r="A1" t="s">
        <v>477</v>
      </c>
    </row>
    <row r="2" spans="1:1" x14ac:dyDescent="0.25">
      <c r="A2" t="s">
        <v>480</v>
      </c>
    </row>
    <row r="3" spans="1:1" x14ac:dyDescent="0.25">
      <c r="A3" t="s">
        <v>481</v>
      </c>
    </row>
    <row r="4" spans="1:1" x14ac:dyDescent="0.25">
      <c r="A4" t="s">
        <v>482</v>
      </c>
    </row>
    <row r="5" spans="1:1" x14ac:dyDescent="0.25">
      <c r="A5" t="s">
        <v>478</v>
      </c>
    </row>
    <row r="6" spans="1:1" x14ac:dyDescent="0.25">
      <c r="A6" t="s">
        <v>483</v>
      </c>
    </row>
    <row r="7" spans="1:1" x14ac:dyDescent="0.25">
      <c r="A7" t="s">
        <v>479</v>
      </c>
    </row>
    <row r="8" spans="1:1" x14ac:dyDescent="0.25">
      <c r="A8" t="s">
        <v>351</v>
      </c>
    </row>
    <row r="9" spans="1:1" x14ac:dyDescent="0.25">
      <c r="A9" t="s">
        <v>474</v>
      </c>
    </row>
    <row r="10" spans="1:1" x14ac:dyDescent="0.25">
      <c r="A10" s="11" t="s">
        <v>352</v>
      </c>
    </row>
    <row r="11" spans="1:1" x14ac:dyDescent="0.25">
      <c r="A11" t="s">
        <v>353</v>
      </c>
    </row>
    <row r="12" spans="1:1" x14ac:dyDescent="0.25">
      <c r="A12" t="s">
        <v>475</v>
      </c>
    </row>
    <row r="13" spans="1:1" x14ac:dyDescent="0.25">
      <c r="A13" s="11" t="s">
        <v>354</v>
      </c>
    </row>
    <row r="14" spans="1:1" x14ac:dyDescent="0.25">
      <c r="A14" t="s">
        <v>355</v>
      </c>
    </row>
    <row r="15" spans="1:1" x14ac:dyDescent="0.25">
      <c r="A15" t="s">
        <v>356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agent</vt:lpstr>
      <vt:lpstr>labels-skills</vt:lpstr>
      <vt:lpstr>export instructions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Eykholt</dc:creator>
  <cp:lastModifiedBy>Ed Eykholt</cp:lastModifiedBy>
  <dcterms:created xsi:type="dcterms:W3CDTF">2015-10-29T16:20:00Z</dcterms:created>
  <dcterms:modified xsi:type="dcterms:W3CDTF">2015-10-30T00:05:16Z</dcterms:modified>
</cp:coreProperties>
</file>