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828"/>
  <workbookPr defaultThemeVersion="164011"/>
  <mc:AlternateContent xmlns:mc="http://schemas.openxmlformats.org/markup-compatibility/2006">
    <mc:Choice Requires="x15">
      <x15ac:absPath xmlns:x15ac="http://schemas.microsoft.com/office/spreadsheetml/2010/11/ac" url="C:\Users\edeyk\Documents\GitHub\LivelyGig\Product\jvm\src\main\resources\"/>
    </mc:Choice>
  </mc:AlternateContent>
  <bookViews>
    <workbookView xWindow="0" yWindow="0" windowWidth="25200" windowHeight="11850" tabRatio="836" activeTab="3"/>
  </bookViews>
  <sheets>
    <sheet name="demoAliasLabels" sheetId="22" r:id="rId1"/>
    <sheet name="demoAgents" sheetId="1" r:id="rId2"/>
    <sheet name="demoCnxs" sheetId="10" r:id="rId3"/>
    <sheet name="demoPosts" sheetId="11" r:id="rId4"/>
    <sheet name="contract blob" sheetId="20" r:id="rId5"/>
    <sheet name="tmp category list" sheetId="18" r:id="rId6"/>
    <sheet name="Feedback" sheetId="19" state="hidden" r:id="rId7"/>
    <sheet name="Unused GUIDS" sheetId="14" r:id="rId8"/>
    <sheet name="to do" sheetId="8" r:id="rId9"/>
    <sheet name="export template" sheetId="4" r:id="rId10"/>
    <sheet name="OLD_configLabels" sheetId="7" r:id="rId11"/>
    <sheet name="Metadata" sheetId="21" r:id="rId12"/>
    <sheet name="OLD - demoProjectPosts" sheetId="16" r:id="rId13"/>
  </sheets>
  <calcPr calcId="171027"/>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2" i="1" l="1"/>
  <c r="F2" i="10" l="1"/>
  <c r="F3" i="10"/>
  <c r="F4" i="10"/>
  <c r="F5" i="10"/>
  <c r="F6" i="10"/>
  <c r="F7" i="10"/>
  <c r="F8" i="10"/>
  <c r="F9" i="10"/>
  <c r="F10" i="10"/>
  <c r="F11" i="10"/>
  <c r="F12" i="10"/>
  <c r="F13" i="10"/>
  <c r="F14" i="10"/>
  <c r="F15" i="10"/>
  <c r="F16" i="10"/>
  <c r="F17" i="10"/>
  <c r="F18" i="10"/>
  <c r="F19" i="10"/>
  <c r="F20" i="10"/>
  <c r="F21" i="10"/>
  <c r="F22" i="10"/>
  <c r="F23" i="10"/>
  <c r="F24" i="10"/>
  <c r="F25" i="10"/>
  <c r="F26" i="10"/>
  <c r="F27" i="10"/>
  <c r="F28" i="10"/>
  <c r="F29" i="10"/>
  <c r="F30" i="10"/>
  <c r="F31" i="10"/>
  <c r="F32" i="10"/>
  <c r="F33" i="10"/>
  <c r="F34" i="10"/>
  <c r="F35" i="10"/>
  <c r="F36" i="10"/>
  <c r="F37" i="10"/>
  <c r="F38" i="10"/>
  <c r="F39" i="10"/>
  <c r="F40" i="10"/>
  <c r="F41" i="10"/>
  <c r="F42" i="10"/>
  <c r="F43" i="10"/>
  <c r="F44" i="10"/>
  <c r="F45" i="10"/>
  <c r="F46" i="10"/>
  <c r="F47" i="10"/>
  <c r="F48" i="10"/>
  <c r="F49" i="10"/>
  <c r="F50" i="10"/>
  <c r="F51" i="10"/>
  <c r="F52" i="10"/>
  <c r="F53" i="10"/>
  <c r="F54" i="10"/>
  <c r="F55" i="10"/>
  <c r="F56" i="10"/>
  <c r="F57" i="10"/>
  <c r="F58" i="10"/>
  <c r="F59" i="10"/>
  <c r="F60" i="10"/>
  <c r="F61" i="10"/>
  <c r="F62" i="10"/>
  <c r="F63" i="10"/>
  <c r="F64" i="10"/>
  <c r="F65" i="10"/>
  <c r="F66" i="10"/>
  <c r="F67" i="10"/>
  <c r="F68" i="10"/>
  <c r="F69" i="10"/>
  <c r="F70" i="10"/>
  <c r="F71" i="10"/>
  <c r="F72" i="10"/>
  <c r="F73" i="10"/>
  <c r="F74" i="10"/>
  <c r="F75" i="10"/>
  <c r="F76" i="10"/>
  <c r="F77" i="10"/>
  <c r="F78" i="10"/>
  <c r="F79" i="10"/>
  <c r="F80" i="10"/>
  <c r="F81" i="10"/>
  <c r="F82" i="10"/>
  <c r="F83" i="10"/>
  <c r="F84" i="10"/>
  <c r="F85" i="10"/>
  <c r="F86" i="10"/>
  <c r="F87" i="10"/>
  <c r="F88" i="10"/>
  <c r="F89" i="10"/>
  <c r="F90" i="10"/>
  <c r="F91" i="10"/>
  <c r="F92" i="10"/>
  <c r="F93" i="10"/>
  <c r="F94" i="10"/>
  <c r="F95" i="10"/>
  <c r="F96" i="10"/>
  <c r="F97" i="10"/>
  <c r="F98" i="10"/>
  <c r="F99" i="10"/>
  <c r="F100" i="10"/>
  <c r="F101" i="10"/>
  <c r="F102" i="10"/>
  <c r="F103" i="10"/>
  <c r="F104" i="10"/>
  <c r="F105" i="10"/>
  <c r="F106" i="10"/>
  <c r="F107" i="10"/>
  <c r="F108" i="10"/>
  <c r="F109" i="10"/>
  <c r="F110" i="10"/>
  <c r="F111" i="10"/>
  <c r="F112" i="10"/>
  <c r="F113" i="10"/>
  <c r="F114" i="10"/>
  <c r="F115" i="10"/>
  <c r="F116" i="10"/>
  <c r="F117" i="10"/>
  <c r="F118" i="10"/>
  <c r="F119" i="10"/>
  <c r="F120" i="10"/>
  <c r="F121" i="10"/>
  <c r="F122" i="10"/>
  <c r="F123" i="10"/>
  <c r="F124" i="10"/>
  <c r="F125" i="10"/>
  <c r="F126" i="10"/>
  <c r="F127" i="10"/>
  <c r="F128" i="10"/>
  <c r="F129" i="10"/>
  <c r="F130" i="10"/>
  <c r="F131" i="10"/>
  <c r="F132" i="10"/>
  <c r="F133" i="10"/>
  <c r="F134" i="10"/>
  <c r="F135" i="10"/>
  <c r="F136" i="10"/>
  <c r="G136" i="10" s="1"/>
  <c r="F137" i="10"/>
  <c r="F138" i="10"/>
  <c r="F139" i="10"/>
  <c r="F140" i="10"/>
  <c r="F141" i="10"/>
  <c r="F142" i="10"/>
  <c r="F143" i="10"/>
  <c r="F144" i="10"/>
  <c r="G144" i="10" s="1"/>
  <c r="F145" i="10"/>
  <c r="F146" i="10"/>
  <c r="F147" i="10"/>
  <c r="F148" i="10"/>
  <c r="F149" i="10"/>
  <c r="F150" i="10"/>
  <c r="F151" i="10"/>
  <c r="F152" i="10"/>
  <c r="G152" i="10" s="1"/>
  <c r="F153" i="10"/>
  <c r="F154" i="10"/>
  <c r="F155" i="10"/>
  <c r="F156" i="10"/>
  <c r="F157" i="10"/>
  <c r="F158" i="10"/>
  <c r="F159" i="10"/>
  <c r="F160" i="10"/>
  <c r="G160" i="10" s="1"/>
  <c r="F161" i="10"/>
  <c r="F162" i="10"/>
  <c r="F163" i="10"/>
  <c r="F164" i="10"/>
  <c r="F165" i="10"/>
  <c r="F166" i="10"/>
  <c r="F167" i="10"/>
  <c r="F168" i="10"/>
  <c r="G168" i="10" s="1"/>
  <c r="F169" i="10"/>
  <c r="G169" i="10" s="1"/>
  <c r="F170" i="10"/>
  <c r="F171" i="10"/>
  <c r="F172" i="10"/>
  <c r="G120" i="10" l="1"/>
  <c r="G112" i="10"/>
  <c r="G104" i="10"/>
  <c r="G96" i="10"/>
  <c r="G88" i="10"/>
  <c r="G80" i="10"/>
  <c r="G72" i="10"/>
  <c r="G64" i="10"/>
  <c r="G56" i="10"/>
  <c r="G48" i="10"/>
  <c r="G40" i="10"/>
  <c r="G32" i="10"/>
  <c r="G24" i="10"/>
  <c r="G16" i="10"/>
  <c r="G8" i="10"/>
  <c r="G135" i="10"/>
  <c r="G103" i="10"/>
  <c r="G87" i="10"/>
  <c r="G63" i="10"/>
  <c r="G55" i="10"/>
  <c r="G47" i="10"/>
  <c r="G39" i="10"/>
  <c r="G31" i="10"/>
  <c r="G23" i="10"/>
  <c r="G15" i="10"/>
  <c r="G7" i="10"/>
  <c r="G159" i="10"/>
  <c r="G127" i="10"/>
  <c r="G95" i="10"/>
  <c r="G71" i="10"/>
  <c r="G166" i="10"/>
  <c r="G158" i="10"/>
  <c r="G150" i="10"/>
  <c r="G142" i="10"/>
  <c r="G134" i="10"/>
  <c r="G126" i="10"/>
  <c r="G118" i="10"/>
  <c r="G110" i="10"/>
  <c r="G102" i="10"/>
  <c r="G94" i="10"/>
  <c r="G86" i="10"/>
  <c r="G78" i="10"/>
  <c r="G70" i="10"/>
  <c r="G62" i="10"/>
  <c r="G54" i="10"/>
  <c r="G46" i="10"/>
  <c r="G38" i="10"/>
  <c r="G30" i="10"/>
  <c r="G22" i="10"/>
  <c r="G14" i="10"/>
  <c r="G49" i="10"/>
  <c r="G151" i="10"/>
  <c r="G111" i="10"/>
  <c r="G141" i="10"/>
  <c r="G133" i="10"/>
  <c r="G125" i="10"/>
  <c r="G117" i="10"/>
  <c r="G109" i="10"/>
  <c r="G101" i="10"/>
  <c r="G93" i="10"/>
  <c r="G85" i="10"/>
  <c r="G77" i="10"/>
  <c r="G69" i="10"/>
  <c r="G61" i="10"/>
  <c r="G53" i="10"/>
  <c r="G45" i="10"/>
  <c r="G37" i="10"/>
  <c r="G29" i="10"/>
  <c r="G21" i="10"/>
  <c r="G13" i="10"/>
  <c r="G5" i="10"/>
  <c r="G128" i="10"/>
  <c r="G149" i="10"/>
  <c r="G164" i="10"/>
  <c r="G156" i="10"/>
  <c r="G148" i="10"/>
  <c r="G140" i="10"/>
  <c r="G132" i="10"/>
  <c r="G124" i="10"/>
  <c r="G116" i="10"/>
  <c r="G108" i="10"/>
  <c r="G100" i="10"/>
  <c r="G92" i="10"/>
  <c r="G84" i="10"/>
  <c r="G76" i="10"/>
  <c r="G68" i="10"/>
  <c r="G60" i="10"/>
  <c r="G52" i="10"/>
  <c r="G44" i="10"/>
  <c r="G36" i="10"/>
  <c r="G28" i="10"/>
  <c r="G20" i="10"/>
  <c r="G12" i="10"/>
  <c r="G4" i="10"/>
  <c r="G143" i="10"/>
  <c r="G119" i="10"/>
  <c r="G79" i="10"/>
  <c r="G172" i="10"/>
  <c r="G155" i="10"/>
  <c r="G75" i="10"/>
  <c r="G67" i="10"/>
  <c r="G59" i="10"/>
  <c r="G51" i="10"/>
  <c r="G43" i="10"/>
  <c r="G35" i="10"/>
  <c r="G27" i="10"/>
  <c r="G19" i="10"/>
  <c r="G11" i="10"/>
  <c r="G3" i="10"/>
  <c r="G167" i="10"/>
  <c r="G157" i="10"/>
  <c r="G163" i="10"/>
  <c r="G139" i="10"/>
  <c r="G123" i="10"/>
  <c r="G107" i="10"/>
  <c r="G91" i="10"/>
  <c r="G83" i="10"/>
  <c r="G162" i="10"/>
  <c r="G138" i="10"/>
  <c r="G106" i="10"/>
  <c r="G90" i="10"/>
  <c r="G74" i="10"/>
  <c r="G66" i="10"/>
  <c r="G50" i="10"/>
  <c r="G42" i="10"/>
  <c r="G34" i="10"/>
  <c r="G26" i="10"/>
  <c r="G18" i="10"/>
  <c r="G10" i="10"/>
  <c r="G2" i="10"/>
  <c r="G165" i="10"/>
  <c r="G171" i="10"/>
  <c r="G147" i="10"/>
  <c r="G131" i="10"/>
  <c r="G115" i="10"/>
  <c r="G99" i="10"/>
  <c r="G170" i="10"/>
  <c r="G154" i="10"/>
  <c r="G146" i="10"/>
  <c r="G130" i="10"/>
  <c r="G122" i="10"/>
  <c r="G114" i="10"/>
  <c r="G98" i="10"/>
  <c r="G82" i="10"/>
  <c r="G58" i="10"/>
  <c r="G145" i="10"/>
  <c r="G81" i="10"/>
  <c r="G33" i="10"/>
  <c r="G153" i="10"/>
  <c r="G89" i="10"/>
  <c r="G25" i="10"/>
  <c r="G161" i="10"/>
  <c r="G113" i="10"/>
  <c r="G57" i="10"/>
  <c r="G6" i="10"/>
  <c r="G121" i="10"/>
  <c r="G65" i="10"/>
  <c r="G41" i="10"/>
  <c r="G105" i="10"/>
  <c r="G9" i="10"/>
  <c r="G129" i="10"/>
  <c r="G97" i="10"/>
  <c r="G17" i="10"/>
  <c r="G137" i="10"/>
  <c r="G73" i="10"/>
  <c r="AS4" i="11"/>
  <c r="AS5" i="11"/>
  <c r="AS6" i="11"/>
  <c r="AS7" i="11"/>
  <c r="AS8" i="11"/>
  <c r="AS9" i="11"/>
  <c r="AS10" i="11"/>
  <c r="AS11" i="11"/>
  <c r="AS12" i="11"/>
  <c r="AS13" i="11"/>
  <c r="AS14" i="11"/>
  <c r="AS15" i="11"/>
  <c r="AS16" i="11"/>
  <c r="AS17" i="11"/>
  <c r="AS18" i="11"/>
  <c r="AS19" i="11"/>
  <c r="AS20" i="11"/>
  <c r="AS21" i="11"/>
  <c r="AS22" i="11"/>
  <c r="AS23" i="11"/>
  <c r="AS24" i="11"/>
  <c r="AS25" i="11"/>
  <c r="AS26" i="11"/>
  <c r="AS27" i="11"/>
  <c r="AS28" i="11"/>
  <c r="AS29" i="11"/>
  <c r="AS30" i="11"/>
  <c r="AS31" i="11"/>
  <c r="AR4" i="11"/>
  <c r="AR5" i="11"/>
  <c r="AR6" i="11"/>
  <c r="AR7" i="11"/>
  <c r="AR8" i="11"/>
  <c r="AR9" i="11"/>
  <c r="AR10" i="11"/>
  <c r="AR11" i="11"/>
  <c r="AR12" i="11"/>
  <c r="AR13" i="11"/>
  <c r="AR14" i="11"/>
  <c r="AR15" i="11"/>
  <c r="AR16" i="11"/>
  <c r="AR17" i="11"/>
  <c r="AR18" i="11"/>
  <c r="AR19" i="11"/>
  <c r="AR20" i="11"/>
  <c r="AR21" i="11"/>
  <c r="AR22" i="11"/>
  <c r="AR23" i="11"/>
  <c r="AR24" i="11"/>
  <c r="AR25" i="11"/>
  <c r="AR26" i="11"/>
  <c r="AR27" i="11"/>
  <c r="AR28" i="11"/>
  <c r="AR29" i="11"/>
  <c r="AR30" i="11"/>
  <c r="AR31" i="11"/>
  <c r="AQ4" i="11"/>
  <c r="AQ5" i="11"/>
  <c r="AQ6" i="11"/>
  <c r="AQ7" i="11"/>
  <c r="AQ8" i="11"/>
  <c r="AQ9" i="11"/>
  <c r="AQ10" i="11"/>
  <c r="AQ11" i="11"/>
  <c r="AQ12" i="11"/>
  <c r="AQ13" i="11"/>
  <c r="AQ14" i="11"/>
  <c r="AQ15" i="11"/>
  <c r="AQ16" i="11"/>
  <c r="AQ17" i="11"/>
  <c r="AQ18" i="11"/>
  <c r="AQ19" i="11"/>
  <c r="AQ20" i="11"/>
  <c r="AQ21" i="11"/>
  <c r="AQ22" i="11"/>
  <c r="AQ23" i="11"/>
  <c r="AQ24" i="11"/>
  <c r="AQ25" i="11"/>
  <c r="AQ26" i="11"/>
  <c r="AQ27" i="11"/>
  <c r="AQ28" i="11"/>
  <c r="AQ29" i="11"/>
  <c r="AQ30" i="11"/>
  <c r="AQ31" i="11"/>
  <c r="AP4" i="11"/>
  <c r="AP5" i="11"/>
  <c r="AP6" i="11"/>
  <c r="AP7" i="11"/>
  <c r="AP8" i="11"/>
  <c r="AP9" i="11"/>
  <c r="AP10" i="11"/>
  <c r="AP11" i="11"/>
  <c r="AP12" i="11"/>
  <c r="AP13" i="11"/>
  <c r="AP14" i="11"/>
  <c r="AP15" i="11"/>
  <c r="AP16" i="11"/>
  <c r="AP17" i="11"/>
  <c r="AP18" i="11"/>
  <c r="AP19" i="11"/>
  <c r="AP20" i="11"/>
  <c r="AP21" i="11"/>
  <c r="AP22" i="11"/>
  <c r="AP23" i="11"/>
  <c r="AP24" i="11"/>
  <c r="AP25" i="11"/>
  <c r="AP26" i="11"/>
  <c r="AP27" i="11"/>
  <c r="AP28" i="11"/>
  <c r="AP29" i="11"/>
  <c r="AP30" i="11"/>
  <c r="AP31" i="11"/>
  <c r="F4" i="11"/>
  <c r="CI4" i="11" s="1"/>
  <c r="F5" i="11"/>
  <c r="CI5" i="11" s="1"/>
  <c r="F6" i="11"/>
  <c r="CI6" i="11" s="1"/>
  <c r="F7" i="11"/>
  <c r="CI7" i="11" s="1"/>
  <c r="F8" i="11"/>
  <c r="CI8" i="11" s="1"/>
  <c r="F9" i="11"/>
  <c r="CI9" i="11" s="1"/>
  <c r="F10" i="11"/>
  <c r="CI10" i="11" s="1"/>
  <c r="F11" i="11"/>
  <c r="CI11" i="11" s="1"/>
  <c r="F12" i="11"/>
  <c r="CI12" i="11" s="1"/>
  <c r="F13" i="11"/>
  <c r="CI13" i="11" s="1"/>
  <c r="F14" i="11"/>
  <c r="CI14" i="11" s="1"/>
  <c r="F15" i="11"/>
  <c r="CI15" i="11" s="1"/>
  <c r="F16" i="11"/>
  <c r="CI16" i="11" s="1"/>
  <c r="F17" i="11"/>
  <c r="CI17" i="11" s="1"/>
  <c r="F18" i="11"/>
  <c r="CI18" i="11" s="1"/>
  <c r="F19" i="11"/>
  <c r="CI19" i="11" s="1"/>
  <c r="F20" i="11"/>
  <c r="CI20" i="11" s="1"/>
  <c r="F21" i="11"/>
  <c r="CI21" i="11" s="1"/>
  <c r="F22" i="11"/>
  <c r="CI22" i="11" s="1"/>
  <c r="F23" i="11"/>
  <c r="CI23" i="11" s="1"/>
  <c r="F24" i="11"/>
  <c r="CI24" i="11" s="1"/>
  <c r="F25" i="11"/>
  <c r="CI25" i="11" s="1"/>
  <c r="F26" i="11"/>
  <c r="CI26" i="11" s="1"/>
  <c r="F27" i="11"/>
  <c r="CI27" i="11" s="1"/>
  <c r="F28" i="11"/>
  <c r="CI28" i="11" s="1"/>
  <c r="F29" i="11"/>
  <c r="CI29" i="11" s="1"/>
  <c r="F30" i="11"/>
  <c r="CI30" i="11" s="1"/>
  <c r="F31" i="11"/>
  <c r="CI31" i="11" s="1"/>
  <c r="I31" i="11" l="1"/>
  <c r="I30" i="11"/>
  <c r="I29" i="11"/>
  <c r="I28" i="11"/>
  <c r="I27" i="11"/>
  <c r="I26" i="11"/>
  <c r="I25" i="11"/>
  <c r="I24" i="11"/>
  <c r="I23" i="11"/>
  <c r="I22" i="11"/>
  <c r="I21" i="11"/>
  <c r="I20" i="11"/>
  <c r="I19" i="11"/>
  <c r="I18" i="11"/>
  <c r="I17" i="11"/>
  <c r="I16" i="11"/>
  <c r="I15" i="11"/>
  <c r="I14" i="11"/>
  <c r="I13" i="11"/>
  <c r="I12" i="11"/>
  <c r="I11" i="11"/>
  <c r="I10" i="11"/>
  <c r="I9" i="11"/>
  <c r="I8" i="11"/>
  <c r="I7" i="11"/>
  <c r="I6" i="11"/>
  <c r="I5" i="11"/>
  <c r="I4" i="11"/>
  <c r="CD4" i="11"/>
  <c r="CD5" i="11"/>
  <c r="CD6" i="11"/>
  <c r="CD7" i="11"/>
  <c r="CD8" i="11"/>
  <c r="CD9" i="11"/>
  <c r="CD10" i="11"/>
  <c r="CD11" i="11"/>
  <c r="CD12" i="11"/>
  <c r="CD13" i="11"/>
  <c r="CD14" i="11"/>
  <c r="CD15" i="11"/>
  <c r="CD16" i="11"/>
  <c r="CD17" i="11"/>
  <c r="CD18" i="11"/>
  <c r="CD19" i="11"/>
  <c r="CD20" i="11"/>
  <c r="CD21" i="11"/>
  <c r="CD22" i="11"/>
  <c r="CD23" i="11"/>
  <c r="CD24" i="11"/>
  <c r="CD25" i="11"/>
  <c r="CD26" i="11"/>
  <c r="CD27" i="11"/>
  <c r="CD28" i="11"/>
  <c r="CD29" i="11"/>
  <c r="CD30" i="11"/>
  <c r="CD31" i="11"/>
  <c r="BU4" i="11" l="1"/>
  <c r="BU5" i="11"/>
  <c r="BU6" i="11"/>
  <c r="BU7" i="11"/>
  <c r="BU8" i="11"/>
  <c r="BU9" i="11"/>
  <c r="BU10" i="11"/>
  <c r="BU11" i="11"/>
  <c r="BU12" i="11"/>
  <c r="BU13" i="11"/>
  <c r="BU14" i="11"/>
  <c r="BU15" i="11"/>
  <c r="BU16" i="11"/>
  <c r="BU17" i="11"/>
  <c r="BU18" i="11"/>
  <c r="BU19" i="11"/>
  <c r="BU20" i="11"/>
  <c r="BU21" i="11"/>
  <c r="BU22" i="11"/>
  <c r="BU23" i="11"/>
  <c r="BU24" i="11"/>
  <c r="BU25" i="11"/>
  <c r="BU26" i="11"/>
  <c r="BU27" i="11"/>
  <c r="BU28" i="11"/>
  <c r="BU29" i="11"/>
  <c r="BU30" i="11"/>
  <c r="BU31" i="11"/>
  <c r="BT4" i="11"/>
  <c r="BT5" i="11"/>
  <c r="BT6" i="11"/>
  <c r="BT7" i="11"/>
  <c r="BT8" i="11"/>
  <c r="BT9" i="11"/>
  <c r="BT10" i="11"/>
  <c r="BT11" i="11"/>
  <c r="BT12" i="11"/>
  <c r="BT13" i="11"/>
  <c r="BT14" i="11"/>
  <c r="BT15" i="11"/>
  <c r="BT16" i="11"/>
  <c r="BT17" i="11"/>
  <c r="BT18" i="11"/>
  <c r="BT19" i="11"/>
  <c r="BT20" i="11"/>
  <c r="BT21" i="11"/>
  <c r="BT22" i="11"/>
  <c r="BT23" i="11"/>
  <c r="BT24" i="11"/>
  <c r="BT25" i="11"/>
  <c r="BT26" i="11"/>
  <c r="BT27" i="11"/>
  <c r="BT28" i="11"/>
  <c r="BT29" i="11"/>
  <c r="BT30" i="11"/>
  <c r="BT31" i="11"/>
  <c r="BG4" i="11"/>
  <c r="BG5" i="11"/>
  <c r="BG6" i="11"/>
  <c r="BG7" i="11"/>
  <c r="BG8" i="11"/>
  <c r="BG9" i="11"/>
  <c r="BG10" i="11"/>
  <c r="BG11" i="11"/>
  <c r="BG12" i="11"/>
  <c r="BG13" i="11"/>
  <c r="BG14" i="11"/>
  <c r="BG15" i="11"/>
  <c r="BG16" i="11"/>
  <c r="BG17" i="11"/>
  <c r="BG18" i="11"/>
  <c r="BG19" i="11"/>
  <c r="BG20" i="11"/>
  <c r="BG21" i="11"/>
  <c r="BG22" i="11"/>
  <c r="BG23" i="11"/>
  <c r="BG24" i="11"/>
  <c r="BG25" i="11"/>
  <c r="BG26" i="11"/>
  <c r="BG27" i="11"/>
  <c r="BG28" i="11"/>
  <c r="BG29" i="11"/>
  <c r="BG30" i="11"/>
  <c r="BG31" i="11"/>
  <c r="BQ4" i="11"/>
  <c r="BQ5" i="11"/>
  <c r="BQ6" i="11"/>
  <c r="BQ7" i="11"/>
  <c r="BQ8" i="11"/>
  <c r="BQ9" i="11"/>
  <c r="BQ10" i="11"/>
  <c r="BQ11" i="11"/>
  <c r="BQ12" i="11"/>
  <c r="BQ13" i="11"/>
  <c r="BQ14" i="11"/>
  <c r="BQ15" i="11"/>
  <c r="BQ16" i="11"/>
  <c r="BQ17" i="11"/>
  <c r="BQ18" i="11"/>
  <c r="BQ19" i="11"/>
  <c r="BQ20" i="11"/>
  <c r="BQ21" i="11"/>
  <c r="BQ22" i="11"/>
  <c r="BQ23" i="11"/>
  <c r="BQ24" i="11"/>
  <c r="BQ25" i="11"/>
  <c r="BQ26" i="11"/>
  <c r="BQ27" i="11"/>
  <c r="BQ28" i="11"/>
  <c r="BQ29" i="11"/>
  <c r="BQ30" i="11"/>
  <c r="BQ31" i="11"/>
  <c r="BM4" i="11"/>
  <c r="BM5" i="11"/>
  <c r="BM6" i="11"/>
  <c r="BM7" i="11"/>
  <c r="BM8" i="11"/>
  <c r="BM9" i="11"/>
  <c r="BM10" i="11"/>
  <c r="BM11" i="11"/>
  <c r="BM12" i="11"/>
  <c r="BM13" i="11"/>
  <c r="BM14" i="11"/>
  <c r="BM15" i="11"/>
  <c r="BM16" i="11"/>
  <c r="BM17" i="11"/>
  <c r="BM18" i="11"/>
  <c r="BM19" i="11"/>
  <c r="BM20" i="11"/>
  <c r="BM21" i="11"/>
  <c r="BM22" i="11"/>
  <c r="BM23" i="11"/>
  <c r="BM24" i="11"/>
  <c r="BM25" i="11"/>
  <c r="BM26" i="11"/>
  <c r="BM27" i="11"/>
  <c r="BM28" i="11"/>
  <c r="BM29" i="11"/>
  <c r="BM30" i="11"/>
  <c r="BM31" i="11"/>
  <c r="BL4" i="11"/>
  <c r="BL5" i="11"/>
  <c r="BL6" i="11"/>
  <c r="BL7" i="11"/>
  <c r="BL8" i="11"/>
  <c r="BL9" i="11"/>
  <c r="BL10" i="11"/>
  <c r="BL11" i="11"/>
  <c r="BL12" i="11"/>
  <c r="BL13" i="11"/>
  <c r="BL14" i="11"/>
  <c r="BL15" i="11"/>
  <c r="BL16" i="11"/>
  <c r="BL17" i="11"/>
  <c r="BL18" i="11"/>
  <c r="BL19" i="11"/>
  <c r="BL20" i="11"/>
  <c r="BL21" i="11"/>
  <c r="BL22" i="11"/>
  <c r="BL23" i="11"/>
  <c r="BL24" i="11"/>
  <c r="BL25" i="11"/>
  <c r="BL26" i="11"/>
  <c r="BL27" i="11"/>
  <c r="BL28" i="11"/>
  <c r="BL29" i="11"/>
  <c r="BL30" i="11"/>
  <c r="BL31" i="11"/>
  <c r="F2" i="22" l="1"/>
  <c r="F3" i="22"/>
  <c r="F4" i="22"/>
  <c r="F5" i="22"/>
  <c r="F6" i="22"/>
  <c r="F7" i="22"/>
  <c r="F8" i="22"/>
  <c r="AY4" i="11" l="1"/>
  <c r="AY5" i="11"/>
  <c r="AY6" i="11"/>
  <c r="AY7" i="11"/>
  <c r="AY8" i="11"/>
  <c r="AY9" i="11"/>
  <c r="AY10" i="11"/>
  <c r="AY11" i="11"/>
  <c r="AY12" i="11"/>
  <c r="AY13" i="11"/>
  <c r="AY14" i="11"/>
  <c r="AY15" i="11"/>
  <c r="AY16" i="11"/>
  <c r="AY17" i="11"/>
  <c r="AY18" i="11"/>
  <c r="AY19" i="11"/>
  <c r="AY20" i="11"/>
  <c r="AY21" i="11"/>
  <c r="AY22" i="11"/>
  <c r="AY23" i="11"/>
  <c r="AY24" i="11"/>
  <c r="AY25" i="11"/>
  <c r="AY26" i="11"/>
  <c r="AY27" i="11"/>
  <c r="AY28" i="11"/>
  <c r="AY29" i="11"/>
  <c r="AY30" i="11"/>
  <c r="AY31" i="11"/>
  <c r="AX4" i="11"/>
  <c r="AX5" i="11"/>
  <c r="AX6" i="11"/>
  <c r="AX7" i="11"/>
  <c r="AX8" i="11"/>
  <c r="AX9" i="11"/>
  <c r="AX10" i="11"/>
  <c r="AX11" i="11"/>
  <c r="AX12" i="11"/>
  <c r="AX13" i="11"/>
  <c r="AX14" i="11"/>
  <c r="AX15" i="11"/>
  <c r="AX16" i="11"/>
  <c r="AX17" i="11"/>
  <c r="AX18" i="11"/>
  <c r="AX19" i="11"/>
  <c r="AX20" i="11"/>
  <c r="AX21" i="11"/>
  <c r="AX22" i="11"/>
  <c r="AX23" i="11"/>
  <c r="AX24" i="11"/>
  <c r="AX25" i="11"/>
  <c r="AX26" i="11"/>
  <c r="AX27" i="11"/>
  <c r="AX28" i="11"/>
  <c r="AX29" i="11"/>
  <c r="AX30" i="11"/>
  <c r="AX31" i="11"/>
  <c r="BZ31" i="11"/>
  <c r="BZ30" i="11"/>
  <c r="BZ29" i="11"/>
  <c r="BZ28" i="11"/>
  <c r="BZ27" i="11"/>
  <c r="BZ26" i="11"/>
  <c r="BZ25" i="11"/>
  <c r="BZ24" i="11"/>
  <c r="BZ23" i="11"/>
  <c r="BZ22" i="11"/>
  <c r="BZ21" i="11"/>
  <c r="BZ20" i="11"/>
  <c r="BZ19" i="11"/>
  <c r="BZ18" i="11"/>
  <c r="BZ17" i="11"/>
  <c r="BZ16" i="11"/>
  <c r="BZ15" i="11"/>
  <c r="BZ14" i="11"/>
  <c r="BZ13" i="11"/>
  <c r="BZ12" i="11"/>
  <c r="BZ11" i="11"/>
  <c r="BZ10" i="11"/>
  <c r="BZ9" i="11"/>
  <c r="BZ8" i="11"/>
  <c r="BZ7" i="11"/>
  <c r="BZ6" i="11"/>
  <c r="BZ5" i="11"/>
  <c r="CA31" i="11"/>
  <c r="CA30" i="11"/>
  <c r="CA29" i="11"/>
  <c r="CA28" i="11"/>
  <c r="CA27" i="11"/>
  <c r="CA26" i="11"/>
  <c r="CA25" i="11"/>
  <c r="CA24" i="11"/>
  <c r="CA23" i="11"/>
  <c r="CA22" i="11"/>
  <c r="CA21" i="11"/>
  <c r="CA20" i="11"/>
  <c r="CA19" i="11"/>
  <c r="CA18" i="11"/>
  <c r="CA17" i="11"/>
  <c r="CA16" i="11"/>
  <c r="CA15" i="11"/>
  <c r="CA14" i="11"/>
  <c r="CA13" i="11"/>
  <c r="CA12" i="11"/>
  <c r="CA11" i="11"/>
  <c r="CA10" i="11"/>
  <c r="CA9" i="11"/>
  <c r="CA8" i="11"/>
  <c r="CA7" i="11"/>
  <c r="CA6" i="11"/>
  <c r="CA5" i="11"/>
  <c r="BZ4" i="11"/>
  <c r="CA4" i="11"/>
  <c r="BA4" i="11"/>
  <c r="BA5" i="11"/>
  <c r="BA6" i="11"/>
  <c r="BA7" i="11"/>
  <c r="BA8" i="11"/>
  <c r="BA9" i="11"/>
  <c r="BA10" i="11"/>
  <c r="BA11" i="11"/>
  <c r="BA12" i="11"/>
  <c r="BA13" i="11"/>
  <c r="BA14" i="11"/>
  <c r="BA15" i="11"/>
  <c r="BA16" i="11"/>
  <c r="BA17" i="11"/>
  <c r="BA18" i="11"/>
  <c r="BA19" i="11"/>
  <c r="BA20" i="11"/>
  <c r="BA21" i="11"/>
  <c r="BA22" i="11"/>
  <c r="BA23" i="11"/>
  <c r="BA24" i="11"/>
  <c r="BA25" i="11"/>
  <c r="BA26" i="11"/>
  <c r="BA27" i="11"/>
  <c r="BA28" i="11"/>
  <c r="BA29" i="11"/>
  <c r="BA30" i="11"/>
  <c r="BA31" i="11"/>
  <c r="AZ4" i="11"/>
  <c r="AZ5" i="11"/>
  <c r="AZ6" i="11"/>
  <c r="AZ7" i="11"/>
  <c r="AZ8" i="11"/>
  <c r="AZ9" i="11"/>
  <c r="AZ10" i="11"/>
  <c r="AZ11" i="11"/>
  <c r="AZ12" i="11"/>
  <c r="AZ13" i="11"/>
  <c r="AZ14" i="11"/>
  <c r="AZ15" i="11"/>
  <c r="AZ16" i="11"/>
  <c r="AZ17" i="11"/>
  <c r="AZ18" i="11"/>
  <c r="AZ19" i="11"/>
  <c r="AZ20" i="11"/>
  <c r="AZ21" i="11"/>
  <c r="AZ22" i="11"/>
  <c r="AZ23" i="11"/>
  <c r="AZ24" i="11"/>
  <c r="AZ25" i="11"/>
  <c r="AZ26" i="11"/>
  <c r="AZ27" i="11"/>
  <c r="AZ28" i="11"/>
  <c r="AZ29" i="11"/>
  <c r="AZ30" i="11"/>
  <c r="AZ31" i="11"/>
  <c r="BB5" i="11"/>
  <c r="T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C5" i="1"/>
  <c r="B4" i="10" s="1"/>
  <c r="C4" i="1"/>
  <c r="G4" i="1" s="1"/>
  <c r="N4" i="1" s="1"/>
  <c r="C3" i="1"/>
  <c r="G3" i="1" s="1"/>
  <c r="N3" i="1" s="1"/>
  <c r="E8" i="22"/>
  <c r="E7" i="22"/>
  <c r="E6" i="22"/>
  <c r="E5" i="22"/>
  <c r="E4" i="22"/>
  <c r="E3" i="22"/>
  <c r="E2" i="22"/>
  <c r="CH6" i="11"/>
  <c r="CG6" i="11"/>
  <c r="CF6" i="11"/>
  <c r="BX6" i="11"/>
  <c r="BW6" i="11"/>
  <c r="BV6" i="11"/>
  <c r="BS6" i="11"/>
  <c r="BR6" i="11"/>
  <c r="BP6" i="11"/>
  <c r="BO6" i="11"/>
  <c r="BN6" i="11"/>
  <c r="BK6" i="11"/>
  <c r="BJ6" i="11"/>
  <c r="BI6" i="11"/>
  <c r="BH6" i="11"/>
  <c r="BF6" i="11"/>
  <c r="BE6" i="11"/>
  <c r="BD6" i="11"/>
  <c r="BC6" i="11"/>
  <c r="AW6" i="11"/>
  <c r="AV6" i="11"/>
  <c r="AU6" i="11"/>
  <c r="CH5" i="11"/>
  <c r="CG5" i="11"/>
  <c r="CF5" i="11"/>
  <c r="BX5" i="11"/>
  <c r="BW5" i="11"/>
  <c r="BV5" i="11"/>
  <c r="BS5" i="11"/>
  <c r="BR5" i="11"/>
  <c r="BP5" i="11"/>
  <c r="BO5" i="11"/>
  <c r="BN5" i="11"/>
  <c r="BK5" i="11"/>
  <c r="BJ5" i="11"/>
  <c r="BI5" i="11"/>
  <c r="BH5" i="11"/>
  <c r="BF5" i="11"/>
  <c r="BE5" i="11"/>
  <c r="BD5" i="11"/>
  <c r="BC5" i="11"/>
  <c r="AW5" i="11"/>
  <c r="AV5" i="11"/>
  <c r="AU5" i="11"/>
  <c r="CH4" i="11"/>
  <c r="CG4" i="11"/>
  <c r="CF4" i="11"/>
  <c r="BX4" i="11"/>
  <c r="BW4" i="11"/>
  <c r="BV4" i="11"/>
  <c r="BS4" i="11"/>
  <c r="BR4" i="11"/>
  <c r="BP4" i="11"/>
  <c r="BO4" i="11"/>
  <c r="BN4" i="11"/>
  <c r="BK4" i="11"/>
  <c r="BJ4" i="11"/>
  <c r="BI4" i="11"/>
  <c r="BH4" i="11"/>
  <c r="BF4" i="11"/>
  <c r="BE4" i="11"/>
  <c r="BD4" i="11"/>
  <c r="BC4" i="11"/>
  <c r="AW4" i="11"/>
  <c r="AV4" i="11"/>
  <c r="AU4" i="11"/>
  <c r="I2" i="10"/>
  <c r="I3" i="10"/>
  <c r="I4" i="10"/>
  <c r="J2" i="10"/>
  <c r="J3" i="10"/>
  <c r="J4" i="10"/>
  <c r="J5" i="1"/>
  <c r="L5" i="1"/>
  <c r="M5" i="1"/>
  <c r="O5" i="1"/>
  <c r="U5" i="1"/>
  <c r="J4" i="1"/>
  <c r="L4" i="1"/>
  <c r="M4" i="1"/>
  <c r="O4" i="1"/>
  <c r="U4" i="1"/>
  <c r="J3" i="1"/>
  <c r="L3" i="1"/>
  <c r="M3" i="1"/>
  <c r="O3" i="1"/>
  <c r="U3" i="1"/>
  <c r="AT5" i="11" l="1"/>
  <c r="AT4" i="11"/>
  <c r="AT6" i="11"/>
  <c r="BY6" i="11"/>
  <c r="BY5" i="11"/>
  <c r="BY4" i="11"/>
  <c r="CB5" i="11"/>
  <c r="CB4" i="11"/>
  <c r="CB6" i="11"/>
  <c r="K3" i="1"/>
  <c r="V3" i="1" s="1"/>
  <c r="K4" i="1"/>
  <c r="V4" i="1" s="1"/>
  <c r="B2" i="10"/>
  <c r="B3" i="10"/>
  <c r="G5" i="1"/>
  <c r="N5" i="1" s="1"/>
  <c r="K5" i="1"/>
  <c r="BB6" i="11"/>
  <c r="BB4" i="11"/>
  <c r="CC4" i="11" l="1"/>
  <c r="CE4" i="11" s="1"/>
  <c r="CJ4" i="11" s="1"/>
  <c r="CC5" i="11"/>
  <c r="CE5" i="11" s="1"/>
  <c r="CJ5" i="11" s="1"/>
  <c r="CC6" i="11"/>
  <c r="CE6" i="11" s="1"/>
  <c r="CJ6" i="11" s="1"/>
  <c r="V5" i="1"/>
  <c r="AU22" i="11"/>
  <c r="AV22" i="11"/>
  <c r="AW22" i="11"/>
  <c r="BB22" i="11"/>
  <c r="BC22" i="11"/>
  <c r="BD22" i="11"/>
  <c r="BE22" i="11"/>
  <c r="BF22" i="11"/>
  <c r="BH22" i="11"/>
  <c r="BI22" i="11"/>
  <c r="BJ22" i="11"/>
  <c r="BK22" i="11"/>
  <c r="BN22" i="11"/>
  <c r="BO22" i="11"/>
  <c r="BP22" i="11"/>
  <c r="BR22" i="11"/>
  <c r="BS22" i="11"/>
  <c r="BV22" i="11"/>
  <c r="BW22" i="11"/>
  <c r="BX22" i="11"/>
  <c r="CF22" i="11"/>
  <c r="CG22" i="11"/>
  <c r="CH22" i="11"/>
  <c r="AU21" i="11"/>
  <c r="AV21" i="11"/>
  <c r="AW21" i="11"/>
  <c r="BC21" i="11"/>
  <c r="BD21" i="11"/>
  <c r="BE21" i="11"/>
  <c r="BF21" i="11"/>
  <c r="BH21" i="11"/>
  <c r="BI21" i="11"/>
  <c r="BJ21" i="11"/>
  <c r="BK21" i="11"/>
  <c r="BN21" i="11"/>
  <c r="BO21" i="11"/>
  <c r="BP21" i="11"/>
  <c r="BR21" i="11"/>
  <c r="BS21" i="11"/>
  <c r="BV21" i="11"/>
  <c r="BW21" i="11"/>
  <c r="BX21" i="11"/>
  <c r="CF21" i="11"/>
  <c r="CG21" i="11"/>
  <c r="CH21" i="11"/>
  <c r="AU11" i="11"/>
  <c r="AV11" i="11"/>
  <c r="AW11" i="11"/>
  <c r="BC11" i="11"/>
  <c r="BD11" i="11"/>
  <c r="BE11" i="11"/>
  <c r="BF11" i="11"/>
  <c r="BH11" i="11"/>
  <c r="BI11" i="11"/>
  <c r="BJ11" i="11"/>
  <c r="BK11" i="11"/>
  <c r="BN11" i="11"/>
  <c r="BO11" i="11"/>
  <c r="BP11" i="11"/>
  <c r="BR11" i="11"/>
  <c r="BS11" i="11"/>
  <c r="BV11" i="11"/>
  <c r="BW11" i="11"/>
  <c r="BX11" i="11"/>
  <c r="CF11" i="11"/>
  <c r="CG11" i="11"/>
  <c r="CH11" i="11"/>
  <c r="AU31" i="11"/>
  <c r="AV31" i="11"/>
  <c r="AW31" i="11"/>
  <c r="BC31" i="11"/>
  <c r="BD31" i="11"/>
  <c r="BE31" i="11"/>
  <c r="BF31" i="11"/>
  <c r="BH31" i="11"/>
  <c r="BI31" i="11"/>
  <c r="BJ31" i="11"/>
  <c r="BK31" i="11"/>
  <c r="BN31" i="11"/>
  <c r="BO31" i="11"/>
  <c r="BP31" i="11"/>
  <c r="BR31" i="11"/>
  <c r="BS31" i="11"/>
  <c r="BV31" i="11"/>
  <c r="BW31" i="11"/>
  <c r="BX31" i="11"/>
  <c r="CF31" i="11"/>
  <c r="CG31" i="11"/>
  <c r="CH31" i="11"/>
  <c r="AU23" i="11"/>
  <c r="AV23" i="11"/>
  <c r="AW23" i="11"/>
  <c r="BC23" i="11"/>
  <c r="BD23" i="11"/>
  <c r="BE23" i="11"/>
  <c r="BF23" i="11"/>
  <c r="BH23" i="11"/>
  <c r="BI23" i="11"/>
  <c r="BJ23" i="11"/>
  <c r="BK23" i="11"/>
  <c r="BN23" i="11"/>
  <c r="BO23" i="11"/>
  <c r="BP23" i="11"/>
  <c r="BR23" i="11"/>
  <c r="BS23" i="11"/>
  <c r="BV23" i="11"/>
  <c r="BW23" i="11"/>
  <c r="BX23" i="11"/>
  <c r="CF23" i="11"/>
  <c r="CG23" i="11"/>
  <c r="CH23" i="11"/>
  <c r="AU24" i="11"/>
  <c r="AV24" i="11"/>
  <c r="AW24" i="11"/>
  <c r="BC24" i="11"/>
  <c r="BD24" i="11"/>
  <c r="BE24" i="11"/>
  <c r="BF24" i="11"/>
  <c r="BH24" i="11"/>
  <c r="BI24" i="11"/>
  <c r="BJ24" i="11"/>
  <c r="BK24" i="11"/>
  <c r="BN24" i="11"/>
  <c r="BO24" i="11"/>
  <c r="BP24" i="11"/>
  <c r="BR24" i="11"/>
  <c r="BS24" i="11"/>
  <c r="BV24" i="11"/>
  <c r="BW24" i="11"/>
  <c r="BX24" i="11"/>
  <c r="CF24" i="11"/>
  <c r="CG24" i="11"/>
  <c r="CH24" i="11"/>
  <c r="AU17" i="11"/>
  <c r="AV17" i="11"/>
  <c r="AW17" i="11"/>
  <c r="BC17" i="11"/>
  <c r="BD17" i="11"/>
  <c r="BE17" i="11"/>
  <c r="BF17" i="11"/>
  <c r="BH17" i="11"/>
  <c r="BI17" i="11"/>
  <c r="BJ17" i="11"/>
  <c r="BK17" i="11"/>
  <c r="BN17" i="11"/>
  <c r="BO17" i="11"/>
  <c r="BP17" i="11"/>
  <c r="BR17" i="11"/>
  <c r="BS17" i="11"/>
  <c r="BV17" i="11"/>
  <c r="BW17" i="11"/>
  <c r="BX17" i="11"/>
  <c r="CF17" i="11"/>
  <c r="CG17" i="11"/>
  <c r="CH17" i="11"/>
  <c r="AU15" i="11"/>
  <c r="AV15" i="11"/>
  <c r="AW15" i="11"/>
  <c r="BC15" i="11"/>
  <c r="BD15" i="11"/>
  <c r="BE15" i="11"/>
  <c r="BF15" i="11"/>
  <c r="BH15" i="11"/>
  <c r="BI15" i="11"/>
  <c r="BJ15" i="11"/>
  <c r="BK15" i="11"/>
  <c r="BN15" i="11"/>
  <c r="BO15" i="11"/>
  <c r="BP15" i="11"/>
  <c r="BR15" i="11"/>
  <c r="BS15" i="11"/>
  <c r="BV15" i="11"/>
  <c r="BW15" i="11"/>
  <c r="BX15" i="11"/>
  <c r="CF15" i="11"/>
  <c r="CG15" i="11"/>
  <c r="CH15" i="11"/>
  <c r="AU29" i="11"/>
  <c r="AV29" i="11"/>
  <c r="AW29" i="11"/>
  <c r="BC29" i="11"/>
  <c r="BD29" i="11"/>
  <c r="BE29" i="11"/>
  <c r="BF29" i="11"/>
  <c r="BH29" i="11"/>
  <c r="BI29" i="11"/>
  <c r="BJ29" i="11"/>
  <c r="BK29" i="11"/>
  <c r="BN29" i="11"/>
  <c r="BO29" i="11"/>
  <c r="BP29" i="11"/>
  <c r="BR29" i="11"/>
  <c r="BS29" i="11"/>
  <c r="BV29" i="11"/>
  <c r="BW29" i="11"/>
  <c r="BX29" i="11"/>
  <c r="CF29" i="11"/>
  <c r="CG29" i="11"/>
  <c r="CH29" i="11"/>
  <c r="AU16" i="11"/>
  <c r="AV16" i="11"/>
  <c r="AW16" i="11"/>
  <c r="BC16" i="11"/>
  <c r="BD16" i="11"/>
  <c r="BE16" i="11"/>
  <c r="BF16" i="11"/>
  <c r="BH16" i="11"/>
  <c r="BI16" i="11"/>
  <c r="BJ16" i="11"/>
  <c r="BK16" i="11"/>
  <c r="BN16" i="11"/>
  <c r="BO16" i="11"/>
  <c r="BP16" i="11"/>
  <c r="BR16" i="11"/>
  <c r="BS16" i="11"/>
  <c r="BV16" i="11"/>
  <c r="BW16" i="11"/>
  <c r="BX16" i="11"/>
  <c r="CF16" i="11"/>
  <c r="CG16" i="11"/>
  <c r="CH16" i="11"/>
  <c r="AU8" i="11"/>
  <c r="AV8" i="11"/>
  <c r="AW8" i="11"/>
  <c r="BC8" i="11"/>
  <c r="BD8" i="11"/>
  <c r="BE8" i="11"/>
  <c r="BF8" i="11"/>
  <c r="BH8" i="11"/>
  <c r="BI8" i="11"/>
  <c r="BJ8" i="11"/>
  <c r="BK8" i="11"/>
  <c r="BN8" i="11"/>
  <c r="BO8" i="11"/>
  <c r="BP8" i="11"/>
  <c r="BR8" i="11"/>
  <c r="BS8" i="11"/>
  <c r="BV8" i="11"/>
  <c r="BW8" i="11"/>
  <c r="BX8" i="11"/>
  <c r="CF8" i="11"/>
  <c r="CG8" i="11"/>
  <c r="CH8" i="11"/>
  <c r="BB7" i="11"/>
  <c r="AU7" i="11"/>
  <c r="AV7" i="11"/>
  <c r="AW7" i="11"/>
  <c r="BC7" i="11"/>
  <c r="BD7" i="11"/>
  <c r="BE7" i="11"/>
  <c r="BF7" i="11"/>
  <c r="BH7" i="11"/>
  <c r="BI7" i="11"/>
  <c r="BJ7" i="11"/>
  <c r="BK7" i="11"/>
  <c r="BN7" i="11"/>
  <c r="BO7" i="11"/>
  <c r="BP7" i="11"/>
  <c r="BR7" i="11"/>
  <c r="BS7" i="11"/>
  <c r="BV7" i="11"/>
  <c r="BW7" i="11"/>
  <c r="BX7" i="11"/>
  <c r="CF7" i="11"/>
  <c r="CG7" i="11"/>
  <c r="CH7" i="11"/>
  <c r="BX19" i="11"/>
  <c r="BX26" i="11"/>
  <c r="BX14" i="11"/>
  <c r="BX30" i="11"/>
  <c r="BX27" i="11"/>
  <c r="BX25" i="11"/>
  <c r="BX28" i="11"/>
  <c r="BX9" i="11"/>
  <c r="BX13" i="11"/>
  <c r="BX10" i="11"/>
  <c r="BX20" i="11"/>
  <c r="BX12" i="11"/>
  <c r="BX18" i="11"/>
  <c r="BE19" i="11"/>
  <c r="BE14" i="11"/>
  <c r="BE27" i="11"/>
  <c r="BE25" i="11"/>
  <c r="BE9" i="11"/>
  <c r="BE10" i="11"/>
  <c r="BE12" i="11"/>
  <c r="BD19" i="11"/>
  <c r="BC19" i="11"/>
  <c r="BC26" i="11"/>
  <c r="BC14" i="11"/>
  <c r="BC30" i="11"/>
  <c r="BC27" i="11"/>
  <c r="BC25" i="11"/>
  <c r="BC28" i="11"/>
  <c r="BC9" i="11"/>
  <c r="BC13" i="11"/>
  <c r="BC10" i="11"/>
  <c r="BC20" i="11"/>
  <c r="BC12" i="11"/>
  <c r="BC18" i="11"/>
  <c r="BW19" i="11"/>
  <c r="BW26" i="11"/>
  <c r="BW14" i="11"/>
  <c r="BW30" i="11"/>
  <c r="BW27" i="11"/>
  <c r="BW25" i="11"/>
  <c r="BW28" i="11"/>
  <c r="BW9" i="11"/>
  <c r="BW13" i="11"/>
  <c r="BW10" i="11"/>
  <c r="BW20" i="11"/>
  <c r="BW12" i="11"/>
  <c r="BW18" i="11"/>
  <c r="BV19" i="11"/>
  <c r="BV26" i="11"/>
  <c r="BV14" i="11"/>
  <c r="BV30" i="11"/>
  <c r="BV27" i="11"/>
  <c r="BV25" i="11"/>
  <c r="BV28" i="11"/>
  <c r="BV9" i="11"/>
  <c r="BV13" i="11"/>
  <c r="BV10" i="11"/>
  <c r="BV20" i="11"/>
  <c r="BV12" i="11"/>
  <c r="BV18" i="11"/>
  <c r="BS19" i="11"/>
  <c r="BS26" i="11"/>
  <c r="BS14" i="11"/>
  <c r="BS30" i="11"/>
  <c r="BS27" i="11"/>
  <c r="BS25" i="11"/>
  <c r="BS28" i="11"/>
  <c r="BS9" i="11"/>
  <c r="BS13" i="11"/>
  <c r="BS10" i="11"/>
  <c r="BS20" i="11"/>
  <c r="BS12" i="11"/>
  <c r="BS18" i="11"/>
  <c r="BR19" i="11"/>
  <c r="BR26" i="11"/>
  <c r="BR14" i="11"/>
  <c r="BR30" i="11"/>
  <c r="BR27" i="11"/>
  <c r="BR25" i="11"/>
  <c r="BR28" i="11"/>
  <c r="BR9" i="11"/>
  <c r="BR13" i="11"/>
  <c r="BR10" i="11"/>
  <c r="BR20" i="11"/>
  <c r="BR12" i="11"/>
  <c r="BR18" i="11"/>
  <c r="BP19" i="11"/>
  <c r="BP26" i="11"/>
  <c r="BP14" i="11"/>
  <c r="BP30" i="11"/>
  <c r="BP27" i="11"/>
  <c r="BP25" i="11"/>
  <c r="BP28" i="11"/>
  <c r="BP9" i="11"/>
  <c r="BP13" i="11"/>
  <c r="BP10" i="11"/>
  <c r="BP20" i="11"/>
  <c r="BP12" i="11"/>
  <c r="BP18" i="11"/>
  <c r="BO19" i="11"/>
  <c r="BO26" i="11"/>
  <c r="BO14" i="11"/>
  <c r="BO30" i="11"/>
  <c r="BO27" i="11"/>
  <c r="BO25" i="11"/>
  <c r="BO28" i="11"/>
  <c r="BO9" i="11"/>
  <c r="BO13" i="11"/>
  <c r="BO10" i="11"/>
  <c r="BO20" i="11"/>
  <c r="BO12" i="11"/>
  <c r="BO18" i="11"/>
  <c r="BN19" i="11"/>
  <c r="BN26" i="11"/>
  <c r="BN14" i="11"/>
  <c r="BN30" i="11"/>
  <c r="BN27" i="11"/>
  <c r="BN25" i="11"/>
  <c r="BN28" i="11"/>
  <c r="BN9" i="11"/>
  <c r="BN13" i="11"/>
  <c r="BN10" i="11"/>
  <c r="BN20" i="11"/>
  <c r="BN12" i="11"/>
  <c r="BN18" i="11"/>
  <c r="BK19" i="11"/>
  <c r="BK26" i="11"/>
  <c r="BK14" i="11"/>
  <c r="BK30" i="11"/>
  <c r="BK27" i="11"/>
  <c r="BK25" i="11"/>
  <c r="BK28" i="11"/>
  <c r="BK9" i="11"/>
  <c r="BK13" i="11"/>
  <c r="BK10" i="11"/>
  <c r="BK20" i="11"/>
  <c r="BK12" i="11"/>
  <c r="BK18" i="11"/>
  <c r="BJ19" i="11"/>
  <c r="BJ26" i="11"/>
  <c r="BJ14" i="11"/>
  <c r="BJ30" i="11"/>
  <c r="BJ27" i="11"/>
  <c r="BJ25" i="11"/>
  <c r="BJ28" i="11"/>
  <c r="BJ9" i="11"/>
  <c r="BJ13" i="11"/>
  <c r="BJ10" i="11"/>
  <c r="BJ20" i="11"/>
  <c r="BJ12" i="11"/>
  <c r="BJ18" i="11"/>
  <c r="BI19" i="11"/>
  <c r="BI26" i="11"/>
  <c r="BI14" i="11"/>
  <c r="BI30" i="11"/>
  <c r="BI27" i="11"/>
  <c r="BI25" i="11"/>
  <c r="BI28" i="11"/>
  <c r="BI9" i="11"/>
  <c r="BI13" i="11"/>
  <c r="BI10" i="11"/>
  <c r="BI20" i="11"/>
  <c r="BI12" i="11"/>
  <c r="BI18" i="11"/>
  <c r="BH19" i="11"/>
  <c r="BH26" i="11"/>
  <c r="BH14" i="11"/>
  <c r="BH30" i="11"/>
  <c r="BH27" i="11"/>
  <c r="BH25" i="11"/>
  <c r="BH28" i="11"/>
  <c r="BH9" i="11"/>
  <c r="BH13" i="11"/>
  <c r="BH10" i="11"/>
  <c r="BH20" i="11"/>
  <c r="BH12" i="11"/>
  <c r="BH18" i="11"/>
  <c r="BF19" i="11"/>
  <c r="BF26" i="11"/>
  <c r="BF14" i="11"/>
  <c r="BF30" i="11"/>
  <c r="BF27" i="11"/>
  <c r="BF25" i="11"/>
  <c r="BF28" i="11"/>
  <c r="BF9" i="11"/>
  <c r="BF13" i="11"/>
  <c r="BF10" i="11"/>
  <c r="BF20" i="11"/>
  <c r="BF12" i="11"/>
  <c r="BF18" i="11"/>
  <c r="AT7" i="11" l="1"/>
  <c r="AT31" i="11"/>
  <c r="AT19" i="11"/>
  <c r="AT23" i="11"/>
  <c r="AT22" i="11"/>
  <c r="AT29" i="11"/>
  <c r="AT15" i="11"/>
  <c r="AT16" i="11"/>
  <c r="AT24" i="11"/>
  <c r="AT21" i="11"/>
  <c r="AT8" i="11"/>
  <c r="CC8" i="11" s="1"/>
  <c r="CE8" i="11" s="1"/>
  <c r="AT17" i="11"/>
  <c r="AT11" i="11"/>
  <c r="BY7" i="11"/>
  <c r="CC7" i="11" s="1"/>
  <c r="BY16" i="11"/>
  <c r="BY24" i="11"/>
  <c r="BY21" i="11"/>
  <c r="BY8" i="11"/>
  <c r="BY17" i="11"/>
  <c r="BY11" i="11"/>
  <c r="BY15" i="11"/>
  <c r="BY31" i="11"/>
  <c r="BY19" i="11"/>
  <c r="BY29" i="11"/>
  <c r="BY23" i="11"/>
  <c r="BY22" i="11"/>
  <c r="CB8" i="11"/>
  <c r="CB17" i="11"/>
  <c r="CC17" i="11" s="1"/>
  <c r="CE17" i="11" s="1"/>
  <c r="CB11" i="11"/>
  <c r="CC11" i="11" s="1"/>
  <c r="CE11" i="11" s="1"/>
  <c r="CB7" i="11"/>
  <c r="CB24" i="11"/>
  <c r="CC24" i="11" s="1"/>
  <c r="CE24" i="11" s="1"/>
  <c r="CB15" i="11"/>
  <c r="CC15" i="11" s="1"/>
  <c r="CE15" i="11" s="1"/>
  <c r="CB31" i="11"/>
  <c r="CC31" i="11" s="1"/>
  <c r="CE31" i="11" s="1"/>
  <c r="CB21" i="11"/>
  <c r="CC21" i="11" s="1"/>
  <c r="CE21" i="11" s="1"/>
  <c r="CB19" i="11"/>
  <c r="CC19" i="11" s="1"/>
  <c r="CB16" i="11"/>
  <c r="CC16" i="11" s="1"/>
  <c r="CE16" i="11" s="1"/>
  <c r="CB29" i="11"/>
  <c r="CC29" i="11" s="1"/>
  <c r="CE29" i="11" s="1"/>
  <c r="CB23" i="11"/>
  <c r="CC23" i="11" s="1"/>
  <c r="CE23" i="11" s="1"/>
  <c r="CB22" i="11"/>
  <c r="CC22" i="11" s="1"/>
  <c r="CE22" i="11" s="1"/>
  <c r="CJ22" i="11" s="1"/>
  <c r="BB11" i="11"/>
  <c r="BB21" i="11"/>
  <c r="BB31" i="11"/>
  <c r="BB15" i="11"/>
  <c r="BB24" i="11"/>
  <c r="BB17" i="11"/>
  <c r="BB23" i="11"/>
  <c r="BB16" i="11"/>
  <c r="BB29" i="11"/>
  <c r="BB8" i="11"/>
  <c r="AU19" i="11"/>
  <c r="CE19" i="11" s="1"/>
  <c r="AU26" i="11"/>
  <c r="AU14" i="11"/>
  <c r="AU30" i="11"/>
  <c r="AU27" i="11"/>
  <c r="AU25" i="11"/>
  <c r="AU28" i="11"/>
  <c r="AU9" i="11"/>
  <c r="AU13" i="11"/>
  <c r="AU10" i="11"/>
  <c r="AU20" i="11"/>
  <c r="AU12" i="11"/>
  <c r="AU18" i="11"/>
  <c r="CF19" i="11"/>
  <c r="CF26" i="11"/>
  <c r="CF14" i="11"/>
  <c r="CF30" i="11"/>
  <c r="CF27" i="11"/>
  <c r="CF25" i="11"/>
  <c r="CF28" i="11"/>
  <c r="CF9" i="11"/>
  <c r="CF13" i="11"/>
  <c r="CF10" i="11"/>
  <c r="CF20" i="11"/>
  <c r="CF12" i="11"/>
  <c r="CF18" i="11"/>
  <c r="CE7" i="11" l="1"/>
  <c r="CJ21" i="11"/>
  <c r="CJ16" i="11"/>
  <c r="CJ11" i="11"/>
  <c r="CJ31" i="11"/>
  <c r="CJ24" i="11"/>
  <c r="CJ29" i="11"/>
  <c r="CJ15" i="11"/>
  <c r="CJ23" i="11"/>
  <c r="CJ17" i="11"/>
  <c r="CJ8" i="11"/>
  <c r="BD26" i="11"/>
  <c r="BD14" i="11"/>
  <c r="AT14" i="11" s="1"/>
  <c r="BD30" i="11"/>
  <c r="BD27" i="11"/>
  <c r="AT27" i="11" s="1"/>
  <c r="BD25" i="11"/>
  <c r="AT25" i="11" s="1"/>
  <c r="BD28" i="11"/>
  <c r="BD9" i="11"/>
  <c r="AT9" i="11" s="1"/>
  <c r="BD13" i="11"/>
  <c r="BD10" i="11"/>
  <c r="AT10" i="11" s="1"/>
  <c r="BD20" i="11"/>
  <c r="BD12" i="11"/>
  <c r="AT12" i="11" s="1"/>
  <c r="BD18" i="11"/>
  <c r="AW19" i="11"/>
  <c r="AW26" i="11"/>
  <c r="AW14" i="11"/>
  <c r="AW30" i="11"/>
  <c r="AW27" i="11"/>
  <c r="AW25" i="11"/>
  <c r="AW28" i="11"/>
  <c r="AW9" i="11"/>
  <c r="AW13" i="11"/>
  <c r="AW10" i="11"/>
  <c r="AW20" i="11"/>
  <c r="AW12" i="11"/>
  <c r="AW18" i="11"/>
  <c r="AV19" i="11"/>
  <c r="AV26" i="11"/>
  <c r="AV14" i="11"/>
  <c r="AV30" i="11"/>
  <c r="AV27" i="11"/>
  <c r="AV25" i="11"/>
  <c r="AV28" i="11"/>
  <c r="AV9" i="11"/>
  <c r="AV13" i="11"/>
  <c r="AV10" i="11"/>
  <c r="AV20" i="11"/>
  <c r="AV12" i="11"/>
  <c r="AV18" i="11"/>
  <c r="CH19" i="11"/>
  <c r="CH26" i="11"/>
  <c r="CH14" i="11"/>
  <c r="CH30" i="11"/>
  <c r="CH27" i="11"/>
  <c r="CH25" i="11"/>
  <c r="CH28" i="11"/>
  <c r="CH9" i="11"/>
  <c r="CH13" i="11"/>
  <c r="CH10" i="11"/>
  <c r="CH20" i="11"/>
  <c r="CH12" i="11"/>
  <c r="CH18" i="11"/>
  <c r="CG19" i="11"/>
  <c r="CG26" i="11"/>
  <c r="CG14" i="11"/>
  <c r="CG30" i="11"/>
  <c r="CG27" i="11"/>
  <c r="CG25" i="11"/>
  <c r="CG28" i="11"/>
  <c r="CG9" i="11"/>
  <c r="CG13" i="11"/>
  <c r="CG10" i="11"/>
  <c r="CG20" i="11"/>
  <c r="CG12" i="11"/>
  <c r="CG18" i="11"/>
  <c r="J111" i="10"/>
  <c r="J56" i="10"/>
  <c r="J53" i="10"/>
  <c r="J93" i="10"/>
  <c r="J19" i="10"/>
  <c r="J110" i="10"/>
  <c r="J92" i="10"/>
  <c r="J129" i="10"/>
  <c r="J128" i="10"/>
  <c r="J54" i="10"/>
  <c r="J20" i="10"/>
  <c r="J55" i="10"/>
  <c r="J21" i="10"/>
  <c r="J68" i="10"/>
  <c r="J82" i="10"/>
  <c r="J136" i="10"/>
  <c r="J85" i="10"/>
  <c r="J98" i="10"/>
  <c r="J94" i="10"/>
  <c r="J5" i="10"/>
  <c r="J8" i="10"/>
  <c r="J107" i="10"/>
  <c r="J39" i="10"/>
  <c r="J149" i="10"/>
  <c r="J38" i="10"/>
  <c r="J157" i="10"/>
  <c r="J25" i="10"/>
  <c r="J29" i="10"/>
  <c r="J70" i="10"/>
  <c r="J42" i="10"/>
  <c r="J125" i="10"/>
  <c r="J123" i="10"/>
  <c r="J13" i="10"/>
  <c r="J154" i="10"/>
  <c r="J65" i="10"/>
  <c r="J7" i="10"/>
  <c r="J114" i="10"/>
  <c r="J80" i="10"/>
  <c r="J23" i="10"/>
  <c r="J72" i="10"/>
  <c r="J16" i="10"/>
  <c r="J17" i="10"/>
  <c r="J77" i="10"/>
  <c r="J35" i="10"/>
  <c r="J51" i="10"/>
  <c r="J26" i="10"/>
  <c r="J75" i="10"/>
  <c r="J100" i="10"/>
  <c r="J9" i="10"/>
  <c r="J22" i="10"/>
  <c r="J121" i="10"/>
  <c r="J146" i="10"/>
  <c r="J58" i="10"/>
  <c r="J108" i="10"/>
  <c r="J32" i="10"/>
  <c r="J27" i="10"/>
  <c r="J34" i="10"/>
  <c r="J45" i="10"/>
  <c r="J11" i="10"/>
  <c r="J37" i="10"/>
  <c r="J118" i="10"/>
  <c r="J57" i="10"/>
  <c r="J113" i="10"/>
  <c r="J139" i="10"/>
  <c r="J134" i="10"/>
  <c r="J106" i="10"/>
  <c r="J43" i="10"/>
  <c r="J142" i="10"/>
  <c r="J73" i="10"/>
  <c r="J89" i="10"/>
  <c r="J90" i="10"/>
  <c r="J31" i="10"/>
  <c r="J84" i="10"/>
  <c r="J88" i="10"/>
  <c r="J60" i="10"/>
  <c r="J161" i="10"/>
  <c r="J12" i="10"/>
  <c r="J103" i="10"/>
  <c r="J131" i="10"/>
  <c r="J164" i="10"/>
  <c r="J15" i="10"/>
  <c r="J49" i="10"/>
  <c r="J67" i="10"/>
  <c r="J119" i="10"/>
  <c r="J148" i="10"/>
  <c r="J79" i="10"/>
  <c r="J115" i="10"/>
  <c r="J44" i="10"/>
  <c r="J153" i="10"/>
  <c r="J63" i="10"/>
  <c r="J62" i="10"/>
  <c r="J126" i="10"/>
  <c r="J91" i="10"/>
  <c r="J137" i="10"/>
  <c r="J86" i="10"/>
  <c r="J99" i="10"/>
  <c r="J151" i="10"/>
  <c r="J6" i="10"/>
  <c r="J10" i="10"/>
  <c r="J140" i="10"/>
  <c r="J143" i="10"/>
  <c r="J159" i="10"/>
  <c r="J40" i="10"/>
  <c r="J158" i="10"/>
  <c r="J97" i="10"/>
  <c r="J30" i="10"/>
  <c r="J71" i="10"/>
  <c r="J170" i="10"/>
  <c r="J127" i="10"/>
  <c r="J160" i="10"/>
  <c r="J122" i="10"/>
  <c r="J155" i="10"/>
  <c r="J66" i="10"/>
  <c r="J48" i="10"/>
  <c r="J124" i="10"/>
  <c r="J81" i="10"/>
  <c r="J130" i="10"/>
  <c r="J74" i="10"/>
  <c r="J18" i="10"/>
  <c r="J102" i="10"/>
  <c r="J78" i="10"/>
  <c r="J36" i="10"/>
  <c r="J52" i="10"/>
  <c r="J144" i="10"/>
  <c r="J76" i="10"/>
  <c r="J101" i="10"/>
  <c r="J156" i="10"/>
  <c r="J24" i="10"/>
  <c r="J150" i="10"/>
  <c r="J147" i="10"/>
  <c r="J120" i="10"/>
  <c r="J166" i="10"/>
  <c r="J135" i="10"/>
  <c r="J28" i="10"/>
  <c r="J96" i="10"/>
  <c r="J46" i="10"/>
  <c r="J95" i="10"/>
  <c r="J87" i="10"/>
  <c r="J133" i="10"/>
  <c r="J59" i="10"/>
  <c r="J117" i="10"/>
  <c r="J165" i="10"/>
  <c r="J168" i="10"/>
  <c r="J109" i="10"/>
  <c r="J41" i="10"/>
  <c r="J141" i="10"/>
  <c r="J112" i="10"/>
  <c r="J138" i="10"/>
  <c r="J162" i="10"/>
  <c r="J33" i="10"/>
  <c r="J83" i="10"/>
  <c r="J167" i="10"/>
  <c r="J61" i="10"/>
  <c r="J172" i="10"/>
  <c r="J105" i="10"/>
  <c r="J104" i="10"/>
  <c r="J132" i="10"/>
  <c r="J163" i="10"/>
  <c r="J14" i="10"/>
  <c r="J50" i="10"/>
  <c r="J69" i="10"/>
  <c r="J145" i="10"/>
  <c r="J169" i="10"/>
  <c r="J171" i="10"/>
  <c r="J116" i="10"/>
  <c r="J47" i="10"/>
  <c r="J152" i="10"/>
  <c r="J64" i="10"/>
  <c r="M6" i="1"/>
  <c r="M2"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C6" i="1"/>
  <c r="C2"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BY14" i="11" l="1"/>
  <c r="BY12" i="11"/>
  <c r="BY10" i="11"/>
  <c r="BY9" i="11"/>
  <c r="BY25" i="11"/>
  <c r="BY27" i="11"/>
  <c r="CB12" i="11"/>
  <c r="CC12" i="11" s="1"/>
  <c r="CE12" i="11" s="1"/>
  <c r="CB25" i="11"/>
  <c r="CC25" i="11" s="1"/>
  <c r="CE25" i="11" s="1"/>
  <c r="CB27" i="11"/>
  <c r="CB14" i="11"/>
  <c r="CC14" i="11" s="1"/>
  <c r="CE14" i="11" s="1"/>
  <c r="CB10" i="11"/>
  <c r="CB9" i="11"/>
  <c r="CC9" i="11" s="1"/>
  <c r="CE9" i="11" s="1"/>
  <c r="CJ7" i="11"/>
  <c r="E3" i="10"/>
  <c r="E4" i="10"/>
  <c r="E2" i="10"/>
  <c r="K95" i="1"/>
  <c r="G95" i="1"/>
  <c r="K63" i="1"/>
  <c r="G63" i="1"/>
  <c r="K31" i="1"/>
  <c r="G31" i="1"/>
  <c r="K7" i="1"/>
  <c r="G7" i="1"/>
  <c r="K102" i="1"/>
  <c r="G102" i="1"/>
  <c r="K94" i="1"/>
  <c r="G94" i="1"/>
  <c r="K86" i="1"/>
  <c r="G86" i="1"/>
  <c r="K78" i="1"/>
  <c r="G78" i="1"/>
  <c r="K70" i="1"/>
  <c r="G70" i="1"/>
  <c r="K62" i="1"/>
  <c r="G62" i="1"/>
  <c r="K54" i="1"/>
  <c r="G54" i="1"/>
  <c r="K46" i="1"/>
  <c r="G46" i="1"/>
  <c r="K38" i="1"/>
  <c r="G38" i="1"/>
  <c r="K30" i="1"/>
  <c r="G30" i="1"/>
  <c r="K22" i="1"/>
  <c r="G22" i="1"/>
  <c r="K14" i="1"/>
  <c r="G14" i="1"/>
  <c r="K2" i="1"/>
  <c r="G2" i="1"/>
  <c r="K98" i="1"/>
  <c r="G98" i="1"/>
  <c r="K87" i="1"/>
  <c r="G87" i="1"/>
  <c r="K47" i="1"/>
  <c r="G47" i="1"/>
  <c r="K15" i="1"/>
  <c r="G15" i="1"/>
  <c r="K93" i="1"/>
  <c r="G93" i="1"/>
  <c r="K53" i="1"/>
  <c r="G53" i="1"/>
  <c r="K6" i="1"/>
  <c r="G6" i="1"/>
  <c r="K82" i="1"/>
  <c r="G82" i="1"/>
  <c r="K71" i="1"/>
  <c r="G71" i="1"/>
  <c r="K39" i="1"/>
  <c r="G39" i="1"/>
  <c r="K85" i="1"/>
  <c r="G85" i="1"/>
  <c r="K69" i="1"/>
  <c r="G69" i="1"/>
  <c r="K37" i="1"/>
  <c r="G37" i="1"/>
  <c r="K21" i="1"/>
  <c r="G21" i="1"/>
  <c r="K100" i="1"/>
  <c r="G100" i="1"/>
  <c r="K76" i="1"/>
  <c r="G76" i="1"/>
  <c r="K60" i="1"/>
  <c r="G60" i="1"/>
  <c r="K44" i="1"/>
  <c r="G44" i="1"/>
  <c r="K28" i="1"/>
  <c r="G28" i="1"/>
  <c r="K20" i="1"/>
  <c r="G20" i="1"/>
  <c r="K12" i="1"/>
  <c r="G12" i="1"/>
  <c r="K74" i="1"/>
  <c r="G74" i="1"/>
  <c r="K79" i="1"/>
  <c r="G79" i="1"/>
  <c r="K55" i="1"/>
  <c r="G55" i="1"/>
  <c r="K23" i="1"/>
  <c r="G23" i="1"/>
  <c r="K101" i="1"/>
  <c r="G101" i="1"/>
  <c r="K77" i="1"/>
  <c r="G77" i="1"/>
  <c r="K61" i="1"/>
  <c r="G61" i="1"/>
  <c r="K45" i="1"/>
  <c r="G45" i="1"/>
  <c r="K29" i="1"/>
  <c r="G29" i="1"/>
  <c r="K13" i="1"/>
  <c r="G13" i="1"/>
  <c r="K92" i="1"/>
  <c r="G92" i="1"/>
  <c r="K84" i="1"/>
  <c r="G84" i="1"/>
  <c r="K68" i="1"/>
  <c r="G68" i="1"/>
  <c r="K52" i="1"/>
  <c r="G52" i="1"/>
  <c r="K36" i="1"/>
  <c r="G36" i="1"/>
  <c r="K99" i="1"/>
  <c r="G99" i="1"/>
  <c r="K91" i="1"/>
  <c r="G91" i="1"/>
  <c r="K83" i="1"/>
  <c r="G83" i="1"/>
  <c r="K75" i="1"/>
  <c r="G75" i="1"/>
  <c r="K67" i="1"/>
  <c r="G67" i="1"/>
  <c r="K59" i="1"/>
  <c r="G59" i="1"/>
  <c r="K51" i="1"/>
  <c r="G51" i="1"/>
  <c r="K43" i="1"/>
  <c r="G43" i="1"/>
  <c r="K35" i="1"/>
  <c r="G35" i="1"/>
  <c r="K27" i="1"/>
  <c r="G27" i="1"/>
  <c r="K19" i="1"/>
  <c r="G19" i="1"/>
  <c r="K11" i="1"/>
  <c r="G11" i="1"/>
  <c r="K66" i="1"/>
  <c r="G66" i="1"/>
  <c r="K50" i="1"/>
  <c r="G50" i="1"/>
  <c r="K34" i="1"/>
  <c r="G34" i="1"/>
  <c r="K18" i="1"/>
  <c r="G18" i="1"/>
  <c r="K10" i="1"/>
  <c r="G10" i="1"/>
  <c r="K89" i="1"/>
  <c r="G89" i="1"/>
  <c r="K73" i="1"/>
  <c r="G73" i="1"/>
  <c r="K57" i="1"/>
  <c r="G57" i="1"/>
  <c r="K41" i="1"/>
  <c r="G41" i="1"/>
  <c r="K25" i="1"/>
  <c r="G25" i="1"/>
  <c r="K9" i="1"/>
  <c r="G9" i="1"/>
  <c r="K90" i="1"/>
  <c r="G90" i="1"/>
  <c r="K58" i="1"/>
  <c r="G58" i="1"/>
  <c r="K42" i="1"/>
  <c r="G42" i="1"/>
  <c r="K26" i="1"/>
  <c r="G26" i="1"/>
  <c r="K97" i="1"/>
  <c r="G97" i="1"/>
  <c r="K81" i="1"/>
  <c r="G81" i="1"/>
  <c r="K65" i="1"/>
  <c r="G65" i="1"/>
  <c r="K49" i="1"/>
  <c r="G49" i="1"/>
  <c r="K33" i="1"/>
  <c r="G33" i="1"/>
  <c r="K17" i="1"/>
  <c r="G17" i="1"/>
  <c r="K96" i="1"/>
  <c r="G96" i="1"/>
  <c r="K88" i="1"/>
  <c r="G88" i="1"/>
  <c r="K80" i="1"/>
  <c r="G80" i="1"/>
  <c r="K72" i="1"/>
  <c r="G72" i="1"/>
  <c r="K64" i="1"/>
  <c r="G64" i="1"/>
  <c r="K56" i="1"/>
  <c r="G56" i="1"/>
  <c r="K48" i="1"/>
  <c r="G48" i="1"/>
  <c r="K40" i="1"/>
  <c r="G40" i="1"/>
  <c r="K32" i="1"/>
  <c r="G32" i="1"/>
  <c r="K24" i="1"/>
  <c r="G24" i="1"/>
  <c r="K16" i="1"/>
  <c r="G16" i="1"/>
  <c r="K8" i="1"/>
  <c r="G8" i="1"/>
  <c r="F72" i="7"/>
  <c r="F71" i="7"/>
  <c r="F73" i="7"/>
  <c r="CC10" i="11" l="1"/>
  <c r="CE10" i="11" s="1"/>
  <c r="CC27" i="11"/>
  <c r="CE27" i="11" s="1"/>
  <c r="O2" i="1"/>
  <c r="N2" i="1"/>
  <c r="L2" i="1"/>
  <c r="U2" i="1"/>
  <c r="V2" i="1" l="1"/>
  <c r="F40" i="7"/>
  <c r="F2" i="7" l="1"/>
  <c r="F3" i="7"/>
  <c r="F4" i="7"/>
  <c r="F5" i="7"/>
  <c r="F6" i="7"/>
  <c r="F7" i="7"/>
  <c r="F8" i="7"/>
  <c r="F9" i="7"/>
  <c r="F10" i="7"/>
  <c r="F11" i="7"/>
  <c r="F12" i="7"/>
  <c r="F13" i="7"/>
  <c r="F14" i="7"/>
  <c r="F15" i="7"/>
  <c r="F16" i="7"/>
  <c r="F17" i="7"/>
  <c r="F18" i="7"/>
  <c r="F19" i="7"/>
  <c r="F20" i="7"/>
  <c r="F21" i="7"/>
  <c r="F22" i="7"/>
  <c r="F23" i="7"/>
  <c r="F24" i="7"/>
  <c r="F25" i="7"/>
  <c r="F26" i="7"/>
  <c r="F27" i="7"/>
  <c r="F28" i="7"/>
  <c r="F29" i="7"/>
  <c r="F30" i="7"/>
  <c r="F31" i="7"/>
  <c r="F32" i="7"/>
  <c r="F33" i="7"/>
  <c r="F34" i="7"/>
  <c r="F35" i="7"/>
  <c r="F36" i="7"/>
  <c r="F37" i="7"/>
  <c r="F38" i="7"/>
  <c r="F39"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10" i="7"/>
  <c r="F111" i="7"/>
  <c r="F112" i="7"/>
  <c r="F113" i="7"/>
  <c r="F114" i="7"/>
  <c r="F115" i="7"/>
  <c r="F116" i="7"/>
  <c r="F117" i="7"/>
  <c r="F118"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69" i="7"/>
  <c r="F170" i="7"/>
  <c r="F171" i="7"/>
  <c r="F172" i="7"/>
  <c r="F173" i="7"/>
  <c r="F174" i="7"/>
  <c r="F175" i="7"/>
  <c r="F176" i="7"/>
  <c r="F177" i="7"/>
  <c r="F178" i="7"/>
  <c r="F179" i="7"/>
  <c r="F180" i="7"/>
  <c r="F181" i="7"/>
  <c r="F182" i="7"/>
  <c r="F183" i="7"/>
  <c r="F184" i="7"/>
  <c r="F185" i="7"/>
  <c r="F186" i="7"/>
  <c r="F187" i="7"/>
  <c r="F188" i="7"/>
  <c r="F189" i="7"/>
  <c r="F190" i="7"/>
  <c r="F191" i="7"/>
  <c r="F192" i="7"/>
  <c r="F193" i="7"/>
  <c r="F194" i="7"/>
  <c r="F195" i="7"/>
  <c r="F196" i="7"/>
  <c r="F197" i="7"/>
  <c r="F198" i="7"/>
  <c r="F199" i="7"/>
  <c r="F200" i="7"/>
  <c r="F201" i="7"/>
  <c r="F202" i="7"/>
  <c r="F203" i="7"/>
  <c r="F204" i="7"/>
  <c r="F205" i="7"/>
  <c r="F206" i="7"/>
  <c r="F207" i="7"/>
  <c r="F208" i="7"/>
  <c r="F209" i="7"/>
  <c r="F210" i="7"/>
  <c r="F211" i="7"/>
  <c r="F212" i="7"/>
  <c r="F213" i="7"/>
  <c r="F214" i="7"/>
  <c r="F215" i="7"/>
  <c r="F216" i="7"/>
  <c r="F217" i="7"/>
  <c r="F218" i="7"/>
  <c r="F219" i="7"/>
  <c r="F220" i="7"/>
  <c r="F221" i="7"/>
  <c r="F222" i="7"/>
  <c r="F223" i="7"/>
  <c r="F224" i="7"/>
  <c r="F225" i="7"/>
  <c r="F226" i="7"/>
  <c r="F227" i="7"/>
  <c r="F228" i="7"/>
  <c r="F229" i="7"/>
  <c r="F230" i="7"/>
  <c r="F231" i="7"/>
  <c r="F232" i="7"/>
  <c r="F233" i="7"/>
  <c r="F234" i="7"/>
  <c r="F235" i="7"/>
  <c r="F236" i="7"/>
  <c r="F237" i="7"/>
  <c r="F238" i="7"/>
  <c r="F239" i="7"/>
  <c r="F240" i="7"/>
  <c r="F241" i="7"/>
  <c r="F242" i="7"/>
  <c r="F243" i="7"/>
  <c r="F244" i="7"/>
  <c r="F245" i="7"/>
  <c r="F246" i="7"/>
  <c r="F247" i="7"/>
  <c r="F248" i="7"/>
  <c r="F249" i="7"/>
  <c r="F250" i="7"/>
  <c r="F251" i="7"/>
  <c r="F252" i="7"/>
  <c r="F253" i="7"/>
  <c r="F254" i="7"/>
  <c r="F255" i="7"/>
  <c r="F256" i="7"/>
  <c r="F257" i="7"/>
  <c r="F258" i="7"/>
  <c r="F259" i="7"/>
  <c r="F260" i="7"/>
  <c r="F261" i="7"/>
  <c r="F262" i="7"/>
  <c r="F263" i="7"/>
  <c r="F264" i="7"/>
  <c r="F265" i="7"/>
  <c r="F266" i="7"/>
  <c r="F267" i="7"/>
  <c r="F268" i="7"/>
  <c r="F269" i="7"/>
  <c r="F270" i="7"/>
  <c r="F271" i="7"/>
  <c r="F272" i="7"/>
  <c r="F273" i="7"/>
  <c r="F274" i="7"/>
  <c r="F275" i="7"/>
  <c r="F276" i="7"/>
  <c r="F277" i="7"/>
  <c r="F278" i="7"/>
  <c r="F279" i="7"/>
  <c r="F280" i="7"/>
  <c r="F281" i="7"/>
  <c r="F282" i="7"/>
  <c r="F283" i="7"/>
  <c r="F284" i="7"/>
  <c r="F285" i="7"/>
  <c r="F286" i="7"/>
  <c r="F287" i="7"/>
  <c r="F288" i="7"/>
  <c r="F289" i="7"/>
  <c r="F290" i="7"/>
  <c r="F291" i="7"/>
  <c r="F292" i="7"/>
  <c r="F293" i="7"/>
  <c r="F294" i="7"/>
  <c r="F295" i="7"/>
  <c r="F296" i="7"/>
  <c r="F297" i="7"/>
  <c r="F298" i="7"/>
  <c r="F299" i="7"/>
  <c r="F300" i="7"/>
  <c r="F301" i="7"/>
  <c r="F302" i="7"/>
  <c r="F303" i="7"/>
  <c r="F304" i="7"/>
  <c r="F305" i="7"/>
  <c r="F306" i="7"/>
  <c r="F307" i="7"/>
  <c r="F308" i="7"/>
  <c r="F309" i="7"/>
  <c r="F310" i="7"/>
  <c r="F311" i="7"/>
  <c r="F312" i="7"/>
  <c r="F313" i="7"/>
  <c r="F314" i="7"/>
  <c r="F315" i="7"/>
  <c r="F316" i="7"/>
  <c r="F317" i="7"/>
  <c r="F318" i="7"/>
  <c r="F319" i="7"/>
  <c r="F320" i="7"/>
  <c r="F321" i="7"/>
  <c r="F322" i="7"/>
  <c r="F323" i="7"/>
  <c r="F324" i="7"/>
  <c r="F325" i="7"/>
  <c r="F326" i="7"/>
  <c r="F327" i="7"/>
  <c r="F328" i="7"/>
  <c r="F329" i="7"/>
  <c r="F330" i="7"/>
  <c r="F331" i="7"/>
  <c r="F332" i="7"/>
  <c r="F333" i="7"/>
  <c r="F334" i="7"/>
  <c r="F335" i="7"/>
  <c r="F336" i="7"/>
  <c r="F337" i="7"/>
  <c r="F338" i="7"/>
  <c r="F339" i="7"/>
  <c r="F340" i="7"/>
  <c r="F341" i="7"/>
  <c r="F342" i="7"/>
  <c r="F343" i="7"/>
  <c r="F344" i="7"/>
  <c r="F345" i="7"/>
  <c r="F346" i="7"/>
  <c r="F347" i="7"/>
  <c r="F348" i="7"/>
  <c r="F349" i="7"/>
  <c r="F350" i="7"/>
  <c r="F351" i="7"/>
  <c r="F352" i="7"/>
  <c r="F353" i="7"/>
  <c r="F354" i="7"/>
  <c r="F355" i="7"/>
  <c r="F356" i="7"/>
  <c r="F357" i="7"/>
  <c r="F358" i="7"/>
  <c r="F359" i="7"/>
  <c r="F360" i="7"/>
  <c r="F361" i="7"/>
  <c r="R5" i="16" l="1"/>
  <c r="R3" i="16" l="1"/>
  <c r="R4" i="16"/>
  <c r="O6"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L28" i="11"/>
  <c r="BE28" i="11" s="1"/>
  <c r="AT28" i="11" s="1"/>
  <c r="L18" i="11"/>
  <c r="BE18" i="11" s="1"/>
  <c r="AT18" i="11" s="1"/>
  <c r="L20" i="11"/>
  <c r="BE20" i="11" s="1"/>
  <c r="AT20" i="11" s="1"/>
  <c r="L13" i="11"/>
  <c r="BE13" i="11" s="1"/>
  <c r="AT13" i="11" s="1"/>
  <c r="L30" i="11"/>
  <c r="BE30" i="11" s="1"/>
  <c r="AT30" i="11" s="1"/>
  <c r="L26" i="11"/>
  <c r="BE26" i="11" s="1"/>
  <c r="AT26" i="11" s="1"/>
  <c r="BY26" i="11" l="1"/>
  <c r="BY30" i="11"/>
  <c r="BY13" i="11"/>
  <c r="BY20" i="11"/>
  <c r="BY18" i="11"/>
  <c r="BY28" i="11"/>
  <c r="CB20" i="11"/>
  <c r="CB18" i="11"/>
  <c r="CC18" i="11" s="1"/>
  <c r="CE18" i="11" s="1"/>
  <c r="CB28" i="11"/>
  <c r="CC28" i="11" s="1"/>
  <c r="CE28" i="11" s="1"/>
  <c r="CB30" i="11"/>
  <c r="CC30" i="11" s="1"/>
  <c r="CE30" i="11" s="1"/>
  <c r="CB13" i="11"/>
  <c r="CC13" i="11" s="1"/>
  <c r="CE13" i="11" s="1"/>
  <c r="CB26" i="11"/>
  <c r="CC26" i="11" s="1"/>
  <c r="CE26" i="11" s="1"/>
  <c r="BB27" i="11"/>
  <c r="BB14" i="11"/>
  <c r="BB18" i="11"/>
  <c r="BB26" i="11"/>
  <c r="BB19" i="11"/>
  <c r="BB28" i="11"/>
  <c r="BB20" i="11"/>
  <c r="BB13" i="11"/>
  <c r="BB12" i="11"/>
  <c r="BB30" i="11"/>
  <c r="BB25" i="11"/>
  <c r="BB10" i="11"/>
  <c r="BB9" i="11"/>
  <c r="CC20" i="11" l="1"/>
  <c r="CE20" i="11" s="1"/>
  <c r="CJ20" i="11" s="1"/>
  <c r="CJ18" i="11"/>
  <c r="CJ26" i="11"/>
  <c r="CJ30" i="11"/>
  <c r="CJ13" i="11"/>
  <c r="CJ28" i="11"/>
  <c r="CJ25" i="11"/>
  <c r="CJ14" i="11"/>
  <c r="CJ10" i="11"/>
  <c r="CJ9" i="11"/>
  <c r="CJ12" i="11"/>
  <c r="CJ19" i="11"/>
  <c r="CJ27" i="11"/>
  <c r="I53" i="10"/>
  <c r="I56" i="10"/>
  <c r="I111" i="10"/>
  <c r="I19" i="10" l="1"/>
  <c r="I93" i="10"/>
  <c r="I110" i="10"/>
  <c r="I21" i="10"/>
  <c r="I55" i="10"/>
  <c r="I20" i="10"/>
  <c r="I54" i="10"/>
  <c r="I128" i="10"/>
  <c r="I129" i="10"/>
  <c r="I92" i="10"/>
  <c r="J94" i="1"/>
  <c r="J95" i="1"/>
  <c r="J96" i="1"/>
  <c r="J97" i="1"/>
  <c r="J98" i="1"/>
  <c r="J99" i="1"/>
  <c r="J100" i="1"/>
  <c r="J101" i="1"/>
  <c r="J102" i="1"/>
  <c r="L94" i="1"/>
  <c r="L95" i="1"/>
  <c r="L96" i="1"/>
  <c r="L97" i="1"/>
  <c r="L98" i="1"/>
  <c r="L99" i="1"/>
  <c r="L100" i="1"/>
  <c r="L101" i="1"/>
  <c r="L102" i="1"/>
  <c r="J87" i="1"/>
  <c r="J88" i="1"/>
  <c r="J89" i="1"/>
  <c r="J90" i="1"/>
  <c r="J91" i="1"/>
  <c r="J92" i="1"/>
  <c r="J93" i="1"/>
  <c r="L87" i="1"/>
  <c r="L88" i="1"/>
  <c r="L89" i="1"/>
  <c r="L90" i="1"/>
  <c r="L91" i="1"/>
  <c r="L92" i="1"/>
  <c r="L93" i="1"/>
  <c r="I64" i="10"/>
  <c r="I152" i="10"/>
  <c r="I47" i="10"/>
  <c r="I116" i="10"/>
  <c r="I171" i="10"/>
  <c r="I169" i="10"/>
  <c r="I145" i="10"/>
  <c r="I69" i="10"/>
  <c r="I50" i="10"/>
  <c r="I14" i="10"/>
  <c r="I163" i="10"/>
  <c r="I132" i="10"/>
  <c r="I104" i="10"/>
  <c r="I105" i="10"/>
  <c r="I172" i="10"/>
  <c r="I61" i="10"/>
  <c r="I167" i="10"/>
  <c r="I83" i="10"/>
  <c r="I33" i="10"/>
  <c r="I162" i="10"/>
  <c r="I138" i="10"/>
  <c r="I112" i="10"/>
  <c r="I141" i="10"/>
  <c r="I41" i="10"/>
  <c r="I109" i="10"/>
  <c r="I168" i="10"/>
  <c r="I165" i="10"/>
  <c r="I117" i="10"/>
  <c r="I59" i="10"/>
  <c r="I133" i="10"/>
  <c r="I87" i="10"/>
  <c r="I95" i="10"/>
  <c r="I46" i="10"/>
  <c r="I96" i="10"/>
  <c r="I28" i="10"/>
  <c r="I135" i="10"/>
  <c r="I166" i="10"/>
  <c r="I120" i="10"/>
  <c r="I147" i="10"/>
  <c r="I150" i="10"/>
  <c r="I24" i="10"/>
  <c r="I156" i="10"/>
  <c r="I101" i="10"/>
  <c r="I76" i="10"/>
  <c r="I144" i="10"/>
  <c r="I52" i="10"/>
  <c r="I36" i="10"/>
  <c r="I78" i="10"/>
  <c r="I102" i="10"/>
  <c r="I18" i="10"/>
  <c r="I74" i="10"/>
  <c r="I130" i="10"/>
  <c r="I81" i="10"/>
  <c r="I124" i="10"/>
  <c r="I48" i="10"/>
  <c r="I66" i="10"/>
  <c r="I155" i="10"/>
  <c r="I122" i="10"/>
  <c r="I160" i="10"/>
  <c r="I127" i="10"/>
  <c r="I170" i="10"/>
  <c r="I71" i="10"/>
  <c r="I30" i="10"/>
  <c r="I97" i="10"/>
  <c r="I158" i="10"/>
  <c r="I40" i="10"/>
  <c r="I159" i="10"/>
  <c r="I143" i="10"/>
  <c r="I140" i="10"/>
  <c r="I10" i="10"/>
  <c r="I6" i="10"/>
  <c r="I151" i="10"/>
  <c r="I99" i="10"/>
  <c r="I86" i="10"/>
  <c r="I137" i="10"/>
  <c r="I91" i="10"/>
  <c r="I126" i="10"/>
  <c r="I62" i="10"/>
  <c r="I63" i="10"/>
  <c r="I153" i="10"/>
  <c r="I44" i="10"/>
  <c r="I115" i="10"/>
  <c r="I79" i="10"/>
  <c r="I148" i="10"/>
  <c r="I119" i="10"/>
  <c r="I67" i="10"/>
  <c r="I49" i="10"/>
  <c r="I15" i="10"/>
  <c r="I164" i="10"/>
  <c r="I131" i="10"/>
  <c r="I103" i="10"/>
  <c r="I12" i="10"/>
  <c r="I161" i="10"/>
  <c r="I60" i="10"/>
  <c r="I88" i="10"/>
  <c r="I84" i="10"/>
  <c r="I31" i="10"/>
  <c r="I90" i="10"/>
  <c r="I89" i="10"/>
  <c r="I73" i="10"/>
  <c r="I142" i="10"/>
  <c r="I43" i="10"/>
  <c r="I106" i="10"/>
  <c r="I134" i="10"/>
  <c r="I139" i="10"/>
  <c r="I113" i="10"/>
  <c r="I57" i="10"/>
  <c r="I118" i="10"/>
  <c r="I37" i="10"/>
  <c r="I11" i="10"/>
  <c r="I45" i="10"/>
  <c r="I34" i="10"/>
  <c r="I27" i="10"/>
  <c r="I32" i="10"/>
  <c r="I108" i="10"/>
  <c r="I58" i="10"/>
  <c r="I146" i="10"/>
  <c r="I121" i="10"/>
  <c r="I22" i="10"/>
  <c r="I9" i="10"/>
  <c r="I100" i="10"/>
  <c r="I75" i="10"/>
  <c r="I26" i="10"/>
  <c r="I51" i="10"/>
  <c r="I35" i="10"/>
  <c r="I77" i="10"/>
  <c r="I17" i="10"/>
  <c r="I16" i="10"/>
  <c r="I72" i="10"/>
  <c r="I23" i="10"/>
  <c r="I80" i="10"/>
  <c r="I114" i="10"/>
  <c r="I7" i="10"/>
  <c r="I65" i="10"/>
  <c r="I154" i="10"/>
  <c r="I13" i="10"/>
  <c r="I123" i="10"/>
  <c r="I125" i="10"/>
  <c r="I42" i="10"/>
  <c r="I70" i="10"/>
  <c r="I29" i="10"/>
  <c r="I25" i="10"/>
  <c r="I157" i="10"/>
  <c r="I38" i="10"/>
  <c r="I149" i="10"/>
  <c r="I39" i="10"/>
  <c r="I107" i="10"/>
  <c r="I8" i="10"/>
  <c r="I5" i="10"/>
  <c r="I94" i="10"/>
  <c r="I98" i="10"/>
  <c r="I85" i="10"/>
  <c r="I136" i="10"/>
  <c r="I82" i="10"/>
  <c r="I68" i="10"/>
  <c r="N92" i="1" l="1"/>
  <c r="V92" i="1" s="1"/>
  <c r="N99" i="1"/>
  <c r="V99" i="1" s="1"/>
  <c r="N93" i="1"/>
  <c r="V93" i="1" s="1"/>
  <c r="N98" i="1"/>
  <c r="V98" i="1" s="1"/>
  <c r="N100" i="1"/>
  <c r="V100" i="1" s="1"/>
  <c r="N97" i="1"/>
  <c r="V97" i="1" s="1"/>
  <c r="B111" i="10"/>
  <c r="N87" i="1"/>
  <c r="V87" i="1" s="1"/>
  <c r="N96" i="1"/>
  <c r="V96" i="1" s="1"/>
  <c r="N88" i="1"/>
  <c r="V88" i="1" s="1"/>
  <c r="N95" i="1"/>
  <c r="V95" i="1" s="1"/>
  <c r="N89" i="1"/>
  <c r="V89" i="1" s="1"/>
  <c r="N94" i="1"/>
  <c r="V94" i="1" s="1"/>
  <c r="N101" i="1"/>
  <c r="V101" i="1" s="1"/>
  <c r="N91" i="1"/>
  <c r="V91" i="1" s="1"/>
  <c r="B56" i="10"/>
  <c r="E53" i="10"/>
  <c r="N90" i="1"/>
  <c r="V90" i="1" s="1"/>
  <c r="N102" i="1"/>
  <c r="V102" i="1" s="1"/>
  <c r="E93" i="10"/>
  <c r="E19" i="10"/>
  <c r="B93" i="10"/>
  <c r="B19" i="10"/>
  <c r="B110" i="10"/>
  <c r="E110" i="10"/>
  <c r="E92" i="10"/>
  <c r="E129" i="10"/>
  <c r="E128" i="10"/>
  <c r="E54" i="10"/>
  <c r="E20" i="10"/>
  <c r="E55" i="10"/>
  <c r="E21" i="10"/>
  <c r="B92" i="10"/>
  <c r="B129" i="10"/>
  <c r="B128" i="10"/>
  <c r="B54" i="10"/>
  <c r="B20" i="10"/>
  <c r="B55" i="10"/>
  <c r="B21" i="10"/>
  <c r="L6" i="1" l="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B113" i="10" l="1"/>
  <c r="N34" i="1"/>
  <c r="V34" i="1" s="1"/>
  <c r="B85" i="10"/>
  <c r="N83" i="1"/>
  <c r="V83" i="1" s="1"/>
  <c r="B89" i="10"/>
  <c r="N27" i="1"/>
  <c r="V27" i="1" s="1"/>
  <c r="B108" i="10"/>
  <c r="N43" i="1"/>
  <c r="V43" i="1" s="1"/>
  <c r="B26" i="10"/>
  <c r="N52" i="1"/>
  <c r="V52" i="1" s="1"/>
  <c r="B80" i="10"/>
  <c r="N60" i="1"/>
  <c r="V60" i="1" s="1"/>
  <c r="B123" i="10"/>
  <c r="N68" i="1"/>
  <c r="V68" i="1" s="1"/>
  <c r="B149" i="10"/>
  <c r="N76" i="1"/>
  <c r="V76" i="1" s="1"/>
  <c r="B136" i="10"/>
  <c r="N84" i="1"/>
  <c r="V84" i="1" s="1"/>
  <c r="B75" i="10"/>
  <c r="N51" i="1"/>
  <c r="V51" i="1" s="1"/>
  <c r="B103" i="10"/>
  <c r="N19" i="1"/>
  <c r="V19" i="1" s="1"/>
  <c r="B57" i="10"/>
  <c r="N35" i="1"/>
  <c r="V35" i="1" s="1"/>
  <c r="B22" i="10"/>
  <c r="N47" i="1"/>
  <c r="V47" i="1" s="1"/>
  <c r="B148" i="10"/>
  <c r="N12" i="1"/>
  <c r="V12" i="1" s="1"/>
  <c r="B12" i="10"/>
  <c r="N20" i="1"/>
  <c r="V20" i="1" s="1"/>
  <c r="B73" i="10"/>
  <c r="N28" i="1"/>
  <c r="V28" i="1" s="1"/>
  <c r="B118" i="10"/>
  <c r="N36" i="1"/>
  <c r="V36" i="1" s="1"/>
  <c r="B58" i="10"/>
  <c r="N44" i="1"/>
  <c r="V44" i="1" s="1"/>
  <c r="B51" i="10"/>
  <c r="N53" i="1"/>
  <c r="V53" i="1" s="1"/>
  <c r="B114" i="10"/>
  <c r="N61" i="1"/>
  <c r="V61" i="1" s="1"/>
  <c r="B125" i="10"/>
  <c r="N69" i="1"/>
  <c r="V69" i="1" s="1"/>
  <c r="B39" i="10"/>
  <c r="N77" i="1"/>
  <c r="V77" i="1" s="1"/>
  <c r="B82" i="10"/>
  <c r="N85" i="1"/>
  <c r="V85" i="1" s="1"/>
  <c r="B115" i="10"/>
  <c r="N10" i="1"/>
  <c r="V10" i="1" s="1"/>
  <c r="B23" i="10"/>
  <c r="N59" i="1"/>
  <c r="V59" i="1" s="1"/>
  <c r="B79" i="10"/>
  <c r="N11" i="1"/>
  <c r="V11" i="1" s="1"/>
  <c r="E56" i="10"/>
  <c r="E111" i="10"/>
  <c r="B119" i="10"/>
  <c r="N13" i="1"/>
  <c r="V13" i="1" s="1"/>
  <c r="B161" i="10"/>
  <c r="N21" i="1"/>
  <c r="V21" i="1" s="1"/>
  <c r="B142" i="10"/>
  <c r="N29" i="1"/>
  <c r="V29" i="1" s="1"/>
  <c r="B37" i="10"/>
  <c r="N37" i="1"/>
  <c r="V37" i="1" s="1"/>
  <c r="B146" i="10"/>
  <c r="N45" i="1"/>
  <c r="V45" i="1" s="1"/>
  <c r="B35" i="10"/>
  <c r="N54" i="1"/>
  <c r="V54" i="1" s="1"/>
  <c r="B7" i="10"/>
  <c r="N62" i="1"/>
  <c r="V62" i="1" s="1"/>
  <c r="B42" i="10"/>
  <c r="N70" i="1"/>
  <c r="V70" i="1" s="1"/>
  <c r="B107" i="10"/>
  <c r="N78" i="1"/>
  <c r="V78" i="1" s="1"/>
  <c r="B68" i="10"/>
  <c r="N86" i="1"/>
  <c r="V86" i="1" s="1"/>
  <c r="B13" i="10"/>
  <c r="N67" i="1"/>
  <c r="V67" i="1" s="1"/>
  <c r="B43" i="10"/>
  <c r="N30" i="1"/>
  <c r="V30" i="1" s="1"/>
  <c r="B65" i="10"/>
  <c r="N63" i="1"/>
  <c r="V63" i="1" s="1"/>
  <c r="B70" i="10"/>
  <c r="N71" i="1"/>
  <c r="V71" i="1" s="1"/>
  <c r="B8" i="10"/>
  <c r="N79" i="1"/>
  <c r="V79" i="1" s="1"/>
  <c r="B131" i="10"/>
  <c r="N18" i="1"/>
  <c r="V18" i="1" s="1"/>
  <c r="B62" i="10"/>
  <c r="N6" i="1"/>
  <c r="V6" i="1" s="1"/>
  <c r="B53" i="10"/>
  <c r="B11" i="10"/>
  <c r="N38" i="1"/>
  <c r="V38" i="1" s="1"/>
  <c r="B88" i="10"/>
  <c r="N23" i="1"/>
  <c r="V23" i="1" s="1"/>
  <c r="N48" i="1"/>
  <c r="V48" i="1" s="1"/>
  <c r="B154" i="10"/>
  <c r="N64" i="1"/>
  <c r="V64" i="1" s="1"/>
  <c r="B29" i="10"/>
  <c r="N72" i="1"/>
  <c r="V72" i="1" s="1"/>
  <c r="B5" i="10"/>
  <c r="N80" i="1"/>
  <c r="V80" i="1" s="1"/>
  <c r="B32" i="10"/>
  <c r="N42" i="1"/>
  <c r="V42" i="1" s="1"/>
  <c r="B67" i="10"/>
  <c r="N14" i="1"/>
  <c r="V14" i="1" s="1"/>
  <c r="B121" i="10"/>
  <c r="N46" i="1"/>
  <c r="V46" i="1" s="1"/>
  <c r="B49" i="10"/>
  <c r="N15" i="1"/>
  <c r="V15" i="1" s="1"/>
  <c r="B45" i="10"/>
  <c r="N39" i="1"/>
  <c r="V39" i="1" s="1"/>
  <c r="B153" i="10"/>
  <c r="N8" i="1"/>
  <c r="V8" i="1" s="1"/>
  <c r="B15" i="10"/>
  <c r="N16" i="1"/>
  <c r="V16" i="1" s="1"/>
  <c r="B84" i="10"/>
  <c r="N24" i="1"/>
  <c r="V24" i="1" s="1"/>
  <c r="B134" i="10"/>
  <c r="N32" i="1"/>
  <c r="V32" i="1" s="1"/>
  <c r="B34" i="10"/>
  <c r="N40" i="1"/>
  <c r="V40" i="1" s="1"/>
  <c r="B9" i="10"/>
  <c r="N49" i="1"/>
  <c r="V49" i="1" s="1"/>
  <c r="B16" i="10"/>
  <c r="N57" i="1"/>
  <c r="V57" i="1" s="1"/>
  <c r="N65" i="1"/>
  <c r="V65" i="1" s="1"/>
  <c r="B25" i="10"/>
  <c r="N73" i="1"/>
  <c r="V73" i="1" s="1"/>
  <c r="B94" i="10"/>
  <c r="N81" i="1"/>
  <c r="V81" i="1" s="1"/>
  <c r="B90" i="10"/>
  <c r="N26" i="1"/>
  <c r="V26" i="1" s="1"/>
  <c r="B38" i="10"/>
  <c r="N75" i="1"/>
  <c r="V75" i="1" s="1"/>
  <c r="B60" i="10"/>
  <c r="N22" i="1"/>
  <c r="V22" i="1" s="1"/>
  <c r="B77" i="10"/>
  <c r="N55" i="1"/>
  <c r="V55" i="1" s="1"/>
  <c r="B63" i="10"/>
  <c r="N7" i="1"/>
  <c r="V7" i="1" s="1"/>
  <c r="B106" i="10"/>
  <c r="N31" i="1"/>
  <c r="V31" i="1" s="1"/>
  <c r="B17" i="10"/>
  <c r="N56" i="1"/>
  <c r="V56" i="1" s="1"/>
  <c r="B44" i="10"/>
  <c r="N9" i="1"/>
  <c r="V9" i="1" s="1"/>
  <c r="B164" i="10"/>
  <c r="N17" i="1"/>
  <c r="V17" i="1" s="1"/>
  <c r="B31" i="10"/>
  <c r="N25" i="1"/>
  <c r="V25" i="1" s="1"/>
  <c r="B139" i="10"/>
  <c r="N33" i="1"/>
  <c r="V33" i="1" s="1"/>
  <c r="B27" i="10"/>
  <c r="N41" i="1"/>
  <c r="V41" i="1" s="1"/>
  <c r="B100" i="10"/>
  <c r="N50" i="1"/>
  <c r="V50" i="1" s="1"/>
  <c r="B72" i="10"/>
  <c r="N58" i="1"/>
  <c r="V58" i="1" s="1"/>
  <c r="N66" i="1"/>
  <c r="V66" i="1" s="1"/>
  <c r="B157" i="10"/>
  <c r="N74" i="1"/>
  <c r="V74" i="1" s="1"/>
  <c r="B98" i="10"/>
  <c r="N82" i="1"/>
  <c r="V82" i="1" s="1"/>
  <c r="E85" i="10"/>
  <c r="E38" i="10"/>
  <c r="E13" i="10"/>
  <c r="E23" i="10"/>
  <c r="E75" i="10"/>
  <c r="E108" i="10"/>
  <c r="E57" i="10"/>
  <c r="E89" i="10"/>
  <c r="E103" i="10"/>
  <c r="E79" i="10"/>
  <c r="E5" i="10"/>
  <c r="E29" i="10"/>
  <c r="E154" i="10"/>
  <c r="E17" i="10"/>
  <c r="E34" i="10"/>
  <c r="E134" i="10"/>
  <c r="E84" i="10"/>
  <c r="E15" i="10"/>
  <c r="E153" i="10"/>
  <c r="E9" i="10"/>
  <c r="E27" i="10"/>
  <c r="E42" i="10"/>
  <c r="E121" i="10"/>
  <c r="E11" i="10"/>
  <c r="E82" i="10"/>
  <c r="E39" i="10"/>
  <c r="E125" i="10"/>
  <c r="E114" i="10"/>
  <c r="E51" i="10"/>
  <c r="E146" i="10"/>
  <c r="E37" i="10"/>
  <c r="E142" i="10"/>
  <c r="E161" i="10"/>
  <c r="E119" i="10"/>
  <c r="E94" i="10"/>
  <c r="E31" i="10"/>
  <c r="E98" i="10"/>
  <c r="E157" i="10"/>
  <c r="E72" i="10"/>
  <c r="E100" i="10"/>
  <c r="E32" i="10"/>
  <c r="E113" i="10"/>
  <c r="E90" i="10"/>
  <c r="E131" i="10"/>
  <c r="E115" i="10"/>
  <c r="E16" i="10"/>
  <c r="E139" i="10"/>
  <c r="E44" i="10"/>
  <c r="E107" i="10"/>
  <c r="E7" i="10"/>
  <c r="E60" i="10"/>
  <c r="E67" i="10"/>
  <c r="E62" i="10"/>
  <c r="E8" i="10"/>
  <c r="E70" i="10"/>
  <c r="E65" i="10"/>
  <c r="E77" i="10"/>
  <c r="E22" i="10"/>
  <c r="E45" i="10"/>
  <c r="E106" i="10"/>
  <c r="E88" i="10"/>
  <c r="E49" i="10"/>
  <c r="E63" i="10"/>
  <c r="E25" i="10"/>
  <c r="E164" i="10"/>
  <c r="E68" i="10"/>
  <c r="E35" i="10"/>
  <c r="E43" i="10"/>
  <c r="E136" i="10"/>
  <c r="E149" i="10"/>
  <c r="E123" i="10"/>
  <c r="E80" i="10"/>
  <c r="E26" i="10"/>
  <c r="E58" i="10"/>
  <c r="E118" i="10"/>
  <c r="E73" i="10"/>
  <c r="E12" i="10"/>
  <c r="E148" i="10"/>
  <c r="E64" i="10"/>
  <c r="E50" i="10"/>
  <c r="E167" i="10"/>
  <c r="E109" i="10"/>
  <c r="E46" i="10"/>
  <c r="E24" i="10"/>
  <c r="E78" i="10"/>
  <c r="E66" i="10"/>
  <c r="E71" i="10"/>
  <c r="E10" i="10"/>
  <c r="E152" i="10"/>
  <c r="E14" i="10"/>
  <c r="E83" i="10"/>
  <c r="E168" i="10"/>
  <c r="E96" i="10"/>
  <c r="E102" i="10"/>
  <c r="E155" i="10"/>
  <c r="E30" i="10"/>
  <c r="E6" i="10"/>
  <c r="E95" i="10"/>
  <c r="E47" i="10"/>
  <c r="E163" i="10"/>
  <c r="E33" i="10"/>
  <c r="E165" i="10"/>
  <c r="E28" i="10"/>
  <c r="E156" i="10"/>
  <c r="E18" i="10"/>
  <c r="E97" i="10"/>
  <c r="E151" i="10"/>
  <c r="E61" i="10"/>
  <c r="E116" i="10"/>
  <c r="E132" i="10"/>
  <c r="E162" i="10"/>
  <c r="E117" i="10"/>
  <c r="E135" i="10"/>
  <c r="E101" i="10"/>
  <c r="E74" i="10"/>
  <c r="E158" i="10"/>
  <c r="E99" i="10"/>
  <c r="E150" i="10"/>
  <c r="E171" i="10"/>
  <c r="E104" i="10"/>
  <c r="E138" i="10"/>
  <c r="E59" i="10"/>
  <c r="E166" i="10"/>
  <c r="E76" i="10"/>
  <c r="E130" i="10"/>
  <c r="E122" i="10"/>
  <c r="E40" i="10"/>
  <c r="E86" i="10"/>
  <c r="E41" i="10"/>
  <c r="E169" i="10"/>
  <c r="E105" i="10"/>
  <c r="E112" i="10"/>
  <c r="E133" i="10"/>
  <c r="E120" i="10"/>
  <c r="E144" i="10"/>
  <c r="E81" i="10"/>
  <c r="E160" i="10"/>
  <c r="E159" i="10"/>
  <c r="E137" i="10"/>
  <c r="E36" i="10"/>
  <c r="E145" i="10"/>
  <c r="E172" i="10"/>
  <c r="E141" i="10"/>
  <c r="E87" i="10"/>
  <c r="E147" i="10"/>
  <c r="E52" i="10"/>
  <c r="E124" i="10"/>
  <c r="E127" i="10"/>
  <c r="E143" i="10"/>
  <c r="E91" i="10"/>
  <c r="E69" i="10"/>
  <c r="E48" i="10"/>
  <c r="E170" i="10"/>
  <c r="E140" i="10"/>
  <c r="E126" i="10"/>
  <c r="B163" i="10"/>
  <c r="B158" i="10"/>
  <c r="B116" i="10"/>
  <c r="B132" i="10"/>
  <c r="B162" i="10"/>
  <c r="B117" i="10"/>
  <c r="B135" i="10"/>
  <c r="B76" i="10"/>
  <c r="B130" i="10"/>
  <c r="B122" i="10"/>
  <c r="B40" i="10"/>
  <c r="B86" i="10"/>
  <c r="B165" i="10"/>
  <c r="B171" i="10"/>
  <c r="B104" i="10"/>
  <c r="B138" i="10"/>
  <c r="B59" i="10"/>
  <c r="B166" i="10"/>
  <c r="B144" i="10"/>
  <c r="B81" i="10"/>
  <c r="B160" i="10"/>
  <c r="B159" i="10"/>
  <c r="B137" i="10"/>
  <c r="B74" i="10"/>
  <c r="B105" i="10"/>
  <c r="B133" i="10"/>
  <c r="B120" i="10"/>
  <c r="B52" i="10"/>
  <c r="B124" i="10"/>
  <c r="B127" i="10"/>
  <c r="B143" i="10"/>
  <c r="B91" i="10"/>
  <c r="B101" i="10"/>
  <c r="B141" i="10"/>
  <c r="B36" i="10"/>
  <c r="B126" i="10"/>
  <c r="B33" i="10"/>
  <c r="B99" i="10"/>
  <c r="B169" i="10"/>
  <c r="B145" i="10"/>
  <c r="B87" i="10"/>
  <c r="B48" i="10"/>
  <c r="B140" i="10"/>
  <c r="B69" i="10"/>
  <c r="B61" i="10"/>
  <c r="B41" i="10"/>
  <c r="B95" i="10"/>
  <c r="B150" i="10"/>
  <c r="B78" i="10"/>
  <c r="B66" i="10"/>
  <c r="B71" i="10"/>
  <c r="B10" i="10"/>
  <c r="B28" i="10"/>
  <c r="B24" i="10"/>
  <c r="B112" i="10"/>
  <c r="B172" i="10"/>
  <c r="B147" i="10"/>
  <c r="B170" i="10"/>
  <c r="B64" i="10"/>
  <c r="B50" i="10"/>
  <c r="B167" i="10"/>
  <c r="B109" i="10"/>
  <c r="B46" i="10"/>
  <c r="B102" i="10"/>
  <c r="B155" i="10"/>
  <c r="B30" i="10"/>
  <c r="B6" i="10"/>
  <c r="B47" i="10"/>
  <c r="B152" i="10"/>
  <c r="B14" i="10"/>
  <c r="B83" i="10"/>
  <c r="B168" i="10"/>
  <c r="B96" i="10"/>
  <c r="B156" i="10"/>
  <c r="B18" i="10"/>
  <c r="B97" i="10"/>
  <c r="B151" i="10"/>
</calcChain>
</file>

<file path=xl/comments1.xml><?xml version="1.0" encoding="utf-8"?>
<comments xmlns="http://schemas.openxmlformats.org/spreadsheetml/2006/main">
  <authors>
    <author>Ed Eykholt</author>
  </authors>
  <commentList>
    <comment ref="AU3" authorId="0" shapeId="0">
      <text>
        <r>
          <rPr>
            <b/>
            <sz val="9"/>
            <color indexed="81"/>
            <rFont val="Tahoma"/>
            <family val="2"/>
          </rPr>
          <t>Needed due to a bug in json4s in GLoSEval</t>
        </r>
      </text>
    </comment>
    <comment ref="AV3" authorId="0" shapeId="0">
      <text>
        <r>
          <rPr>
            <b/>
            <sz val="9"/>
            <color indexed="81"/>
            <rFont val="Tahoma"/>
            <family val="2"/>
          </rPr>
          <t>Needed only by Splicious UI. Delete later</t>
        </r>
      </text>
    </comment>
    <comment ref="AW3" authorId="0" shapeId="0">
      <text>
        <r>
          <rPr>
            <b/>
            <sz val="9"/>
            <color indexed="81"/>
            <rFont val="Tahoma"/>
            <family val="2"/>
          </rPr>
          <t>Needed for Splicious UI</t>
        </r>
      </text>
    </comment>
    <comment ref="AX3" authorId="0" shapeId="0">
      <text>
        <r>
          <rPr>
            <b/>
            <sz val="9"/>
            <color indexed="81"/>
            <rFont val="Tahoma"/>
            <family val="2"/>
          </rPr>
          <t>required by Splicious UI.  Delete later</t>
        </r>
      </text>
    </comment>
    <comment ref="AY3" authorId="0" shapeId="0">
      <text>
        <r>
          <rPr>
            <b/>
            <sz val="9"/>
            <color indexed="81"/>
            <rFont val="Tahoma"/>
            <family val="2"/>
          </rPr>
          <t>required by Splicious UI.  Delete later</t>
        </r>
      </text>
    </comment>
    <comment ref="BC3" authorId="0" shapeId="0">
      <text>
        <r>
          <rPr>
            <b/>
            <sz val="9"/>
            <color indexed="81"/>
            <rFont val="Tahoma"/>
            <family val="2"/>
          </rPr>
          <t>This is temporary for Splicious UI.  Delete soon.</t>
        </r>
      </text>
    </comment>
  </commentList>
</comments>
</file>

<file path=xl/sharedStrings.xml><?xml version="1.0" encoding="utf-8"?>
<sst xmlns="http://schemas.openxmlformats.org/spreadsheetml/2006/main" count="4705" uniqueCount="2611">
  <si>
    <t>firstName</t>
  </si>
  <si>
    <t>lastName</t>
  </si>
  <si>
    <t>data</t>
  </si>
  <si>
    <t>Bennett</t>
  </si>
  <si>
    <t>id</t>
  </si>
  <si>
    <t>Frank</t>
  </si>
  <si>
    <t>Mukul</t>
  </si>
  <si>
    <t>Nori</t>
  </si>
  <si>
    <t>Aja</t>
  </si>
  <si>
    <t>Narayan</t>
  </si>
  <si>
    <t>Indivar</t>
  </si>
  <si>
    <t>Babu</t>
  </si>
  <si>
    <t>Mandar</t>
  </si>
  <si>
    <t>Rao</t>
  </si>
  <si>
    <t>Nara</t>
  </si>
  <si>
    <t>Uppal</t>
  </si>
  <si>
    <t>Avatar</t>
  </si>
  <si>
    <t>Teja</t>
  </si>
  <si>
    <t>Skanda</t>
  </si>
  <si>
    <t>Balan</t>
  </si>
  <si>
    <t>Balin</t>
  </si>
  <si>
    <t>Bhattacharya</t>
  </si>
  <si>
    <t>Mesha</t>
  </si>
  <si>
    <t>Pawar</t>
  </si>
  <si>
    <t>Uday</t>
  </si>
  <si>
    <t>Chauha</t>
  </si>
  <si>
    <t>Satyavati</t>
  </si>
  <si>
    <t>Raina</t>
  </si>
  <si>
    <t>Anila</t>
  </si>
  <si>
    <t>Tipnis</t>
  </si>
  <si>
    <t>Gatha</t>
  </si>
  <si>
    <t>Sami</t>
  </si>
  <si>
    <t>Minti</t>
  </si>
  <si>
    <t>Kant</t>
  </si>
  <si>
    <t>Diti</t>
  </si>
  <si>
    <t>Bhardwaj</t>
  </si>
  <si>
    <t>Maina</t>
  </si>
  <si>
    <t>Narula</t>
  </si>
  <si>
    <t>Ambrosia</t>
  </si>
  <si>
    <t>Viswanathan</t>
  </si>
  <si>
    <t>Yasiman</t>
  </si>
  <si>
    <t>Badal</t>
  </si>
  <si>
    <t>Matrika</t>
  </si>
  <si>
    <t>Thakur</t>
  </si>
  <si>
    <t>Vandana</t>
  </si>
  <si>
    <t>Dey</t>
  </si>
  <si>
    <t>Marlon</t>
  </si>
  <si>
    <t>Harrison</t>
  </si>
  <si>
    <t>Ebony</t>
  </si>
  <si>
    <t>Rice</t>
  </si>
  <si>
    <t>Jonathon</t>
  </si>
  <si>
    <t>Hart</t>
  </si>
  <si>
    <t>Joey</t>
  </si>
  <si>
    <t>Lawson</t>
  </si>
  <si>
    <t>Jamie</t>
  </si>
  <si>
    <t>Dean</t>
  </si>
  <si>
    <t>Henry</t>
  </si>
  <si>
    <t>Horton</t>
  </si>
  <si>
    <t>Lester</t>
  </si>
  <si>
    <t>Melanie</t>
  </si>
  <si>
    <t>Hill</t>
  </si>
  <si>
    <t>Nicolas</t>
  </si>
  <si>
    <t>Mendez</t>
  </si>
  <si>
    <t>Guadalupe</t>
  </si>
  <si>
    <t>Miller</t>
  </si>
  <si>
    <t>Jane</t>
  </si>
  <si>
    <t>Reed</t>
  </si>
  <si>
    <t>Deborah</t>
  </si>
  <si>
    <t>Anderson</t>
  </si>
  <si>
    <t>Wanda</t>
  </si>
  <si>
    <t>Coleman</t>
  </si>
  <si>
    <t>Mildred</t>
  </si>
  <si>
    <t>Martin</t>
  </si>
  <si>
    <t>Irene</t>
  </si>
  <si>
    <t>Perry</t>
  </si>
  <si>
    <t>Roger</t>
  </si>
  <si>
    <t>Perez</t>
  </si>
  <si>
    <t>Maria</t>
  </si>
  <si>
    <t>Morris</t>
  </si>
  <si>
    <t>Roy</t>
  </si>
  <si>
    <t>Murphy</t>
  </si>
  <si>
    <t>Ernest</t>
  </si>
  <si>
    <t>Thomas</t>
  </si>
  <si>
    <t>Keith</t>
  </si>
  <si>
    <t>Moore</t>
  </si>
  <si>
    <t>Hermann</t>
  </si>
  <si>
    <t>Dreesens</t>
  </si>
  <si>
    <t>Lucia</t>
  </si>
  <si>
    <t>Borde</t>
  </si>
  <si>
    <t>Mihail</t>
  </si>
  <si>
    <t>Dragomirov</t>
  </si>
  <si>
    <t>Daryl</t>
  </si>
  <si>
    <t>Castro</t>
  </si>
  <si>
    <t>Ragnhildr</t>
  </si>
  <si>
    <t>Vogts</t>
  </si>
  <si>
    <t>Silvester</t>
  </si>
  <si>
    <t>Seward</t>
  </si>
  <si>
    <t>Mandy</t>
  </si>
  <si>
    <t>Stilo</t>
  </si>
  <si>
    <t>Issa</t>
  </si>
  <si>
    <t>Ungaro</t>
  </si>
  <si>
    <t>Ferdy</t>
  </si>
  <si>
    <t>Amador</t>
  </si>
  <si>
    <t>Manoel</t>
  </si>
  <si>
    <t>Lamberti</t>
  </si>
  <si>
    <t>Twm</t>
  </si>
  <si>
    <t>Antall</t>
  </si>
  <si>
    <t>Menno</t>
  </si>
  <si>
    <t>Donalds</t>
  </si>
  <si>
    <t>Setsuko</t>
  </si>
  <si>
    <t>Vincent</t>
  </si>
  <si>
    <t>Kalle</t>
  </si>
  <si>
    <t>Dragic</t>
  </si>
  <si>
    <t>Roxane</t>
  </si>
  <si>
    <t>Sarkozi</t>
  </si>
  <si>
    <t>Gerulf</t>
  </si>
  <si>
    <t>Hall</t>
  </si>
  <si>
    <t>Megaira</t>
  </si>
  <si>
    <t>Yap</t>
  </si>
  <si>
    <t>Cerdic</t>
  </si>
  <si>
    <t>Salvage</t>
  </si>
  <si>
    <t>Dragana</t>
  </si>
  <si>
    <t>Nagy</t>
  </si>
  <si>
    <t>Karina</t>
  </si>
  <si>
    <t>Mario</t>
  </si>
  <si>
    <t>Machado</t>
  </si>
  <si>
    <t>Davor</t>
  </si>
  <si>
    <t>Benitez</t>
  </si>
  <si>
    <t>Atarah</t>
  </si>
  <si>
    <t>Page</t>
  </si>
  <si>
    <t>Anita</t>
  </si>
  <si>
    <t>Lim</t>
  </si>
  <si>
    <t>Yadira</t>
  </si>
  <si>
    <t>Masson</t>
  </si>
  <si>
    <t>Chibueze</t>
  </si>
  <si>
    <t>Mendel</t>
  </si>
  <si>
    <t>Lyuba</t>
  </si>
  <si>
    <t>Chevrolet</t>
  </si>
  <si>
    <t>Eva</t>
  </si>
  <si>
    <t>Sheinfeld</t>
  </si>
  <si>
    <t>Dorofei</t>
  </si>
  <si>
    <t>Daniau</t>
  </si>
  <si>
    <t>Toomas</t>
  </si>
  <si>
    <t>Zhu</t>
  </si>
  <si>
    <t>Musa</t>
  </si>
  <si>
    <t>Hakim</t>
  </si>
  <si>
    <t>Ahmad</t>
  </si>
  <si>
    <t>Amirmoez</t>
  </si>
  <si>
    <t>Toufik</t>
  </si>
  <si>
    <t>El-Mofty</t>
  </si>
  <si>
    <t>Zakiyya</t>
  </si>
  <si>
    <t>Samir</t>
  </si>
  <si>
    <t>Xun</t>
  </si>
  <si>
    <t>Khalifa</t>
  </si>
  <si>
    <t>Abdulrashid</t>
  </si>
  <si>
    <t>Irfan</t>
  </si>
  <si>
    <t>Liao</t>
  </si>
  <si>
    <t>Bo</t>
  </si>
  <si>
    <t>Saqqaf</t>
  </si>
  <si>
    <t>Alfarsi</t>
  </si>
  <si>
    <t>UUID</t>
  </si>
  <si>
    <t>89cbeaaf-bb58-48a4-8bdf-2917d6ae110d</t>
  </si>
  <si>
    <t>40c96981-ca91-4083-9dfc-76826df0f432</t>
  </si>
  <si>
    <t>c6a3c02e-5724-4a35-adc7-ddc37d3c721b</t>
  </si>
  <si>
    <t>23c3669c-de78-4a5d-8c15-4a3792a96f10</t>
  </si>
  <si>
    <t>904e5b1e-1314-41da-bdac-f79ff7722e77</t>
  </si>
  <si>
    <t>f9ad7bb7-1524-4e1a-bf8e-3611859f1875</t>
  </si>
  <si>
    <t>f5f1785b-48a4-4078-b9f8-f2b99f74e608</t>
  </si>
  <si>
    <t>b65fb366-a405-41e9-82c5-f51726fad95b</t>
  </si>
  <si>
    <t>4461f860-d367-4cb0-af03-332ea72e9053</t>
  </si>
  <si>
    <t>2413be6a-7573-454d-a393-1d22e45c993b</t>
  </si>
  <si>
    <t>05a543f8-0d75-4a25-9b0f-2ef7c6ac85dc</t>
  </si>
  <si>
    <t>e6075665-67ee-49d2-8fde-61d8fc6ec50e</t>
  </si>
  <si>
    <t>9d4db68d-d527-4cb5-8a3b-c8d1c3ad3024</t>
  </si>
  <si>
    <t>79effdbf-2779-4049-be0b-d8c0c284046e</t>
  </si>
  <si>
    <t>7c0fc06b-4f02-4bf8-8aea-f0125f397555</t>
  </si>
  <si>
    <t>fd2a800d-5bc8-4083-a2c9-4618900d5045</t>
  </si>
  <si>
    <t>3ccea8b2-c856-40ee-aff5-c19817be4ea6</t>
  </si>
  <si>
    <t>f4b080c7-75ee-40b7-848c-a1824bfaa483</t>
  </si>
  <si>
    <t>502a7e29-40bb-4ebd-9666-a0651a920b9a</t>
  </si>
  <si>
    <t>192a8f61-aac0-4261-918c-b1a31f8f26f6</t>
  </si>
  <si>
    <t>e4b86eaf-25ba-4ad5-a52e-35b5c9c17b70</t>
  </si>
  <si>
    <t>aa1a1b4b-c9b4-4d72-96ac-f45f38802f70</t>
  </si>
  <si>
    <t>90139a7b-12bc-4ca1-b8c1-05f15f8baeb3</t>
  </si>
  <si>
    <t>af4ffdd5-8e19-425f-9ff0-2be6fe96c244</t>
  </si>
  <si>
    <t>2317c0f4-c75a-4130-9965-c039bc39db62</t>
  </si>
  <si>
    <t>8ae601e0-32dd-49d0-8c34-76196ad59861</t>
  </si>
  <si>
    <t>f5cd3cf1-f5d3-4f50-a951-e898b9272eb1</t>
  </si>
  <si>
    <t>ed51310a-b84e-4864-9ada-583139871511</t>
  </si>
  <si>
    <t>9202217f-e525-46e8-b539-8d2206a526d0</t>
  </si>
  <si>
    <t>2e7de2ea-9a33-4fd1-aeff-3ab2abf40adc</t>
  </si>
  <si>
    <t>a0182840-d318-48dc-a2f9-550d9a39b9b5</t>
  </si>
  <si>
    <t>5c06cf2d-4b1d-4ee7-b0ce-64bc5f1fd429</t>
  </si>
  <si>
    <t>622eae32-5c48-4c2f-8b93-dc655380e0e5</t>
  </si>
  <si>
    <t>23843ee2-0209-4809-9929-f33cc315fcc0</t>
  </si>
  <si>
    <t>6300a1bb-906c-4013-82cc-4d30f62dfac5</t>
  </si>
  <si>
    <t>13421f9e-1bff-4575-820d-1806c8d31190</t>
  </si>
  <si>
    <t>a2ecef3f-df23-467a-bfe1-1fa2d331442d</t>
  </si>
  <si>
    <t>ee988673-4459-4630-91c3-6f6d9084641e</t>
  </si>
  <si>
    <t>93a381ad-c00d-4ee3-9a5a-fa47308efe64</t>
  </si>
  <si>
    <t>b8616225-0496-417d-bcb9-be4a8bc54c7d</t>
  </si>
  <si>
    <t>bc9721c0-6db1-4dd3-a5e2-4e3823ac112b</t>
  </si>
  <si>
    <t>11252d6b-4da4-4fbd-8fe8-d7f36ffbd4c7</t>
  </si>
  <si>
    <t>dbcc610b-ab0e-4a82-9aba-af849ffb6b6b</t>
  </si>
  <si>
    <t>cb979e8b-8c81-42fe-a093-455a823f067d</t>
  </si>
  <si>
    <t>770495fe-e2b3-43aa-925a-dc4223a99c92</t>
  </si>
  <si>
    <t>4c6642bc-dfe4-45d6-8077-52210d6dff15</t>
  </si>
  <si>
    <t>b54e7190-040d-469d-8836-dd7afa6aed91</t>
  </si>
  <si>
    <t>2af95444-262e-4d3d-93e4-3e9b09d8cc2f</t>
  </si>
  <si>
    <t>1a1bb32e-3a44-4ce1-be6f-6095ff8306dc</t>
  </si>
  <si>
    <t>4c97d00a-f9b7-4073-93bc-968c29f4e86a</t>
  </si>
  <si>
    <t>7766a637-23b8-44aa-a043-3ccba9693d98</t>
  </si>
  <si>
    <t>0689abfa-06cc-49a5-adb6-0e53134b0958</t>
  </si>
  <si>
    <t>476aab86-01a7-4cc8-a80e-b2f36ad6ed0e</t>
  </si>
  <si>
    <t>9c51c8d1-1948-4d63-9dc1-31e7ffe40865</t>
  </si>
  <si>
    <t>4f773a4e-d1f7-4eb4-9a6f-5f81919bd4c5</t>
  </si>
  <si>
    <t>94a8c78e-a71b-449d-aee7-38590853c242</t>
  </si>
  <si>
    <t>23e9ff8a-c0fd-40a3-8849-a1f1579f1179</t>
  </si>
  <si>
    <t>43a9f1ee-41d1-4181-9360-4415f9624ce2</t>
  </si>
  <si>
    <t>cb4ac0f8-8d6e-4458-a018-66484ce4dff9</t>
  </si>
  <si>
    <t>d57e47d9-3ad4-45d3-9dd9-c7898dcfbfbc</t>
  </si>
  <si>
    <t>3637b365-f83f-4746-9bad-041537e4ff2c</t>
  </si>
  <si>
    <t>9497068c-5c42-48e2-8de9-14a2e44dc651</t>
  </si>
  <si>
    <t>dfe045e9-42ad-41e5-a2a0-9890b219e4f7</t>
  </si>
  <si>
    <t>955f3107-fd5f-46bc-a28d-f18f82cc8cf6</t>
  </si>
  <si>
    <t>f7fe2ff1-5756-4ff9-a3fd-15961118746b</t>
  </si>
  <si>
    <t>4588b052-b643-4add-ade9-803c3607ffbd</t>
  </si>
  <si>
    <t>16b3ad7e-8e05-4f35-a81a-4e28b3456f73</t>
  </si>
  <si>
    <t>63653fbb-2f01-4952-a455-a637f46db7ee</t>
  </si>
  <si>
    <t>d1567958-1d4b-48eb-9613-fbfe7dc352b4</t>
  </si>
  <si>
    <t>1e15d29f-3bfc-4c23-8be7-6f4bb0e19df9</t>
  </si>
  <si>
    <t>dd8bdf36-fdd1-4046-9fb7-f36848840cdd</t>
  </si>
  <si>
    <t>b320523a-00e1-4700-bdac-8ff06aad24fc</t>
  </si>
  <si>
    <t>af258f6f-4dea-4f5a-936d-be49c638b262</t>
  </si>
  <si>
    <t>04171b5e-c892-4647-aba2-9eed98b15214</t>
  </si>
  <si>
    <t>0063a81d-a4ec-4588-bc34-d261c64a76d9</t>
  </si>
  <si>
    <t>c1835ecc-f9ea-4449-af7b-2fcea845763c</t>
  </si>
  <si>
    <t>7107881c-c5c3-4939-8886-5c7fd5a87b8c</t>
  </si>
  <si>
    <t>5a452f49-bb74-4f96-8656-65f6df9856be</t>
  </si>
  <si>
    <t>a4ebdfba-9bc3-4d91-98cc-7f652d849c3a</t>
  </si>
  <si>
    <t>5da946b7-7b4e-4e7b-8cfd-4eb5c020b0c0</t>
  </si>
  <si>
    <t>95580059-5628-403f-81c8-a3c5aa4d91ec</t>
  </si>
  <si>
    <t>pwd</t>
  </si>
  <si>
    <t>profilePic</t>
  </si>
  <si>
    <t>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t>
  </si>
  <si>
    <t>{</t>
  </si>
  <si>
    <t>&lt; paste agent rows here &gt;</t>
  </si>
  <si>
    <t>id data</t>
  </si>
  <si>
    <t>loginId data</t>
  </si>
  <si>
    <t>pwd data</t>
  </si>
  <si>
    <t>contacts</t>
  </si>
  <si>
    <t>email</t>
  </si>
  <si>
    <t>contact1</t>
  </si>
  <si>
    <t>contact1 type</t>
  </si>
  <si>
    <t>ID</t>
  </si>
  <si>
    <t>Value</t>
  </si>
  <si>
    <t>Type</t>
  </si>
  <si>
    <t>string</t>
  </si>
  <si>
    <t>Adobe Illustrator</t>
  </si>
  <si>
    <t>Adobe InDesign</t>
  </si>
  <si>
    <t>Adobe Photoshop</t>
  </si>
  <si>
    <t>Analytics</t>
  </si>
  <si>
    <t>Android</t>
  </si>
  <si>
    <t>APIs</t>
  </si>
  <si>
    <t>Art Design</t>
  </si>
  <si>
    <t>AutoCAD</t>
  </si>
  <si>
    <t>Backup Management</t>
  </si>
  <si>
    <t>C</t>
  </si>
  <si>
    <t>C++</t>
  </si>
  <si>
    <t>Certifications</t>
  </si>
  <si>
    <t>Client Server</t>
  </si>
  <si>
    <t>Client Support</t>
  </si>
  <si>
    <t>Configuration</t>
  </si>
  <si>
    <t>Content Management Systems (CMS)</t>
  </si>
  <si>
    <t>Content Managment</t>
  </si>
  <si>
    <t>Corel Draw</t>
  </si>
  <si>
    <t>Corel Word Perfect</t>
  </si>
  <si>
    <t>CSS</t>
  </si>
  <si>
    <t>Data Analytics</t>
  </si>
  <si>
    <t>Design</t>
  </si>
  <si>
    <t>Desktop Publishing</t>
  </si>
  <si>
    <t>Diagnostics</t>
  </si>
  <si>
    <t>Documentation</t>
  </si>
  <si>
    <t>Email</t>
  </si>
  <si>
    <t>End User Support</t>
  </si>
  <si>
    <t>Engineering</t>
  </si>
  <si>
    <t>Excel</t>
  </si>
  <si>
    <t>FileMaker Pro</t>
  </si>
  <si>
    <t>Fortran</t>
  </si>
  <si>
    <t>Graphic Design</t>
  </si>
  <si>
    <t>Hardware</t>
  </si>
  <si>
    <t>Help Desk</t>
  </si>
  <si>
    <t>HTML</t>
  </si>
  <si>
    <t>Implementation</t>
  </si>
  <si>
    <t>Installation</t>
  </si>
  <si>
    <t>Internet</t>
  </si>
  <si>
    <t>iOS</t>
  </si>
  <si>
    <t>iPhone</t>
  </si>
  <si>
    <t>Java</t>
  </si>
  <si>
    <t>Javascript</t>
  </si>
  <si>
    <t>Linux</t>
  </si>
  <si>
    <t>Mac</t>
  </si>
  <si>
    <t>Matlab</t>
  </si>
  <si>
    <t>Maya</t>
  </si>
  <si>
    <t>Microsoft Excel</t>
  </si>
  <si>
    <t>Microsoft Office</t>
  </si>
  <si>
    <t>Microsoft Outlook</t>
  </si>
  <si>
    <t>Microsoft Publisher</t>
  </si>
  <si>
    <t>Microsoft Visual</t>
  </si>
  <si>
    <t>Microsoft Word</t>
  </si>
  <si>
    <t>Mobile</t>
  </si>
  <si>
    <t>MySQL</t>
  </si>
  <si>
    <t>Networks</t>
  </si>
  <si>
    <t>Open Source Software</t>
  </si>
  <si>
    <t>Oracle</t>
  </si>
  <si>
    <t>Perl</t>
  </si>
  <si>
    <t>PHP</t>
  </si>
  <si>
    <t>Presentations</t>
  </si>
  <si>
    <t>Processing</t>
  </si>
  <si>
    <t>Programming</t>
  </si>
  <si>
    <t>PT Modeler</t>
  </si>
  <si>
    <t>Python</t>
  </si>
  <si>
    <t>QuickBooks</t>
  </si>
  <si>
    <t>Ruby</t>
  </si>
  <si>
    <t>Shade</t>
  </si>
  <si>
    <t>Software</t>
  </si>
  <si>
    <t>Spreadsheet</t>
  </si>
  <si>
    <t>SQL</t>
  </si>
  <si>
    <t>Support</t>
  </si>
  <si>
    <t>Systems Administration</t>
  </si>
  <si>
    <t>Tech Support</t>
  </si>
  <si>
    <t>Troubleshooting</t>
  </si>
  <si>
    <t>UI / UX</t>
  </si>
  <si>
    <t>Unix</t>
  </si>
  <si>
    <t>Web Page Design</t>
  </si>
  <si>
    <t>Windows</t>
  </si>
  <si>
    <t>Word Processing</t>
  </si>
  <si>
    <t>XHTML</t>
  </si>
  <si>
    <t>XML</t>
  </si>
  <si>
    <t>Posts</t>
  </si>
  <si>
    <t>"agents" : [</t>
  </si>
  <si>
    <t>skills</t>
  </si>
  <si>
    <t>61017577-5864-425e-b009-d4be2cb7701a</t>
  </si>
  <si>
    <t>9a36211f-8b6e-4d88-8f25-a85b1d2e22b6</t>
  </si>
  <si>
    <t>f68fbdc6-f684-4e71-b4df-bd0b373c957a</t>
  </si>
  <si>
    <t>154f5fef-a523-4aab-a3f9-6dced4fdee21</t>
  </si>
  <si>
    <t>4416192b-9dec-49b0-9d13-fb0815af6c3f</t>
  </si>
  <si>
    <t>3c91c578-2d39-42d4-adb0-9071d9eb116a</t>
  </si>
  <si>
    <t>b48bfe5a-15fa-4d8e-b253-752b51c2b94b</t>
  </si>
  <si>
    <t>3c855583-2871-4a44-9cb5-87d066d0cfb0</t>
  </si>
  <si>
    <t>ef6a7b08-beaf-4c8a-994f-dcbed4a37909</t>
  </si>
  <si>
    <t>133d68b1-590b-43f6-a8f3-5d71df21b832</t>
  </si>
  <si>
    <t>dabec9ba-3b44-4fc8-a012-0fb44329bce8</t>
  </si>
  <si>
    <t>9b5454de-c111-41d1-a461-2eba1165499f</t>
  </si>
  <si>
    <t>da1fd939-817f-4e4c-8579-109b387fecd4</t>
  </si>
  <si>
    <t>75c9eaa6-31e5-4487-9bc7-50ecfd5e305e</t>
  </si>
  <si>
    <t>0aaf6951-0fdf-4849-a4e1-545a9e1686c4</t>
  </si>
  <si>
    <t>42a0860c-21e8-4634-a4a4-c4e73bf62062</t>
  </si>
  <si>
    <t>131e93e9-0065-4bdd-82ab-13b776412e09</t>
  </si>
  <si>
    <t>1361d3d5-ff58-42ec-b545-cd1f8adc5072</t>
  </si>
  <si>
    <t>d5d446db-f750-4f97-b7b3-5e1a8eb469cd</t>
  </si>
  <si>
    <t>6a1e742c-f083-41bc-9bcc-ea4ee5c5138c</t>
  </si>
  <si>
    <t>2be8fe9b-1d6b-4a52-9255-ff2e7fd93b38</t>
  </si>
  <si>
    <t>aa570712-a85f-4d11-9ef7-fd6ffcd88e35</t>
  </si>
  <si>
    <t>b8960ddc-0f18-4d9f-99b1-3b714e649e09</t>
  </si>
  <si>
    <t>908206b9-0db2-4d7d-b6a2-6832a8b1f1f0</t>
  </si>
  <si>
    <t>73c04b1d-8711-404b-b7d4-02d94bcc79f1</t>
  </si>
  <si>
    <t>40bec80f-1aeb-431f-a060-c531ec285d1e</t>
  </si>
  <si>
    <t>2c4bb5ca-1197-4b3f-be11-933eb89657c4</t>
  </si>
  <si>
    <t>bdf6edbf-08f6-41ac-a60b-7683c5116400</t>
  </si>
  <si>
    <t>7943b084-f83a-43b7-8775-cfb384f7da20</t>
  </si>
  <si>
    <t>6a6dde8e-55d8-4986-b1b1-8ffc4de76194</t>
  </si>
  <si>
    <t>694d0df8-2879-4500-a964-7f3ae79d912e</t>
  </si>
  <si>
    <t>2c737e85-ea19-4e4d-bd12-b4d3e320b0d5</t>
  </si>
  <si>
    <t>2fe89cd1-5a44-46bc-ad33-d90255cb5dc8</t>
  </si>
  <si>
    <t>565b2696-b9da-4291-8626-227e0494e26b</t>
  </si>
  <si>
    <t>fe6db36b-f241-4b5d-9d04-5d17a3d7e5ec</t>
  </si>
  <si>
    <t>a3438181-d947-418b-af93-4a0dad89d726</t>
  </si>
  <si>
    <t>5b4199c9-de2e-4019-a4e8-66e70151860d</t>
  </si>
  <si>
    <t>45562367-7158-4852-8aa1-140064dcb7b4</t>
  </si>
  <si>
    <t>183bb5f5-faa9-44b8-880b-e9d2cc96310f</t>
  </si>
  <si>
    <t>30e7d272-3e83-4f15-a3c4-2ce42f7a0ccd</t>
  </si>
  <si>
    <t>2f491625-40a0-44bf-a594-abf85ed507bf</t>
  </si>
  <si>
    <t>55e4cf6b-36e7-446a-b2b3-d3f083d94c22</t>
  </si>
  <si>
    <t>e9ed81e1-787b-424f-a1ec-521c84d3a049</t>
  </si>
  <si>
    <t>2b9fa0b4-b3e9-46a2-bc89-0681333b1de2</t>
  </si>
  <si>
    <t>33affc26-4ece-4a16-82e7-3543e78e9675</t>
  </si>
  <si>
    <t>a39dcacc-a71b-458d-82fc-3b038e854468</t>
  </si>
  <si>
    <t>0389e579-be7e-497a-9a03-33437d5de1a8</t>
  </si>
  <si>
    <t>3f30b4f6-62be-4c2f-85fe-4712ce37198a</t>
  </si>
  <si>
    <t>9d514783-a7de-4e9e-a1c7-ec5f2a49e45d</t>
  </si>
  <si>
    <t>570f77cc-8ab3-4e2b-ba65-214198ed50ee</t>
  </si>
  <si>
    <t>578b672c-aacc-485a-8694-ed648572a92d</t>
  </si>
  <si>
    <t>d898c652-5bba-439b-adc5-7958d406d5f1</t>
  </si>
  <si>
    <t>0f8dd461-f29b-44ff-82d8-4298278c9dfb</t>
  </si>
  <si>
    <t>fb161781-ed4f-4ace-9163-256c9c0152ea</t>
  </si>
  <si>
    <t>79d5b3ac-5676-429f-b571-4f80f6e7b40c</t>
  </si>
  <si>
    <t>c5cf9a59-fba1-4c7c-a01f-341eeaae2a13</t>
  </si>
  <si>
    <t>3d549721-450d-4a5b-b993-ee7f316a4721</t>
  </si>
  <si>
    <t>27025d62-113b-4af5-a14d-f405ca68d5de</t>
  </si>
  <si>
    <t>b76690d6-64e5-4bc5-9151-4321b8d854f9</t>
  </si>
  <si>
    <t>f050957d-983c-41c8-98fa-44833dd29620</t>
  </si>
  <si>
    <t>16f207b5-49ee-42ea-84d1-8b40e8ee6788</t>
  </si>
  <si>
    <t>a0c07e61-2d03-4d97-9ebe-e92e827c0e29</t>
  </si>
  <si>
    <t>23279b58-ad81-4186-affc-797889a50b9b</t>
  </si>
  <si>
    <t>293d0806-57d7-4519-9d60-aa8a8d344862</t>
  </si>
  <si>
    <t>4944b871-87d8-4c86-8b99-77289c52be2c</t>
  </si>
  <si>
    <t>8a0c0b38-e1b4-4bfc-83b2-1f641eafdf3e</t>
  </si>
  <si>
    <t>7c0a2c8e-3303-4de7-94dc-95ad1edab9da</t>
  </si>
  <si>
    <t>936db0f8-82c3-4788-827b-dba8fc3490e1</t>
  </si>
  <si>
    <t>97c4a074-847b-4803-945d-5d12de2e33e3</t>
  </si>
  <si>
    <t>759ad788-e526-4821-b365-b32767ba852a</t>
  </si>
  <si>
    <t>34e598eb-b232-4ca6-92be-903da6e37d13</t>
  </si>
  <si>
    <t>8ab87f04-b07a-407d-93ec-bb1def7ecd8c</t>
  </si>
  <si>
    <t>80032caf-b243-47c7-8d1b-b4bbc740afa0</t>
  </si>
  <si>
    <t>2040fea0-4c71-4834-a91a-23f1963a2808</t>
  </si>
  <si>
    <t>e7c24dfa-8ea7-483c-8a54-ee937086f242</t>
  </si>
  <si>
    <t>64d7da3d-7b14-4557-9e6f-72922031d3ad</t>
  </si>
  <si>
    <t>100c88b6-4538-4e5c-9eae-bab19e64e225</t>
  </si>
  <si>
    <t>03ac8624-0ada-4354-b1af-bec36f4db486</t>
  </si>
  <si>
    <t>b9630bfe-c428-4f68-8850-d418cec23c4a</t>
  </si>
  <si>
    <t>41535868-f3a8-4ac9-8c05-0e919f722b0e</t>
  </si>
  <si>
    <t>673b1f06-3d4c-4040-a9f0-6aa6abc73cdc</t>
  </si>
  <si>
    <t>a84a856d-f2a2-42ca-87dc-6fed616f99d6</t>
  </si>
  <si>
    <t>a2b8af36-43f4-4b7e-babd-748c28fdabcd</t>
  </si>
  <si>
    <t>70d14638-c57f-4e68-b213-364379465eb3</t>
  </si>
  <si>
    <t>37aaebf2-9b99-4350-98db-bafab12b7e7c</t>
  </si>
  <si>
    <t>dc602866-7df5-40cf-b0a1-6e737b67ff7f</t>
  </si>
  <si>
    <t>4f6f4c0a-7142-4585-a814-9ba69b08dae4</t>
  </si>
  <si>
    <t>18a204b8-d9fb-4b85-badc-6771ee2313dd</t>
  </si>
  <si>
    <t>f5261965-e9d8-494f-884f-69c7799c6553</t>
  </si>
  <si>
    <t>18a29610-2868-4ad9-a0a7-6de594f45dd2</t>
  </si>
  <si>
    <t>8208837f-8eb5-44e8-aa91-3e54973222fd</t>
  </si>
  <si>
    <t>83c3b59c-dee5-453b-9372-6e591faf0fe0</t>
  </si>
  <si>
    <t>424e3129-edff-4646-aa99-b393495284a5</t>
  </si>
  <si>
    <t>03bf1cae-8c5e-4ac4-9ed9-e00cd10fa5d4</t>
  </si>
  <si>
    <t>1e4579f9-18c5-4b21-bd64-cfc16e652cb9</t>
  </si>
  <si>
    <t>bb8b59c8-654a-4674-bc9e-1751a5a58e08</t>
  </si>
  <si>
    <t>b4f9ba66-e331-4b2d-b4a4-464ab215d66d</t>
  </si>
  <si>
    <t>e6b52e2d-8f29-4828-8bf9-7300863cd249</t>
  </si>
  <si>
    <t>5ec526f0-618d-4659-ac4f-6917fc2bfad0</t>
  </si>
  <si>
    <t>fcd3453f-49a1-4bc8-b13d-af38cc36cea1</t>
  </si>
  <si>
    <t>7d722dca-600c-4c53-9706-da65ee04f575</t>
  </si>
  <si>
    <t>17dfb71d-d58f-4075-9597-0add32d1d967</t>
  </si>
  <si>
    <t>0683a16f-f16d-4af2-aa48-290dbdaf3af0</t>
  </si>
  <si>
    <t>2c605e3d-41ec-4a4c-9331-032371d8837a</t>
  </si>
  <si>
    <t>e8e3173b-1c42-4a29-b026-699e9992dd1a</t>
  </si>
  <si>
    <t>adb03f06-b212-4b14-9ed9-e2ba33fba78e</t>
  </si>
  <si>
    <t>fff72f12-4a31-43f0-878a-9024871b0cc4</t>
  </si>
  <si>
    <t>92fc2b73-c99d-4102-b259-f5e88a1797f9</t>
  </si>
  <si>
    <t>6e239309-ebe1-4b46-9f8c-914101b5821e</t>
  </si>
  <si>
    <t>edeef568-67a6-425d-b942-f569f4136e9f</t>
  </si>
  <si>
    <t>f2e0d58b-a8d6-4566-94e9-67631505f7e2</t>
  </si>
  <si>
    <t>8c5e80d1-dc64-43de-8dd9-8dd289567d89</t>
  </si>
  <si>
    <t>dd8bfdc6-ab31-4a9f-ba57-23c6dcd73c2d</t>
  </si>
  <si>
    <t>641febfe-4149-48f5-b109-6861bdd19e5d</t>
  </si>
  <si>
    <t>6795c7c6-fc72-4b5c-8c00-5b17e2a9eae8</t>
  </si>
  <si>
    <t>f66fbe5b-bb39-433c-b72c-e77e733a6ae7</t>
  </si>
  <si>
    <t>49ee0022-ddb3-4938-9e7b-cb80b4ec20c7</t>
  </si>
  <si>
    <t>25e71485-102a-4f20-8f99-c4f83d4fec72</t>
  </si>
  <si>
    <t>70bd1311-b53d-47b9-a384-2494ede1b0a4</t>
  </si>
  <si>
    <t>4b5fd8b2-1d6c-44a5-94d2-4bac56c6044a</t>
  </si>
  <si>
    <t>629b8953-5e84-4599-a835-3939f7e0a087</t>
  </si>
  <si>
    <t>6a25cb81-cfba-47de-92b0-6880a8bc8b5e</t>
  </si>
  <si>
    <t>87e88589-992c-43b3-8c91-4d9e5d3947b5</t>
  </si>
  <si>
    <t>17284f2b-b8cd-496b-8fc7-c05738b6166e</t>
  </si>
  <si>
    <t>8ad94bfa-21a9-439c-9b45-b373abfba093</t>
  </si>
  <si>
    <t>88fea945-36cc-45b1-a033-003a9e062db5</t>
  </si>
  <si>
    <t>d79221e4-2cbc-471c-9dc4-97277426785b</t>
  </si>
  <si>
    <t>cec2d206-6f9b-4ca2-bfd0-bac97fc93f72</t>
  </si>
  <si>
    <t>ab9f63ad-840e-4770-8b39-ae0d031569d6</t>
  </si>
  <si>
    <t>92617b39-8a66-4ab2-bf19-ae32c1f400da</t>
  </si>
  <si>
    <t>228967f7-8e8e-401c-91f4-e126e9e5d3d5</t>
  </si>
  <si>
    <t>9d2e0c89-9f55-4efc-a9ba-ea7e65116093</t>
  </si>
  <si>
    <t>7177b4b6-de92-4f15-9e7d-b07983000b6e</t>
  </si>
  <si>
    <t>42409b39-88dc-4552-87c4-e544f2480bf5</t>
  </si>
  <si>
    <t>cc31269f-86e4-47f7-9370-9d4b7c62c46c</t>
  </si>
  <si>
    <t>1438dd6d-dfdf-4e69-a094-03ec091b6945</t>
  </si>
  <si>
    <t>6603b32a-8afc-4140-9ff6-588384ff91fb</t>
  </si>
  <si>
    <t>f2e5da87-d4a5-4580-8cc8-12a0f8189df2</t>
  </si>
  <si>
    <t>a6549d56-2c60-4809-aae5-c956944ff60e</t>
  </si>
  <si>
    <t>277ebd60-99fd-47d1-ba0b-ea627be18c52</t>
  </si>
  <si>
    <t>a6dcf980-95ce-478e-b9d8-556a1d8bbcf1</t>
  </si>
  <si>
    <t>d6323627-1bfb-4ee6-b947-c878d2edc032</t>
  </si>
  <si>
    <t>64ed1756-fef3-4e8c-abc5-d4c220193d2e</t>
  </si>
  <si>
    <t>82dfdb60-b608-4866-aca1-94cb23fe3475</t>
  </si>
  <si>
    <t>7a55d001-aacf-4477-9875-010f7d42f81d</t>
  </si>
  <si>
    <t>7ad0d813-3d05-4c9b-b777-2de3b8ebba44</t>
  </si>
  <si>
    <t>4ce74909-13f4-4c7c-a9b4-919ce36665b9</t>
  </si>
  <si>
    <t>d7f8b19b-a3bc-465d-af0e-f88473e87a52</t>
  </si>
  <si>
    <t>25eed948-59f6-40f5-b75c-af9decf3587b</t>
  </si>
  <si>
    <t>efb9681f-038d-42bb-aaf9-69971195c444</t>
  </si>
  <si>
    <t>0a7a197d-9542-464a-9e35-955a69803c62</t>
  </si>
  <si>
    <t>09cd1ae9-18a5-4e1d-993d-182329ad491e</t>
  </si>
  <si>
    <t>21bdcd7f-1da7-4481-88bf-4dbd227798ab</t>
  </si>
  <si>
    <t>c42f23b6-f238-487d-8482-acb2121a4ca9</t>
  </si>
  <si>
    <t>2c1a9407-d81c-44a2-83c3-f88471de66ac</t>
  </si>
  <si>
    <t>81022f09-fd7f-44f2-a388-8b0e06497a68</t>
  </si>
  <si>
    <t>9555d927-d5a7-4c50-b604-071b4832a4aa</t>
  </si>
  <si>
    <t>e1016a5a-1ae0-4136-8e22-a15117835dd4</t>
  </si>
  <si>
    <t>f6de4ab7-9907-4a82-a339-652b4a116fff</t>
  </si>
  <si>
    <t>27a79bb6-b726-45f5-9fb0-dfa1a0ffd4cf</t>
  </si>
  <si>
    <t>9b0d3ccc-e67b-4324-8d59-f7f575d2e2d8</t>
  </si>
  <si>
    <t>eeeaa8f1-2430-426e-8fce-e44d0c1bc0f7</t>
  </si>
  <si>
    <t>3f057a6f-27af-4708-ba25-69e67770b2e6</t>
  </si>
  <si>
    <t>c270d147-aea9-41bb-b917-e51f8b574b1f</t>
  </si>
  <si>
    <t>23f32e72-39b8-4980-8c48-35ea580d88ae</t>
  </si>
  <si>
    <t>01ce96d3-150e-4d32-8c4a-7f517254981c</t>
  </si>
  <si>
    <t>a96d36b6-5288-4401-967c-68a6566537f3</t>
  </si>
  <si>
    <t>dfd378bd-c1b8-4158-8850-b25852e736b9</t>
  </si>
  <si>
    <t>2154be4c-f494-47de-b2c5-7662fe8503eb</t>
  </si>
  <si>
    <t>e8862908-41be-48f9-86ee-4540715ad44b</t>
  </si>
  <si>
    <t>26754332-e1eb-4441-9480-87bc0c3137bf</t>
  </si>
  <si>
    <t>5b3a3b4c-9b88-4036-9a4a-f3ba2f2198ca</t>
  </si>
  <si>
    <t>6472c6e5-ecef-4cef-be8d-448960da7b2c</t>
  </si>
  <si>
    <t>247ee590-fb04-4649-9c9d-190923fb6fde</t>
  </si>
  <si>
    <t>c21ac556-3531-482e-836d-81f838f3ceae</t>
  </si>
  <si>
    <t>95217d15-346f-4a9d-beb1-6e6d6a1a1188</t>
  </si>
  <si>
    <t>a8f990b7-01a3-446d-9123-2e4530c72aca</t>
  </si>
  <si>
    <t>bd79a624-10da-4378-85a0-94de6ae16511</t>
  </si>
  <si>
    <t>a619c7fe-5b34-4788-ab47-0611cf2fe03a</t>
  </si>
  <si>
    <t>a9cefc9b-f2e5-4ae1-bc74-94584e94a932</t>
  </si>
  <si>
    <t>77c28a0f-f9f4-4e00-a6ed-b456cad6954c</t>
  </si>
  <si>
    <t>33a9fe50-fe5f-4a94-986b-f0ea55ec45c3</t>
  </si>
  <si>
    <t>f634e5cb-0fb4-44bb-8e70-0287a698fe02</t>
  </si>
  <si>
    <t>b782b57a-065f-4226-9d11-85390f91eb59</t>
  </si>
  <si>
    <t>7c1174df-7309-4cbd-8c19-968771d12679</t>
  </si>
  <si>
    <t>6c52aade-d767-4ddb-ad14-5e1030cf537a</t>
  </si>
  <si>
    <t>9a7f6fc3-b501-4b8b-9f7f-36bc3dbae00b</t>
  </si>
  <si>
    <t>b1f4c36c-011e-4788-aea8-18bcb384594f</t>
  </si>
  <si>
    <t>d20858e0-35a7-43a2-a32f-a2320c45135e</t>
  </si>
  <si>
    <t>2913465b-13db-4518-bc8b-df39c39d512c</t>
  </si>
  <si>
    <t>584e352a-1ef1-43b6-bcb7-02d4255dfb3a</t>
  </si>
  <si>
    <t>eb3f5d98-c366-4e89-80b3-8a3f77287009</t>
  </si>
  <si>
    <t>3ea9a413-4d81-4f4f-afc2-1fc5da1900a2</t>
  </si>
  <si>
    <t>db74019c-8ddd-4d25-a724-b58c01508ea0</t>
  </si>
  <si>
    <t>52ed8f50-eafb-47e6-9c57-fa1b5dfb265b</t>
  </si>
  <si>
    <t>990acf27-580e-4038-822f-d3bc7147bccf</t>
  </si>
  <si>
    <t>0107cf16-e88e-4c83-a08e-e309496c0dfa</t>
  </si>
  <si>
    <t>bcfb695c-bc3b-4680-a08c-42923ea7d953</t>
  </si>
  <si>
    <t>5197a5f7-e0c1-40ad-a403-35b8067f4c66</t>
  </si>
  <si>
    <t>4273be14-141e-482c-8827-782ec65a4509</t>
  </si>
  <si>
    <t>0b45ee29-a658-4682-8271-1445d436e7a0</t>
  </si>
  <si>
    <t>41fa535d-1ebc-4460-bc99-ca8e3c3bb32c</t>
  </si>
  <si>
    <t>9e52538b-6c67-479e-b364-a66af17faf59</t>
  </si>
  <si>
    <t>a6fa29fb-527d-4c8f-9fcc-8be982a7bc9b</t>
  </si>
  <si>
    <t>c0ebce2f-a550-40d7-bc18-c25decb4fc91</t>
  </si>
  <si>
    <t>2f1933b8-af59-4106-91dd-8f182ec7dc6c</t>
  </si>
  <si>
    <t>611156e8-5dda-4be8-bbfb-53a02ac1d273</t>
  </si>
  <si>
    <t>91f375be-71f0-46e2-9f29-0ad17b702f53</t>
  </si>
  <si>
    <t>b7b7a17d-ecde-4a14-9040-6e315548ded9</t>
  </si>
  <si>
    <t>9429e5da-72f1-4182-b88d-853f665699b5</t>
  </si>
  <si>
    <t>a61a33f8-5c46-43d4-8d90-2a655386161e</t>
  </si>
  <si>
    <t>b8999b5a-0a22-4d88-8c73-2ea0e1b3083d</t>
  </si>
  <si>
    <t>c88c9fb6-5659-4bf0-804f-0b24902bbbfd</t>
  </si>
  <si>
    <t>2408d5d1-a95d-4ed8-b1c0-2bff7ec3067f</t>
  </si>
  <si>
    <t>65f3e278-c1b4-478c-840a-484ca75703e6</t>
  </si>
  <si>
    <t>4a229b6b-bf35-49cc-bacb-ce0df5a6e8d4</t>
  </si>
  <si>
    <t>ba8ffd77-1b70-4ff0-a4d0-0bcbf13a0909</t>
  </si>
  <si>
    <t>ffc0d35b-9e1f-4408-bd9b-a634a23e7eec</t>
  </si>
  <si>
    <t>054b36d8-43a8-488a-8d4e-13966088de31</t>
  </si>
  <si>
    <t>c46ad357-7145-47e0-b85f-ba3b93211d8a</t>
  </si>
  <si>
    <t>bc036c66-7545-4bd4-8f74-59d435a6a6cb</t>
  </si>
  <si>
    <t>1e5fd992-7577-4c5d-a717-4bdebe083f13</t>
  </si>
  <si>
    <t>45cdb5c6-e8bc-44bd-9ddc-89c21b1bac7a</t>
  </si>
  <si>
    <t>384b4518-41fb-41dd-929d-cd587b7c54c6</t>
  </si>
  <si>
    <t>e84c8b23-c473-45c6-ad70-c3e5af3d8c63</t>
  </si>
  <si>
    <t>4fa46bb5-9136-43dd-810b-37f32daad328</t>
  </si>
  <si>
    <t>f1213bf6-b2fe-49c9-bf82-89227a832a18</t>
  </si>
  <si>
    <t>aa084a50-44ce-45d9-9c37-968473269349</t>
  </si>
  <si>
    <t>d1b0588c-fad8-4202-bd60-cb24f4a80b56</t>
  </si>
  <si>
    <t>ed4b0b1d-506b-406a-a077-6dd500caf179</t>
  </si>
  <si>
    <t>2fe6e725-e102-4bdb-bff3-0ee48777545e</t>
  </si>
  <si>
    <t>af511031-4593-47ec-be6d-4eed10c1ce33</t>
  </si>
  <si>
    <t>7705e700-2402-4818-88ad-3343dc1cbe5b</t>
  </si>
  <si>
    <t>bb843769-aa47-407f-9a32-2e94214fbdd1</t>
  </si>
  <si>
    <t>575577a4-28bc-447c-8334-1aafdd6c2aa6</t>
  </si>
  <si>
    <t>359d22ef-c0c1-4530-9628-29036f3a47d0</t>
  </si>
  <si>
    <t>adce8044-ff34-4946-ade2-23ce3a31b1b6</t>
  </si>
  <si>
    <t>07fdf409-f99d-4b67-b568-72d8d43f14ca</t>
  </si>
  <si>
    <t>5b387f0d-c845-4701-a571-03e49fd2d4d0</t>
  </si>
  <si>
    <t>1de45d24-52e0-4bce-b666-19a5697133a0</t>
  </si>
  <si>
    <t>50089478-7118-4260-a73a-af2b7dbdae64</t>
  </si>
  <si>
    <t>bc40fd83-04db-47ef-9e96-eee9e37e534b</t>
  </si>
  <si>
    <t>42d9420c-ea6f-41d8-bd9a-e35bc78059cf</t>
  </si>
  <si>
    <t>efd86cb8-2cd1-4f06-bbb6-cbb6f1fafb25</t>
  </si>
  <si>
    <t>12658918-e010-4e75-9e37-e566927cb9f1</t>
  </si>
  <si>
    <t>3b668e68-fc39-4831-a297-b8686c77abe0</t>
  </si>
  <si>
    <t>4d4592c6-2ed4-442b-909b-3704707cc240</t>
  </si>
  <si>
    <t>cccb31c4-f74d-427e-8c3e-543850b3dcf8</t>
  </si>
  <si>
    <t>f4b81f39-8390-4679-b4f1-8c8a2d85e1b4</t>
  </si>
  <si>
    <t>193a95bd-08d6-4d7d-8ab2-1fb5331e62f9</t>
  </si>
  <si>
    <t>d8ae0df0-d9e2-46c9-bf7e-c124c54f75f0</t>
  </si>
  <si>
    <t>cc9861e0-cc03-4cc8-8e61-91efda015a9f</t>
  </si>
  <si>
    <t>a4a3ec35-811b-4c4b-ac03-ef9119b45282</t>
  </si>
  <si>
    <t>5666d7dd-7dfe-4dc7-925e-d2e14a1d0040</t>
  </si>
  <si>
    <t>c1cc8da9-83f2-4b3d-a54e-f5d23eb84f07</t>
  </si>
  <si>
    <t>7c5f91fd-c613-4c93-a055-a17243f959f5</t>
  </si>
  <si>
    <t>2e6c3257-33df-409c-9c56-dda455e0b0a7</t>
  </si>
  <si>
    <t>9c609805-b46c-425f-af33-de470100a77a</t>
  </si>
  <si>
    <t>4e5ce069-b6d7-446c-bf65-d7e036488530</t>
  </si>
  <si>
    <t>af431d7c-ff5b-44ac-b4b5-dcfa0411ebca</t>
  </si>
  <si>
    <t>2ef767ab-b206-458e-a26d-1044a412addd</t>
  </si>
  <si>
    <t>fb4ee6cb-a239-4511-846b-2ffb3bbfec28</t>
  </si>
  <si>
    <t>044a5d9e-478d-4bd0-af7d-36151f66f878</t>
  </si>
  <si>
    <t>2f3581ec-4e59-4cf5-b25f-4bd8c3b66534</t>
  </si>
  <si>
    <t>27488afb-b0ed-4e1a-b47d-28380f1dc706</t>
  </si>
  <si>
    <t>c6cbc037-9d83-4f49-84f9-fbb4091cb6ec</t>
  </si>
  <si>
    <t>0a0674d0-0900-4227-a58f-022f8186e200</t>
  </si>
  <si>
    <t>1772ae12-bc26-4d59-a0d2-5a4eced8a7d7</t>
  </si>
  <si>
    <t>4ab1b756-e2d6-4e21-948c-a3db1e037b90</t>
  </si>
  <si>
    <t>8c6ae4e2-6ced-498b-9df6-ae4164c4f44b</t>
  </si>
  <si>
    <t>8efc6124-acf4-4c30-acac-886df546a27b</t>
  </si>
  <si>
    <t>76250a8f-5921-42bc-8b52-4b745a204543</t>
  </si>
  <si>
    <t>5ad0747b-9989-4851-ba5b-b9e5cf29ca38</t>
  </si>
  <si>
    <t>410f258c-f290-4bbb-bf20-c18fe1accece</t>
  </si>
  <si>
    <t>c0dcbe0f-780d-4489-ab9d-a5b97eb72c09</t>
  </si>
  <si>
    <t>e5c82d1e-a616-41dc-8d75-41bea0d3ce10</t>
  </si>
  <si>
    <t>e7bacbda-8726-4479-b5cf-5ab407cf9c0d</t>
  </si>
  <si>
    <t>a099f77b-724b-4eab-a773-32ec08b7250e</t>
  </si>
  <si>
    <t>d5d523f6-01b1-442b-a78a-b0ccd7b3daf0</t>
  </si>
  <si>
    <t>b54cccf6-42c2-4c23-b626-f6dc25c9fdcd</t>
  </si>
  <si>
    <t>79d76f54-b396-403f-9ea5-2d9836934f57</t>
  </si>
  <si>
    <t>4c165732-0f1e-496e-b2b2-54564ebed3b3</t>
  </si>
  <si>
    <t>0c6d3ffe-6f40-4a5e-a113-965fcbbdd094</t>
  </si>
  <si>
    <t>85667591-0171-4939-9588-d2a902ed0257</t>
  </si>
  <si>
    <t>b0f04694-5347-4a02-a5ec-c4872b397c03</t>
  </si>
  <si>
    <t>5ad05e45-fdbc-4afe-9ed5-1eea5cc3f6d0</t>
  </si>
  <si>
    <t>b99bee77-8c84-408d-8ad0-058c8cd4c00f</t>
  </si>
  <si>
    <t>637fc178-2120-48f0-87e6-50bb9cf07f5a</t>
  </si>
  <si>
    <t>4fb343e6-33d5-4545-8023-f7f23fa3e350</t>
  </si>
  <si>
    <t>04573123-6beb-4d49-a6e2-1acb44ef5027</t>
  </si>
  <si>
    <t>66fac0e9-abf4-4b86-aaa0-1fddf65c3bde</t>
  </si>
  <si>
    <t>5b713ef0-4a2e-42ed-bad1-25a65cd48c87</t>
  </si>
  <si>
    <t>4d7790b0-f040-4694-9749-ca309bb176e0</t>
  </si>
  <si>
    <t>9c6d34b7-7f2c-4e65-876a-80b6b86a833c</t>
  </si>
  <si>
    <t>f21b7cd6-cc56-4f5f-a999-1a6ea3673d75</t>
  </si>
  <si>
    <t>171ec2a7-f325-427a-9e95-9c9e793b65cc</t>
  </si>
  <si>
    <t>6ba58b17-fd16-4162-9334-42d4bc14fcae</t>
  </si>
  <si>
    <t>d0335a33-8fd0-4edf-9c91-c9e061b60b6c</t>
  </si>
  <si>
    <t>e402c845-eb17-478a-8560-74ba0c3827ad</t>
  </si>
  <si>
    <t>51e87b6d-58e0-40fb-8155-41cf9664ce1b</t>
  </si>
  <si>
    <t>a7a464f8-26a1-4c6d-8e24-53db0f79e800</t>
  </si>
  <si>
    <t>45222d4f-4760-4b21-a7ec-f4d5337b5224</t>
  </si>
  <si>
    <t>2a6d4329-3cfc-4aae-b494-c09edc020eab</t>
  </si>
  <si>
    <t>fa96348a-5419-4a8e-9571-785c1880ff21</t>
  </si>
  <si>
    <t>f6a87938-f8a9-49c1-881e-2d35055b5547</t>
  </si>
  <si>
    <t>2e7181ed-c933-4a9b-b495-1c81445c684d</t>
  </si>
  <si>
    <t>26a1feb2-a6cb-4fea-a581-a6cca4e8f72e</t>
  </si>
  <si>
    <t>98c76196-dab3-4cba-abc9-1d8b5e3596c7</t>
  </si>
  <si>
    <t>fdd7afe4-cefb-48a7-bf7e-4dbd35c57052</t>
  </si>
  <si>
    <t>e08bbafd-b234-40b0-8ea7-8c83e6c5dc64</t>
  </si>
  <si>
    <t>344770da-9cce-4b16-9c6f-1913fa724a7d</t>
  </si>
  <si>
    <t>8b7f879d-1076-4b4e-aa88-b3b5aa0aa5f1</t>
  </si>
  <si>
    <t>92a5bb55-411e-4441-9452-38d9e4bfcbe3</t>
  </si>
  <si>
    <t>81fdc240-f910-4384-9c48-cebe5cc0df51</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</si>
  <si>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</si>
  <si>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</si>
  <si>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</si>
  <si>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</si>
  <si>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</si>
  <si>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</si>
  <si>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</si>
  <si>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3577b786-be60-4980-af3b-d2a9e55d6dae</t>
  </si>
  <si>
    <t>1519223c-1a99-4530-96fa-3ccb8dca5418</t>
  </si>
  <si>
    <t>0c778b40-4799-4557-9050-fd7a4b77c23e</t>
  </si>
  <si>
    <t>d162658d-6e0e-4f28-b7d4-b8869fa05b75</t>
  </si>
  <si>
    <t>b98bb698-119d-4842-a642-15f5bca705e1</t>
  </si>
  <si>
    <t>adead15a-372e-4f18-b233-cff7e0925053</t>
  </si>
  <si>
    <t>b9cf7b7d-bded-4de4-a2bd-6b9567f549d2</t>
  </si>
  <si>
    <t>2776d18b-2bd1-48d6-9f35-e133e4c0287f</t>
  </si>
  <si>
    <t>622fa125-de3d-4402-a026-556267a06041</t>
  </si>
  <si>
    <t>6bbef5b3-b3e4-4260-bb10-1445b4901b79</t>
  </si>
  <si>
    <t>b64902d7-55a6-49a6-831f-c3dbd323465f</t>
  </si>
  <si>
    <t>28c0a8d9-eb2a-41e2-90fe-068aa7f7b58c</t>
  </si>
  <si>
    <t>151b9195-5f58-4331-a83b-98d4ed6b1926</t>
  </si>
  <si>
    <t>2864d41d-3196-4075-a938-1834fb672321</t>
  </si>
  <si>
    <t>1cd53fda-1715-480f-8f34-ba120e2fbcc6</t>
  </si>
  <si>
    <t>80ed0252-ebb6-4e2a-a648-e0de71222247</t>
  </si>
  <si>
    <t>a97af12d-6f4c-4c0c-bf45-e94b75db798b</t>
  </si>
  <si>
    <t>1eb1c7fb-879c-494c-a4bb-9622e9c36cb9</t>
  </si>
  <si>
    <t>a368f9f7-4567-40db-aeac-db59217f02d7</t>
  </si>
  <si>
    <t>e231791e-2719-4503-ad8f-8dd55a53901e</t>
  </si>
  <si>
    <t>23940120-4943-4462-9c46-2b23ef94108c</t>
  </si>
  <si>
    <t>d2b255ca-dde8-4919-9e5d-a0a62d5d7c12</t>
  </si>
  <si>
    <t>75c5aa42-3be0-4f04-8997-e35c58629aa8</t>
  </si>
  <si>
    <t>99a01b34-f7db-489b-8ae6-d0cc6bdad3ab</t>
  </si>
  <si>
    <t>4ac66641-3a4f-4ecb-92c9-23abbffd0d9a</t>
  </si>
  <si>
    <t>7ab255ac-f0d5-4759-abb3-841a7da20826</t>
  </si>
  <si>
    <t>af9e9f79-b456-4957-bdc4-72e7bc136f91</t>
  </si>
  <si>
    <t>84f99aef-a83e-4458-b858-56936c86739c</t>
  </si>
  <si>
    <t>9ccb4618-9dbf-4445-9bcb-e4c6edc2020f</t>
  </si>
  <si>
    <t>c133645e-5709-4242-9cc1-570d6df1e5cc</t>
  </si>
  <si>
    <t>163e4073-e43e-45d6-bcf5-8515449a47b5</t>
  </si>
  <si>
    <t>8df7e229-c29f-4062-9c3b-7f6cec6494d8</t>
  </si>
  <si>
    <t>31dc86f5-6e66-4909-b342-e85937bf2f85</t>
  </si>
  <si>
    <t>dee68675-14c4-4e52-9a30-c61541225ef2</t>
  </si>
  <si>
    <t>c356a86a-8f0b-4232-aa01-45d9ed1d2791</t>
  </si>
  <si>
    <t>5a7965ff-ae0b-4d74-9489-278252449fde</t>
  </si>
  <si>
    <t>926274ca-0148-46ee-8b1c-83a5f1d61d14</t>
  </si>
  <si>
    <t>6fa92229-82b6-4910-a13d-4bf6b08fc6e1</t>
  </si>
  <si>
    <t>bffac230-c08c-4e45-bc61-5bb8588ec49b</t>
  </si>
  <si>
    <t>bfefef51-5153-4af4-8f12-081d58130f8c</t>
  </si>
  <si>
    <t>50939b0d-b8f7-49dd-a641-12b5407faac1</t>
  </si>
  <si>
    <t>57c639f4-2992-4556-992e-635ced7119d9</t>
  </si>
  <si>
    <t>d08d45c7-423e-42c9-85c9-7bc7fb9a7ea4</t>
  </si>
  <si>
    <t>49a38a6f-8b79-431d-9304-a5c09944c7af</t>
  </si>
  <si>
    <t>fe05f85d-8217-4573-9009-4e3934c3b37b</t>
  </si>
  <si>
    <t>f8760bd5-372a-4670-9ed0-15354b5af21a</t>
  </si>
  <si>
    <t>9680baa1-2f8a-477f-a090-ed1b65e693d0</t>
  </si>
  <si>
    <t>f854055f-c79b-410c-b77a-d4d48534a8ac</t>
  </si>
  <si>
    <t>92bf80c8-8aa6-42fd-8b27-ed460329c3b0</t>
  </si>
  <si>
    <t>f5ad7820-99bb-4df5-805e-92367c3f3f06</t>
  </si>
  <si>
    <t>6a1d001d-b33a-4d76-b7c2-9f4ca6abd620</t>
  </si>
  <si>
    <t>3c998dce-d0b1-4896-8496-981d2daf90a3</t>
  </si>
  <si>
    <t>42dd8f44-dcf0-45c8-822c-0729f01b2f35</t>
  </si>
  <si>
    <t>28634967-03f5-4591-a63a-5d1107af9d31</t>
  </si>
  <si>
    <t>7953f11e-1f0e-4bcd-bae3-56f400d1866c</t>
  </si>
  <si>
    <t>1aeb3264-65a1-4968-a555-257dc744325f</t>
  </si>
  <si>
    <t>a648ee98-6594-495a-a8da-0a9b5476efe6</t>
  </si>
  <si>
    <t>8ecf4d27-e2d1-442f-b2d6-9a2fc00a222f</t>
  </si>
  <si>
    <t>41bf63e9-d0ff-416a-b039-bd7c15bb295e</t>
  </si>
  <si>
    <t>35e60447-747e-496a-afde-65ca182db1c8</t>
  </si>
  <si>
    <t>9c0c40db-b3eb-42d0-a391-c2a97c457736</t>
  </si>
  <si>
    <t>7c8f5431-ba4f-4941-9aaa-9d7feec7ca52</t>
  </si>
  <si>
    <t>84e56476-5be4-45ae-95b4-dba6c683c0fb</t>
  </si>
  <si>
    <t>b6df0958-f7a7-408d-97c8-d3b0158489dc</t>
  </si>
  <si>
    <t>000170d4-855d-4757-8a55-5ec2c994b76a</t>
  </si>
  <si>
    <t>23e47ef8-a07d-4784-8baf-0bb8cf785d1a</t>
  </si>
  <si>
    <t>3759419c-5cf5-4588-96d8-2db808fc8795</t>
  </si>
  <si>
    <t>89768527-8ca5-49af-9a55-658462dfb366</t>
  </si>
  <si>
    <t>a302b09f-9283-4080-89e2-6e267498620a</t>
  </si>
  <si>
    <t>8ce7d7d3-4c83-48a5-b3b5-1eb0400f0408</t>
  </si>
  <si>
    <t>97c8738f-a95b-4e35-a8b2-bac9cb0e14d1</t>
  </si>
  <si>
    <t>0aa85ff5-d572-400b-acd0-497c17641601</t>
  </si>
  <si>
    <t>2e1b5dfe-feb3-46ed-abc8-f7342f1d5d61</t>
  </si>
  <si>
    <t>96af8409-0805-4b62-84fe-f434572e6c9f</t>
  </si>
  <si>
    <t>96d82e92-a79f-454d-bf2b-fe27b3b36871</t>
  </si>
  <si>
    <t>5f172d03-3a60-4e59-94fa-a4190d416260</t>
  </si>
  <si>
    <t>60582911-c2cd-4c14-8513-d13b9cc8cbff</t>
  </si>
  <si>
    <t>d2dd3995-b195-49ad-9e21-d1b90f9edc29</t>
  </si>
  <si>
    <t>95204302-2882-4c94-8631-5c494efeb2c2</t>
  </si>
  <si>
    <t>98e22eea-4bc7-4ea6-9196-ec995ff038f7</t>
  </si>
  <si>
    <t>a2a73d30-274a-4173-b405-50a99eac3e2f</t>
  </si>
  <si>
    <t>09f536f2-99d5-4c6d-bee8-6209e4fa650b</t>
  </si>
  <si>
    <t>727f1d78-d9e6-4d17-b36b-d30485942d02</t>
  </si>
  <si>
    <t>aedaead9-fba3-4e87-a628-646e0064ca54</t>
  </si>
  <si>
    <t>179ee405-aa43-4b8a-9e94-a49dc3b3d07d</t>
  </si>
  <si>
    <t>date</t>
  </si>
  <si>
    <t>float</t>
  </si>
  <si>
    <t>integer</t>
  </si>
  <si>
    <t>budget</t>
  </si>
  <si>
    <t>USD</t>
  </si>
  <si>
    <t>defaults</t>
  </si>
  <si>
    <t>value</t>
  </si>
  <si>
    <t>Comment</t>
  </si>
  <si>
    <t>a string matching the UI</t>
  </si>
  <si>
    <t>autotype label</t>
  </si>
  <si>
    <t>L1</t>
  </si>
  <si>
    <t>Data</t>
  </si>
  <si>
    <t>functor</t>
  </si>
  <si>
    <t>posters</t>
  </si>
  <si>
    <t>posterId</t>
  </si>
  <si>
    <t>list of posters that have forwarded.  Used for commission</t>
  </si>
  <si>
    <t>]}</t>
  </si>
  <si>
    <t>00000000-0000-0000-0000-000000000000</t>
  </si>
  <si>
    <t>]},</t>
  </si>
  <si>
    <t>configuration</t>
  </si>
  <si>
    <t>Skills</t>
  </si>
  <si>
    <t>ID of skills list</t>
  </si>
  <si>
    <t>LivelyGig</t>
  </si>
  <si>
    <t>a list of the pre-selected values</t>
  </si>
  <si>
    <t>community</t>
  </si>
  <si>
    <t>See Sample data syntax:</t>
  </si>
  <si>
    <t>https://docs.google.com/document/d/1d1i9pLFq5r96FEe5-JekxOllhwod5mZVxjWOzek27Vk/edit#heading=h.oc1ke1f0w7ih</t>
  </si>
  <si>
    <t>&lt;paste connections here&gt;</t>
  </si>
  <si>
    <t>src</t>
  </si>
  <si>
    <t>trgt</t>
  </si>
  <si>
    <t>cnxn</t>
  </si>
  <si>
    <t>label2</t>
  </si>
  <si>
    <t>src lookup</t>
  </si>
  <si>
    <t>Data Set</t>
  </si>
  <si>
    <t>target lookup</t>
  </si>
  <si>
    <t>Label</t>
  </si>
  <si>
    <t>FAVORITE</t>
  </si>
  <si>
    <t>IGNORE</t>
  </si>
  <si>
    <t>// File sample-data-demo.json</t>
  </si>
  <si>
    <t>]</t>
  </si>
  <si>
    <t>}</t>
  </si>
  <si>
    <t>"cnxns" : [</t>
  </si>
  <si>
    <t>Nadir</t>
  </si>
  <si>
    <t>Barnes</t>
  </si>
  <si>
    <t>Eddison</t>
  </si>
  <si>
    <t>Winger</t>
  </si>
  <si>
    <t>Hawthorn</t>
  </si>
  <si>
    <t>Abed</t>
  </si>
  <si>
    <t>Troy</t>
  </si>
  <si>
    <t>Annie</t>
  </si>
  <si>
    <t>Britta</t>
  </si>
  <si>
    <t>Shirley</t>
  </si>
  <si>
    <t>Jeff</t>
  </si>
  <si>
    <t>Pierce</t>
  </si>
  <si>
    <t>united</t>
  </si>
  <si>
    <t>Dylan</t>
  </si>
  <si>
    <t>Bob</t>
  </si>
  <si>
    <t>Leonard</t>
  </si>
  <si>
    <t>Mary</t>
  </si>
  <si>
    <t>Patti</t>
  </si>
  <si>
    <t>Stan</t>
  </si>
  <si>
    <t>Rebekah</t>
  </si>
  <si>
    <t>Sum</t>
  </si>
  <si>
    <t>Cohen</t>
  </si>
  <si>
    <t>Oliver</t>
  </si>
  <si>
    <t>Smith</t>
  </si>
  <si>
    <t>Lee</t>
  </si>
  <si>
    <t>Brooks</t>
  </si>
  <si>
    <t>Phan</t>
  </si>
  <si>
    <t xml:space="preserve">], </t>
  </si>
  <si>
    <t>Pam</t>
  </si>
  <si>
    <t>UnitedFan</t>
  </si>
  <si>
    <t>/</t>
  </si>
  <si>
    <t>this will be expected by the consuming software (e.g. UI) to contain a list of AtomDesc that are UUID strings of the agents.</t>
  </si>
  <si>
    <t>bindings</t>
  </si>
  <si>
    <t>tabs</t>
  </si>
  <si>
    <t>Talent</t>
  </si>
  <si>
    <t>Suggested Matches</t>
  </si>
  <si>
    <t>Available</t>
  </si>
  <si>
    <t>Inactive</t>
  </si>
  <si>
    <t>Categories</t>
  </si>
  <si>
    <t>checkbox tree</t>
  </si>
  <si>
    <t>Price Range</t>
  </si>
  <si>
    <t>Posted Date</t>
  </si>
  <si>
    <t>checkbox date picker</t>
  </si>
  <si>
    <t>Content Management</t>
  </si>
  <si>
    <t>Microtask</t>
  </si>
  <si>
    <t>Suppressed</t>
  </si>
  <si>
    <t>Messages</t>
  </si>
  <si>
    <t>Active</t>
  </si>
  <si>
    <t>Unread</t>
  </si>
  <si>
    <t>Archive</t>
  </si>
  <si>
    <t>Sent</t>
  </si>
  <si>
    <t>Projects</t>
  </si>
  <si>
    <t>Closed</t>
  </si>
  <si>
    <t>Offerings</t>
  </si>
  <si>
    <t>Connections</t>
  </si>
  <si>
    <t>All</t>
  </si>
  <si>
    <t>Favorites</t>
  </si>
  <si>
    <t>Frequent Posters</t>
  </si>
  <si>
    <t>Current</t>
  </si>
  <si>
    <t>Bidding</t>
  </si>
  <si>
    <t>user would have only one of these values at a given time</t>
  </si>
  <si>
    <t>Online</t>
  </si>
  <si>
    <t>Offline</t>
  </si>
  <si>
    <t>On vacation</t>
  </si>
  <si>
    <t>Be right back</t>
  </si>
  <si>
    <t>Away</t>
  </si>
  <si>
    <t>Custom</t>
  </si>
  <si>
    <t>Interests</t>
  </si>
  <si>
    <t>Channels</t>
  </si>
  <si>
    <t>checkbox basic filters</t>
  </si>
  <si>
    <t>Rad</t>
  </si>
  <si>
    <t>],</t>
  </si>
  <si>
    <t>&lt; paste label rows here that are demo (not configuration) in nature &gt;</t>
  </si>
  <si>
    <t>"labels": [</t>
  </si>
  <si>
    <t>publishedDate</t>
  </si>
  <si>
    <t>queryLabelViews</t>
  </si>
  <si>
    <t>prefillInControl</t>
  </si>
  <si>
    <t>views</t>
  </si>
  <si>
    <t>connections</t>
  </si>
  <si>
    <t>userLists</t>
  </si>
  <si>
    <t>favoriteAgents</t>
  </si>
  <si>
    <t>mutedAgents</t>
  </si>
  <si>
    <t>favoriteProjects</t>
  </si>
  <si>
    <t>ignoredProjects</t>
  </si>
  <si>
    <t>favoriteConnections</t>
  </si>
  <si>
    <t>connectionGroups</t>
  </si>
  <si>
    <t>userNetworkStatus</t>
  </si>
  <si>
    <t>numberProjectsCompleted</t>
  </si>
  <si>
    <t>budgetCurrency</t>
  </si>
  <si>
    <t>startDate</t>
  </si>
  <si>
    <t>promotedAmount</t>
  </si>
  <si>
    <t>promoteStartTimestamp</t>
  </si>
  <si>
    <t>promoteDurationInDays</t>
  </si>
  <si>
    <t>labelPointer</t>
  </si>
  <si>
    <t>controlType</t>
  </si>
  <si>
    <t>middleName</t>
  </si>
  <si>
    <t>address</t>
  </si>
  <si>
    <t>website</t>
  </si>
  <si>
    <t>phone</t>
  </si>
  <si>
    <t>phoneType</t>
  </si>
  <si>
    <t>xbtWalletAddress</t>
  </si>
  <si>
    <t>dibsAddress</t>
  </si>
  <si>
    <t>currencyPreference</t>
  </si>
  <si>
    <t>state</t>
  </si>
  <si>
    <t>feedbackBuyerToSeller</t>
  </si>
  <si>
    <t>feedbackSellerToBuyer</t>
  </si>
  <si>
    <t>feedbackBuyerToModerator</t>
  </si>
  <si>
    <t>feedbackSellerToModerator</t>
  </si>
  <si>
    <t>buyerID</t>
  </si>
  <si>
    <t>sellerID</t>
  </si>
  <si>
    <t>moderatorID</t>
  </si>
  <si>
    <t>originatingPostID</t>
  </si>
  <si>
    <t>canForward</t>
  </si>
  <si>
    <t>postTypeSpec</t>
  </si>
  <si>
    <t>specVersion</t>
  </si>
  <si>
    <t>versionedPostTypeSpec</t>
  </si>
  <si>
    <t>messagePostTypeSpec</t>
  </si>
  <si>
    <t>sellerProfilePostTypeSpec</t>
  </si>
  <si>
    <t>buyerProfilePostTypeSpec</t>
  </si>
  <si>
    <t>moderatorProfilePostTypeSpec</t>
  </si>
  <si>
    <t>contractPostTypeSpec</t>
  </si>
  <si>
    <t>offeringPostTypeSpec</t>
  </si>
  <si>
    <t>projectCategories</t>
  </si>
  <si>
    <t>tabName</t>
  </si>
  <si>
    <t>labelName</t>
  </si>
  <si>
    <t>viewName</t>
  </si>
  <si>
    <t>Suggesed Matches</t>
  </si>
  <si>
    <t>Invisible</t>
  </si>
  <si>
    <t>Moderators</t>
  </si>
  <si>
    <t>Contacts</t>
  </si>
  <si>
    <t>tab</t>
  </si>
  <si>
    <t>queryLabelView</t>
  </si>
  <si>
    <t>view</t>
  </si>
  <si>
    <t>labelViewId</t>
  </si>
  <si>
    <t>connectionGroup</t>
  </si>
  <si>
    <t>GroupName</t>
  </si>
  <si>
    <t>Group1</t>
  </si>
  <si>
    <t>online</t>
  </si>
  <si>
    <t>offline</t>
  </si>
  <si>
    <t>onVacation</t>
  </si>
  <si>
    <t>beRightBack</t>
  </si>
  <si>
    <t>away</t>
  </si>
  <si>
    <t>custom</t>
  </si>
  <si>
    <t>UI main navigation</t>
  </si>
  <si>
    <t>a GUID that has a common value for all the versioned posts</t>
  </si>
  <si>
    <t>a datetime that will be used along with the VersionedPostID to determine the latest version</t>
  </si>
  <si>
    <t>a boolean when set to true has the effect of deletion</t>
  </si>
  <si>
    <t>eeeeeeee-eeee-eeee-eeee-eeeeeeeeeeee</t>
  </si>
  <si>
    <t>2002-05-30T09:30:10Z</t>
  </si>
  <si>
    <t>message</t>
  </si>
  <si>
    <t>project</t>
  </si>
  <si>
    <t>sellerProfile</t>
  </si>
  <si>
    <t>hi contract</t>
  </si>
  <si>
    <t>hi message</t>
  </si>
  <si>
    <t>hi moderatorProfile</t>
  </si>
  <si>
    <t>hi offering</t>
  </si>
  <si>
    <t>hi sellerProfile revised</t>
  </si>
  <si>
    <t>hi sellerProfile</t>
  </si>
  <si>
    <t>hi offering reviesed</t>
  </si>
  <si>
    <t>hi buyerProfile</t>
  </si>
  <si>
    <t>hi buyerProfile revised</t>
  </si>
  <si>
    <t>hi contractRevised</t>
  </si>
  <si>
    <t>predecessorID</t>
  </si>
  <si>
    <t>isCompleted</t>
  </si>
  <si>
    <t>versionedPost.id</t>
  </si>
  <si>
    <t>versionedPost.predecessorID</t>
  </si>
  <si>
    <t>hi moderatorProfile revised</t>
  </si>
  <si>
    <t>dba62260-f2ec-4bfc-86fb-49c180c3987e</t>
  </si>
  <si>
    <t>dbf62260-f2ec-4bfc-86fb-49c180c3987f</t>
  </si>
  <si>
    <t>New revised project to refactor C# classes …</t>
  </si>
  <si>
    <t>New project to refactor C# classes …</t>
  </si>
  <si>
    <t>the sheet and importer can't hangle non-latin names in the email address, e.g. Estévez@mailinator, which causes issues later with the importer.</t>
  </si>
  <si>
    <t>Estevez</t>
  </si>
  <si>
    <t>the sheet probably has a problem with quoting e.g. Thomas O'Leary.  Haven't tried that.</t>
  </si>
  <si>
    <t>Synereo whitepaper calls this rebroadcast.</t>
  </si>
  <si>
    <t>mini-blockchain with hashes and signatures</t>
  </si>
  <si>
    <t>boolean</t>
  </si>
  <si>
    <t>false</t>
  </si>
  <si>
    <t>connectionTypeSpec</t>
  </si>
  <si>
    <t>canIntroduce</t>
  </si>
  <si>
    <t>allow venues like LivelyGig to introduce connections so flagged</t>
  </si>
  <si>
    <t>pomotionTx</t>
  </si>
  <si>
    <t xml:space="preserve">transaction including amount to promote the post, with additional “charge”, e.g. in Amps or Dibs.  See Synereo whitepaper for concept, although the syntax above is intentionally different. </t>
  </si>
  <si>
    <t>authorizingAddress</t>
  </si>
  <si>
    <t>authorizingSignature</t>
  </si>
  <si>
    <t>a base58 encoded address</t>
  </si>
  <si>
    <t>endDate</t>
  </si>
  <si>
    <t>requiredSkills</t>
  </si>
  <si>
    <t>projectState</t>
  </si>
  <si>
    <t>workLocation</t>
  </si>
  <si>
    <t>contractTemplate</t>
  </si>
  <si>
    <t>availableToDate</t>
  </si>
  <si>
    <t>availableFromDate</t>
  </si>
  <si>
    <r>
      <t xml:space="preserve">refactor collection labels on configLabels  e.g. skills so this is a stringified list. ?  See </t>
    </r>
    <r>
      <rPr>
        <sz val="11"/>
        <color rgb="FFFF0000"/>
        <rFont val="Calibri"/>
        <family val="2"/>
        <scheme val="minor"/>
      </rPr>
      <t>red.</t>
    </r>
  </si>
  <si>
    <t>Editing Notes:</t>
  </si>
  <si>
    <t>generate prolog output?</t>
  </si>
  <si>
    <t>createdDate</t>
  </si>
  <si>
    <t>introducedBy</t>
  </si>
  <si>
    <t>To Do:</t>
  </si>
  <si>
    <t>spliciousPostTypeSpec</t>
  </si>
  <si>
    <t>reverse engineered from what the Splicious UI sends in its payload. Redundant with other built-in at-agent labels</t>
  </si>
  <si>
    <t>uid</t>
  </si>
  <si>
    <t>type</t>
  </si>
  <si>
    <t>modified</t>
  </si>
  <si>
    <t>labels</t>
  </si>
  <si>
    <t>text</t>
  </si>
  <si>
    <t>enum</t>
  </si>
  <si>
    <t>TEXT</t>
  </si>
  <si>
    <t>2015-12-05 20:21:04</t>
  </si>
  <si>
    <t>[]</t>
  </si>
  <si>
    <t>created</t>
  </si>
  <si>
    <t>32 char string w/o dashes</t>
  </si>
  <si>
    <t>contractTypeTypeSpec</t>
  </si>
  <si>
    <t>heading</t>
  </si>
  <si>
    <t>updated</t>
  </si>
  <si>
    <t>summary</t>
  </si>
  <si>
    <t>description</t>
  </si>
  <si>
    <t>postedDate</t>
  </si>
  <si>
    <t>broadcastDate</t>
  </si>
  <si>
    <t>currency</t>
  </si>
  <si>
    <t>location</t>
  </si>
  <si>
    <t>isPayoutInPieces</t>
  </si>
  <si>
    <t>contractType</t>
  </si>
  <si>
    <t>United States</t>
  </si>
  <si>
    <t>json</t>
  </si>
  <si>
    <t>{"projectPosts": [</t>
  </si>
  <si>
    <t>&lt;above&gt;</t>
  </si>
  <si>
    <t>true</t>
  </si>
  <si>
    <t>Accounting</t>
  </si>
  <si>
    <t>Admin Asst</t>
  </si>
  <si>
    <t>Athletics</t>
  </si>
  <si>
    <t>Automotive</t>
  </si>
  <si>
    <t>Business</t>
  </si>
  <si>
    <t>Childcare</t>
  </si>
  <si>
    <t>Construction</t>
  </si>
  <si>
    <t>Cosmetics</t>
  </si>
  <si>
    <t>Creative</t>
  </si>
  <si>
    <t>Culinary</t>
  </si>
  <si>
    <t>Education</t>
  </si>
  <si>
    <t>Events</t>
  </si>
  <si>
    <t>Facilities</t>
  </si>
  <si>
    <t>Financial</t>
  </si>
  <si>
    <t>HR</t>
  </si>
  <si>
    <t>Healthcare</t>
  </si>
  <si>
    <t>IT</t>
  </si>
  <si>
    <t>Labor</t>
  </si>
  <si>
    <t>Legal</t>
  </si>
  <si>
    <t>Logistics</t>
  </si>
  <si>
    <t>Manufacturing</t>
  </si>
  <si>
    <t>Marketing</t>
  </si>
  <si>
    <t>Real Estate</t>
  </si>
  <si>
    <t>Sales</t>
  </si>
  <si>
    <t>Science</t>
  </si>
  <si>
    <t>Security</t>
  </si>
  <si>
    <t>Service</t>
  </si>
  <si>
    <t>Social Work</t>
  </si>
  <si>
    <t>Transport</t>
  </si>
  <si>
    <t>Veterinary</t>
  </si>
  <si>
    <t>Writing</t>
  </si>
  <si>
    <t>From elance:</t>
  </si>
  <si>
    <t>Design &amp; Multimedia</t>
  </si>
  <si>
    <t>Finance &amp; Management</t>
  </si>
  <si>
    <t>From peopleperhour</t>
  </si>
  <si>
    <t>http://www.peopleperhour.com/hourlie/tags/sales-marketing/4900?ref=categories</t>
  </si>
  <si>
    <t>IT, Web &amp; Mobile</t>
  </si>
  <si>
    <t>Data Science</t>
  </si>
  <si>
    <t>Office &amp; Administrative</t>
  </si>
  <si>
    <t>Marketing &amp; Sales</t>
  </si>
  <si>
    <t>Engineering &amp; Architecture</t>
  </si>
  <si>
    <t>Project Management</t>
  </si>
  <si>
    <t>Customer Service &amp;Moderation</t>
  </si>
  <si>
    <t>Communication</t>
  </si>
  <si>
    <t>Managed Expectations</t>
  </si>
  <si>
    <t>Met Schedule</t>
  </si>
  <si>
    <t>Delivered value for price</t>
  </si>
  <si>
    <t>Completeness of deliverables</t>
  </si>
  <si>
    <t>Likely to contract in future (if and when similar talent is needed)</t>
  </si>
  <si>
    <t>Likely to recommend to friend or colleague</t>
  </si>
  <si>
    <t>Capabilities</t>
  </si>
  <si>
    <t>Demonstrated</t>
  </si>
  <si>
    <t>¡</t>
  </si>
  <si>
    <t>HTML, JavaScript, CSS</t>
  </si>
  <si>
    <t>User Experience Design</t>
  </si>
  <si>
    <t>SQL Anywhere</t>
  </si>
  <si>
    <t>Decentralized Architectures</t>
  </si>
  <si>
    <t>Financial Markets</t>
  </si>
  <si>
    <t>Awareness</t>
  </si>
  <si>
    <t>Fundamental Understanding: Can work under supervision</t>
  </si>
  <si>
    <t>Skilled Understanding: Can work alone and can delegate</t>
  </si>
  <si>
    <t>Expert Understanding</t>
  </si>
  <si>
    <t xml:space="preserve">
Testimonial  (will be made public if Talent agrees)</t>
  </si>
  <si>
    <t>s</t>
  </si>
  <si>
    <t>Not applicable</t>
  </si>
  <si>
    <t>l</t>
  </si>
  <si>
    <t>No Understanding</t>
  </si>
  <si>
    <t>http://www.freeformatter.com/javascript-escape.html#ad-output</t>
  </si>
  <si>
    <t>Notes:</t>
  </si>
  <si>
    <t>[{"skillId": "4416192b-9dec-49b0-9d13-fb0815af6c3f", "skillName":"Java"}, {"skillId": "3c91c578-2d39-42d4-adb0-9071d9eb116a", "skillName":"Financial Apps"}, {"skillId": "b48bfe5a-15fa-4d8e-b253-752b51c2b94b", "skillName":"cryptography"}]</t>
  </si>
  <si>
    <t>This is temporarily used in the mock data file:  ProductWebScalaReact\server\src\main\scala\mockdata\job-posts-mock.json</t>
  </si>
  <si>
    <t xml:space="preserve">To prepare, you'll need to run each json string above through a escaper.  See </t>
  </si>
  <si>
    <t>Validate everything with jsonLint.</t>
  </si>
  <si>
    <t>referents</t>
  </si>
  <si>
    <t>[{"referentId":"40c96981-ca91-4083-9dfc-76826df0f432", "referentName":"Britta"},{"referentId":"c6a3c02e-5724-4a35-adc7-ddc37d3c721b","referentName":"Jane Best"}]</t>
  </si>
  <si>
    <t>Then paste that into the mock file in the pageOfPosts property (in proper syntax).</t>
  </si>
  <si>
    <t>Front-end web page for Blockchain network currently set up on cloud server</t>
  </si>
  <si>
    <t>Project-Hourly</t>
  </si>
  <si>
    <t>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t>
  </si>
  <si>
    <t>Contest – online sales team/tools for bitcoin development</t>
  </si>
  <si>
    <t>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t>
  </si>
  <si>
    <t>Contest</t>
  </si>
  <si>
    <t>Help test Bitcoin as payment for my travel-related business</t>
  </si>
  <si>
    <t>e231791e-2719-4503-ad8f-8dd55a53901a</t>
  </si>
  <si>
    <t>This project can be a huge project but same time can easily fail, so please PM with your skills, I will provide you the project details and if you consider it’s a good idea we can start work right away</t>
  </si>
  <si>
    <t>Project</t>
  </si>
  <si>
    <t>Name</t>
  </si>
  <si>
    <t>Title</t>
  </si>
  <si>
    <t>Employer</t>
  </si>
  <si>
    <t>Referred By</t>
  </si>
  <si>
    <t>Agreement Status</t>
  </si>
  <si>
    <t>Term</t>
  </si>
  <si>
    <t>Term Type</t>
  </si>
  <si>
    <t>Status</t>
  </si>
  <si>
    <t>none | employer agreed | talent agreed | both agreed</t>
  </si>
  <si>
    <t>history</t>
  </si>
  <si>
    <t>AllTerms</t>
  </si>
  <si>
    <t>InvitationCode</t>
  </si>
  <si>
    <t>invitationCodeQR</t>
  </si>
  <si>
    <t>Buyer</t>
  </si>
  <si>
    <t>fundingRequest</t>
  </si>
  <si>
    <t>fundingRequestAmount</t>
  </si>
  <si>
    <t>Seller</t>
  </si>
  <si>
    <t>same</t>
  </si>
  <si>
    <t>receipt</t>
  </si>
  <si>
    <t>depositReceipts[]</t>
  </si>
  <si>
    <t>Terms[]</t>
  </si>
  <si>
    <t>receiptAssumption</t>
  </si>
  <si>
    <t>buyer | seller | unknown</t>
  </si>
  <si>
    <t>amount</t>
  </si>
  <si>
    <t>transaction</t>
  </si>
  <si>
    <t>totalReceipts</t>
  </si>
  <si>
    <t>commissionTransaction</t>
  </si>
  <si>
    <t>paymentRequest</t>
  </si>
  <si>
    <t>paymentTrasaction</t>
  </si>
  <si>
    <t>paymentAmount</t>
  </si>
  <si>
    <t>paymentTo</t>
  </si>
  <si>
    <t>Execution</t>
  </si>
  <si>
    <t>Milestones[]</t>
  </si>
  <si>
    <t>milestone</t>
  </si>
  <si>
    <t>plannedFinish</t>
  </si>
  <si>
    <t>scheduleFinish</t>
  </si>
  <si>
    <t>title</t>
  </si>
  <si>
    <t>talentCompleteDate</t>
  </si>
  <si>
    <t>employerCompleteDate</t>
  </si>
  <si>
    <t>escrowedDeliverables[]</t>
  </si>
  <si>
    <t>escrowedDeliverable</t>
  </si>
  <si>
    <t>content</t>
  </si>
  <si>
    <t>filename</t>
  </si>
  <si>
    <t>uploadedDate</t>
  </si>
  <si>
    <t>escrowStatus</t>
  </si>
  <si>
    <t>messages[]</t>
  </si>
  <si>
    <t>sentDate</t>
  </si>
  <si>
    <t>fromId</t>
  </si>
  <si>
    <t>toId</t>
  </si>
  <si>
    <t>subject</t>
  </si>
  <si>
    <t>feedback</t>
  </si>
  <si>
    <t>general</t>
  </si>
  <si>
    <t>criteria[]</t>
  </si>
  <si>
    <t>criterian</t>
  </si>
  <si>
    <t>scaleType</t>
  </si>
  <si>
    <t>selection</t>
  </si>
  <si>
    <t>feedbackSet</t>
  </si>
  <si>
    <t>pathType</t>
  </si>
  <si>
    <t>buyerToSeller | sellerToBuyer | sellerToModerator | buyerToModerator | moderatorToBuyer | moderatorToSeller</t>
  </si>
  <si>
    <t>capability</t>
  </si>
  <si>
    <t>capabilities[]</t>
  </si>
  <si>
    <t>testimonial</t>
  </si>
  <si>
    <t>isAcepted</t>
  </si>
  <si>
    <t>acceptedDate</t>
  </si>
  <si>
    <t>escrowSetup</t>
  </si>
  <si>
    <t>agreement</t>
  </si>
  <si>
    <t>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t>
  </si>
  <si>
    <t>desiredSkills</t>
  </si>
  <si>
    <t>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t>
  </si>
  <si>
    <t>Source</t>
  </si>
  <si>
    <t>"posts":[</t>
  </si>
  <si>
    <t>&lt;paste posts here&gt;</t>
  </si>
  <si>
    <t>do labels need to be without dashes?</t>
  </si>
  <si>
    <t>11276cf64d6249deaaeeaf156c8dcfda</t>
  </si>
  <si>
    <t>701e68b7a7da4d1ea6a251407b553bb4</t>
  </si>
  <si>
    <t>cba62260f2ec4bfc86fb49c180c3987d</t>
  </si>
  <si>
    <t>jobPostTypeSpec</t>
  </si>
  <si>
    <t>fa44572406ec49f792fe6932dd1dc27e</t>
  </si>
  <si>
    <t>bd6ddc6bdc2e4d9e9d9acb6160d71460</t>
  </si>
  <si>
    <t>4fcd333e0d3345b19ffad536a2b05180</t>
  </si>
  <si>
    <t>5d11a8528a6b477fb009c0a1028ddc99</t>
  </si>
  <si>
    <t>8700ce7bcc9b4f3a92be1d0af7c25e0d</t>
  </si>
  <si>
    <t>contestPostTypeSpec</t>
  </si>
  <si>
    <t>bf0571e00e404268b5818c3fc2073010</t>
  </si>
  <si>
    <t>Attribute</t>
  </si>
  <si>
    <t>OuterLabel</t>
  </si>
  <si>
    <t>InnerContent</t>
  </si>
  <si>
    <t>jsonBlob</t>
  </si>
  <si>
    <t>trgts</t>
  </si>
  <si>
    <t>trgt1</t>
  </si>
  <si>
    <t>Splicious</t>
  </si>
  <si>
    <t>example</t>
  </si>
  <si>
    <t>C40LUwLEBixsz1srZGs9IBGznmmvXq9C</t>
  </si>
  <si>
    <t>2015-12-05 20:31:57</t>
  </si>
  <si>
    <t>[{\"source\":\"alias://0e65bd3a974ed1d7c195f94055c93537827f/alias\",\"target\":\"alias://ff5136ad023a66644c4f4a8e2a495bb34689/alias\",\"label\":\"f0186f0d-c862-4ee3-9c09-b850a9d745a7\"}]</t>
  </si>
  <si>
    <t>some text</t>
  </si>
  <si>
    <t>y</t>
  </si>
  <si>
    <t>n</t>
  </si>
  <si>
    <t>Comments</t>
  </si>
  <si>
    <t>inner label is friendly</t>
  </si>
  <si>
    <t>uid2</t>
  </si>
  <si>
    <t>OLD!  Not used after 2016-05-12</t>
  </si>
  <si>
    <t>Key:</t>
  </si>
  <si>
    <t>input</t>
  </si>
  <si>
    <t>outter</t>
  </si>
  <si>
    <t>inner</t>
  </si>
  <si>
    <t>note</t>
  </si>
  <si>
    <t>jobPostType</t>
  </si>
  <si>
    <t>allowFormatting</t>
  </si>
  <si>
    <t>versionNumber</t>
  </si>
  <si>
    <t>hi</t>
  </si>
  <si>
    <t>na</t>
  </si>
  <si>
    <t>summaryJson</t>
  </si>
  <si>
    <t>jobPostTypeJson</t>
  </si>
  <si>
    <t>descriptionJson</t>
  </si>
  <si>
    <t>messageJson</t>
  </si>
  <si>
    <t>postedDateJson</t>
  </si>
  <si>
    <t>broadcastDateJson</t>
  </si>
  <si>
    <t>currencyJson</t>
  </si>
  <si>
    <t>workLocationJson</t>
  </si>
  <si>
    <t>isPayoutInPiecesJson</t>
  </si>
  <si>
    <t>posterIdJson</t>
  </si>
  <si>
    <t>versionNumberJson</t>
  </si>
  <si>
    <t>allowFormattingJson</t>
  </si>
  <si>
    <t>referentsJson</t>
  </si>
  <si>
    <t>contractTypeJson</t>
  </si>
  <si>
    <t>budgetjson</t>
  </si>
  <si>
    <t>valueJson</t>
  </si>
  <si>
    <t>outterLabels</t>
  </si>
  <si>
    <t>uidInnerJson</t>
  </si>
  <si>
    <t>textInnerJson</t>
  </si>
  <si>
    <t>typeInnerJson</t>
  </si>
  <si>
    <t>createdInnerJson</t>
  </si>
  <si>
    <t>modifiedInnerJson</t>
  </si>
  <si>
    <t>labelsInnerJson</t>
  </si>
  <si>
    <t>versionedPost.predecessorIdJson</t>
  </si>
  <si>
    <t>versionedPostIdJson</t>
  </si>
  <si>
    <t>connectionsInnerJson</t>
  </si>
  <si>
    <t>projectPostContentJson</t>
  </si>
  <si>
    <t>Duplicate Check</t>
  </si>
  <si>
    <t>8b77dd88c65b4806969ffd7436959634</t>
  </si>
  <si>
    <t>0001b786-be60-4980-af3b-d2a9e55d6dae</t>
  </si>
  <si>
    <t>0002223c-1a99-4530-96fa-3ccb8dca5418</t>
  </si>
  <si>
    <t>00038b40-4799-4557-9050-fd7a4b77c23e</t>
  </si>
  <si>
    <t>1d6331a4c1cc48de8248ece06c7e4bdf</t>
  </si>
  <si>
    <t>d9f0083a5f7e41889819c033a8d509da</t>
  </si>
  <si>
    <t>9c00dba38f6d407ebe699f0e98f356aa</t>
  </si>
  <si>
    <t>9f86552db0894a25ab3f2a756b4089cf</t>
  </si>
  <si>
    <t>58bbeb443b4c4c0cbda82c99c3178e6e</t>
  </si>
  <si>
    <t>2d18d1f5b624486a8b48243d036f5440</t>
  </si>
  <si>
    <t>cd265741286c4edcabd60081d17de6b0</t>
  </si>
  <si>
    <t>UID</t>
  </si>
  <si>
    <t>Synereo</t>
  </si>
  <si>
    <t>display.color</t>
  </si>
  <si>
    <t>#5C9BCC</t>
  </si>
  <si>
    <t>#FF0000</t>
  </si>
  <si>
    <t>#00FF00</t>
  </si>
  <si>
    <t>#0000FF</t>
  </si>
  <si>
    <t>#111111</t>
  </si>
  <si>
    <t>#999999</t>
  </si>
  <si>
    <t>#FFFFFF</t>
  </si>
  <si>
    <t>Bitcoin</t>
  </si>
  <si>
    <t>Ethereum</t>
  </si>
  <si>
    <t>CasperL</t>
  </si>
  <si>
    <t>Blockchain</t>
  </si>
  <si>
    <t>Hot</t>
  </si>
  <si>
    <t>5e608d080ceb4c0eba10ba78b819fffd</t>
  </si>
  <si>
    <t>aa92f873e98e4f1ea3e544d8130aab39</t>
  </si>
  <si>
    <t>39422e406152414a8df74d995e4020e9</t>
  </si>
  <si>
    <t>acb7deed50c0478dadbb89fef1fea056</t>
  </si>
  <si>
    <t>239ec972d8bd4e1c8a08efe1d998e38e</t>
  </si>
  <si>
    <t>8f0a838e36b0484cb1091eeec09a85f7</t>
  </si>
  <si>
    <t>47d49a9cbc384b628d1caaa7376a2e22</t>
  </si>
  <si>
    <t>fdbf0577e4f44449b6c0114d0bf7b343</t>
  </si>
  <si>
    <t>5bf7266ca0934d65b4e3347d40350d5c</t>
  </si>
  <si>
    <t>170ae4a1ad35463a9248de3c81fce33f</t>
  </si>
  <si>
    <t>8a53341460ad4f529e5810e90ee9fbad</t>
  </si>
  <si>
    <t>546c49960d844dc997bf2d2a61f0b483</t>
  </si>
  <si>
    <t>4d084f31f250483f9f323c35e297f367</t>
  </si>
  <si>
    <t>892728593dcc4795a8aee1fe47fc3088</t>
  </si>
  <si>
    <t>0a045c28209a4667a3416d2032829f74</t>
  </si>
  <si>
    <t>bf687aa5bcc84e5188ed3e55473d88dc</t>
  </si>
  <si>
    <t>897c7cd4f7874a0d949ce04164859b46</t>
  </si>
  <si>
    <t>39e96eef3b78410fa1e2cdee8b977963</t>
  </si>
  <si>
    <t>d0df453339e9412b9ee6b0e83cd8aa68</t>
  </si>
  <si>
    <t>3323510a4d5542aab14b1ce5f1c8faad</t>
  </si>
  <si>
    <t>9780d7c6bd2845e58dc7db759a19701b</t>
  </si>
  <si>
    <t>d6f8e29354b445af8ed22e38445d072d</t>
  </si>
  <si>
    <t>cc2a9a154948488b9ecb0837e4d6e25f</t>
  </si>
  <si>
    <t>ca8f4c9459a840f79ccced3810a91f77</t>
  </si>
  <si>
    <t>1d3b17257dd342d19702a1ce6567c5b5</t>
  </si>
  <si>
    <t>e3acbd180ae04bbdb4d1c772a8e95f64</t>
  </si>
  <si>
    <t>70919e54ad114b9ebfcd6600cc78cf04</t>
  </si>
  <si>
    <t>a1068bc52b2f45b39e9642e45124edec</t>
  </si>
  <si>
    <t>d5746f9cd7a3462ba65eef9ba9aa89ae</t>
  </si>
  <si>
    <t>956a148aa94f47b78aa88b07ebb0819b</t>
  </si>
  <si>
    <t>1d9266f44d094333b7c380099180bf7c</t>
  </si>
  <si>
    <t>ff235fc133f54453907939c5b2f1f1c8</t>
  </si>
  <si>
    <t>9f837567c50d4f00877b1170a8105711</t>
  </si>
  <si>
    <t>d6ac3e2f2e464ecf81d12d696bb8f6ae</t>
  </si>
  <si>
    <t>7705c9f6e67243f8a65cef45872ba455</t>
  </si>
  <si>
    <t>1639a21e75c04247b6be92fbefc62bbb</t>
  </si>
  <si>
    <t>f6ae1ae5d0454be583b2160f8f7b593c</t>
  </si>
  <si>
    <t>b48ec06462bf41c8a2361635f349506c</t>
  </si>
  <si>
    <t>478408215108400485522963e1bde719</t>
  </si>
  <si>
    <t>9e91ea59e73f424cbe99cf8bfca4203d</t>
  </si>
  <si>
    <t>dc2d5be1c29b4041ac40b1478e08b6aa</t>
  </si>
  <si>
    <t>bd73e89b58714f999dba7f8f6274d613</t>
  </si>
  <si>
    <t>d31f5bf7838d4643bad66f0236fef1de</t>
  </si>
  <si>
    <t>153c99fe6d67469b87319e49a260a9f5</t>
  </si>
  <si>
    <t>20965448c304409991f4c3e2a1d770b0</t>
  </si>
  <si>
    <t>c96b75de3c6c45f797a89e89f9784070</t>
  </si>
  <si>
    <t>e5316114aefd4a20944ba23be399d574</t>
  </si>
  <si>
    <t>c706d79539194091961331e600b2e321</t>
  </si>
  <si>
    <t>d594d33734b744579da227feb95e392b</t>
  </si>
  <si>
    <t>23e381f8f99544e3917640007ffaccc3</t>
  </si>
  <si>
    <t>57c5b4f4eb2f4f4798c8c5f724bc7b83</t>
  </si>
  <si>
    <t>5a1ef18b7f174f739058569469a60d36</t>
  </si>
  <si>
    <t>a43b7e2465f1447292bb3f0a6fef939a</t>
  </si>
  <si>
    <t>cfe1e0783a7a45fba933e7106cfe2f7f</t>
  </si>
  <si>
    <t>21444771ce084829a77d54ece3ebe46e</t>
  </si>
  <si>
    <t>be5a9efc0499453e809e20c680c5d8ca</t>
  </si>
  <si>
    <t>01dcb6c72b254a229647b5103fe83ffc</t>
  </si>
  <si>
    <t>341cf16da25a4190aeae39a08f5535cf</t>
  </si>
  <si>
    <t>382f66ebac0e453a8a17d647a09ea511</t>
  </si>
  <si>
    <t>5c1c336ae3b9434390cb9c4ca7945219</t>
  </si>
  <si>
    <t>f70277a190c14791a54094be6deaf506</t>
  </si>
  <si>
    <t>29b8c0bab60e402baa2e83c29592859e</t>
  </si>
  <si>
    <t>17d34b9a04e1495497dd4f31bb52da56</t>
  </si>
  <si>
    <t>30c66810d8c74853b294c793892d5f1b</t>
  </si>
  <si>
    <t>cd717a97270f48cc9e286ab9d12fd15d</t>
  </si>
  <si>
    <t>21283e50234e4fd09ecb7a2db5a1bd35</t>
  </si>
  <si>
    <t>c34ab67893c74967b7a900a775c7c0aa</t>
  </si>
  <si>
    <t>84ad3eac5e5a4f56aed70a9bff217165</t>
  </si>
  <si>
    <t>7757491fa251478fa31520a3c5b4f0fd</t>
  </si>
  <si>
    <t>f61e40ad604f4c168d4e72e4f25e4fb2</t>
  </si>
  <si>
    <t>d1444189811346d0a4ca4ad901098795</t>
  </si>
  <si>
    <t>f46898d4055a47639981de523cb91459</t>
  </si>
  <si>
    <t>be29499252884fd68fc8e1bb72b24484</t>
  </si>
  <si>
    <t>aec475c3a7754299b162dd018606fc2c</t>
  </si>
  <si>
    <t>cf6adb1412944f65b4b748e7eaf07803</t>
  </si>
  <si>
    <t>bb51ab6536e2409386835f36f4bf1e1b</t>
  </si>
  <si>
    <t>fbffeff50e37456cab8ffbc446a2c2cd</t>
  </si>
  <si>
    <t>b4c297dec5844f468a5909de5e8298c6</t>
  </si>
  <si>
    <t>9ed76e8fca2f44998cb19911376d2a69</t>
  </si>
  <si>
    <t>54f62ba4295d4bcebcd09cba2339fc68</t>
  </si>
  <si>
    <t>b15411de734e4a2f8d0c7a430233008b</t>
  </si>
  <si>
    <t>244eedce45a84faf9cf8c18fb35aa6e1</t>
  </si>
  <si>
    <t>1fdc30beabfa499f95b75eb29435e8c8</t>
  </si>
  <si>
    <t>e1c10fc796714f95840bfb96ebbdd778</t>
  </si>
  <si>
    <t>1ecb74ba3f094b6a94ad6628919aff6b</t>
  </si>
  <si>
    <t>23ecc3b14aa449a58697f851d7053ce0</t>
  </si>
  <si>
    <t>dc894a34be9147debe7e58fc5a9dace1</t>
  </si>
  <si>
    <t>418e866371414f2393331bd7e7bcf2bf</t>
  </si>
  <si>
    <t>6a643d9b02224e7b9432e5c092eec0dd</t>
  </si>
  <si>
    <t>0c72eb6676734404aa0f8af68a235af6</t>
  </si>
  <si>
    <t>b5776eb1d7a54191830eecb2c0d2ed1f</t>
  </si>
  <si>
    <t>ee1a7ac309df43459cdd6092b9a7a87c</t>
  </si>
  <si>
    <t>cf213e4dd76e4cf191a36f8b022dbb31</t>
  </si>
  <si>
    <t>d77deea5180a410192b4102179328e74</t>
  </si>
  <si>
    <t>c4d5583df60544209d787951ec6cf961</t>
  </si>
  <si>
    <t>a6f234472aba4e2d943f4ba499071f0f</t>
  </si>
  <si>
    <t>1127edd7273c4479aa05468d2b6e37fe</t>
  </si>
  <si>
    <t>d012698b7a264583b775a4bfdbb211d2</t>
  </si>
  <si>
    <t>af02ef4bbe7a4b0cac99f3652f5cea06</t>
  </si>
  <si>
    <t>740c8e2b8f0e4bfab6c2e389d0f09a4d</t>
  </si>
  <si>
    <t>94e0952118d44cd58adbbe973daa61a2</t>
  </si>
  <si>
    <t>de696ffd56b84028a657f719d71959f7</t>
  </si>
  <si>
    <t>3a2fa2dc676e48eeb26e4612c02e8cb6</t>
  </si>
  <si>
    <t>6b210dadec9b4aa297b9a23a17fd7548</t>
  </si>
  <si>
    <t>4c67af704616497da0c8775647c51209</t>
  </si>
  <si>
    <t>24f2605bc5004711940841e0f5d16aa2</t>
  </si>
  <si>
    <t>a8b1eab6d56c4e5595149666039202f7</t>
  </si>
  <si>
    <t>61b6d64e814541088743ab2ce6624d8c</t>
  </si>
  <si>
    <t>8c2ae594415345d3ba07be8b69dba271</t>
  </si>
  <si>
    <t>7832f9477c644cf8a79263a8c0446883</t>
  </si>
  <si>
    <t>90d19a76cf954c198420fb194b97b0e9</t>
  </si>
  <si>
    <t>8eae82a747cb4f85a6c1476b7f67b37f</t>
  </si>
  <si>
    <t>a9dc0053a3094071a60f0bc81dba8b97</t>
  </si>
  <si>
    <t>dee0946e802f4459b6ded0c0df4c78ad</t>
  </si>
  <si>
    <t>2e9a605715094ee69e6d4867f7611071</t>
  </si>
  <si>
    <t>6327204a137d44fc845c71314727cffc</t>
  </si>
  <si>
    <t>bf327037964c42bda78a39765ea05e4f</t>
  </si>
  <si>
    <t>22584110cc9a48179c36ee3e2bb6b69f</t>
  </si>
  <si>
    <t>6bb5bc2043f1484da425f3758119b0d3</t>
  </si>
  <si>
    <t>ca087e675fff4cd186aebfc4f8e3b7c7</t>
  </si>
  <si>
    <t>2e0ad561890d48c0af0f41486dbe257d</t>
  </si>
  <si>
    <t>f634d70c27d049bda22333b95b83f51f</t>
  </si>
  <si>
    <t>db705d47cc584e269d88ecc5468145e9</t>
  </si>
  <si>
    <t>9c35a3d1589c4ca0bdc125fb5c2ed8b7</t>
  </si>
  <si>
    <t>a0bf0cb2598e463dbb10fb0296fa12fe</t>
  </si>
  <si>
    <t>20070cecd14a411e8f5b168c6f3a857a</t>
  </si>
  <si>
    <t>392d742063a04ad0a2839a7a7a7a2e0a</t>
  </si>
  <si>
    <t>b80317843d7747e5a73fbc0bec61c579</t>
  </si>
  <si>
    <t>58a34de006fd46bd8b2ba6a720dc99cd</t>
  </si>
  <si>
    <t>40a539e11f154315a0ca747dffe61ba4</t>
  </si>
  <si>
    <t>f1819254a3124875aaabcd31be64e48e</t>
  </si>
  <si>
    <t>17751d58d23043b883de5f9a9252f906</t>
  </si>
  <si>
    <t>4bf9003158d64ddabdd01cab50155643</t>
  </si>
  <si>
    <t>e54ae70c102243299bb295cc9a4dbf9f</t>
  </si>
  <si>
    <t>174486fa9bda405dad7a06765fb69712</t>
  </si>
  <si>
    <t>56c417968c424f26b9af52610ddde92e</t>
  </si>
  <si>
    <t>f5edc70bff5d491abe30155282714644</t>
  </si>
  <si>
    <t>86b22d4b32404c7291ddc51cb5f3edc0</t>
  </si>
  <si>
    <t>a07ab2baf76b435295d8e1505bb1dd98</t>
  </si>
  <si>
    <t>1d2013276d8a4be18967c703fe8af26e</t>
  </si>
  <si>
    <t>426f4f549c4b44c280d140bb46360a10</t>
  </si>
  <si>
    <t>3393b2c35dbd42be845ce917734fa4bb</t>
  </si>
  <si>
    <t>4e34499f60744d9bbea237ddf64eb966</t>
  </si>
  <si>
    <t>2298e80cf51d4d06a19c9e292bd390e6</t>
  </si>
  <si>
    <t>880933c74081419b8987aad28fdf9e3b</t>
  </si>
  <si>
    <t>e57175f6d4fd4c1da3cc3581208e600f</t>
  </si>
  <si>
    <t>646668fc7993424b87765bdcb5188fab</t>
  </si>
  <si>
    <t>7192fa605e6b4df4ad5fec846d9ae36c</t>
  </si>
  <si>
    <t>9ed2bd5608ff4aa6a13f2ba7746f3e9c</t>
  </si>
  <si>
    <t>86dfaa1db22a4506982eb061ea9d995c</t>
  </si>
  <si>
    <t>c15f13103cc144f5b3cce1c9cf31edfe</t>
  </si>
  <si>
    <t>52d761af4e8a428ea82188fe86f1ab48</t>
  </si>
  <si>
    <t>8910e768167f4cd4b923371d26d88583</t>
  </si>
  <si>
    <t>cae011a3a3194b26b6c9c096e64b90a3</t>
  </si>
  <si>
    <t>bc5e99be842445809628c3dfe3e1956f</t>
  </si>
  <si>
    <t>10b233ad95764e1abd3d2b0b0c582187</t>
  </si>
  <si>
    <t>061381f507914efe8820ad82ca68eb8b</t>
  </si>
  <si>
    <t>99a9cc727b304b0889a00c3609c277ae</t>
  </si>
  <si>
    <t>777063d35a6b481b96304ed41f1db9cc</t>
  </si>
  <si>
    <t>f89f1e4ad388430fb0928b2954478289</t>
  </si>
  <si>
    <t>5429e3358e0d47919d6d8a66442bfb05</t>
  </si>
  <si>
    <t>fba711c3827b4e0f891260857e9076c1</t>
  </si>
  <si>
    <t>197ca30f67244de48b08df90fba0ca88</t>
  </si>
  <si>
    <t>227ab7f1ac8a44de9b25b5ea44a45888</t>
  </si>
  <si>
    <t>6329217483374aeebbab911f2ec50c05</t>
  </si>
  <si>
    <t>ab13972ef2254522976b1866de5fe5ff</t>
  </si>
  <si>
    <t>b4979ea0598b4e43abe9cdaa8f5a4f3a</t>
  </si>
  <si>
    <t>6b24f8da1f7c4bb188c98dae6aeb3ec3</t>
  </si>
  <si>
    <t>a016bcd119c947c7b214f6254befdc53</t>
  </si>
  <si>
    <t>eeb6fcd60f374f6abf21443e804293a5</t>
  </si>
  <si>
    <t>d79b64f109684b57a7947e4bac0b1905</t>
  </si>
  <si>
    <t>1ae39e03d70941fba5e0143343c85501</t>
  </si>
  <si>
    <t>5a9d02d79b0341f2a11c1ef5a81123fe</t>
  </si>
  <si>
    <t>f70f7ca8e50f40eaad04b94e2faf0626</t>
  </si>
  <si>
    <t>e4543cebeb534064b9368adddfd972cd</t>
  </si>
  <si>
    <t>1f3920c546f747b3902047eb91377d2a</t>
  </si>
  <si>
    <t>6ff0d238206f4bffbc0083b854aa13c9</t>
  </si>
  <si>
    <t>03a8e79392a14a7f886527ad9e58af32</t>
  </si>
  <si>
    <t>e420a63a41114c19afd3f7b539e819bc</t>
  </si>
  <si>
    <t>f96d9586813d47c5babf450813f089fd</t>
  </si>
  <si>
    <t>5d3f4eb1390941bb8f317842f31c3226</t>
  </si>
  <si>
    <t>eaaf79de0b0442b79322e226fc15e958</t>
  </si>
  <si>
    <t>6d9ef5eff5174ba1b6d01a7a4d17aa91</t>
  </si>
  <si>
    <t>04731459f8df4d6f8f7e586d93480a61</t>
  </si>
  <si>
    <t>d05960d49a3b4c628b0fc3884de22fee</t>
  </si>
  <si>
    <t>013d4808d5ef44058c958de7e0f349d4</t>
  </si>
  <si>
    <t>5136b6691d4348a6af8bb18c8ddff7a8</t>
  </si>
  <si>
    <t>07c6c3e07b34443d99c60e301ff0853e</t>
  </si>
  <si>
    <t>45e65f43845e417481711950de540a5b</t>
  </si>
  <si>
    <t>184c973922a74eaa8a45e49706b4fd16</t>
  </si>
  <si>
    <t>3469fd746ff9469ebe07ae68a69192d1</t>
  </si>
  <si>
    <t>6836c2271cb44d22a647d465139abf33</t>
  </si>
  <si>
    <t>7b65f28b698c4f9fbc7b1e5dd6400044</t>
  </si>
  <si>
    <t>77ef87655de643ee9adea2fc2556fa64</t>
  </si>
  <si>
    <t>937203469fee44e8994d988446870364</t>
  </si>
  <si>
    <t>fc109e2c2125432894e85a04c12e1dfb</t>
  </si>
  <si>
    <t>4e34b07b164f49d2aed0b04387f17b6d</t>
  </si>
  <si>
    <t>9db133f782b24125b15e0a034e658964</t>
  </si>
  <si>
    <t>269d16e85c4349e79c711769939b142d</t>
  </si>
  <si>
    <t>76eec0946047479d8d919fe66198aae8</t>
  </si>
  <si>
    <t>ea4a08d4f0674166bd0707a44f5af3b3</t>
  </si>
  <si>
    <t>7d76626197fa482aba1b721acaf9dc8c</t>
  </si>
  <si>
    <t>740ec2cc7b60477c990cab95ad384a3e</t>
  </si>
  <si>
    <t>d7b3e27b247f40d9a0238d5c80fb85b1</t>
  </si>
  <si>
    <t>84e2137e18354949b9e39b4034f3f4b5</t>
  </si>
  <si>
    <t>7712371954ec49228de719f2ac37e53a</t>
  </si>
  <si>
    <t>18ce0a478bd1441f8fa7c2a7101c932d</t>
  </si>
  <si>
    <t>87229b06ef6849efad46a6f7729aec40</t>
  </si>
  <si>
    <t>7d2dde741475416cb46205cd2064c830</t>
  </si>
  <si>
    <t>5454a30edf604e3a853052ec242142e3</t>
  </si>
  <si>
    <t>7b92c444bd004c4b95952e695cf2011e</t>
  </si>
  <si>
    <t>42c3a87a47e44e09ac30c21d226cb770</t>
  </si>
  <si>
    <t>912ccc646c874293b5df92e192f999ca</t>
  </si>
  <si>
    <t>fd270e5ff4594e48aa36f90d39e5189d</t>
  </si>
  <si>
    <t>b486b0c9094f4538ac1c6d28481a36ea</t>
  </si>
  <si>
    <t>370aa2fdb968459bb162008c1ba4d66d</t>
  </si>
  <si>
    <t>e183c44ac63c453485e4f8b895f97314</t>
  </si>
  <si>
    <t>04bb91c4b79847d3a47665659b99e196</t>
  </si>
  <si>
    <t>89126de0ab4845e392533085792a93a1</t>
  </si>
  <si>
    <t>bfabb2e151e04c07a0b9d0143380abab</t>
  </si>
  <si>
    <t>3d186e589a884d339dc85faa1eef6bf2</t>
  </si>
  <si>
    <t>1c148bf726d74bf5a8329d7d173e4a87</t>
  </si>
  <si>
    <t>582177840ecd47cab39665d80cc2c918</t>
  </si>
  <si>
    <t>73e7ad55f519407687c93be40ba90763</t>
  </si>
  <si>
    <t>907dc2b43bc145c7a8a14cae25aea276</t>
  </si>
  <si>
    <t>db2b3892036f4917a96c0453b9f388c3</t>
  </si>
  <si>
    <t>66d5583989bb4044b1e5a76fa4bbdf4b</t>
  </si>
  <si>
    <t>b306b4b715f643dd9386d6bac05cb15a</t>
  </si>
  <si>
    <t>d42b1c06b99e49aca8db3bd116ac3422</t>
  </si>
  <si>
    <t>432ae35f5d464201be17d74c90d86bb6</t>
  </si>
  <si>
    <t>09e28b62ea0445e5836e1c7a15dec8ac</t>
  </si>
  <si>
    <t>65dfd46a9f504abfa07eafb2613d964f</t>
  </si>
  <si>
    <t>b01d42e20daf4f9d8d95d191b7b80cf4</t>
  </si>
  <si>
    <t>6b3b952f064741f9ab41f3af6eaae535</t>
  </si>
  <si>
    <t>5aad595a18bd4d32913c6f36f821d1bb</t>
  </si>
  <si>
    <t>5f2a604881294eb780963ba33b68373c</t>
  </si>
  <si>
    <t>a73cbff388ea45e2b682dcad5aadbb5c</t>
  </si>
  <si>
    <t>8bed17c94d7c476c86c4688cb897f3ad</t>
  </si>
  <si>
    <t>de90d92196904060b82f2e7ffddf125a</t>
  </si>
  <si>
    <t>7fe342d3daed4636b14d892793206825</t>
  </si>
  <si>
    <t>3b34e49625db41fabd0e031fe0bb91b1</t>
  </si>
  <si>
    <t>6ac344af421d487ab04a5f05ad50d466</t>
  </si>
  <si>
    <t>6d7fd67226224426a929bca4c58c1dd0</t>
  </si>
  <si>
    <t>76b2211fa24e4858bb1116f7831f2985</t>
  </si>
  <si>
    <t>593817405b0644269f3942528b80c9c2</t>
  </si>
  <si>
    <t>5bc6f22df23d4d2da52fc193e1208013</t>
  </si>
  <si>
    <t>ee49e27744764c388224b2e5ea17b326</t>
  </si>
  <si>
    <t>7f75b45550da4a9bb76bc6cf67d23034</t>
  </si>
  <si>
    <t>127bf7c760884b09ae9d15f065ed89e2</t>
  </si>
  <si>
    <t>15276a7a70fb4e2daee07f14c3813b1a</t>
  </si>
  <si>
    <t>5d232dbdbb754ee28e41445435587533</t>
  </si>
  <si>
    <t>f207f816ab764bcb9e9b9a5299e28061</t>
  </si>
  <si>
    <t>fefb02db593f4ddc9772ce437b20ffee</t>
  </si>
  <si>
    <t>bbd2bddfba64483b91aaf6e488b1f10a</t>
  </si>
  <si>
    <t>86377abfa0624cd1a25800e369651139</t>
  </si>
  <si>
    <t>96f7b1d8630741e58942ff7f181336ad</t>
  </si>
  <si>
    <t>a6a01a5cf0674257af2dc53d3028b6a1</t>
  </si>
  <si>
    <t>09ab947175fd40babae582bf3cd8d556</t>
  </si>
  <si>
    <t>269de3139cf04980b8c507a52aa92847</t>
  </si>
  <si>
    <t>af9c51f5987b4798a6489964f5748d28</t>
  </si>
  <si>
    <t>ba8fe00e90b0438994de850519be764c</t>
  </si>
  <si>
    <t>801bb43e0c4a43739e70c47fbdcd7686</t>
  </si>
  <si>
    <t>a3f88ab812de40f4bbe2d4259d44d79c</t>
  </si>
  <si>
    <t>177dbe703de74ad1ae3ba6008656f54f</t>
  </si>
  <si>
    <t>21476a1974344ba8b5a9900f773e3ad9</t>
  </si>
  <si>
    <t>90e40980c3de4212b7f802bb66395f0b</t>
  </si>
  <si>
    <t>904a40cffe43444298f28817c2acd701</t>
  </si>
  <si>
    <t>6a4ae6e82e304cd29fd8927d1e334049</t>
  </si>
  <si>
    <t>afd4de199a9f4620b36bb97093dd1e70</t>
  </si>
  <si>
    <t>7637a9bd54e74bbb81b847ae131ceb91</t>
  </si>
  <si>
    <t>867eeef920664bcabbc345e14159209a</t>
  </si>
  <si>
    <t>0c6b9d43202943e490a9770fd11675a3</t>
  </si>
  <si>
    <t>2bd201f1f82348948a58b506bf3e702b</t>
  </si>
  <si>
    <t>2831e04a23584163a0ca243248136558</t>
  </si>
  <si>
    <t>59e98b280f044ec69422ee952edc05bd</t>
  </si>
  <si>
    <t>8e990cafdb564c63b720da1012e7d869</t>
  </si>
  <si>
    <t>dcb00706a54047f59dd886826b15718f</t>
  </si>
  <si>
    <t>bddb36bc2945433ba3b36e8ac6fcea8d</t>
  </si>
  <si>
    <t>880b5ee8eef14543a540c75345a482a5</t>
  </si>
  <si>
    <t>40fba9d8c6d444669c1d3a8e2bc064cc</t>
  </si>
  <si>
    <t>d38fb621db01470ba33b3d7def96c1cb</t>
  </si>
  <si>
    <t>c51eb520ded542abac9ce9c90df7d846</t>
  </si>
  <si>
    <t>a4ba843798a64d5dad6ef4de06fa76d1</t>
  </si>
  <si>
    <t>a7f19a6b5bbf464186d720e89f04592f</t>
  </si>
  <si>
    <t>902a6ede14094dbe89f4a2eabe56b0c6</t>
  </si>
  <si>
    <t>5dc85b0e58b54b5cb09acf94f7c44d27</t>
  </si>
  <si>
    <t>008ad3d84a2244619330f4b66577628f</t>
  </si>
  <si>
    <t>dcc31842a8f140748cb297c7adc543d4</t>
  </si>
  <si>
    <t>689ee5d72e664f428cffdb1d586907a1</t>
  </si>
  <si>
    <t>7317b6a70cfc47c08ef126b744ff95b7</t>
  </si>
  <si>
    <t>04225caa4e344c6580c322ac66e4a14d</t>
  </si>
  <si>
    <t>3f712a7eed3b4f6eaeb30e8fa30ad9d9</t>
  </si>
  <si>
    <t>c0423398ffb84c9682b215933bc7188d</t>
  </si>
  <si>
    <t>11f4fea000ac49ca9681c808bb9b037b</t>
  </si>
  <si>
    <t>f8b6576f142842508ea42a95cc4cea8f</t>
  </si>
  <si>
    <t>917bc6e9c84a4b508af6335ce2cafb16</t>
  </si>
  <si>
    <t>151da2dc36ee4b879e97ab708928b784</t>
  </si>
  <si>
    <t>f62b6f68fc784a00b433d7707e3e8c00</t>
  </si>
  <si>
    <t>c4362de96d924792aeb694f2b7256e90</t>
  </si>
  <si>
    <t>4786100c20e147a4b2c5e0ce013ce5b4</t>
  </si>
  <si>
    <t>e9a32acdb156465891d5512cc84a33ee</t>
  </si>
  <si>
    <t>b2c23ae154434c259189dc2bab0115ab</t>
  </si>
  <si>
    <t>97d58c821a544d6d8dd8873b7153f830</t>
  </si>
  <si>
    <t>88cc1625ba2143e18b0b7c2711a120b7</t>
  </si>
  <si>
    <t>edc0a89f574545afbd152e4a8997e8a0</t>
  </si>
  <si>
    <t>1b3f16336bac41c7ae34e8aa54556e7b</t>
  </si>
  <si>
    <t>1b2af0002ec749899beed9ac66fd17f0</t>
  </si>
  <si>
    <t>cb410b19fcd547d78440db5d0b7292cc</t>
  </si>
  <si>
    <t>c966994f3fb34456a4c86d3d4c1cb974</t>
  </si>
  <si>
    <t>2ee44f7aaf6e473d905605b5914f5d27</t>
  </si>
  <si>
    <t>d557eda1f8774c89a86126fb28936edf</t>
  </si>
  <si>
    <t>4820bee3dfd94960801ad8038a6805aa</t>
  </si>
  <si>
    <t>ed796f9de5a248b0a016e949eb1564cd</t>
  </si>
  <si>
    <t>e0db94f3d4ea46adab350981f7a037f4</t>
  </si>
  <si>
    <t>a48606fa6f5c460683939b1c4813e600</t>
  </si>
  <si>
    <t>cb5444b626424a208462c641b42eef4e</t>
  </si>
  <si>
    <t>f830bffb382140e19fe203478b394f5d</t>
  </si>
  <si>
    <t>cd668da8a00b42619cec5f6ae0626a77</t>
  </si>
  <si>
    <t>58c224bd4bbc4710855dc00942494295</t>
  </si>
  <si>
    <t>115d228ad9f043bfac36592fe07f5f7f</t>
  </si>
  <si>
    <t>1e983db0aeac4918a269ff788a079658</t>
  </si>
  <si>
    <t>83e71da40bdd47fdbf586137387c3ca8</t>
  </si>
  <si>
    <t>7598c98e1c2e4ac99636604cf4bc8c18</t>
  </si>
  <si>
    <t>f9d4580dde914258bd3b12d897e08a9c</t>
  </si>
  <si>
    <t>9514ceb255d3474ea21f300138e48aae</t>
  </si>
  <si>
    <t>7f4b4ab1ecb24090843929c3275f84e6</t>
  </si>
  <si>
    <t>b2830613fc1a457bbe5185f5dc6a13aa</t>
  </si>
  <si>
    <t>86c38d5426024a1baa1a0ff02c208e78</t>
  </si>
  <si>
    <t>bf160da4772e48e2a254fa9bf684f853</t>
  </si>
  <si>
    <t>51450cb731be4142bd2375555cd8c553</t>
  </si>
  <si>
    <t>85f7867add5e4778817f1bc10892a2ac</t>
  </si>
  <si>
    <t>e82bd7aa89ed418bbe622efc38e55cf8</t>
  </si>
  <si>
    <t>943e64588ea2458290ae6c7c85bfa1fd</t>
  </si>
  <si>
    <t>4738afdc7a124a719c2ed4d7945c650a</t>
  </si>
  <si>
    <t>7e890533d115441ab2ca6e657648be90</t>
  </si>
  <si>
    <t>56107feeb24c4031826c2572838581bf</t>
  </si>
  <si>
    <t>8eac1528b8374240af182e9a6663f205</t>
  </si>
  <si>
    <t>671aacbb413540ce800a7f72f94e23c8</t>
  </si>
  <si>
    <t>79518121c3064453b5994851672b2a2c</t>
  </si>
  <si>
    <t>4926260124094125b7d25f7fde868a85</t>
  </si>
  <si>
    <t>b44ffe4031b44207b9810089716f17f4</t>
  </si>
  <si>
    <t>9e47f5f6508542de80f27edcf64c5543</t>
  </si>
  <si>
    <t>cea86fb493474573987537534780a2f1</t>
  </si>
  <si>
    <t>dfd94359b3264c5ba206db153d61025f</t>
  </si>
  <si>
    <t>5f8733732e6a45da85e25df49d7ab138</t>
  </si>
  <si>
    <t>e52464f568d347b7b83461e9d2830f95</t>
  </si>
  <si>
    <t>7da5a15e38d943be8ec8b859bec8d70a</t>
  </si>
  <si>
    <t>a8dc434e313240c485b784a36a3e70f7</t>
  </si>
  <si>
    <t>dc1ebf6ba1084b4db96fccf6d93c8632</t>
  </si>
  <si>
    <t>aa29ff1b2a8a425faacc750713eeeb83</t>
  </si>
  <si>
    <t>8ad9a655b0534da298d85bd729e1c891</t>
  </si>
  <si>
    <t>87d368d7b9f0424e8d36dac7d1f36e46</t>
  </si>
  <si>
    <t>c1e2323dbc5f4e59a878dee2142aff19</t>
  </si>
  <si>
    <t>4fece01ab9444eb18927b6f1734343af</t>
  </si>
  <si>
    <t>52a5f2bc3dab4763b96c96a3d7749d05</t>
  </si>
  <si>
    <t>e9ca099920c949e38ee743660d2ee5c3</t>
  </si>
  <si>
    <t>e37a38cfa3b1423f90db917005396fc1</t>
  </si>
  <si>
    <t>b1d7986dabd84e2ea4bc95f64fbdefde</t>
  </si>
  <si>
    <t>5fd5940ec0f44531a2a32fe458c39c24</t>
  </si>
  <si>
    <t>b417e0d5175d46eaad50552ec3d58fa5</t>
  </si>
  <si>
    <t>3ecd53ba09b742fd8afe7151ac234dad</t>
  </si>
  <si>
    <t>43ed32aa65c2402a9efd647646a9f559</t>
  </si>
  <si>
    <t>ff8d4196643d49b899ac5c1c0c4e266f</t>
  </si>
  <si>
    <t>ac32daca55a8451190560fd728d65696</t>
  </si>
  <si>
    <t>432f664752664c97ac58258dfb5b1787</t>
  </si>
  <si>
    <t>015ce0f116ec4b888391a74cd4b5f535</t>
  </si>
  <si>
    <t>eebff3efbad340e6a5433b787bb919d9</t>
  </si>
  <si>
    <t>27e4c9ca558c4409b74cf9c3c4cf86cd</t>
  </si>
  <si>
    <t>bf04358e74aa421cab76248830a4e881</t>
  </si>
  <si>
    <t>7babec59377149ecaa2dae30da038ef7</t>
  </si>
  <si>
    <t>64a1b66b21fe4666bb4ce00670b3451f</t>
  </si>
  <si>
    <t>88df5be63fa245d9989e0fb4edd71c8a</t>
  </si>
  <si>
    <t>901badb3d02540dfacd954d570c35163</t>
  </si>
  <si>
    <t>1573d07d9e344f0ea10a3107adb07ed7</t>
  </si>
  <si>
    <t>1eb3e62e9d5244609035aa7e3c48dbd1</t>
  </si>
  <si>
    <t>00e085d46315400bbcffb57819f5cab2</t>
  </si>
  <si>
    <t>8d54ca7262da4edf87db098be5283705</t>
  </si>
  <si>
    <t>799261f1acf045c7897d5401bde967f2</t>
  </si>
  <si>
    <t>4b40b38adb8446be92938cc41ebbb990</t>
  </si>
  <si>
    <t>d64297b763b3462587977e15b767f72a</t>
  </si>
  <si>
    <t>23e09137fbf3475c89bc9dbb71074ff4</t>
  </si>
  <si>
    <t>c567601ef63845f8aa12c4c3a4ba684c</t>
  </si>
  <si>
    <t>cadf3a23b44844baae222b417b76f4d6</t>
  </si>
  <si>
    <t>bb5f505257a14b4cb77bd2f33f19b754</t>
  </si>
  <si>
    <t>8c798daa775d4ec9a3f58f6027bfd8a0</t>
  </si>
  <si>
    <t>274a28c56a494982aa4963b2b0d90035</t>
  </si>
  <si>
    <t>c9df689d6ce144e3b098da56efc31875</t>
  </si>
  <si>
    <t>fd2168e2ba5e4b63b7a6bb309f8f61bf</t>
  </si>
  <si>
    <t>c8b6ad706a80421f8998b20b4b8a5f85</t>
  </si>
  <si>
    <t>047ed30de3824432bd8019ce0850f3b8</t>
  </si>
  <si>
    <t>09739b18eb9c40ffa47a303f69e79b00</t>
  </si>
  <si>
    <t>1d74c97325ac481cb7907eeb89c694b4</t>
  </si>
  <si>
    <t>5206f44c4b3f4e4b87d0ddd77e3c0781</t>
  </si>
  <si>
    <t>8c5e006fd053495cbe334228bf898121</t>
  </si>
  <si>
    <t>a4cd76f699724db5b4e244c854b8f9d1</t>
  </si>
  <si>
    <t>937d15f7c38441e59444e5542ccfdc9a</t>
  </si>
  <si>
    <t>ef8f8d833d744e7196585b5659251e2e</t>
  </si>
  <si>
    <t>c1e6d887798f4f54b646c77d025956cf</t>
  </si>
  <si>
    <t>af492768d81d454e90b6d20a696a0491</t>
  </si>
  <si>
    <t>f07c542ee3084b82b65dbe534396ca86</t>
  </si>
  <si>
    <t>78492d0a5bd142acac48965a43505bc9</t>
  </si>
  <si>
    <t>b728baf0684f4b439ccf7d37b03e91eb</t>
  </si>
  <si>
    <t>2abd3282c7cb4ae0a45043e861243a45</t>
  </si>
  <si>
    <t>86f1e7231536473d9ad12ee57705c19f</t>
  </si>
  <si>
    <t>ab5de54057a24f01b4d5a30fb0493e82</t>
  </si>
  <si>
    <t>9f6316bc88764b1ab5026374f032e243</t>
  </si>
  <si>
    <t>2419d2db0bff4003bc1b2e1482370b6e</t>
  </si>
  <si>
    <t>8c6fc462806e4f7ab10ad91e0339a7dd</t>
  </si>
  <si>
    <t>9def9eb08dc94c8a8bc718843e61cc4a</t>
  </si>
  <si>
    <t>a7faeff136cc4bd987aec54f996ece53</t>
  </si>
  <si>
    <t>6c034cbe23f04b26ba1958df4be7383c</t>
  </si>
  <si>
    <t>6803dc45ef1e431799b1610cbeb36f5d</t>
  </si>
  <si>
    <t>5537755f854140a09168d39f6139a353</t>
  </si>
  <si>
    <t>e2e074fc55a548d4a3f11c4a19bcb73e</t>
  </si>
  <si>
    <t>97cca463f7ee44dcb8840623484b2847</t>
  </si>
  <si>
    <t>7a1368de8069458083b0a871f02e5456</t>
  </si>
  <si>
    <t>11c4e2204a0b48b79eb898c319754b87</t>
  </si>
  <si>
    <t>231c1228acfe41df9990bfa4a95e996a</t>
  </si>
  <si>
    <t>139a7d1769384f3abc20c42c3d4bccb5</t>
  </si>
  <si>
    <t>927d5628cca340238263b5916ac06740</t>
  </si>
  <si>
    <t>e20d3ac398c44893b3dd5b3187ec6852</t>
  </si>
  <si>
    <t>c162e40c2b6e48a5aecc3fb6caf9c7ea</t>
  </si>
  <si>
    <t>25d043e72d0344c086fdee8c556c2e54</t>
  </si>
  <si>
    <t>26c93a825d9848b6ab26e13174a98193</t>
  </si>
  <si>
    <t>b226fea980f646b59b0353eed2758545</t>
  </si>
  <si>
    <t>67435ab5cbba4f06b87989ba46dd99fc</t>
  </si>
  <si>
    <t>c352d56a0f64429c9b9beb6c4c80652f</t>
  </si>
  <si>
    <t>c2c67d93b45c4495a9ab603234f20725</t>
  </si>
  <si>
    <t>2a725a28fce145228abc9a4d0562f38d</t>
  </si>
  <si>
    <t>f3dd2d5452cf473c966cf7bf69ea86df</t>
  </si>
  <si>
    <t>472ce2e18e77487fba29ebc0bb9f9de6</t>
  </si>
  <si>
    <t>f42b899b991648ccad433008764604d7</t>
  </si>
  <si>
    <t>73929e80e22b4e41aca607bd35420464</t>
  </si>
  <si>
    <t>dfc93e149d1f4923987e05c5a8873a02</t>
  </si>
  <si>
    <t>195f7e27829a47acabc25cb2aac34f46</t>
  </si>
  <si>
    <t>819b646230b54b94b178a8489c5c6cc6</t>
  </si>
  <si>
    <t>337e251d924046ae824580e033a323ab</t>
  </si>
  <si>
    <t>6eab62e96c634e4f8bec658f8a8dc667</t>
  </si>
  <si>
    <t>0a6568a22e444fb88dcfae4b7da680fc</t>
  </si>
  <si>
    <t>16b5dbb7aca043aab9399882c0833244</t>
  </si>
  <si>
    <t>5685e91e34ca4e7fa7b7471dfa7608d7</t>
  </si>
  <si>
    <t>e631662d98e949d1888f5aab27cdbcd7</t>
  </si>
  <si>
    <t>ff7b44f5c8244b22bb2d5842530308ca</t>
  </si>
  <si>
    <t>93901be586ca454c9f9eccdc53a0b7ff</t>
  </si>
  <si>
    <t>e09ac695d3ab4e1683a8aa54475929b4</t>
  </si>
  <si>
    <t>4bcfa49a05964fff8ce0e90f764f0f93</t>
  </si>
  <si>
    <t>391ce2c684a44fc68f3aa856a001c56a</t>
  </si>
  <si>
    <t>a3f407d3c75543fd8ff61d223b9cf31f</t>
  </si>
  <si>
    <t>f275f3388b6844069145aa1c22da910f</t>
  </si>
  <si>
    <t>8b001de3dc6b4468b4c685c985743544</t>
  </si>
  <si>
    <t>44fdc9d3496c41a9a3c8fb7f0bb94889</t>
  </si>
  <si>
    <t>f9d0c32d76f04ac4aeee65c11d804cd9</t>
  </si>
  <si>
    <t>6b521407401f43148aa0caf1748a8fbc</t>
  </si>
  <si>
    <t>6df5a0f1abff437a989e76a8330d532a</t>
  </si>
  <si>
    <t>94c8e5a86f07413884621e93fb1e6a5c</t>
  </si>
  <si>
    <t>696728734f7b4ffdb3eae70fc1e70fb1</t>
  </si>
  <si>
    <t>3a23005c9e0e42b7a68cae542eb6a20e</t>
  </si>
  <si>
    <t>d5b9119d1e79452999831057ef37f67b</t>
  </si>
  <si>
    <t>4da776e0467c46d3a2b8e595670f829d</t>
  </si>
  <si>
    <t>4da4da3c97584383a4bead53817aafcd</t>
  </si>
  <si>
    <t>b3bdfbb0c958425898d71c36cb96a240</t>
  </si>
  <si>
    <t>094f1a6966b74fa7be1b7917ae479f23</t>
  </si>
  <si>
    <t>b8cceb794cb548bf8ec87faab5a854fc</t>
  </si>
  <si>
    <t>dab441b3e6264a24b1fd30329f6eccaf</t>
  </si>
  <si>
    <t>121bba4b8acd4e8c8b8280355e9cbc19</t>
  </si>
  <si>
    <t>bb6c9e45a6224b0d9fbddf850847f1d9</t>
  </si>
  <si>
    <t>49681b108ddc40fcb040b5e317e0074f</t>
  </si>
  <si>
    <t>6cbaa5eec0704ecd960ae26d1a8ccc54</t>
  </si>
  <si>
    <t>7e5095b93a6a4b03a751320d14a8910b</t>
  </si>
  <si>
    <t>5f5478c3b75b4f3ea11f17c2e2731997</t>
  </si>
  <si>
    <t>3e744ac2eb60435dbbd9731ca7df3ffd</t>
  </si>
  <si>
    <t>cf5ee24c15af4113892249174f1b5c30</t>
  </si>
  <si>
    <t>231e7ba6fd0941ccaad96e13668c2adc</t>
  </si>
  <si>
    <t>247c5f050f5649bba94a0db957a329f2</t>
  </si>
  <si>
    <t>7a2c3211c39847a08a4cfa5f2a185a04</t>
  </si>
  <si>
    <t>41b1ae90da574a009b21db508d1fe13e</t>
  </si>
  <si>
    <t>2d9d14a606d84b3db683b4a65b3d76c0</t>
  </si>
  <si>
    <t>6a37e204e23c4e208228be31f8b2dad8</t>
  </si>
  <si>
    <t>40c223295a224d7fb86e601d834e7ec1</t>
  </si>
  <si>
    <t>9b61b483861443cfbdb4b935cacfcd32</t>
  </si>
  <si>
    <t>30048d7559e04246aee9b92110e99964</t>
  </si>
  <si>
    <t>149147d0c4a9438f84e0cada8806773b</t>
  </si>
  <si>
    <t>8497cc0658b5436695e92918782126bf</t>
  </si>
  <si>
    <t>6388d9a2dae94ec2ab6f053f76dbea34</t>
  </si>
  <si>
    <t>fd7eaf28f46a49759a8929f3b75f9e48</t>
  </si>
  <si>
    <t>7bd6b9b3ec3b48e7a1111f475d50055b</t>
  </si>
  <si>
    <t>1eff103574af42b980a5bf832f22d7ec</t>
  </si>
  <si>
    <t>2a46974290e24338a666251d8949b1e5</t>
  </si>
  <si>
    <t>aab9b88839b44040a190ef481a4c9089</t>
  </si>
  <si>
    <t>5c4928bb1cbb4d3c85ebb3cd4bb7b1dc</t>
  </si>
  <si>
    <t>668437faba4047f4a9a1e1a014297da8</t>
  </si>
  <si>
    <t>30b295d93bec4f3b8ab74223990a52b2</t>
  </si>
  <si>
    <t>9b66dedfaab243dabd875262a3724d19</t>
  </si>
  <si>
    <t>121c913a42fe4624808b92602bcb204a</t>
  </si>
  <si>
    <t>d03804a809064d9c9addbacffb115bad</t>
  </si>
  <si>
    <t>a31221be7b644484897670f9da79cd32</t>
  </si>
  <si>
    <t>a869fff3bde449688a496371f911587d</t>
  </si>
  <si>
    <t>0115aa10ceae4179b00303a30b33409b</t>
  </si>
  <si>
    <t>e7013131e7244a6ab50c475fa6498f99</t>
  </si>
  <si>
    <t>199ab4cf42544055b8409921fdc8818d</t>
  </si>
  <si>
    <t>fc597ea1323b4af0af9f98bb35986293</t>
  </si>
  <si>
    <t>30e1b313750b493d95fa307df28bcb50</t>
  </si>
  <si>
    <t>3f16743ac6f94d9db6ad15aec4db415c</t>
  </si>
  <si>
    <t>50df171e625a4f6f8890ddb80742fa24</t>
  </si>
  <si>
    <t>22eeb06e7c2347be985efccaf2022c7d</t>
  </si>
  <si>
    <t>2d5baded0ed94710bfdc614b0a93241c</t>
  </si>
  <si>
    <t>682285b9c1784ab38569f9a27daa5ba3</t>
  </si>
  <si>
    <t>cfdf2049b483410dbd8c7d49301d20d1</t>
  </si>
  <si>
    <t>983a1847442f4a4f9eca098f035ae4c1</t>
  </si>
  <si>
    <t>486140dc93f4476ca18d4470e77ba55b</t>
  </si>
  <si>
    <t>ecc893aa90b440f0bc24055c94154705</t>
  </si>
  <si>
    <t>5d4d5d436fe741ef98dac59f650c3b6e</t>
  </si>
  <si>
    <t>a37803e8946945bc9ff9d0b2cea1d0eb</t>
  </si>
  <si>
    <t>8a3d2aa357404019afa6c91024da73fe</t>
  </si>
  <si>
    <t>ea939f2c1cae4822bdac5d3361c4cb6c</t>
  </si>
  <si>
    <t>419f296a30ab46e99c76b5db29c82be0</t>
  </si>
  <si>
    <t>d0fe4c581fbb4506940d120cb0404104</t>
  </si>
  <si>
    <t>489116904bc24f9395d9cfe69bcffa58</t>
  </si>
  <si>
    <t>7121f4978dcb44e49cb3f5082eccd5c6</t>
  </si>
  <si>
    <t>5df0088196b64ee8bf97a1bff2639ca0</t>
  </si>
  <si>
    <t>f41ab5dbcae64843bd05825990d59ba8</t>
  </si>
  <si>
    <t>590d99ae865845bb9686eeb9e5d5de7d</t>
  </si>
  <si>
    <t>1e0d916d1ba0431480458903bf1e2af2</t>
  </si>
  <si>
    <t>ccd63ea73ede4ebc91e7450abe24079f</t>
  </si>
  <si>
    <t>bb7ee99e81d241199e70d4377e466dc3</t>
  </si>
  <si>
    <t>5f10fcb01f1740a28d4f6288921aae2f</t>
  </si>
  <si>
    <t>a822d2081a764f3d9491952f237f9480</t>
  </si>
  <si>
    <t>06a7aabd52994faa9341687136b42556</t>
  </si>
  <si>
    <t>e61d6f19549446a7adaf50fa76d0b58a</t>
  </si>
  <si>
    <t>60c9cfd68942475291570a82d7ba626f</t>
  </si>
  <si>
    <t>871fa30e5d36462f97f3cb8a7349c89b</t>
  </si>
  <si>
    <t>eea80cc6c78d47e08cc88e98743f51b3</t>
  </si>
  <si>
    <t>2ff7581ab32a45839e1ec938d63f415e</t>
  </si>
  <si>
    <t>ea3b98d2ccd04f4dba613802621a37f7</t>
  </si>
  <si>
    <t>be4398cbbfc047f5a6c64699b631a1ca</t>
  </si>
  <si>
    <t>4be7b32372484d968d91f212e3a014c5</t>
  </si>
  <si>
    <t>888ddfdddd274963a2aa3ddf0aa7ec7b</t>
  </si>
  <si>
    <t>88aba39bd75948d594e4aa786bd5def0</t>
  </si>
  <si>
    <t>3121bb3bab694180bb7755927013bf1b</t>
  </si>
  <si>
    <t>ca08747d4e4b4dbf9ca716a61068d535</t>
  </si>
  <si>
    <t>e2d2073d43454fa6ad6049d57c5fa6ba</t>
  </si>
  <si>
    <t>cf522a9c43f24c4b98b983b3999b1017</t>
  </si>
  <si>
    <t>19034fa214c84533959a5043a911cad8</t>
  </si>
  <si>
    <t>14f8bb076983492f8d24c0a4e644ad03</t>
  </si>
  <si>
    <t>5aca5c93c5c145fa9a27b877e402ee1f</t>
  </si>
  <si>
    <t>2c06ae199e6f48b7934f82a7f4741ce1</t>
  </si>
  <si>
    <t>a6d19caa3b42413fb9712ddc418bcf59</t>
  </si>
  <si>
    <t>91718c897051455794d6a2a4d6e44d47</t>
  </si>
  <si>
    <t>689c9f010bc7484c8ba99574c925e561</t>
  </si>
  <si>
    <t>ddad597747fc419ca195523b3eea662b</t>
  </si>
  <si>
    <t>c00744248be94b3ebc36d4810a4f5f3d</t>
  </si>
  <si>
    <t>a02bf2c600d24cbe843bc43c6522529d</t>
  </si>
  <si>
    <t>7ebf1fbf0c4241f99be068e50f907267</t>
  </si>
  <si>
    <t>e887549a383248e1866fd5c7c280e030</t>
  </si>
  <si>
    <t>abe95b9d74554d4ab28ae0285c4b70fe</t>
  </si>
  <si>
    <t>d03b947fff04450390cbae61115dce59</t>
  </si>
  <si>
    <t>9e82d3772d3c45878e1efcd9cfec844f</t>
  </si>
  <si>
    <t>4904d4fbed9841a586ad2c12f1639a62</t>
  </si>
  <si>
    <t>58c6a6111d1f45ffa9fb333a1920a3d3</t>
  </si>
  <si>
    <t>dac60f2918a64887a874feef4f3d8a71</t>
  </si>
  <si>
    <t>900374129a3745a8bdb83286e273ffa7</t>
  </si>
  <si>
    <t>46a1b6dafdf048a087a1c263863d014c</t>
  </si>
  <si>
    <t>459ca540a9b04ba1ac994ef77fca1e2a</t>
  </si>
  <si>
    <t>97239eefe569490bb42a1100cedde175</t>
  </si>
  <si>
    <t>f16e5af0b3e44f5f8a23a0e82039bece</t>
  </si>
  <si>
    <t>6f07993c542d4eb9b6aaa82de193b823</t>
  </si>
  <si>
    <t>8d154195d0df43339ad26897090301e3</t>
  </si>
  <si>
    <t>776a4335a3a443a8ba4baae87905fa7d</t>
  </si>
  <si>
    <t>4c7ec269317947038fd2f016130eb3d5</t>
  </si>
  <si>
    <t>8b1b6b7430b642748a83ab33021b8a60</t>
  </si>
  <si>
    <t>482e2c5f15c144478462557fe95cfd1f</t>
  </si>
  <si>
    <t>24a72fdc471e4231a6672fca6ae05e6f</t>
  </si>
  <si>
    <t>4954be8931004b8eaff084693ad14f1d</t>
  </si>
  <si>
    <t>1ca07738cd2646658b3447509a92e2a0</t>
  </si>
  <si>
    <t>540239f5a67a42fca7a6492ec8a891c1</t>
  </si>
  <si>
    <t>ca4ca3f8daee48fda1abf0c5d7777400</t>
  </si>
  <si>
    <t>df401a1abf164c6cb0a2e298cec29e82</t>
  </si>
  <si>
    <t>e9134440111a4c07ad895c846bb0e71e</t>
  </si>
  <si>
    <t>dc00a0c2352f40028c9ee0bd72d63424</t>
  </si>
  <si>
    <t>d8de58a2f6b6432ea966a650dbf5acfe</t>
  </si>
  <si>
    <t>7c1cb5be3e124105beaafacf6b8865d5</t>
  </si>
  <si>
    <t>3724ba4cfcaf4cb9a2a153b8c7bac9a4</t>
  </si>
  <si>
    <t>8ac052dfaac44d3289dbe71397424dfd</t>
  </si>
  <si>
    <t>13f18c7d5c7642618a4d9efa4c84335a</t>
  </si>
  <si>
    <t>f5759ba3883648679dcccfe479e617be</t>
  </si>
  <si>
    <t>f3e7d35b6e8c4189a67d8b7fe3797590</t>
  </si>
  <si>
    <t>5438cd9011ed462a80fa7a29254470be</t>
  </si>
  <si>
    <t>3d70e5ac96a34058a040ea3edd6c942f</t>
  </si>
  <si>
    <t>8c924b9b444e4f17a7400f111579a03f</t>
  </si>
  <si>
    <t>939af1400f58419c9a4ea6184905e079</t>
  </si>
  <si>
    <t>a79d88da29034d619b43ce05a5e0f6ef</t>
  </si>
  <si>
    <t>8e30f7e361274f7689cb447a4963fa0e</t>
  </si>
  <si>
    <t>8a25f947c1eb45e4a27195e7fd4d0916</t>
  </si>
  <si>
    <t>4b832d88035c44d0844aaf7cf0110d33</t>
  </si>
  <si>
    <t>a8317e5bc1c948ceb52f19e5c8078a1e</t>
  </si>
  <si>
    <t>8399d95b350c4d7fbcbd19fd58e9f757</t>
  </si>
  <si>
    <t>41bd151eadce48ef8459bca08174312c</t>
  </si>
  <si>
    <t>1b9e33510f3e4790891a6e86e9d683b5</t>
  </si>
  <si>
    <t>b01b3399dbc9406d8ea0cb63666f7998</t>
  </si>
  <si>
    <t>ad6cd91024b84aa7be2545a755a2f869</t>
  </si>
  <si>
    <t>aa6154096bd94c71aa3f959083cc0e8e</t>
  </si>
  <si>
    <t>00a44549f1394cf3b0901babe5d21667</t>
  </si>
  <si>
    <t>c8b23e6279674c0297bbd7401e6f295b</t>
  </si>
  <si>
    <t>f24bd6e639184039b30888c8a72baee0</t>
  </si>
  <si>
    <t>65c279929b7e4c188f5acd18f0923e0d</t>
  </si>
  <si>
    <t>39931fac21ed4092bb906dd0a5b5070f</t>
  </si>
  <si>
    <t>3c244a0a9eeb4f009a8094643be71fc6</t>
  </si>
  <si>
    <t>1c3632b53375493c8e386c80700ba460</t>
  </si>
  <si>
    <t>43606130029f427db81e87dd87f4f0f2</t>
  </si>
  <si>
    <t>e113fbe3cba64daf80d116435b1657e5</t>
  </si>
  <si>
    <t>eaeb8c464e9a4a18a8a61dbd2b7d80a8</t>
  </si>
  <si>
    <t>02cb6d45526f4248b5835d9e6284e1db</t>
  </si>
  <si>
    <t>c4a47a760c2746598d6b04a536f50ae0</t>
  </si>
  <si>
    <t>1881133b0f804da589f24e951387e055</t>
  </si>
  <si>
    <t>2367b86b64794004a997a71559b569da</t>
  </si>
  <si>
    <t>1a354d0bba914acb95c302c01522d416</t>
  </si>
  <si>
    <t>9b599068d8cf4ea78deb07a0466e8d00</t>
  </si>
  <si>
    <t>119f6041c09f4ce59d7de77cfc665eb2</t>
  </si>
  <si>
    <t>548da0b9a98d413b976b1504cf844991</t>
  </si>
  <si>
    <t>ab32ff541e3346c19517cf08e8d34af5</t>
  </si>
  <si>
    <t>3e011af2340f40e1a9483b9e08004ca8</t>
  </si>
  <si>
    <t>e10aaf87097d47308216e789cfbebb70</t>
  </si>
  <si>
    <t>2f90d21519eb4f868cb172df6c3fab23</t>
  </si>
  <si>
    <t>16ef8cf5420544f588f5a2aa9013cb04</t>
  </si>
  <si>
    <t>dcf3e76f1e4a4a089fd145b8762dfa48</t>
  </si>
  <si>
    <t>bb2fceda3992467d9aaf9c459ec03566</t>
  </si>
  <si>
    <t>093132ce2e0c4be2921901f1a51cfb57</t>
  </si>
  <si>
    <t>62981ef36f8744429ce7a452e8d5bc00</t>
  </si>
  <si>
    <t>69cbe5d5e0e04283afa45530630d8172</t>
  </si>
  <si>
    <t>7916f495fe164d0289e61a53185f8f00</t>
  </si>
  <si>
    <t>de92fd348ff04a14a47fed778e8e344e</t>
  </si>
  <si>
    <t>a91f44e73b4148a38ae8f708b3532ca2</t>
  </si>
  <si>
    <t>fcbbc676e85c4a2398b2d7bf72ff326e</t>
  </si>
  <si>
    <t>6f3d3d2818d2452bb04402a31f513a03</t>
  </si>
  <si>
    <t>2771709fa37a4d7ea4da6f216634f542</t>
  </si>
  <si>
    <t>56b1c04aaef74091ab464d91435174d7</t>
  </si>
  <si>
    <t>9d3490193cc848ca912d1d9dacb05eed</t>
  </si>
  <si>
    <t>532a00a364bb43c699ba59547e61d0cd</t>
  </si>
  <si>
    <t>d8e841b9134b422385880f6391f60009</t>
  </si>
  <si>
    <t>b1a6fdc9e5da4c869381854149a19cbd</t>
  </si>
  <si>
    <t>dccbc47b9a884b79b402d55dd937b021</t>
  </si>
  <si>
    <t>d4b2490d9180402a8cd7c02714ecd2dc</t>
  </si>
  <si>
    <t>48823cc57ca24cb093c484e0e0a3ad6c</t>
  </si>
  <si>
    <t>914d2d1de56a4c78bb6e171bd8094f10</t>
  </si>
  <si>
    <t>152c694bf3f24584829f008e9b1324c0</t>
  </si>
  <si>
    <t>b76c6b69c07b400483e1305910bc3909</t>
  </si>
  <si>
    <t>8d6bff62e5dd44f2ae6c65cfe2f2e1bb</t>
  </si>
  <si>
    <t>bcb696d4f05845529f75b8c13ece7401</t>
  </si>
  <si>
    <t>070dc8926dec44dea9c6056a5be75cae</t>
  </si>
  <si>
    <t>7da9e9e152774bc1a0fa9240891adbd8</t>
  </si>
  <si>
    <t>3fc00ab6e8bf46f18b00cc144eb530e3</t>
  </si>
  <si>
    <t>725ea169134743c2873d4fc1972ccd4c</t>
  </si>
  <si>
    <t>18fbc772445b42bdb552cfa8e0513a9b</t>
  </si>
  <si>
    <t>014e5f86d90144188ef9a02174379892</t>
  </si>
  <si>
    <t>46336b3c830644ac9f0cd327c56ee5f0</t>
  </si>
  <si>
    <t>cfeeb1f911d440a49678d987a6f61f53</t>
  </si>
  <si>
    <t>ea4bab1b162b4e97b358112f5180e345</t>
  </si>
  <si>
    <t>796414b41fba4c2a8c098e00b31daa8f</t>
  </si>
  <si>
    <t>79565f6ea7134c76858ca5514350997c</t>
  </si>
  <si>
    <t>0067fe6c157d47829944ffdb62c578a0</t>
  </si>
  <si>
    <t>ed6977710da540a4bada37522f8d772f</t>
  </si>
  <si>
    <t>23b6bd2fc0de46d7b254117f2f5933b9</t>
  </si>
  <si>
    <t>648f74b040754d84ad448afa7fdca5ed</t>
  </si>
  <si>
    <t>38616f6497e14e19bb3127f107697655</t>
  </si>
  <si>
    <t>362c1caba87e4b128e262011159bdbcc</t>
  </si>
  <si>
    <t>bc822eee9f394ed6be5d5793d75d968a</t>
  </si>
  <si>
    <t>17f6c2a1098f4b6898d0e3981e435513</t>
  </si>
  <si>
    <t>6a4202787db04009a2f6011b24af2499</t>
  </si>
  <si>
    <t>01b2c3e89c9e499ba351e2500718cca0</t>
  </si>
  <si>
    <t>13535d2f24844c75aba7540910fcc3f7</t>
  </si>
  <si>
    <t>58d865bc0a62419b8851bd35189afa2f</t>
  </si>
  <si>
    <t>0574c53a74ac48598132ac7341ca4c02</t>
  </si>
  <si>
    <t>3a1d6ef4a98d41c68b612b393a7f575c</t>
  </si>
  <si>
    <t>4393dc2e57394823b9713ffcc4a6d898</t>
  </si>
  <si>
    <t>9ba436876f1a456ba5dfa96ae8e7cce8</t>
  </si>
  <si>
    <t>03eb92c02b7d47928520766de75eedb4</t>
  </si>
  <si>
    <t>d9474ecd867b4d0880898311e851f825</t>
  </si>
  <si>
    <t>1eac3f54400b4a7ca8b2bc9c6f0ef4b5</t>
  </si>
  <si>
    <t>2fdbc13c813245afa3b42165e119e9b5</t>
  </si>
  <si>
    <t>9ee8f91dcc24480aa7ab1102b51e323e</t>
  </si>
  <si>
    <t>df97c3d97d1641969185a13460e75ffb</t>
  </si>
  <si>
    <t>fbf3d5c2fcb74cdfb92a96b462a2d62d</t>
  </si>
  <si>
    <t>9da50fa0f0174535be8aaf51f7ea86dc</t>
  </si>
  <si>
    <t>d4186b3deb22421b902a96d060e3c1a5</t>
  </si>
  <si>
    <t>1629adc79a1540ee9f066f3c6ad11536</t>
  </si>
  <si>
    <t>37393254fbfc460b8b72ed27673a1c06</t>
  </si>
  <si>
    <t>b10fedf5333d40b0b174292fe5e1a780</t>
  </si>
  <si>
    <t>f58ac2285cb2471ab39b95bb70d74643</t>
  </si>
  <si>
    <t>2c04b4f507c249ebb008d01f682c64ca</t>
  </si>
  <si>
    <t>a760eee0f7af4aa5a210e0aa3f783088</t>
  </si>
  <si>
    <t>7722f0a54d4649ddba57e0a9cb598d50</t>
  </si>
  <si>
    <t>b9ee33684fb7463083608f366a29885c</t>
  </si>
  <si>
    <t>f65ec9d61b034486bb2c304fb0110bf6</t>
  </si>
  <si>
    <t>a82e59ee99eb4360bb12081c26d25365</t>
  </si>
  <si>
    <t>37317ec9b524425ba2b15d4d8f72ff85</t>
  </si>
  <si>
    <t>b5ac376c8aaa4216a4ab26a45a21872c</t>
  </si>
  <si>
    <t>40ec172215c24e009a0c52ae608f8a44</t>
  </si>
  <si>
    <t>3fd0f60f54d741ed9c008397a9149d7a</t>
  </si>
  <si>
    <t>89b797e847534126b751c6e099fe3b17</t>
  </si>
  <si>
    <t>cca03f9e318c4c66b7b5c207a290cdd9</t>
  </si>
  <si>
    <t>6ba89d01b79d4a85a1ad9fb9dcb889ca</t>
  </si>
  <si>
    <t>8d58d52a351d4cb7bcb69f8527e5521f</t>
  </si>
  <si>
    <t>7aeb2e13799148c6a7eba2632cde085a</t>
  </si>
  <si>
    <t>de6fb1213ec54682a016213f0e9ca1b3</t>
  </si>
  <si>
    <t>67ed3a59f426431a8f4fde90ff73a18c</t>
  </si>
  <si>
    <t>17fd1111bb4a44eabc05492a2b944cdf</t>
  </si>
  <si>
    <t>55cbf570fef948d7aa1d725e1dc93eec</t>
  </si>
  <si>
    <t>dbfacad810824ffeafc749cdfad058cb</t>
  </si>
  <si>
    <t>7f65631f33874b90a4560a68b5e10f59</t>
  </si>
  <si>
    <t>b8a06541bf0449aeb28d2e63e64fac7b</t>
  </si>
  <si>
    <t>ae2ff2f72b6f43a280c68a3447fb17bf</t>
  </si>
  <si>
    <t>9d1aa7f3c96a4c7c9731905d06b55aef</t>
  </si>
  <si>
    <t>f4a62b6d6c6f4c0c9d3a151aef1f6c4a</t>
  </si>
  <si>
    <t>80f5c39f4828435b8b7f76c059d1419b</t>
  </si>
  <si>
    <t>6e60f00add384d94bdf426bb00f4a121</t>
  </si>
  <si>
    <t>942824f8e3684fe5a103acddd45ccfe5</t>
  </si>
  <si>
    <t>2a600ad9de5b46bcb5d96a162f20bd27</t>
  </si>
  <si>
    <t>846ba202496247cc964e8eec00637d24</t>
  </si>
  <si>
    <t>902ef49f96bb480e83dfaab25fd6d0c4</t>
  </si>
  <si>
    <t>9ac4edb00d224f48bb71de02ec0e8cba</t>
  </si>
  <si>
    <t>58b0748d5aec4515b60f822c52fd7887</t>
  </si>
  <si>
    <t>65f18edc6a6145c3a6762b14e1bd6580</t>
  </si>
  <si>
    <t>93db42b536704eb09b41c5184bd7b213</t>
  </si>
  <si>
    <t>556778b1479c47b382b8df5e5af485f0</t>
  </si>
  <si>
    <t>c8c62c97b8534410ac4e3f49954633db</t>
  </si>
  <si>
    <t>cd1335b6b50145de9642b7e63b9e51e7</t>
  </si>
  <si>
    <t>0e4ae33ef3704efb8ba77116b0edc876</t>
  </si>
  <si>
    <t>f9a0ff5866e44c95aa19d60e270c7532</t>
  </si>
  <si>
    <t>a5acf12018c945548c207e91abd63a7f</t>
  </si>
  <si>
    <t>71d6b2a3e156438aba90e7a0ab6d368b</t>
  </si>
  <si>
    <t>1bacb0519ee848659ba1a165a4a07975</t>
  </si>
  <si>
    <t>c22a77b9776449ca84e17e79813fa8ad</t>
  </si>
  <si>
    <t>4d4e054c4d93442ab4ba819f503b5d38</t>
  </si>
  <si>
    <t>72828be49b714439b0b22fe0207a53f2</t>
  </si>
  <si>
    <t>07b4d0db85b041a5aefacaac14033f5f</t>
  </si>
  <si>
    <t>4963fd6411d8435fa6fb457089eda1e2</t>
  </si>
  <si>
    <t>abf5a2ff102943939f1121cf7443482d</t>
  </si>
  <si>
    <t>219ab6a9fc2d45508dafd498cdc3fb3f</t>
  </si>
  <si>
    <t>37237bbf0ba74d47b5a707eb1522b07f</t>
  </si>
  <si>
    <t>6ec1e1b0bb644689adaab884b8bc3a85</t>
  </si>
  <si>
    <t>92a9815837ad4cf09c1b4fa5b4e54ea9</t>
  </si>
  <si>
    <t>31330290d23d4a28bd1d87d19e4689de</t>
  </si>
  <si>
    <t>b81a97361ac0447e854e4a2ae3b022a0</t>
  </si>
  <si>
    <t>08848a32886b4655969015e7a895c08f</t>
  </si>
  <si>
    <t>c2ebf59da9784c3cb9d826db64f160c9</t>
  </si>
  <si>
    <t>a07c5927d5754cfcb2f3235f8094502e</t>
  </si>
  <si>
    <t>29b309ace082452b994534dbb3af58c3</t>
  </si>
  <si>
    <t>70f4cf696cf740ae8204317ee4a0cd5a</t>
  </si>
  <si>
    <t>43289a63158a4a16a99bef81cb2568f7</t>
  </si>
  <si>
    <t>5bf94a3c16af4625ad29fd0df45e50e4</t>
  </si>
  <si>
    <t>adb0ae009d414771b1fee91100789ae5</t>
  </si>
  <si>
    <t>aaa62273de5c47458e8384733b95ce5f</t>
  </si>
  <si>
    <t>bf61c8223bc5489486da0db045e3ae58</t>
  </si>
  <si>
    <t>2e93faeda9cc463aa65226078adda8d1</t>
  </si>
  <si>
    <t>800b4ff6b6a7477cbc6caa62783ea8ff</t>
  </si>
  <si>
    <t>c6d6cd835d184d11ac4cdf9ed4ef0061</t>
  </si>
  <si>
    <t>4de380ea9a1145bb8e02f6162bafe6e4</t>
  </si>
  <si>
    <t>71a798c97ca54a8db2524ea02429c06f</t>
  </si>
  <si>
    <t>0e04f914da9c4c34a1823f0c57ba2a58</t>
  </si>
  <si>
    <t>89dc682ff148419fb47227b337df60d2</t>
  </si>
  <si>
    <t>35146281297647839de38013f3a9c757</t>
  </si>
  <si>
    <t>5ddc87df60084c87bab08c21eead3922</t>
  </si>
  <si>
    <t>509247f2a88740b581adb567f7b18a71</t>
  </si>
  <si>
    <t>23ab0b43d673405aa0707bb36a92e0a5</t>
  </si>
  <si>
    <t>471f726db3d647a3aeb8b326e48729ac</t>
  </si>
  <si>
    <t>f7c7798be8154450866521a6e5f2ad9c</t>
  </si>
  <si>
    <t>71702eb2227542a0b27ec9097ec6005c</t>
  </si>
  <si>
    <t>71782808fe09454684e334eebe15b596</t>
  </si>
  <si>
    <t>af6c8d330c844af9a656fe0261df5272</t>
  </si>
  <si>
    <t>35e8033909bb4f8abfe7463f0b709979</t>
  </si>
  <si>
    <t>91c9ecc290b3484db8ca8255ecbf7a96</t>
  </si>
  <si>
    <t>507d22f3aba845de844cddc5044ab02a</t>
  </si>
  <si>
    <t>e002d1c961a6455c96d9a6f47e994b24</t>
  </si>
  <si>
    <t>29993052dd294e1aa3a0436ae896241d</t>
  </si>
  <si>
    <t>756aa83409484d06bb5540e150706e39</t>
  </si>
  <si>
    <t>d216164afd5443eeb705a0cc3f9b48c9</t>
  </si>
  <si>
    <t>42702a71155943efa8fe19bab258b095</t>
  </si>
  <si>
    <t>1a59535151304cf396546f3ee88474ef</t>
  </si>
  <si>
    <t>9bd6c5c775ba4769b8514344725ba0ea</t>
  </si>
  <si>
    <t>c8fc15e52b474c3baf1458f8b59b28ca</t>
  </si>
  <si>
    <t>a78e2ed8efba4ded901a9556f140e18f</t>
  </si>
  <si>
    <t>581025631ee44575a0408befca18f0f1</t>
  </si>
  <si>
    <t>dbd31fb37049497f9ca8ab773f26f5c3</t>
  </si>
  <si>
    <t>fd43226f5a08424f98ec970b433bf6e2</t>
  </si>
  <si>
    <t>bb1a48e115e441a78bd8dc8938b295c2</t>
  </si>
  <si>
    <t>87061b7f590b4deab7234dbfe2fa01e6</t>
  </si>
  <si>
    <t>1e60319f6211452e8d9b277e1db73cfa</t>
  </si>
  <si>
    <t>bebdb7e8d6fe45a1a19e907cbfac379b</t>
  </si>
  <si>
    <t>1d23d9ef99204bffbf8a193ecb9998eb</t>
  </si>
  <si>
    <t>80d99bb77afb4dc0aa76f0136140b6bd</t>
  </si>
  <si>
    <t>0cca6a015a9148a587aeba99b9cffc11</t>
  </si>
  <si>
    <t>a546a432ae654c53883ca0371b1fa3f0</t>
  </si>
  <si>
    <t>c84d190c7d34439ab9393c423a793636</t>
  </si>
  <si>
    <t>30f6fe893dc34433a063706c650b224e</t>
  </si>
  <si>
    <t>5fb5889cdbd540348f96b812fa23a48a</t>
  </si>
  <si>
    <t>fa24e9f167de40478a67828f2eaf2997</t>
  </si>
  <si>
    <t>520057fc82db45b782e7edb8e1619a62</t>
  </si>
  <si>
    <t>18303fec8913497e8f4d50773fbb9d4a</t>
  </si>
  <si>
    <t>9ef8d4699e0f476d9dee02be56cbcadd</t>
  </si>
  <si>
    <t>52e6378f64254aaebc0cba953ab8b3f0</t>
  </si>
  <si>
    <t>4da3c874352f431298de3bee5c731777</t>
  </si>
  <si>
    <t>b59739d1eaf9490c938459cdfe2ab976</t>
  </si>
  <si>
    <t>43008e58ac904e6c967147c3e85ebc52</t>
  </si>
  <si>
    <t>87102640550f48f099c696fc3579012d</t>
  </si>
  <si>
    <t>38b5083ab7964f10bd4d07cbcc8d6af1</t>
  </si>
  <si>
    <t>ad5fc65b4028494a880f467186c91133</t>
  </si>
  <si>
    <t>b2ebd0339d9d405889862b6b5ad64de8</t>
  </si>
  <si>
    <t>c908111727b74334a63b84988b95ea33</t>
  </si>
  <si>
    <t>7e187a106fbd490aae9e6f6d9d6e39ea</t>
  </si>
  <si>
    <t>6de9fbd9289e44e5873afa7cd2787d8f</t>
  </si>
  <si>
    <t>0248c211213044d0ba5551acc28a369a</t>
  </si>
  <si>
    <t>e2b886597a5a432892e84ffbf6ac56a9</t>
  </si>
  <si>
    <t>6e643e0a120146019fc295fa19a70634</t>
  </si>
  <si>
    <t>e359beb836ac4c0bb4c17487a80edfe6</t>
  </si>
  <si>
    <t>3bb59b8178c34287983b742baa1f31d3</t>
  </si>
  <si>
    <t>c9b5e17967494dd5b7267c34f6d157e9</t>
  </si>
  <si>
    <t>212935bd6cdc48c8a80c40b5e7af5dc3</t>
  </si>
  <si>
    <t>18fef22f60da494cb23dce65f9c341da</t>
  </si>
  <si>
    <t>be6a5c262933437ba3eedc90027fc19b</t>
  </si>
  <si>
    <t>a77ddbe850714cfaae4cab26da68fc35</t>
  </si>
  <si>
    <t>adb33d4ea52b4b349245e21ac61bbcb0</t>
  </si>
  <si>
    <t>644fd8d4eb764032a247ac2cf26e6d1e</t>
  </si>
  <si>
    <t>1b9b4d0b5430491ea0bb79580525fe64</t>
  </si>
  <si>
    <t>7672576f9e1a42a78208639bdb139716</t>
  </si>
  <si>
    <t>a3969e3bf08d457291f83b1531493264</t>
  </si>
  <si>
    <t>52b13af5e98445979d189e9310944452</t>
  </si>
  <si>
    <t>ff144adcd9b245f580736cb33c36a18c</t>
  </si>
  <si>
    <t>59193b2072684323afccee1cfff61637</t>
  </si>
  <si>
    <t>7b67b80fd2f649deb4c41ae138611bc6</t>
  </si>
  <si>
    <t>b962f575f2f54bb9856a662f3398ce81</t>
  </si>
  <si>
    <t>c3d5964a1bbd426ea0bf9f68e2489d23</t>
  </si>
  <si>
    <t>b38d313409434a7ea5abc9c394e1d733</t>
  </si>
  <si>
    <t>4bbad9759db24aa99b5c138512c80059</t>
  </si>
  <si>
    <t>e527ebaf29cc4825b17d66a303420b21</t>
  </si>
  <si>
    <t>65ed77944e0e48f18bb354353e546a11</t>
  </si>
  <si>
    <t>e19db9d9f596434aa9cf9da543da6d38</t>
  </si>
  <si>
    <t>8a8363efa91840bca4fac05bd3c675b8</t>
  </si>
  <si>
    <t>5ed3911439ea42e2b9bc0b5acde5039c</t>
  </si>
  <si>
    <t>3479820d21254cf399649a2888b37e51</t>
  </si>
  <si>
    <t>27e796c4fdc34050b9711dfc8301810f</t>
  </si>
  <si>
    <t>294af8fc726a44a6a02dabb5f732cc0a</t>
  </si>
  <si>
    <t>7088def76ea542babeff37bee83484e3</t>
  </si>
  <si>
    <t>965658adc284484791e0a983a5d6f5cf</t>
  </si>
  <si>
    <t>1963d120101747a1ab1b13887559ecd9</t>
  </si>
  <si>
    <t>c1732e679bef440d8dc1748151572c6f</t>
  </si>
  <si>
    <t>4f012c3c77874de3863e41fb2e09c2eb</t>
  </si>
  <si>
    <t>997fcfe1fa644aa6b5115112af1419fe</t>
  </si>
  <si>
    <t>142d4b1f735c447ebd909cde47d53f11</t>
  </si>
  <si>
    <t>2fc0486946024d468f1fd1b249a5209b</t>
  </si>
  <si>
    <t>f221c743dd94462cb7937039c2a3d9ab</t>
  </si>
  <si>
    <t>b92984b4cf3649f0ad082a72bc3101eb</t>
  </si>
  <si>
    <t>4e2a4fb617a04fd19fc045b511413f99</t>
  </si>
  <si>
    <t>8d579bc069134e4fa565326e6e377b39</t>
  </si>
  <si>
    <t>a7210f7bc01f416d84c00f1dc5fb7363</t>
  </si>
  <si>
    <t>22085785481a4cbaa3ed158c76100ccd</t>
  </si>
  <si>
    <t>d3b583a2c19d4362a7d5034b6c28779c</t>
  </si>
  <si>
    <t>1e284f3443da434898039773559e6a12</t>
  </si>
  <si>
    <t>352f023e9367480ab2c2bda51e48b7d3</t>
  </si>
  <si>
    <t>157c41007bba4b4ebb23c71b629b7269</t>
  </si>
  <si>
    <t>f63a8a844c0e443cbaabaadf7c309d3c</t>
  </si>
  <si>
    <t>31797873a1ee4685995f3a0252e97af0</t>
  </si>
  <si>
    <t>06332492946c4c769973da7bed42225f</t>
  </si>
  <si>
    <t>a1459813b92b4cb5baaeff08d12ddb16</t>
  </si>
  <si>
    <t>57b8c7c9f5a44b1cbf8d9ea9a32fa37a</t>
  </si>
  <si>
    <t>05721d3b9b8c40a48b77fb4b078d4823</t>
  </si>
  <si>
    <t>07141c85d2bc40b3bc83a7b66893dfb2</t>
  </si>
  <si>
    <t>fd20d74f88214554be7cd89941ec2869</t>
  </si>
  <si>
    <t>cf28db0f0aec47b5bf536eb89ad5ec90</t>
  </si>
  <si>
    <t>3af8b2d37eb64b4da098797ab2a4c5fc</t>
  </si>
  <si>
    <t>e780209fb05a4768a5d7a26939f25ffa</t>
  </si>
  <si>
    <t>3850fcdec440400da91e415038212882</t>
  </si>
  <si>
    <t>93727cc6375243a9b3497a13b37342ed</t>
  </si>
  <si>
    <t>5dec9c50941543a9b784be3822ac59fb</t>
  </si>
  <si>
    <t>a2e28d82782f425fb9a0b4e23a015d74</t>
  </si>
  <si>
    <t>ca09cd5704cb4de088732d995100f2e3</t>
  </si>
  <si>
    <t>ab717a0c65374cee8d8557398fd7fc63</t>
  </si>
  <si>
    <t>c3dc9b82bbff44369a0810af8c275ba5</t>
  </si>
  <si>
    <t>dd4b8ede14a24a038f7c21b2f38cfd13</t>
  </si>
  <si>
    <t>2d49c67545d546538358df49d551efe3</t>
  </si>
  <si>
    <t>d8287050ccdb4fc9bc0ebba3f898d6cf</t>
  </si>
  <si>
    <t>73c0a076222e4d7eb9b69af6ba8c2333</t>
  </si>
  <si>
    <t>6366df3eaafc4b9cbeb88a19a9bc5b6b</t>
  </si>
  <si>
    <t>f0733ea0413744e9a2bbeb5182361976</t>
  </si>
  <si>
    <t>025f8bb801574c0caceed50015049521</t>
  </si>
  <si>
    <t>feac367566c44536a5727ad198ac56da</t>
  </si>
  <si>
    <t>af50ccd866614f959de514a9b661c647</t>
  </si>
  <si>
    <t>388f844552b54a1a81e91a0058c836f3</t>
  </si>
  <si>
    <t>90eed61e51e1430bbf0c1900cd800cfe</t>
  </si>
  <si>
    <t>f89e3fe97d89417584345cdd8f46408f</t>
  </si>
  <si>
    <t>0c4117d6ae784d51a9afb14cbcbd5b54</t>
  </si>
  <si>
    <t>52212dde16114afbbf2ce952edc19a63</t>
  </si>
  <si>
    <t>5e114469f0ab4768bb6e1b7cc71cf650</t>
  </si>
  <si>
    <t>e8dfc40b435d4c47bfb7b345b3a92551</t>
  </si>
  <si>
    <t>7c10d66f4a7f44f591faf9c444489011</t>
  </si>
  <si>
    <t>ce4dbbb5d024492694bd097c7f97d259</t>
  </si>
  <si>
    <t>4bc6276c613d4bf89cffe2212f26f093</t>
  </si>
  <si>
    <t>7d834eadd9924c89866f09c8fc342881</t>
  </si>
  <si>
    <t>d36a48e6c2644848ae2f4f3e015f6257</t>
  </si>
  <si>
    <t>02d2281c98c5444eb3ffaf856957fb69</t>
  </si>
  <si>
    <t>1a104bc061c2469887b8b91e13679269</t>
  </si>
  <si>
    <t>3dc38fb626614e809149d15e4eaca9cf</t>
  </si>
  <si>
    <t>5017316f54f64ba08025dd26bef58930</t>
  </si>
  <si>
    <t>cc8a0e7adca8420ca83aa212607606f6</t>
  </si>
  <si>
    <t>f48ce5bcf01b4193aeba32d6f8ee0a7b</t>
  </si>
  <si>
    <t>7042a9be2fd042a2b0b52ea6a6c26dc5</t>
  </si>
  <si>
    <t>fc25e85afebf454f8d3711934e4de0a8</t>
  </si>
  <si>
    <t>391210ca12d7475f80a0de1cd739da15</t>
  </si>
  <si>
    <t>ca2259c4669848ffab39044d4c04d2a5</t>
  </si>
  <si>
    <t>f6c6b1b17d654548a6040cc59c5f54fa</t>
  </si>
  <si>
    <t>2819f6f5e36d4f629f241b223b15158b</t>
  </si>
  <si>
    <t>5c59238dbaae4c5e8b43d699ea2280c7</t>
  </si>
  <si>
    <t>f6705ad3ae7c4640a3aa3c23297a2456</t>
  </si>
  <si>
    <t>be6275726dd54cd6831b414e21bb9b01</t>
  </si>
  <si>
    <t>900f6c467b694ce6b6f4ad7ac441827a</t>
  </si>
  <si>
    <t>6fd1fb6c3f804e5eb13c4f2ef06f0339</t>
  </si>
  <si>
    <t>9e83ecefd43f47bdbc9b9b7834b7fdd9</t>
  </si>
  <si>
    <t>4d3b7b744724472c8b2789d7d24ce490</t>
  </si>
  <si>
    <t>9f91ea931d2e4936930e63e276341bfe</t>
  </si>
  <si>
    <t>3b5bd3faf44f4f88b256e99e59dbfdab</t>
  </si>
  <si>
    <t>dea8adc2382346589f7f348105f1f4f4</t>
  </si>
  <si>
    <t>4ec186722e5d47d2863d233b9bff465f</t>
  </si>
  <si>
    <t>4b2fa9d2c9ce468a94d99d968a3da469</t>
  </si>
  <si>
    <t>aadc6d18939541759bbbdc4a1669e6da</t>
  </si>
  <si>
    <t>4ce3439ab717499689d80f08eab0bd8f</t>
  </si>
  <si>
    <t>071cfef03892447eab47b3303f087673</t>
  </si>
  <si>
    <t>e1140617ad0642b1a497b53cc23179de</t>
  </si>
  <si>
    <t>53527ce5efc240deaaa2fdf69feb0a62</t>
  </si>
  <si>
    <t>e834ac96ea9d479185411bfe1b92a4c0</t>
  </si>
  <si>
    <t>00ff59a2ed9b4ae7b14f226eaf5ab93c</t>
  </si>
  <si>
    <t>2627dd2fea904b418939ee7aa1320a37</t>
  </si>
  <si>
    <t>6346cf4cf11e43f69655e32d046cf5a5</t>
  </si>
  <si>
    <t>b2684f5a869043ea82190058d61ab0ab</t>
  </si>
  <si>
    <t>58679deb40704d14b58dc4f316f3be03</t>
  </si>
  <si>
    <t>31db2056ec284a70afb6a1c4e46216ba</t>
  </si>
  <si>
    <t>22317711091d4a419f4365930993ed5c</t>
  </si>
  <si>
    <t>a7e12be0104449cb8727a626d65b3a1e</t>
  </si>
  <si>
    <t>844c28866db6427b8c92b856e205f4e8</t>
  </si>
  <si>
    <t>a90fc22fa6ad4052a8291603096b3439</t>
  </si>
  <si>
    <t>8a7c275ccb7b4c38bb1c3940f33daddb</t>
  </si>
  <si>
    <t>c83480aa39db42eca19f213b66640c94</t>
  </si>
  <si>
    <t>8f8e7ea1ddb04caab0e3bee735d94577</t>
  </si>
  <si>
    <t>1cd7947f297b42f79165cab8eec50b94</t>
  </si>
  <si>
    <t>9486b56541c54a6fb1be9520b2cfc09c</t>
  </si>
  <si>
    <t>830e03e10ce44c239266dbfff5971e30</t>
  </si>
  <si>
    <t>20b479e2156b47759e16ae5d67ccd460</t>
  </si>
  <si>
    <t>fd2ef51d78664ac38adf664b1c096e48</t>
  </si>
  <si>
    <t>6350607527764f4b8cda44584e546b95</t>
  </si>
  <si>
    <t>9f73ad78ebb84a97bb5c17a3076a9a7c</t>
  </si>
  <si>
    <t>401f29a4df6f4bb987b30bedb6cbbaea</t>
  </si>
  <si>
    <t>c2752041063042f388f73c732ec39d2e</t>
  </si>
  <si>
    <t>7f0fa33210124cf5898fecf154dd4839</t>
  </si>
  <si>
    <t>81e79d5736eb47d491fa0cc0c0d88d35</t>
  </si>
  <si>
    <t>13204d306e3e4bbf8f2b43bf899963cc</t>
  </si>
  <si>
    <t>28f1b91f8fcf4c23bdb8e835f33154b5</t>
  </si>
  <si>
    <t>92cd5b327e28411d9ffaa22435f023ee</t>
  </si>
  <si>
    <t>10460b645dc049a3bf8eda83fe8312a3</t>
  </si>
  <si>
    <t>200f07d32fe84e77b06c438b9ec3cd6f</t>
  </si>
  <si>
    <t>9ed483c741e242e88b029accdca788eb</t>
  </si>
  <si>
    <t>f079ab7273e34426bbe0734847c15932</t>
  </si>
  <si>
    <t>21e619f668bd45188ca6c7f8438c9885</t>
  </si>
  <si>
    <t>7b3727fdb2584c0f83f09c6081405eeb</t>
  </si>
  <si>
    <t>f61749586c4441ff9241299da3659f99</t>
  </si>
  <si>
    <t>3b1c987d9afe4ae3bfbf543a4a348323</t>
  </si>
  <si>
    <t>273f3498b1d04ad4a875359bde6d1209</t>
  </si>
  <si>
    <t>6bfa6bdb9b574fd0811fd94de65a8a28</t>
  </si>
  <si>
    <t>d13629d248e946feac11030efdbbbdcf</t>
  </si>
  <si>
    <t>e34b4bb14302476aa58520f98f62f4f4</t>
  </si>
  <si>
    <t>ad071bc55ac8484898ddf8191a8f3ba3</t>
  </si>
  <si>
    <t>d9eceb1080f54a03a69d0e8f6269276a</t>
  </si>
  <si>
    <t>5c6224af21914f8d849855ee7d8a3917</t>
  </si>
  <si>
    <t>4f36e969a78443ca94ba756368bc5449</t>
  </si>
  <si>
    <t>115c73f0808d4b3cace3ddf36143ae10</t>
  </si>
  <si>
    <t>333fcefaac844badae967caf01bde06b</t>
  </si>
  <si>
    <t>f8c2b2a89d144c7ebea0f68b0c544053</t>
  </si>
  <si>
    <t>0339c27ed8e947a590b773dbaa004e36</t>
  </si>
  <si>
    <t>9e143a5990ac480393c9618bd4976e5e</t>
  </si>
  <si>
    <t>12ee96cd9d404d7b8424241440d42d73</t>
  </si>
  <si>
    <t>2b4daae62e5f4a199044b5cf860bf684</t>
  </si>
  <si>
    <t>77f589ab2a354f598e1629cd07ae58a7</t>
  </si>
  <si>
    <t>7f6f9fa47cdf4952a2fa6d105d36569f</t>
  </si>
  <si>
    <t>a9ca97b0c04d42e49b47a04b1e03063b</t>
  </si>
  <si>
    <t>e1c559ff296244cf8fc26eea864cae16</t>
  </si>
  <si>
    <t>f1f44cf3fab04a5486000195479613b3</t>
  </si>
  <si>
    <t>29f629d0f1db47558a5ea64732a3b972</t>
  </si>
  <si>
    <t>c0595f6e0b294af7b30660c6dd93be75</t>
  </si>
  <si>
    <t>16ca378b31d54a5782020d11e51a77b9</t>
  </si>
  <si>
    <t>c1f6dc904052427d97dbb8f837a6841b</t>
  </si>
  <si>
    <t>6f79320c6ec64b5d9693ad5cf7333fdb</t>
  </si>
  <si>
    <t>20a98fb2be144549b5387d6c5f8bdad5</t>
  </si>
  <si>
    <t>3ab283d8c5844586a4b7d37f69f2ffa3</t>
  </si>
  <si>
    <t>1dd3743bc6b94abbbcb35ed4dc867703</t>
  </si>
  <si>
    <t>ec2e1dd2bc6a4ac6b2c33e7ea4e6c640</t>
  </si>
  <si>
    <t>ca5214cdf66941da9adfee86a47aed84</t>
  </si>
  <si>
    <t>6a1d043fe0ee4ec3ad6b1b7efe43a95a</t>
  </si>
  <si>
    <t>be12ca61f3f7421b825ead79477b8dfa</t>
  </si>
  <si>
    <t>6a796d8b40f8474ea24b31816147f250</t>
  </si>
  <si>
    <t>ccad1d9144404fff847c98fcbfdc6966</t>
  </si>
  <si>
    <t>8449f5a909084248a78a456c2d8298c1</t>
  </si>
  <si>
    <t>fc7d5f62d4ba4c1cae23210db661ca2e</t>
  </si>
  <si>
    <t>88c06ca570d449f8950c22b41b0555fa</t>
  </si>
  <si>
    <t>5b2515ce22024bc6aa70050093380c0a</t>
  </si>
  <si>
    <t>8286142ac00541d4804cffbb249fd890</t>
  </si>
  <si>
    <t>ee7c4453515246709db858cc4c7fac01</t>
  </si>
  <si>
    <t>04c4e2fb4eb44a5997a558c1aa355ea2</t>
  </si>
  <si>
    <t>d41960f95ef8468b97d4d343b456de39</t>
  </si>
  <si>
    <t>8b05983081474afb860b7924f69798c1</t>
  </si>
  <si>
    <t>602f9553abc642ccbfe2e17c4c4ebd7c</t>
  </si>
  <si>
    <t>89632ce6e96b43b2bc9ca737504c84a9</t>
  </si>
  <si>
    <t>fc1be87e227b4363a5d77eca70942279</t>
  </si>
  <si>
    <t>1d8bd52424884272a2c26bce9f15d466</t>
  </si>
  <si>
    <t>fde920a83d764e46a716210ae0b7b280</t>
  </si>
  <si>
    <t>6cc404fd27ee47a5bfef9c958e88410f</t>
  </si>
  <si>
    <t>65656768a020451bbe2a9cb2729ff2fc</t>
  </si>
  <si>
    <t>c6568fc37bbb45d0b8ce4474b0717cc7</t>
  </si>
  <si>
    <t>d185d55a3ff147158715b4801ea8f416</t>
  </si>
  <si>
    <t>40c20996218c4e739382c730d72e264f</t>
  </si>
  <si>
    <t>d828f71d79864feab54b00acdfb91d9c</t>
  </si>
  <si>
    <t>c3d206c638b34b3891988ddbde55af5c</t>
  </si>
  <si>
    <t>f403906c403b494b8dd1cd6d767bd94d</t>
  </si>
  <si>
    <t>d2f5e5122ee84311b67a670007f4ae0c</t>
  </si>
  <si>
    <t>c5103bd41db5404caa94e859cc52797d</t>
  </si>
  <si>
    <t>8254902334b349eb9f87c97cca70d8ed</t>
  </si>
  <si>
    <t>8b04ff1aea9c47888eb621ee4e0dcc2d</t>
  </si>
  <si>
    <t>5f1e37b223114007bc5222dbf49988c4</t>
  </si>
  <si>
    <t>306076b5412640049e4a6af7823d9eb8</t>
  </si>
  <si>
    <t>7b0e3a5f5c464d5a84124a402316fff3</t>
  </si>
  <si>
    <t>df9e0d80013a40eaa101e15bc1c9b6ea</t>
  </si>
  <si>
    <t>2b8e3ff635fb4663b9c80420e2dc99e4</t>
  </si>
  <si>
    <t>e1be246b88884ad9a4a9893b5abf005e</t>
  </si>
  <si>
    <t>c9be23cba8444aaab0f6524b8d8ae09c</t>
  </si>
  <si>
    <t>da7f7b535d32493f88431b2bb5630a6d</t>
  </si>
  <si>
    <t>2b5e34cd3877479a9f5fdb97bbdd4a06</t>
  </si>
  <si>
    <t>0f7df123ec7045d3ae8a212a648541fb</t>
  </si>
  <si>
    <t>a713b3f0b24c460e849bb36b27e5abe7</t>
  </si>
  <si>
    <t>e849e4a8e33b4432a0e78454c84dbca0</t>
  </si>
  <si>
    <t>6dca75c6d76c4f1cb446cd493a647e60</t>
  </si>
  <si>
    <t>55759df59b2545848345f7e9e3490824</t>
  </si>
  <si>
    <t>b23627f425cb45a99d5d2895a072ba0f</t>
  </si>
  <si>
    <t>9cd0ad0175b345a5b590c6f5da7a621f</t>
  </si>
  <si>
    <t>a61fd1cdd9ed4d6f87949fad8269709e</t>
  </si>
  <si>
    <t>385c19370c934cb88a47f8652197ccbf</t>
  </si>
  <si>
    <t>c9f23016936a473d931693129eb2f027</t>
  </si>
  <si>
    <t>c58850ed34a44e74b35dd0625a39c456</t>
  </si>
  <si>
    <t>e578f01685bf49128e24e42d28af4e59</t>
  </si>
  <si>
    <t>5944a7c021f34ba2bf2f4f8005a6d865</t>
  </si>
  <si>
    <t>22b71101fc514d17b53eff30ab421751</t>
  </si>
  <si>
    <t>8b62d721537944edad5a288a169a5481</t>
  </si>
  <si>
    <t>53607107b26448f6a1e9c1db54ee5833</t>
  </si>
  <si>
    <t>3f44c6ac26014f99a6905808a2f93142</t>
  </si>
  <si>
    <t>60d38f3c771f4601bd1b360eabdd3b6b</t>
  </si>
  <si>
    <t>aed6bde549514c8bb83d701c1d7ae307</t>
  </si>
  <si>
    <t>0f63a9587814444c8bed1383d33e8391</t>
  </si>
  <si>
    <t>28ea95a7a36e417f98dedb0ea2c88db0</t>
  </si>
  <si>
    <t>cebd394a34964bfcb43c2155a0ec4a86</t>
  </si>
  <si>
    <t>4d9fa0e45aab4eaba1584736e6b8d086</t>
  </si>
  <si>
    <t>38ca358b29bf4ae78a6a5715f548a2a1</t>
  </si>
  <si>
    <t>35ef3c7386b8470b9f73e6ab799201d3</t>
  </si>
  <si>
    <t>b0d64ab9bc63497fb62fee0083f9d1dd</t>
  </si>
  <si>
    <t>813031a6869b4691bdb6babc1cd1bd15</t>
  </si>
  <si>
    <t>1757812bf62d454c9b3d2110f097f743</t>
  </si>
  <si>
    <t>07a2e56c2c094b02ab55bef61c0ab2a8</t>
  </si>
  <si>
    <t>b3c69a303c8740f4861daa2239057c16</t>
  </si>
  <si>
    <t>bdf2864bdb234d36a645257ae4d87de0</t>
  </si>
  <si>
    <t>7626904516664c5fa44b0a65c4401ddd</t>
  </si>
  <si>
    <t>d0bdabd08ee44f4b9dee86e5dc5d9a3d</t>
  </si>
  <si>
    <t>09c95e79649846c1818d2216ec8c43a8</t>
  </si>
  <si>
    <t>23499dfb4e334f8094b08dce1fe00ed8</t>
  </si>
  <si>
    <t>213639c9172e49c79f8fe28b506cbed8</t>
  </si>
  <si>
    <t>e08f940f086b40a68198f93461d13653</t>
  </si>
  <si>
    <t>5f6f89da63af4e8b9bd1a98664a49062</t>
  </si>
  <si>
    <t>04a327acf73844c2a57121855f247e93</t>
  </si>
  <si>
    <t>25c75711fdf54d2a885e3386219da75b</t>
  </si>
  <si>
    <t>5b22ccac824f49a4b829b0bdb6176020</t>
  </si>
  <si>
    <t>ee1589f1311d48178cb498f3769c67fb</t>
  </si>
  <si>
    <t>7b512e573a8b45698b4e20bf2a2e4a6c</t>
  </si>
  <si>
    <t>23f05b6d23e34257af48081bf674a9c7</t>
  </si>
  <si>
    <t>4d2a4505085d4f61aeba3b477929cda7</t>
  </si>
  <si>
    <t>d31e62b933054cbe8019d8076c476378</t>
  </si>
  <si>
    <t>454383ef92df43e9969f0907f02bf476</t>
  </si>
  <si>
    <t>008cc3ff7c7f4585ab8371bfdac4988a</t>
  </si>
  <si>
    <t>76fc4cfc3a0a46a2a8c9e8a490ff2224</t>
  </si>
  <si>
    <t>19bf3154b1a54d24982ae2de660bd289</t>
  </si>
  <si>
    <t>65879aa46e784cfdb58fff5abcee2209</t>
  </si>
  <si>
    <t>c318eb0f090540d78f83043204698f85</t>
  </si>
  <si>
    <t>455041ce49be4481b45e0ee28190d549</t>
  </si>
  <si>
    <t>520d9fec71214c4f8220d91866481d50</t>
  </si>
  <si>
    <t>fcaa19ae135c4d9f9228900b0e462e58</t>
  </si>
  <si>
    <t>36d31b7d8f9149ac82045fde1aed656a</t>
  </si>
  <si>
    <t>667e3dd78f0b4e89ac28b5cf359b93c1</t>
  </si>
  <si>
    <t>a0208dcd9b4a4481b30719033be37566</t>
  </si>
  <si>
    <t>51d0ff8962b94335bdddf6412751cce4</t>
  </si>
  <si>
    <t>11aceedc1e3a45ed93e5d9580faed7e0</t>
  </si>
  <si>
    <t>7112c4f2852c4a00a17cb937f4d8acb8</t>
  </si>
  <si>
    <t>1f37f59260a1465591cbdceb9be7ba98</t>
  </si>
  <si>
    <t>4efdd36844b7474bbc8ba83045873597</t>
  </si>
  <si>
    <t>114ba9058d124d2382896f226515b3a2</t>
  </si>
  <si>
    <t>3919fba16b874b069fd2d061493ec0ad</t>
  </si>
  <si>
    <t>8f9f4012a1bd4806b372dab94155ea4e</t>
  </si>
  <si>
    <t>cf5e7a2a2f574df2a7c08ffc78230a33</t>
  </si>
  <si>
    <t>c4164e61c7504a84aefe21882ec26e8a</t>
  </si>
  <si>
    <t>229fa12b88354cf8b0bef61720208ce2</t>
  </si>
  <si>
    <t>76090dc953a140e68e24aa0b322868ec</t>
  </si>
  <si>
    <t>62e3ef352f884abf8e281524447beff9</t>
  </si>
  <si>
    <t>cf0d17352580430eb9ad8f76e3cb6f95</t>
  </si>
  <si>
    <t>948832cc13cd4f2d892da8f5f842d2e9</t>
  </si>
  <si>
    <t>11bb99df7b4040f4ac87fd76b83e7625</t>
  </si>
  <si>
    <t>3e348aad383142ab9a09a9610bd4e793</t>
  </si>
  <si>
    <t>f75dd2ca7189406cb6ef8a0f5d6ac8a1</t>
  </si>
  <si>
    <t>259637bc89bf41a4a86e156293d3df7a</t>
  </si>
  <si>
    <t>a3b3bf4191254c92bb5f91d34825d101</t>
  </si>
  <si>
    <t>e83ed93d7978438ca8bcd1f257878296</t>
  </si>
  <si>
    <t>4ec69ac3e606481abe1ce7eac4818da0</t>
  </si>
  <si>
    <t>1c7e901ebae3404489df4efee96c192a</t>
  </si>
  <si>
    <t>d439b5bc6979439983f40202794d3dd3</t>
  </si>
  <si>
    <t>3f1300bd7cd448359b4b68985f160001</t>
  </si>
  <si>
    <t>d152aac318e0478aac412e3cd0614509</t>
  </si>
  <si>
    <t>09441ae2cb6a4fb99f99dcca8f2f2fdf</t>
  </si>
  <si>
    <t>45a2f3ff4e304b8984ad159bb843e37c</t>
  </si>
  <si>
    <t>7a342c95f73d401d975aabe9644ae131</t>
  </si>
  <si>
    <t>339254aa6fff4bffb35a536b02dfee11</t>
  </si>
  <si>
    <t>8ed95bed48304fe7b4798f60e6d804aa</t>
  </si>
  <si>
    <t>559435d6bfb740a4a93ab5b8f079521d</t>
  </si>
  <si>
    <t>be027b627e324d16bc6f6f389d86a9a1</t>
  </si>
  <si>
    <t>48ff6d32ddfe4285a15f52d098a4eb70</t>
  </si>
  <si>
    <t>1c52b8787ce14ceaa5811841b7142aa8</t>
  </si>
  <si>
    <t>3efcffa085a9427ab3961b79a28fda4d</t>
  </si>
  <si>
    <t>2bcd906a29364533b0014db51c90b668</t>
  </si>
  <si>
    <t>d9a4d76b74074a5c97696c9cac403832</t>
  </si>
  <si>
    <t>ca27e7189c444cce9da3d1e6c5ebe268</t>
  </si>
  <si>
    <t>5057889149a7459a89d3c639de3916dc</t>
  </si>
  <si>
    <t>c4f96c599a4748d1aa514208a5a9891e</t>
  </si>
  <si>
    <t>555fabb55fc144249668d6e2d7483820</t>
  </si>
  <si>
    <t>034eafe5217b4d1c980da20b51659bf8</t>
  </si>
  <si>
    <t>8acd1bc9e5e8430da4b5bb46e583525c</t>
  </si>
  <si>
    <t>aa21320a51974c789aa96c0371d7c4c9</t>
  </si>
  <si>
    <t>35278579546940799f8ec9ba9df549ca</t>
  </si>
  <si>
    <t>3d327ece29b24c8db45e4b00d8d4564f</t>
  </si>
  <si>
    <t>b8364207b1bf4ebdb5fa9bc31a14c56b</t>
  </si>
  <si>
    <t>a89366c368b242d087387d5a99a66b4d</t>
  </si>
  <si>
    <t>4d3bf5252b39451093887805736a8e43</t>
  </si>
  <si>
    <t>9fcdf0a9dde742b7a0868dae1ebfda77</t>
  </si>
  <si>
    <t>b5384528ecd24608a81bfd7a3cfdf720</t>
  </si>
  <si>
    <t>2a42eb73fbb6444c9a51ce7f723c225b</t>
  </si>
  <si>
    <t>322b254a53fd486f89fdce6f8d4d3af1</t>
  </si>
  <si>
    <t>34eb8ecf1fad4710abde28a2f28ac098</t>
  </si>
  <si>
    <t>9e84f2062864449d8e1aaa40520dd394</t>
  </si>
  <si>
    <t>8d2abd282e4b42a5bc315386476ab9bc</t>
  </si>
  <si>
    <t>d9ccd8e34d384200bc07e9eb312a1535</t>
  </si>
  <si>
    <t>46a3ef26129c4cd9add09286cd6e8604</t>
  </si>
  <si>
    <t>7455c0f00eb042ee974f0b5935fc0ab7</t>
  </si>
  <si>
    <t>c75064f66d334037a264a2fbefa522df</t>
  </si>
  <si>
    <t>f450dd6cf1bb442fbeb5052cd60d56e0</t>
  </si>
  <si>
    <t>3093739d05a04b60b8b66da8931f0b52</t>
  </si>
  <si>
    <t>6e1cc72c03e74a93bbabdb74bb4cbdd2</t>
  </si>
  <si>
    <t>bb51017e94074c9d8d9ec24eb5cc426e</t>
  </si>
  <si>
    <t>6bbc2dc43ac74167a98d3c17e35461a5</t>
  </si>
  <si>
    <t>9dff16d01b8343e38be58f66d2430ce1</t>
  </si>
  <si>
    <t>bcdacc41a3b647138dc385037920a039</t>
  </si>
  <si>
    <t>a3142ef570364100bbbedddfce565b23</t>
  </si>
  <si>
    <t>b252db5686b04239af60003211ce72fe</t>
  </si>
  <si>
    <t>59f6bc4314d148ebb0b9cc4d5bdf17b5</t>
  </si>
  <si>
    <t>f26035bf09c64a369f77c98cbc02a20d</t>
  </si>
  <si>
    <t>d3a53de34c7c4f298a1074692ff467ce</t>
  </si>
  <si>
    <t>e044070674054362b5003498ab5cd344</t>
  </si>
  <si>
    <t>7dba7cdab85c4a7da92a351c0ff58f63</t>
  </si>
  <si>
    <t>55519a55723e462b87cca55346367b89</t>
  </si>
  <si>
    <t>57af1e7938eb4249a4d44b0dd65456cc</t>
  </si>
  <si>
    <t>29a544ddac6a49e7bee8767610f23d0e</t>
  </si>
  <si>
    <t>89ab21044e444cc2be3e6ed466981415</t>
  </si>
  <si>
    <t>0f81803ea949446a98578f69499422ce</t>
  </si>
  <si>
    <t>367b4a05286e4b83a803f5a8e098a70a</t>
  </si>
  <si>
    <t>1cd6c81fcf96477fbf2325bd9926147f</t>
  </si>
  <si>
    <t>8007f9513d574634a17dcfca3db57d6b</t>
  </si>
  <si>
    <t>4d793d57e5574708ad4c86c574100d31</t>
  </si>
  <si>
    <t>124322efde6d43e0b82afe96afec2bb6</t>
  </si>
  <si>
    <t>417a46e1b7474e72b70d900a94fcec06</t>
  </si>
  <si>
    <t>023a07c06fc24518856672508534c553</t>
  </si>
  <si>
    <t>648e82221a424543bf54f1a88091e098</t>
  </si>
  <si>
    <t>f0968055801a468cbfc5851f795f6760</t>
  </si>
  <si>
    <t>b8d9c1bfb6e34b70a58a8438a09da93b</t>
  </si>
  <si>
    <t>da53ecb1d6b542219c74ba1c9379dd13</t>
  </si>
  <si>
    <t>968c32102d4c4868984bfd81051a39a2</t>
  </si>
  <si>
    <t>49d369967088404fae24de3e3b427701</t>
  </si>
  <si>
    <t>7e35f26146b24a7ca086e2119185378a</t>
  </si>
  <si>
    <t>42ebff9b8a1b4280829662689a68a5a0</t>
  </si>
  <si>
    <t>be49040c5733498cbc86e3acab2e83a7</t>
  </si>
  <si>
    <t>a30453d63f4641808bf874eef2b678db</t>
  </si>
  <si>
    <t>5b99d168912c495aa5bfededc8c59b5f</t>
  </si>
  <si>
    <t>d5e4877f0a464f8c9004b8d40686c18c</t>
  </si>
  <si>
    <t>9655a749de4c4f4191962419959d7fac</t>
  </si>
  <si>
    <t>fc12ee912561491c891a80e76624c7a4</t>
  </si>
  <si>
    <t>dfafbd0efd3749978c8cde57560f45a6</t>
  </si>
  <si>
    <t>7b879e752edf408baf81cae85fcc3717</t>
  </si>
  <si>
    <t>98ec45f6643e4f3696197f12c714e87a</t>
  </si>
  <si>
    <t>9142885d741545c68484310b58f4fbe6</t>
  </si>
  <si>
    <t>db780ea665354fc1b02500d80b2d7095</t>
  </si>
  <si>
    <t>36d7595b7cf2496e9319cec3c1d43b58</t>
  </si>
  <si>
    <t>84c0deecadbd478c96bcea68ca7b46dd</t>
  </si>
  <si>
    <t>a81aeeda288542cb97bab5077badda2f</t>
  </si>
  <si>
    <t>57ac605ad3e440d78749123088314e2d</t>
  </si>
  <si>
    <t>534dde7bd1fe4ea38936ae0b1609db69</t>
  </si>
  <si>
    <t>1bc4cc2610a3484184939cf700649846</t>
  </si>
  <si>
    <t>ad0f269f3b02417fba6677af0bb915cd</t>
  </si>
  <si>
    <t>2b6eb91e1e7a4d03861eb2906169251f</t>
  </si>
  <si>
    <t>9cb6a827f0074ce183befff052cfa1b0</t>
  </si>
  <si>
    <t>5d2f8171312b475eb6b11dbb79cab2ec</t>
  </si>
  <si>
    <t>7d2f61f61325426197e85b0b6c056f4f</t>
  </si>
  <si>
    <t>8ef4105354e741f7ba96266ed85b020f</t>
  </si>
  <si>
    <t>c30dd90dc30a4265b484ff0ee5fbbc2d</t>
  </si>
  <si>
    <t>f4dd8ce3a4184d95b9ffd3a13a3b47f8</t>
  </si>
  <si>
    <t>4635d4716e404d49922dbf45418c39e8</t>
  </si>
  <si>
    <t>033d8d3756f94abc97aa52f6d330957a</t>
  </si>
  <si>
    <t>22845453729b4113ae3d28557e68f340</t>
  </si>
  <si>
    <t>67f61f4c6ad24267aeaa54fac06e3d35</t>
  </si>
  <si>
    <t>3f0515a268de46e98fe5e863655d0539</t>
  </si>
  <si>
    <t>5366da88ca954b3685d2ddc1c2ed6400</t>
  </si>
  <si>
    <t>c406a9f5e2a64090bfb4b27646e846c2</t>
  </si>
  <si>
    <t>cca99e237c5447799a49887ce220a0f9</t>
  </si>
  <si>
    <t>6ed8b0fab37540db9812bff9f475cd3d</t>
  </si>
  <si>
    <t>27f381251ee44680ac87301e1f0c2c51</t>
  </si>
  <si>
    <t>1ed4ef4d1b2a4c83a4ae5db2c93df032</t>
  </si>
  <si>
    <t>46a8c825645b4c35a7b678a8c2ae05eb</t>
  </si>
  <si>
    <t>eeb4e2b6a64c4b2d8c38ec8c761ce4a3</t>
  </si>
  <si>
    <t>c478b90780a142938d98e8fb815d1bd3</t>
  </si>
  <si>
    <t>37334c076f944080acb68c16cc34ea8e</t>
  </si>
  <si>
    <t>929b929c98724ed28080ea6ae6a6674a</t>
  </si>
  <si>
    <t>bc3073f87a8b42f7bd9cbee5e1fd737f</t>
  </si>
  <si>
    <t>efb7044173a4443f8f09ce1a9151ea25</t>
  </si>
  <si>
    <t>135229c95fe14468863325a5349d0581</t>
  </si>
  <si>
    <t>5de41cfcb04441048d02704d9b5167ee</t>
  </si>
  <si>
    <t>fe55cff24eaa43f69016d6dbdd9f3317</t>
  </si>
  <si>
    <t>692d56986da547ed9d091a2fd65c9665</t>
  </si>
  <si>
    <t>2f55d9e85b83415e96b972e769ee449e</t>
  </si>
  <si>
    <t>d302620ebccf4ab98fdfdc5847ee17db</t>
  </si>
  <si>
    <t>38b0cfb1b01c4d0eae84657ccc97a3dc</t>
  </si>
  <si>
    <t>ce9302a59d604a60874e8cd404fb9f2c</t>
  </si>
  <si>
    <t>f4fa6be72ac64553bf6d681b4aee9c0c</t>
  </si>
  <si>
    <t>fe4329bb57c3464e96044c209d083cb1</t>
  </si>
  <si>
    <t>084fd8296d16407fa85ecf87d9fdc3eb</t>
  </si>
  <si>
    <t>8b847e93632b4d1f99bebdabc599b779</t>
  </si>
  <si>
    <t>48da364eb120413c9c06aaddb2793f68</t>
  </si>
  <si>
    <t>98ece1d7a1b247d9b86fd6bba99efc47</t>
  </si>
  <si>
    <t>977ca5cc960446ee8f8a1b780b44d850</t>
  </si>
  <si>
    <t>dd85ba027aad419fa0555d9dde7f23ed</t>
  </si>
  <si>
    <t>b1ed274999dd4a0eac4fa480b2ff2a74</t>
  </si>
  <si>
    <t>5fbc9227c6e94595a890162c14691da7</t>
  </si>
  <si>
    <t>f6b5359a2f224af29d06bfd28b78ad3f</t>
  </si>
  <si>
    <t>46327f4223d947ad949990e1ec221fb9</t>
  </si>
  <si>
    <t>c6a6e4841c1c46da8ef7aab514673f7b</t>
  </si>
  <si>
    <t>a41bd4c35c8c4400ab78e738d250172d</t>
  </si>
  <si>
    <t>58fdacd90efe4149ac60cedb63bb2249</t>
  </si>
  <si>
    <t>38a225a9f3f64f0ca77ec6ac2606eb44</t>
  </si>
  <si>
    <t>94778f3641c44d47ba684d53444193e6</t>
  </si>
  <si>
    <t>d10a732259034ff5afc8f5790aa9bd0a</t>
  </si>
  <si>
    <t>d100e183b31b4881bf834517ee747e9d</t>
  </si>
  <si>
    <t>edc873dce1484cb78a0de3ce0e80a5e1</t>
  </si>
  <si>
    <t>ba45c06ca45c489f9072ecd91fad77e0</t>
  </si>
  <si>
    <t>cb78245f57604319b49c35b38306f4e8</t>
  </si>
  <si>
    <t>adcceee2329c4c749b8c00e9343b5ecd</t>
  </si>
  <si>
    <t>4a9a46db4fc44c1b84df78105d83a43b</t>
  </si>
  <si>
    <t>95f8dbf7b5bd4e70ac519412be6a102a</t>
  </si>
  <si>
    <t>4bd8c0548d3145be8ab5fcf9273a5513</t>
  </si>
  <si>
    <t>2ed08be81f894e9284677bbd9c9a1f83</t>
  </si>
  <si>
    <t>aefdf6731bfd402fb9942b9d8eaa72c1</t>
  </si>
  <si>
    <t>b08007d07fe84669bdb127980c76c8c3</t>
  </si>
  <si>
    <t>4ed2f8a7b289418fae0baaafdde0ee53</t>
  </si>
  <si>
    <t>cc475960f35e4d8698c58e813a440c0f</t>
  </si>
  <si>
    <t>ac73962d27564952992f95f0864959ae</t>
  </si>
  <si>
    <t>457f1e53b6e844e38c270fc1eec93786</t>
  </si>
  <si>
    <t>1af3a99b41b746aab60d43c8774b823d</t>
  </si>
  <si>
    <t>80a53b20072d48588768cef358684129</t>
  </si>
  <si>
    <t>3ebbe43322ed45e085397bf2d8efcec5</t>
  </si>
  <si>
    <t>58a5e21ce0e6419ab424979e3737e454</t>
  </si>
  <si>
    <t>9990182380184773bc109b79b7b63653</t>
  </si>
  <si>
    <t>3c2ce4fb95404bdcb38136e2c7dae79f</t>
  </si>
  <si>
    <t>f065882e081b410cb748e15f79f55b69</t>
  </si>
  <si>
    <t>72140326ab6d44399fff926742295c30</t>
  </si>
  <si>
    <t>f522cff56301430baba48da4f75caa21</t>
  </si>
  <si>
    <t>f47bd06740cb4a1aaf642fd2c11b0b94</t>
  </si>
  <si>
    <t>01ca8d79404840298c043402d4dc334b</t>
  </si>
  <si>
    <t>697cd9258cc44903844cac73db4e0715</t>
  </si>
  <si>
    <t>d86399e5690849608234f4ca44114f8c</t>
  </si>
  <si>
    <t>8678517662094acc8f8ac9cfe7650547</t>
  </si>
  <si>
    <t>37602ad2ab6b47be9b4579d49f6ed77f</t>
  </si>
  <si>
    <t>5279c63b384a406e9770b24e66c64f3e</t>
  </si>
  <si>
    <t>636bcdd187ee47499e51e509304eb10e</t>
  </si>
  <si>
    <t>6ad4b53824c447f4887b6ba075dbd213</t>
  </si>
  <si>
    <t>10e59a0d964f47328dc6fdb2c4d96f86</t>
  </si>
  <si>
    <t>72fae7ebcb754e7fb5f1a84973e92d75</t>
  </si>
  <si>
    <t>b08ff66e8d5845a0a1019d745b7ec5a7</t>
  </si>
  <si>
    <t>08744b65a928420d9cbec7b16820f218</t>
  </si>
  <si>
    <t>4178ab670a1c4f3f86009025d87d3d81</t>
  </si>
  <si>
    <t>25222cdad44f47358ea99e5ee74c40ce</t>
  </si>
  <si>
    <t>20511c9c7d6a490ca45e2a58868a08cb</t>
  </si>
  <si>
    <t>9a80509debea4715a623ce452d2892ea</t>
  </si>
  <si>
    <t>baeb39001ba74aac933a70b709428e85</t>
  </si>
  <si>
    <t>10b520f1db2d47bc88ada34a8dedd460</t>
  </si>
  <si>
    <t>92a5bb55411e4441945238d9e4bfcbe3</t>
  </si>
  <si>
    <t>81fdc240f91043849c48cebe5cc0df51</t>
  </si>
  <si>
    <t>Labels</t>
  </si>
  <si>
    <t>label1</t>
  </si>
  <si>
    <t>label3</t>
  </si>
  <si>
    <t>label4</t>
  </si>
  <si>
    <t>label - as will be produced by importer</t>
  </si>
  <si>
    <t>createdInnerJson2</t>
  </si>
  <si>
    <t>modifiedInnerJson2</t>
  </si>
  <si>
    <t>messagePostContentJson</t>
  </si>
  <si>
    <t>messageText</t>
  </si>
  <si>
    <t>messageSubject</t>
  </si>
  <si>
    <t>this is a message</t>
  </si>
  <si>
    <t>this is a subject for the message</t>
  </si>
  <si>
    <t>this is a message2</t>
  </si>
  <si>
    <t>this is a subject for the message2</t>
  </si>
  <si>
    <t>messageTextJson</t>
  </si>
  <si>
    <t>messageSubjectJson</t>
  </si>
  <si>
    <t>canForwardJson</t>
  </si>
  <si>
    <t>postTypeGuidLabel</t>
  </si>
  <si>
    <t>postType</t>
  </si>
  <si>
    <t>contractType2</t>
  </si>
  <si>
    <t>contest</t>
  </si>
  <si>
    <t>typeDependentContentJson</t>
  </si>
  <si>
    <t>endDateJson</t>
  </si>
  <si>
    <t>endDateJson2</t>
  </si>
  <si>
    <t>skillNeededJson</t>
  </si>
  <si>
    <t>$type</t>
  </si>
  <si>
    <t>Even better than before, this project pays a huge up-front signing bonus!</t>
  </si>
  <si>
    <t>Help test Ethereum DAO, now…</t>
  </si>
  <si>
    <t>talentProfile.name</t>
  </si>
  <si>
    <t>talentProfile.title</t>
  </si>
  <si>
    <t>talentProfile.capabilities</t>
  </si>
  <si>
    <t>talentProfile.video</t>
  </si>
  <si>
    <t>Videographer Extraordinaire</t>
  </si>
  <si>
    <t>Crypto.Video</t>
  </si>
  <si>
    <t>https://www.youtube.com/watch?v=DIZY0wUaNm0</t>
  </si>
  <si>
    <t>talentProfile.nameInnerJson</t>
  </si>
  <si>
    <t>talentProfile.titleInnerJson</t>
  </si>
  <si>
    <t>talentProfile.capabilitiesInnerJson</t>
  </si>
  <si>
    <t>talentProfile.videoInnerJson</t>
  </si>
  <si>
    <t>profilePostJson</t>
  </si>
  <si>
    <t>Video, CS5, AfterEffects, 3D Modeling</t>
  </si>
  <si>
    <t>DuplicateCheckId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</si>
</sst>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7"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0"/>
      <color theme="1"/>
      <name val="Arial"/>
      <family val="2"/>
    </font>
    <font>
      <sz val="11"/>
      <color rgb="FFFF0000"/>
      <name val="Calibri"/>
      <family val="2"/>
      <scheme val="minor"/>
    </font>
    <font>
      <u/>
      <sz val="11"/>
      <color theme="10"/>
      <name val="Calibri"/>
      <family val="2"/>
      <scheme val="minor"/>
    </font>
    <font>
      <sz val="11"/>
      <color rgb="FF000000"/>
      <name val="Arial"/>
      <family val="2"/>
    </font>
    <font>
      <b/>
      <sz val="10"/>
      <color theme="1"/>
      <name val="Arial"/>
      <family val="2"/>
    </font>
    <font>
      <sz val="9"/>
      <color theme="1"/>
      <name val="Calibri"/>
      <family val="2"/>
      <scheme val="minor"/>
    </font>
    <font>
      <sz val="9"/>
      <color theme="1"/>
      <name val="Wingdings"/>
      <charset val="2"/>
    </font>
    <font>
      <b/>
      <sz val="9"/>
      <color theme="1"/>
      <name val="Calibri"/>
      <family val="2"/>
      <scheme val="minor"/>
    </font>
    <font>
      <sz val="12"/>
      <color theme="1"/>
      <name val="Wingdings"/>
      <charset val="2"/>
    </font>
    <font>
      <b/>
      <sz val="11"/>
      <color theme="0"/>
      <name val="Calibri"/>
      <family val="2"/>
      <scheme val="minor"/>
    </font>
    <font>
      <sz val="11"/>
      <color theme="0"/>
      <name val="Calibri"/>
      <family val="2"/>
      <scheme val="minor"/>
    </font>
    <font>
      <b/>
      <sz val="9"/>
      <color indexed="81"/>
      <name val="Tahoma"/>
      <family val="2"/>
    </font>
    <font>
      <sz val="11"/>
      <color rgb="FFFFC000"/>
      <name val="Calibri"/>
      <family val="2"/>
      <scheme val="minor"/>
    </font>
  </fonts>
  <fills count="15">
    <fill>
      <patternFill patternType="none"/>
    </fill>
    <fill>
      <patternFill patternType="gray125"/>
    </fill>
    <fill>
      <patternFill patternType="solid">
        <fgColor theme="5" tint="-0.249977111117893"/>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7"/>
        <bgColor indexed="64"/>
      </patternFill>
    </fill>
    <fill>
      <patternFill patternType="solid">
        <fgColor theme="7" tint="0.399975585192419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9"/>
        <bgColor indexed="64"/>
      </patternFill>
    </fill>
    <fill>
      <patternFill patternType="solid">
        <fgColor theme="4" tint="-0.499984740745262"/>
        <bgColor indexed="64"/>
      </patternFill>
    </fill>
    <fill>
      <patternFill patternType="solid">
        <fgColor rgb="FF7030A0"/>
        <bgColor indexed="64"/>
      </patternFill>
    </fill>
    <fill>
      <patternFill patternType="solid">
        <fgColor theme="5" tint="-0.499984740745262"/>
        <bgColor indexed="64"/>
      </patternFill>
    </fill>
    <fill>
      <patternFill patternType="solid">
        <fgColor theme="9" tint="-0.24994659260841701"/>
        <bgColor indexed="64"/>
      </patternFill>
    </fill>
  </fills>
  <borders count="12">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tint="0.3999755851924192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xf numFmtId="0" fontId="6" fillId="0" borderId="0" applyNumberFormat="0" applyFill="0" applyBorder="0" applyAlignment="0" applyProtection="0"/>
  </cellStyleXfs>
  <cellXfs count="155">
    <xf numFmtId="0" fontId="0" fillId="0" borderId="0" xfId="0"/>
    <xf numFmtId="0" fontId="0" fillId="0" borderId="0" xfId="0" applyFont="1" applyFill="1" applyBorder="1"/>
    <xf numFmtId="0" fontId="0" fillId="0" borderId="3" xfId="0" applyFont="1" applyFill="1" applyBorder="1"/>
    <xf numFmtId="0" fontId="0" fillId="0" borderId="4" xfId="0" applyFont="1" applyFill="1" applyBorder="1"/>
    <xf numFmtId="0" fontId="0" fillId="0" borderId="1" xfId="0" applyFont="1" applyFill="1" applyBorder="1"/>
    <xf numFmtId="0" fontId="0" fillId="0" borderId="0" xfId="0" applyFill="1"/>
    <xf numFmtId="0" fontId="0" fillId="0" borderId="2" xfId="0" applyFont="1" applyFill="1" applyBorder="1"/>
    <xf numFmtId="0" fontId="3" fillId="0" borderId="0" xfId="0" applyFont="1"/>
    <xf numFmtId="11" fontId="0" fillId="0" borderId="0" xfId="0" applyNumberFormat="1"/>
    <xf numFmtId="0" fontId="2" fillId="0" borderId="5" xfId="0" applyFont="1" applyFill="1" applyBorder="1"/>
    <xf numFmtId="0" fontId="2" fillId="0" borderId="0" xfId="0" applyFont="1" applyFill="1" applyBorder="1"/>
    <xf numFmtId="0" fontId="1" fillId="0" borderId="0" xfId="0" applyFont="1"/>
    <xf numFmtId="0" fontId="2" fillId="2" borderId="0" xfId="0" applyFont="1" applyFill="1" applyBorder="1"/>
    <xf numFmtId="0" fontId="0" fillId="0" borderId="0" xfId="0" applyFont="1"/>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applyAlignment="1">
      <alignment horizontal="left" indent="5"/>
    </xf>
    <xf numFmtId="0" fontId="0" fillId="0" borderId="0" xfId="0" quotePrefix="1" applyAlignment="1">
      <alignment horizontal="left" indent="1"/>
    </xf>
    <xf numFmtId="0" fontId="0" fillId="0" borderId="0" xfId="0" quotePrefix="1" applyAlignment="1">
      <alignment horizontal="left" indent="4"/>
    </xf>
    <xf numFmtId="0" fontId="0" fillId="0" borderId="0" xfId="0" quotePrefix="1" applyAlignment="1">
      <alignment horizontal="left" indent="3"/>
    </xf>
    <xf numFmtId="0" fontId="0" fillId="0" borderId="0" xfId="0" quotePrefix="1" applyAlignment="1">
      <alignment horizontal="left" indent="2"/>
    </xf>
    <xf numFmtId="0" fontId="0" fillId="0" borderId="0" xfId="0" quotePrefix="1"/>
    <xf numFmtId="0" fontId="0" fillId="0" borderId="0" xfId="0" applyAlignment="1">
      <alignment horizontal="left"/>
    </xf>
    <xf numFmtId="0" fontId="0" fillId="0" borderId="0" xfId="0" applyAlignment="1">
      <alignment horizontal="left" indent="6"/>
    </xf>
    <xf numFmtId="0" fontId="1" fillId="3" borderId="0" xfId="0" quotePrefix="1" applyFont="1" applyFill="1" applyAlignment="1">
      <alignment horizontal="left" indent="1"/>
    </xf>
    <xf numFmtId="0" fontId="3" fillId="0" borderId="0" xfId="0" quotePrefix="1" applyFont="1"/>
    <xf numFmtId="0" fontId="0" fillId="0" borderId="0" xfId="0" applyFont="1" applyAlignment="1">
      <alignment horizontal="left"/>
    </xf>
    <xf numFmtId="14" fontId="0" fillId="0" borderId="0" xfId="0" quotePrefix="1" applyNumberFormat="1" applyAlignment="1">
      <alignment horizontal="left"/>
    </xf>
    <xf numFmtId="49" fontId="0" fillId="0" borderId="0" xfId="0" quotePrefix="1" applyNumberFormat="1" applyAlignment="1">
      <alignment horizontal="left"/>
    </xf>
    <xf numFmtId="0" fontId="0" fillId="0" borderId="0" xfId="0" quotePrefix="1" applyNumberFormat="1" applyAlignment="1">
      <alignment horizontal="left"/>
    </xf>
    <xf numFmtId="0" fontId="3" fillId="0" borderId="0" xfId="0" applyFont="1" applyFill="1"/>
    <xf numFmtId="0" fontId="0" fillId="0" borderId="0" xfId="0" applyFont="1" applyFill="1"/>
    <xf numFmtId="0" fontId="0" fillId="0" borderId="0" xfId="0" applyNumberFormat="1" applyFont="1" applyFill="1"/>
    <xf numFmtId="0" fontId="0" fillId="0" borderId="4" xfId="0" applyNumberFormat="1" applyFont="1" applyFill="1" applyBorder="1"/>
    <xf numFmtId="0" fontId="0" fillId="0" borderId="0" xfId="0" applyNumberFormat="1" applyFont="1" applyFill="1" applyBorder="1"/>
    <xf numFmtId="0" fontId="1" fillId="0" borderId="4" xfId="0" applyFont="1" applyFill="1" applyBorder="1"/>
    <xf numFmtId="0" fontId="1" fillId="0" borderId="0" xfId="0" applyNumberFormat="1" applyFont="1" applyFill="1"/>
    <xf numFmtId="0" fontId="6" fillId="0" borderId="0" xfId="1"/>
    <xf numFmtId="0" fontId="0" fillId="0" borderId="0" xfId="0" applyAlignment="1"/>
    <xf numFmtId="0" fontId="0" fillId="0" borderId="0" xfId="0" applyNumberFormat="1"/>
    <xf numFmtId="0" fontId="0" fillId="0" borderId="0" xfId="0" quotePrefix="1" applyAlignment="1">
      <alignment horizontal="left" indent="5"/>
    </xf>
    <xf numFmtId="0" fontId="0" fillId="3" borderId="0" xfId="0" quotePrefix="1" applyFill="1" applyAlignment="1">
      <alignment horizontal="left" indent="1"/>
    </xf>
    <xf numFmtId="0" fontId="0" fillId="0" borderId="0" xfId="0" quotePrefix="1" applyAlignment="1">
      <alignment horizontal="left" indent="6"/>
    </xf>
    <xf numFmtId="0" fontId="0" fillId="0" borderId="0" xfId="0" applyAlignment="1">
      <alignment horizontal="left" indent="8"/>
    </xf>
    <xf numFmtId="0" fontId="0" fillId="0" borderId="0" xfId="0" applyFill="1" applyAlignment="1">
      <alignment horizontal="left"/>
    </xf>
    <xf numFmtId="0" fontId="0" fillId="0" borderId="0" xfId="0" applyFont="1" applyFill="1" applyAlignment="1">
      <alignment horizontal="left"/>
    </xf>
    <xf numFmtId="0" fontId="0" fillId="3" borderId="0" xfId="0" applyFill="1" applyAlignment="1">
      <alignment horizontal="left" indent="1"/>
    </xf>
    <xf numFmtId="0" fontId="1" fillId="5" borderId="0" xfId="0" quotePrefix="1" applyFont="1" applyFill="1" applyAlignment="1">
      <alignment horizontal="left" indent="2"/>
    </xf>
    <xf numFmtId="0" fontId="0" fillId="0" borderId="0" xfId="0" quotePrefix="1" applyFill="1"/>
    <xf numFmtId="0" fontId="0" fillId="6" borderId="0" xfId="0" quotePrefix="1" applyFill="1"/>
    <xf numFmtId="0" fontId="1" fillId="6" borderId="0" xfId="0" quotePrefix="1" applyFont="1" applyFill="1"/>
    <xf numFmtId="0" fontId="4" fillId="0" borderId="0" xfId="0" applyFont="1" applyFill="1" applyBorder="1" applyAlignment="1">
      <alignment horizontal="left" wrapText="1" indent="2"/>
    </xf>
    <xf numFmtId="11" fontId="0" fillId="0" borderId="0" xfId="0" applyNumberFormat="1" applyFont="1"/>
    <xf numFmtId="0" fontId="0" fillId="3" borderId="0" xfId="0" quotePrefix="1" applyFont="1" applyFill="1" applyAlignment="1">
      <alignment horizontal="left" indent="1"/>
    </xf>
    <xf numFmtId="0" fontId="1" fillId="0" borderId="0" xfId="0" applyFont="1" applyAlignment="1">
      <alignment horizontal="left" indent="1"/>
    </xf>
    <xf numFmtId="0" fontId="1" fillId="0" borderId="0" xfId="0" quotePrefix="1" applyFont="1" applyAlignment="1">
      <alignment horizontal="left" indent="1"/>
    </xf>
    <xf numFmtId="0" fontId="0" fillId="0" borderId="0" xfId="0" applyFont="1" applyAlignment="1">
      <alignment horizontal="left" indent="2"/>
    </xf>
    <xf numFmtId="0" fontId="1" fillId="0" borderId="0" xfId="0" applyFont="1" applyFill="1" applyAlignment="1">
      <alignment horizontal="left" indent="1"/>
    </xf>
    <xf numFmtId="0" fontId="0" fillId="0" borderId="0" xfId="0" quotePrefix="1" applyFont="1" applyAlignment="1">
      <alignment horizontal="left" indent="5"/>
    </xf>
    <xf numFmtId="0" fontId="0" fillId="0" borderId="0" xfId="0" quotePrefix="1" applyFont="1" applyAlignment="1">
      <alignment horizontal="left" indent="4"/>
    </xf>
    <xf numFmtId="0" fontId="0" fillId="0" borderId="0" xfId="0" quotePrefix="1" applyFont="1" applyAlignment="1">
      <alignment horizontal="left" indent="3"/>
    </xf>
    <xf numFmtId="0" fontId="7" fillId="0" borderId="0" xfId="0" applyFont="1"/>
    <xf numFmtId="0" fontId="1" fillId="0" borderId="0" xfId="0" applyFont="1" applyFill="1" applyBorder="1"/>
    <xf numFmtId="0" fontId="0" fillId="0" borderId="0" xfId="0" quotePrefix="1" applyAlignment="1">
      <alignment horizontal="left"/>
    </xf>
    <xf numFmtId="0" fontId="5" fillId="0" borderId="0" xfId="0" applyFont="1" applyAlignment="1">
      <alignment horizontal="left" indent="2"/>
    </xf>
    <xf numFmtId="0" fontId="5" fillId="0" borderId="0" xfId="0" applyFont="1" applyAlignment="1">
      <alignment horizontal="left" indent="3"/>
    </xf>
    <xf numFmtId="0" fontId="5" fillId="0" borderId="0" xfId="0" quotePrefix="1" applyFont="1" applyAlignment="1">
      <alignment horizontal="left" indent="3"/>
    </xf>
    <xf numFmtId="0" fontId="5" fillId="0" borderId="0" xfId="0" quotePrefix="1" applyFont="1" applyFill="1" applyAlignment="1">
      <alignment horizontal="left" indent="3"/>
    </xf>
    <xf numFmtId="0" fontId="5" fillId="3" borderId="0" xfId="0" quotePrefix="1" applyFont="1" applyFill="1" applyAlignment="1">
      <alignment horizontal="left" indent="1"/>
    </xf>
    <xf numFmtId="0" fontId="5" fillId="0" borderId="0" xfId="0" quotePrefix="1" applyFont="1" applyAlignment="1">
      <alignment horizontal="left" indent="2"/>
    </xf>
    <xf numFmtId="0" fontId="8" fillId="0" borderId="0" xfId="0" applyFont="1" applyFill="1" applyBorder="1" applyAlignment="1">
      <alignment wrapText="1"/>
    </xf>
    <xf numFmtId="0" fontId="0" fillId="0" borderId="0" xfId="0" quotePrefix="1" applyFont="1" applyAlignment="1">
      <alignment horizontal="left" indent="1"/>
    </xf>
    <xf numFmtId="14" fontId="0" fillId="0" borderId="2" xfId="0" quotePrefix="1" applyNumberFormat="1" applyFont="1" applyFill="1" applyBorder="1" applyAlignment="1">
      <alignment horizontal="left"/>
    </xf>
    <xf numFmtId="0" fontId="0" fillId="0" borderId="0" xfId="0" applyAlignment="1">
      <alignment vertical="center"/>
    </xf>
    <xf numFmtId="0" fontId="0" fillId="0" borderId="0" xfId="0" applyAlignment="1">
      <alignment vertical="center" wrapText="1"/>
    </xf>
    <xf numFmtId="0" fontId="0" fillId="0" borderId="0" xfId="0" applyFill="1" applyBorder="1" applyAlignment="1">
      <alignment horizontal="left" vertical="center" wrapText="1" indent="1"/>
    </xf>
    <xf numFmtId="0" fontId="0" fillId="0" borderId="0" xfId="0" applyAlignment="1">
      <alignment horizontal="left" vertical="center" wrapText="1" indent="1"/>
    </xf>
    <xf numFmtId="0" fontId="9" fillId="0" borderId="0" xfId="0" applyFont="1"/>
    <xf numFmtId="0" fontId="10" fillId="0" borderId="0" xfId="0" applyFont="1" applyAlignment="1">
      <alignment horizontal="center" vertical="center"/>
    </xf>
    <xf numFmtId="0" fontId="0" fillId="8" borderId="0" xfId="0" applyFill="1" applyAlignment="1">
      <alignment vertical="center" wrapText="1"/>
    </xf>
    <xf numFmtId="0" fontId="9" fillId="8" borderId="0" xfId="0" applyFont="1" applyFill="1"/>
    <xf numFmtId="0" fontId="0" fillId="8" borderId="0" xfId="0" applyFill="1"/>
    <xf numFmtId="0" fontId="0" fillId="8" borderId="0" xfId="0" applyFill="1" applyAlignment="1">
      <alignment wrapText="1"/>
    </xf>
    <xf numFmtId="0" fontId="0" fillId="8" borderId="0" xfId="0" applyFill="1" applyAlignment="1">
      <alignment horizontal="left" vertical="center" wrapText="1" indent="1"/>
    </xf>
    <xf numFmtId="0" fontId="10" fillId="8" borderId="0" xfId="0" applyFont="1" applyFill="1" applyAlignment="1">
      <alignment horizontal="center" vertical="center"/>
    </xf>
    <xf numFmtId="0" fontId="9" fillId="8" borderId="6" xfId="0" applyFont="1" applyFill="1" applyBorder="1" applyAlignment="1">
      <alignment horizontal="center" vertical="center" wrapText="1"/>
    </xf>
    <xf numFmtId="0" fontId="0" fillId="8" borderId="0" xfId="0" applyFill="1" applyAlignment="1">
      <alignment vertical="top" wrapText="1"/>
    </xf>
    <xf numFmtId="0" fontId="12" fillId="0" borderId="0" xfId="0" applyFont="1" applyAlignment="1">
      <alignment horizontal="center" vertical="center"/>
    </xf>
    <xf numFmtId="0" fontId="12" fillId="8" borderId="0" xfId="0" applyFont="1" applyFill="1" applyAlignment="1">
      <alignment horizontal="center" vertical="center"/>
    </xf>
    <xf numFmtId="0" fontId="11" fillId="7" borderId="10" xfId="0" applyFont="1" applyFill="1" applyBorder="1" applyAlignment="1">
      <alignment horizontal="center" vertical="center" wrapText="1"/>
    </xf>
    <xf numFmtId="0" fontId="11" fillId="7" borderId="11" xfId="0" applyFont="1" applyFill="1" applyBorder="1" applyAlignment="1">
      <alignment horizontal="center" vertical="top" wrapText="1"/>
    </xf>
    <xf numFmtId="0" fontId="0" fillId="0" borderId="0" xfId="0" applyFill="1" applyBorder="1"/>
    <xf numFmtId="0" fontId="5" fillId="0" borderId="0" xfId="0" applyFont="1"/>
    <xf numFmtId="22" fontId="0" fillId="0" borderId="0" xfId="0" quotePrefix="1" applyNumberFormat="1"/>
    <xf numFmtId="0" fontId="13" fillId="9" borderId="2" xfId="0" applyFont="1" applyFill="1" applyBorder="1"/>
    <xf numFmtId="0" fontId="0" fillId="10" borderId="0" xfId="0" applyFill="1"/>
    <xf numFmtId="0" fontId="0" fillId="11" borderId="0" xfId="0" applyFill="1"/>
    <xf numFmtId="0" fontId="13" fillId="11" borderId="2" xfId="0" applyFont="1" applyFill="1" applyBorder="1"/>
    <xf numFmtId="0" fontId="14" fillId="10" borderId="0" xfId="0" applyFont="1" applyFill="1"/>
    <xf numFmtId="0" fontId="14" fillId="12" borderId="0" xfId="0" applyFont="1" applyFill="1"/>
    <xf numFmtId="0" fontId="0" fillId="4" borderId="2" xfId="0" applyNumberFormat="1" applyFont="1" applyFill="1" applyBorder="1" applyAlignment="1"/>
    <xf numFmtId="0" fontId="0" fillId="0" borderId="0" xfId="0" applyNumberFormat="1" applyAlignment="1"/>
    <xf numFmtId="0" fontId="0" fillId="4" borderId="2" xfId="0" quotePrefix="1" applyNumberFormat="1" applyFont="1" applyFill="1" applyBorder="1" applyAlignment="1"/>
    <xf numFmtId="0" fontId="0" fillId="4" borderId="0" xfId="0" applyNumberFormat="1" applyFont="1" applyFill="1" applyBorder="1" applyAlignment="1"/>
    <xf numFmtId="0" fontId="0" fillId="0" borderId="0" xfId="0" applyNumberFormat="1" applyFont="1" applyBorder="1" applyAlignment="1"/>
    <xf numFmtId="0" fontId="0" fillId="4" borderId="0" xfId="0" quotePrefix="1" applyNumberFormat="1" applyFont="1" applyFill="1" applyBorder="1" applyAlignment="1"/>
    <xf numFmtId="0" fontId="5" fillId="12" borderId="0" xfId="0" applyFont="1" applyFill="1"/>
    <xf numFmtId="0" fontId="16" fillId="12" borderId="0" xfId="0" applyFont="1" applyFill="1"/>
    <xf numFmtId="0" fontId="0" fillId="0" borderId="0" xfId="0" applyFill="1" applyAlignment="1"/>
    <xf numFmtId="0" fontId="0" fillId="0" borderId="4" xfId="0" applyNumberFormat="1" applyFont="1" applyFill="1" applyBorder="1" applyAlignment="1"/>
    <xf numFmtId="0" fontId="0" fillId="0" borderId="2" xfId="0" quotePrefix="1" applyNumberFormat="1" applyFont="1" applyFill="1" applyBorder="1" applyAlignment="1"/>
    <xf numFmtId="0" fontId="0" fillId="0" borderId="2" xfId="0" applyNumberFormat="1" applyFont="1" applyFill="1" applyBorder="1" applyAlignment="1"/>
    <xf numFmtId="0" fontId="0" fillId="0" borderId="1" xfId="0" applyNumberFormat="1" applyFont="1" applyFill="1" applyBorder="1" applyAlignment="1"/>
    <xf numFmtId="0" fontId="0" fillId="0" borderId="0" xfId="0" applyNumberFormat="1" applyFill="1" applyAlignment="1"/>
    <xf numFmtId="0" fontId="0" fillId="0" borderId="0" xfId="0" applyNumberFormat="1" applyFill="1"/>
    <xf numFmtId="0" fontId="0" fillId="0" borderId="4" xfId="0" applyFill="1" applyBorder="1"/>
    <xf numFmtId="0" fontId="0" fillId="0" borderId="1" xfId="0" applyFill="1" applyBorder="1"/>
    <xf numFmtId="0" fontId="0" fillId="0" borderId="4" xfId="0" applyNumberFormat="1" applyBorder="1"/>
    <xf numFmtId="0" fontId="0" fillId="0" borderId="0" xfId="0" applyNumberFormat="1" applyBorder="1"/>
    <xf numFmtId="0" fontId="0" fillId="0" borderId="0" xfId="0" applyBorder="1"/>
    <xf numFmtId="0" fontId="0" fillId="0" borderId="4" xfId="0" applyNumberFormat="1" applyBorder="1" applyAlignment="1"/>
    <xf numFmtId="0" fontId="0" fillId="0" borderId="0" xfId="0" applyNumberFormat="1" applyFont="1" applyFill="1" applyBorder="1" applyAlignment="1"/>
    <xf numFmtId="0" fontId="0" fillId="0" borderId="2" xfId="0" applyNumberFormat="1" applyBorder="1" applyAlignment="1"/>
    <xf numFmtId="0" fontId="0" fillId="0" borderId="1" xfId="0" applyNumberFormat="1" applyBorder="1" applyAlignment="1"/>
    <xf numFmtId="0" fontId="0" fillId="0" borderId="4" xfId="0" quotePrefix="1" applyNumberFormat="1" applyFont="1" applyFill="1" applyBorder="1" applyAlignment="1"/>
    <xf numFmtId="0" fontId="0" fillId="0" borderId="0" xfId="0" quotePrefix="1" applyNumberFormat="1" applyFont="1" applyFill="1"/>
    <xf numFmtId="0" fontId="0" fillId="4" borderId="2" xfId="0" quotePrefix="1" applyNumberFormat="1" applyFont="1" applyFill="1" applyBorder="1"/>
    <xf numFmtId="0" fontId="0" fillId="0" borderId="4" xfId="0" quotePrefix="1" applyNumberFormat="1" applyFont="1" applyFill="1" applyBorder="1"/>
    <xf numFmtId="0" fontId="5" fillId="10" borderId="0" xfId="0" applyFont="1" applyFill="1"/>
    <xf numFmtId="0" fontId="1" fillId="0" borderId="4" xfId="0" applyNumberFormat="1" applyFont="1" applyFill="1" applyBorder="1"/>
    <xf numFmtId="0" fontId="1" fillId="0" borderId="0" xfId="0" quotePrefix="1" applyFont="1" applyAlignment="1">
      <alignment wrapText="1"/>
    </xf>
    <xf numFmtId="0" fontId="1" fillId="0" borderId="4" xfId="0" applyNumberFormat="1" applyFont="1" applyFill="1" applyBorder="1" applyAlignment="1">
      <alignment wrapText="1"/>
    </xf>
    <xf numFmtId="0" fontId="1" fillId="0" borderId="4" xfId="0" applyFont="1" applyFill="1" applyBorder="1" applyAlignment="1">
      <alignment wrapText="1"/>
    </xf>
    <xf numFmtId="0" fontId="0" fillId="13" borderId="0" xfId="0" applyFill="1"/>
    <xf numFmtId="0" fontId="6" fillId="0" borderId="4" xfId="1" applyNumberFormat="1" applyFill="1" applyBorder="1" applyAlignment="1"/>
    <xf numFmtId="0" fontId="14" fillId="14" borderId="0" xfId="0" applyFont="1" applyFill="1"/>
    <xf numFmtId="0" fontId="13" fillId="14" borderId="0" xfId="0" applyFont="1" applyFill="1"/>
    <xf numFmtId="0" fontId="3" fillId="0" borderId="0" xfId="0" applyFont="1" applyBorder="1"/>
    <xf numFmtId="0" fontId="3" fillId="0" borderId="0" xfId="0" applyNumberFormat="1" applyFont="1" applyFill="1" applyBorder="1"/>
    <xf numFmtId="0" fontId="3" fillId="0" borderId="4" xfId="0" applyFont="1" applyFill="1" applyBorder="1"/>
    <xf numFmtId="0" fontId="3" fillId="0" borderId="2" xfId="0" applyNumberFormat="1" applyFont="1" applyFill="1" applyBorder="1"/>
    <xf numFmtId="0" fontId="2" fillId="0" borderId="4" xfId="0" applyNumberFormat="1" applyFont="1" applyFill="1" applyBorder="1"/>
    <xf numFmtId="0" fontId="3" fillId="0" borderId="0" xfId="0" applyFont="1" applyFill="1" applyBorder="1"/>
    <xf numFmtId="0" fontId="3" fillId="0" borderId="2" xfId="0" applyFont="1" applyFill="1" applyBorder="1"/>
    <xf numFmtId="0" fontId="3" fillId="0" borderId="4" xfId="0" applyNumberFormat="1" applyFont="1" applyFill="1" applyBorder="1"/>
    <xf numFmtId="0" fontId="3" fillId="4" borderId="4" xfId="0" applyFont="1" applyFill="1" applyBorder="1"/>
    <xf numFmtId="0" fontId="3" fillId="3" borderId="0" xfId="0" applyFont="1" applyFill="1" applyBorder="1"/>
    <xf numFmtId="0" fontId="3" fillId="0" borderId="4" xfId="0" applyFont="1" applyBorder="1"/>
    <xf numFmtId="0" fontId="3" fillId="4" borderId="2" xfId="0" applyFont="1" applyFill="1" applyBorder="1"/>
    <xf numFmtId="0" fontId="3" fillId="0" borderId="2" xfId="0" applyFont="1" applyBorder="1"/>
    <xf numFmtId="0" fontId="3" fillId="0" borderId="1" xfId="0" applyFont="1" applyFill="1" applyBorder="1"/>
    <xf numFmtId="0" fontId="11" fillId="8" borderId="7" xfId="0" applyFont="1" applyFill="1" applyBorder="1" applyAlignment="1">
      <alignment horizontal="center" vertical="center"/>
    </xf>
    <xf numFmtId="0" fontId="11" fillId="8" borderId="8" xfId="0" applyFont="1" applyFill="1" applyBorder="1" applyAlignment="1">
      <alignment horizontal="center" vertical="center"/>
    </xf>
    <xf numFmtId="0" fontId="11" fillId="8" borderId="9" xfId="0" applyFont="1" applyFill="1" applyBorder="1" applyAlignment="1">
      <alignment horizontal="center" vertical="center"/>
    </xf>
  </cellXfs>
  <cellStyles count="2">
    <cellStyle name="Hyperlink" xfId="1" builtinId="8"/>
    <cellStyle name="Normal" xfId="0" builtinId="0"/>
  </cellStyles>
  <dxfs count="144">
    <dxf>
      <numFmt numFmtId="0" formatCode="General"/>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bgColor auto="1"/>
        </patternFill>
      </fill>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theme="4" tint="0.79998168889431442"/>
          <bgColor auto="1"/>
        </patternFill>
      </fill>
      <border diagonalUp="0" diagonalDown="0">
        <left style="thin">
          <color theme="4" tint="0.39997558519241921"/>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none">
          <fgColor theme="4" tint="0.79998168889431442"/>
          <bgColor auto="1"/>
        </patternFill>
      </fill>
      <alignment horizontal="left"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numFmt numFmtId="0" formatCode="General"/>
      <alignment horizontal="left" vertical="bottom" textRotation="0" wrapText="0" indent="0" justifyLastLine="0" shrinkToFit="0" readingOrder="0"/>
    </dxf>
    <dxf>
      <alignment horizontal="left" vertical="bottom" textRotation="0" wrapText="0" indent="0" justifyLastLine="0" shrinkToFit="0" readingOrder="0"/>
    </dxf>
    <dxf>
      <font>
        <b val="0"/>
        <strike val="0"/>
        <outline val="0"/>
        <shadow val="0"/>
        <u val="none"/>
        <vertAlign val="baseline"/>
        <sz val="11"/>
        <color auto="1"/>
        <name val="Calibri"/>
        <scheme val="minor"/>
      </font>
    </dxf>
    <dxf>
      <font>
        <b val="0"/>
      </font>
    </dxf>
    <dxf>
      <font>
        <b val="0"/>
        <family val="2"/>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fill>
        <patternFill patternType="solid">
          <fgColor theme="4" tint="0.79998168889431442"/>
          <bgColor theme="4" tint="0.79998168889431442"/>
        </patternFill>
      </fill>
      <alignment horizontal="general" vertical="bottom" textRotation="0" wrapText="0" indent="0" justifyLastLine="0" shrinkToFit="0" readingOrder="0"/>
      <border diagonalUp="0" diagonalDown="0">
        <left/>
        <right/>
        <top style="thin">
          <color theme="4" tint="0.39997558519241921"/>
        </top>
        <bottom style="thin">
          <color theme="4" tint="0.39997558519241921"/>
        </bottom>
        <vertical/>
        <horizontal/>
      </border>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numFmt numFmtId="0" formatCode="Genera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font>
        <b val="0"/>
        <i val="0"/>
        <strike val="0"/>
        <condense val="0"/>
        <extend val="0"/>
        <outline val="0"/>
        <shadow val="0"/>
        <u val="none"/>
        <vertAlign val="baseline"/>
        <sz val="11"/>
        <color auto="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auto="1"/>
        <name val="Calibri"/>
        <family val="2"/>
        <scheme val="minor"/>
      </font>
      <fill>
        <patternFill patternType="none">
          <fgColor indexed="64"/>
          <bgColor indexed="65"/>
        </patternFill>
      </fill>
    </dxf>
    <dxf>
      <border outline="0">
        <right style="thin">
          <color rgb="FF9BC2E6"/>
        </right>
        <top style="thin">
          <color rgb="FF9BC2E6"/>
        </top>
      </border>
    </dxf>
    <dxf>
      <font>
        <strike val="0"/>
        <outline val="0"/>
        <shadow val="0"/>
        <u val="none"/>
        <vertAlign val="baseline"/>
        <sz val="11"/>
        <color auto="1"/>
        <name val="Calibri"/>
        <family val="2"/>
        <scheme val="minor"/>
      </font>
    </dxf>
    <dxf>
      <font>
        <b/>
        <i val="0"/>
        <strike val="0"/>
        <condense val="0"/>
        <extend val="0"/>
        <outline val="0"/>
        <shadow val="0"/>
        <u val="none"/>
        <vertAlign val="baseline"/>
        <sz val="11"/>
        <color auto="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border diagonalUp="0" diagonalDown="0">
        <left/>
        <right/>
        <top style="thin">
          <color theme="4" tint="0.39997558519241921"/>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theme="4" tint="0.39997558519241921"/>
        </right>
        <top style="thin">
          <color theme="4" tint="0.39997558519241921"/>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
      <font>
        <b/>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general" vertical="bottom" textRotation="0" wrapText="1" indent="0" justifyLastLine="0" shrinkToFit="0" readingOrder="0"/>
      <border diagonalUp="0" diagonalDown="0">
        <left/>
        <right/>
        <top style="thin">
          <color theme="4" tint="0.39997558519241921"/>
        </top>
        <bottom/>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dxf>
    <dxf>
      <font>
        <b val="0"/>
        <i val="0"/>
        <strike val="0"/>
        <condense val="0"/>
        <extend val="0"/>
        <outline val="0"/>
        <shadow val="0"/>
        <u val="none"/>
        <vertAlign val="baseline"/>
        <sz val="11"/>
        <color theme="1"/>
        <name val="Calibri"/>
        <scheme val="minor"/>
      </font>
      <fill>
        <patternFill patternType="none">
          <fgColor indexed="64"/>
          <bgColor indexed="65"/>
        </patternFill>
      </fill>
      <border diagonalUp="0" diagonalDown="0">
        <left style="thin">
          <color theme="4" tint="0.39997558519241921"/>
        </left>
        <right/>
        <top style="thin">
          <color theme="4" tint="0.39997558519241921"/>
        </top>
        <bottom/>
        <vertical/>
        <horizontal/>
      </border>
    </dxf>
    <dxf>
      <border outline="0">
        <right style="thin">
          <color rgb="FF9BC2E6"/>
        </right>
        <top style="thin">
          <color rgb="FF9BC2E6"/>
        </top>
      </border>
    </dxf>
    <dxf>
      <font>
        <b/>
        <i val="0"/>
        <strike val="0"/>
        <condense val="0"/>
        <extend val="0"/>
        <outline val="0"/>
        <shadow val="0"/>
        <u val="none"/>
        <vertAlign val="baseline"/>
        <sz val="11"/>
        <color auto="1"/>
        <name val="Calibri"/>
        <scheme val="minor"/>
      </font>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16</xdr:col>
      <xdr:colOff>0</xdr:colOff>
      <xdr:row>14</xdr:row>
      <xdr:rowOff>0</xdr:rowOff>
    </xdr:from>
    <xdr:to>
      <xdr:col>20</xdr:col>
      <xdr:colOff>237790</xdr:colOff>
      <xdr:row>25</xdr:row>
      <xdr:rowOff>18786</xdr:rowOff>
    </xdr:to>
    <xdr:pic>
      <xdr:nvPicPr>
        <xdr:cNvPr id="2" name="Picture 1"/>
        <xdr:cNvPicPr>
          <a:picLocks noChangeAspect="1"/>
        </xdr:cNvPicPr>
      </xdr:nvPicPr>
      <xdr:blipFill>
        <a:blip xmlns:r="http://schemas.openxmlformats.org/officeDocument/2006/relationships" r:embed="rId1"/>
        <a:stretch>
          <a:fillRect/>
        </a:stretch>
      </xdr:blipFill>
      <xdr:spPr>
        <a:xfrm>
          <a:off x="9753600" y="2095500"/>
          <a:ext cx="2676190" cy="2114286"/>
        </a:xfrm>
        <a:prstGeom prst="rect">
          <a:avLst/>
        </a:prstGeom>
      </xdr:spPr>
    </xdr:pic>
    <xdr:clientData/>
  </xdr:twoCellAnchor>
  <xdr:twoCellAnchor editAs="oneCell">
    <xdr:from>
      <xdr:col>20</xdr:col>
      <xdr:colOff>342900</xdr:colOff>
      <xdr:row>14</xdr:row>
      <xdr:rowOff>0</xdr:rowOff>
    </xdr:from>
    <xdr:to>
      <xdr:col>25</xdr:col>
      <xdr:colOff>18709</xdr:colOff>
      <xdr:row>28</xdr:row>
      <xdr:rowOff>66333</xdr:rowOff>
    </xdr:to>
    <xdr:pic>
      <xdr:nvPicPr>
        <xdr:cNvPr id="3" name="Picture 2"/>
        <xdr:cNvPicPr>
          <a:picLocks noChangeAspect="1"/>
        </xdr:cNvPicPr>
      </xdr:nvPicPr>
      <xdr:blipFill>
        <a:blip xmlns:r="http://schemas.openxmlformats.org/officeDocument/2006/relationships" r:embed="rId2"/>
        <a:stretch>
          <a:fillRect/>
        </a:stretch>
      </xdr:blipFill>
      <xdr:spPr>
        <a:xfrm>
          <a:off x="12534900" y="2095500"/>
          <a:ext cx="2723809" cy="27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201670</xdr:colOff>
      <xdr:row>0</xdr:row>
      <xdr:rowOff>28575</xdr:rowOff>
    </xdr:from>
    <xdr:to>
      <xdr:col>4</xdr:col>
      <xdr:colOff>385337</xdr:colOff>
      <xdr:row>3</xdr:row>
      <xdr:rowOff>38015</xdr:rowOff>
    </xdr:to>
    <xdr:pic>
      <xdr:nvPicPr>
        <xdr:cNvPr id="2" name="Picture 1"/>
        <xdr:cNvPicPr>
          <a:picLocks noChangeAspect="1"/>
        </xdr:cNvPicPr>
      </xdr:nvPicPr>
      <xdr:blipFill>
        <a:blip xmlns:r="http://schemas.openxmlformats.org/officeDocument/2006/relationships" r:embed="rId1"/>
        <a:stretch>
          <a:fillRect/>
        </a:stretch>
      </xdr:blipFill>
      <xdr:spPr>
        <a:xfrm>
          <a:off x="3170842" y="28575"/>
          <a:ext cx="1994417" cy="679474"/>
        </a:xfrm>
        <a:prstGeom prst="rect">
          <a:avLst/>
        </a:prstGeom>
      </xdr:spPr>
    </xdr:pic>
    <xdr:clientData/>
  </xdr:twoCellAnchor>
  <xdr:twoCellAnchor editAs="oneCell">
    <xdr:from>
      <xdr:col>2</xdr:col>
      <xdr:colOff>215955</xdr:colOff>
      <xdr:row>2</xdr:row>
      <xdr:rowOff>289034</xdr:rowOff>
    </xdr:from>
    <xdr:to>
      <xdr:col>4</xdr:col>
      <xdr:colOff>371051</xdr:colOff>
      <xdr:row>4</xdr:row>
      <xdr:rowOff>19012</xdr:rowOff>
    </xdr:to>
    <xdr:pic>
      <xdr:nvPicPr>
        <xdr:cNvPr id="3" name="Picture 2"/>
        <xdr:cNvPicPr>
          <a:picLocks noChangeAspect="1"/>
        </xdr:cNvPicPr>
      </xdr:nvPicPr>
      <xdr:blipFill>
        <a:blip xmlns:r="http://schemas.openxmlformats.org/officeDocument/2006/relationships" r:embed="rId2"/>
        <a:stretch>
          <a:fillRect/>
        </a:stretch>
      </xdr:blipFill>
      <xdr:spPr>
        <a:xfrm>
          <a:off x="3185127" y="670034"/>
          <a:ext cx="1965846" cy="308047"/>
        </a:xfrm>
        <a:prstGeom prst="rect">
          <a:avLst/>
        </a:prstGeom>
      </xdr:spPr>
    </xdr:pic>
    <xdr:clientData/>
  </xdr:twoCellAnchor>
  <xdr:twoCellAnchor editAs="oneCell">
    <xdr:from>
      <xdr:col>2</xdr:col>
      <xdr:colOff>215955</xdr:colOff>
      <xdr:row>4</xdr:row>
      <xdr:rowOff>9525</xdr:rowOff>
    </xdr:from>
    <xdr:to>
      <xdr:col>4</xdr:col>
      <xdr:colOff>371051</xdr:colOff>
      <xdr:row>5</xdr:row>
      <xdr:rowOff>28537</xdr:rowOff>
    </xdr:to>
    <xdr:pic>
      <xdr:nvPicPr>
        <xdr:cNvPr id="4" name="Picture 3"/>
        <xdr:cNvPicPr>
          <a:picLocks noChangeAspect="1"/>
        </xdr:cNvPicPr>
      </xdr:nvPicPr>
      <xdr:blipFill>
        <a:blip xmlns:r="http://schemas.openxmlformats.org/officeDocument/2006/relationships" r:embed="rId2"/>
        <a:stretch>
          <a:fillRect/>
        </a:stretch>
      </xdr:blipFill>
      <xdr:spPr>
        <a:xfrm>
          <a:off x="3185127" y="968594"/>
          <a:ext cx="1965846" cy="308046"/>
        </a:xfrm>
        <a:prstGeom prst="rect">
          <a:avLst/>
        </a:prstGeom>
      </xdr:spPr>
    </xdr:pic>
    <xdr:clientData/>
  </xdr:twoCellAnchor>
  <xdr:twoCellAnchor editAs="oneCell">
    <xdr:from>
      <xdr:col>2</xdr:col>
      <xdr:colOff>215955</xdr:colOff>
      <xdr:row>4</xdr:row>
      <xdr:rowOff>289034</xdr:rowOff>
    </xdr:from>
    <xdr:to>
      <xdr:col>4</xdr:col>
      <xdr:colOff>371051</xdr:colOff>
      <xdr:row>6</xdr:row>
      <xdr:rowOff>19012</xdr:rowOff>
    </xdr:to>
    <xdr:pic>
      <xdr:nvPicPr>
        <xdr:cNvPr id="5" name="Picture 4"/>
        <xdr:cNvPicPr>
          <a:picLocks noChangeAspect="1"/>
        </xdr:cNvPicPr>
      </xdr:nvPicPr>
      <xdr:blipFill>
        <a:blip xmlns:r="http://schemas.openxmlformats.org/officeDocument/2006/relationships" r:embed="rId2"/>
        <a:stretch>
          <a:fillRect/>
        </a:stretch>
      </xdr:blipFill>
      <xdr:spPr>
        <a:xfrm>
          <a:off x="3185127" y="1248103"/>
          <a:ext cx="1965846" cy="308047"/>
        </a:xfrm>
        <a:prstGeom prst="rect">
          <a:avLst/>
        </a:prstGeom>
      </xdr:spPr>
    </xdr:pic>
    <xdr:clientData/>
  </xdr:twoCellAnchor>
  <xdr:twoCellAnchor editAs="oneCell">
    <xdr:from>
      <xdr:col>2</xdr:col>
      <xdr:colOff>215955</xdr:colOff>
      <xdr:row>5</xdr:row>
      <xdr:rowOff>276225</xdr:rowOff>
    </xdr:from>
    <xdr:to>
      <xdr:col>4</xdr:col>
      <xdr:colOff>371051</xdr:colOff>
      <xdr:row>7</xdr:row>
      <xdr:rowOff>9487</xdr:rowOff>
    </xdr:to>
    <xdr:pic>
      <xdr:nvPicPr>
        <xdr:cNvPr id="6" name="Picture 5"/>
        <xdr:cNvPicPr>
          <a:picLocks noChangeAspect="1"/>
        </xdr:cNvPicPr>
      </xdr:nvPicPr>
      <xdr:blipFill>
        <a:blip xmlns:r="http://schemas.openxmlformats.org/officeDocument/2006/relationships" r:embed="rId2"/>
        <a:stretch>
          <a:fillRect/>
        </a:stretch>
      </xdr:blipFill>
      <xdr:spPr>
        <a:xfrm>
          <a:off x="3185127" y="1524328"/>
          <a:ext cx="1965846" cy="311331"/>
        </a:xfrm>
        <a:prstGeom prst="rect">
          <a:avLst/>
        </a:prstGeom>
      </xdr:spPr>
    </xdr:pic>
    <xdr:clientData/>
  </xdr:twoCellAnchor>
  <xdr:twoCellAnchor editAs="oneCell">
    <xdr:from>
      <xdr:col>2</xdr:col>
      <xdr:colOff>215955</xdr:colOff>
      <xdr:row>7</xdr:row>
      <xdr:rowOff>65690</xdr:rowOff>
    </xdr:from>
    <xdr:to>
      <xdr:col>4</xdr:col>
      <xdr:colOff>371051</xdr:colOff>
      <xdr:row>7</xdr:row>
      <xdr:rowOff>370452</xdr:rowOff>
    </xdr:to>
    <xdr:pic>
      <xdr:nvPicPr>
        <xdr:cNvPr id="7" name="Picture 6"/>
        <xdr:cNvPicPr>
          <a:picLocks noChangeAspect="1"/>
        </xdr:cNvPicPr>
      </xdr:nvPicPr>
      <xdr:blipFill>
        <a:blip xmlns:r="http://schemas.openxmlformats.org/officeDocument/2006/relationships" r:embed="rId2"/>
        <a:stretch>
          <a:fillRect/>
        </a:stretch>
      </xdr:blipFill>
      <xdr:spPr>
        <a:xfrm>
          <a:off x="3185127" y="1891862"/>
          <a:ext cx="1965846" cy="304762"/>
        </a:xfrm>
        <a:prstGeom prst="rect">
          <a:avLst/>
        </a:prstGeom>
      </xdr:spPr>
    </xdr:pic>
    <xdr:clientData/>
  </xdr:twoCellAnchor>
  <xdr:twoCellAnchor editAs="oneCell">
    <xdr:from>
      <xdr:col>2</xdr:col>
      <xdr:colOff>215955</xdr:colOff>
      <xdr:row>7</xdr:row>
      <xdr:rowOff>408589</xdr:rowOff>
    </xdr:from>
    <xdr:to>
      <xdr:col>4</xdr:col>
      <xdr:colOff>371051</xdr:colOff>
      <xdr:row>8</xdr:row>
      <xdr:rowOff>284726</xdr:rowOff>
    </xdr:to>
    <xdr:pic>
      <xdr:nvPicPr>
        <xdr:cNvPr id="8" name="Picture 7"/>
        <xdr:cNvPicPr>
          <a:picLocks noChangeAspect="1"/>
        </xdr:cNvPicPr>
      </xdr:nvPicPr>
      <xdr:blipFill>
        <a:blip xmlns:r="http://schemas.openxmlformats.org/officeDocument/2006/relationships" r:embed="rId2"/>
        <a:stretch>
          <a:fillRect/>
        </a:stretch>
      </xdr:blipFill>
      <xdr:spPr>
        <a:xfrm>
          <a:off x="3185127" y="2234761"/>
          <a:ext cx="1965846" cy="303120"/>
        </a:xfrm>
        <a:prstGeom prst="rect">
          <a:avLst/>
        </a:prstGeom>
      </xdr:spPr>
    </xdr:pic>
    <xdr:clientData/>
  </xdr:twoCellAnchor>
  <xdr:twoCellAnchor editAs="oneCell">
    <xdr:from>
      <xdr:col>3</xdr:col>
      <xdr:colOff>714016</xdr:colOff>
      <xdr:row>7</xdr:row>
      <xdr:rowOff>144517</xdr:rowOff>
    </xdr:from>
    <xdr:to>
      <xdr:col>4</xdr:col>
      <xdr:colOff>542066</xdr:colOff>
      <xdr:row>7</xdr:row>
      <xdr:rowOff>306442</xdr:rowOff>
    </xdr:to>
    <xdr:pic>
      <xdr:nvPicPr>
        <xdr:cNvPr id="10" name="Picture 9"/>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3190" y="1974974"/>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715330</xdr:colOff>
      <xdr:row>8</xdr:row>
      <xdr:rowOff>58719</xdr:rowOff>
    </xdr:from>
    <xdr:to>
      <xdr:col>4</xdr:col>
      <xdr:colOff>543380</xdr:colOff>
      <xdr:row>8</xdr:row>
      <xdr:rowOff>220644</xdr:rowOff>
    </xdr:to>
    <xdr:pic>
      <xdr:nvPicPr>
        <xdr:cNvPr id="11" name="Picture 10"/>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204504" y="2319871"/>
          <a:ext cx="730854"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2837794</xdr:colOff>
      <xdr:row>7</xdr:row>
      <xdr:rowOff>124811</xdr:rowOff>
    </xdr:from>
    <xdr:to>
      <xdr:col>2</xdr:col>
      <xdr:colOff>535372</xdr:colOff>
      <xdr:row>7</xdr:row>
      <xdr:rowOff>296261</xdr:rowOff>
    </xdr:to>
    <xdr:pic>
      <xdr:nvPicPr>
        <xdr:cNvPr id="12" name="Picture 11"/>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37794" y="1950983"/>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2825970</xdr:colOff>
      <xdr:row>8</xdr:row>
      <xdr:rowOff>60435</xdr:rowOff>
    </xdr:from>
    <xdr:to>
      <xdr:col>2</xdr:col>
      <xdr:colOff>523548</xdr:colOff>
      <xdr:row>8</xdr:row>
      <xdr:rowOff>231885</xdr:rowOff>
    </xdr:to>
    <xdr:pic>
      <xdr:nvPicPr>
        <xdr:cNvPr id="13" name="Picture 12"/>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825970" y="2313590"/>
          <a:ext cx="666750" cy="1714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29307</xdr:colOff>
      <xdr:row>16</xdr:row>
      <xdr:rowOff>36636</xdr:rowOff>
    </xdr:from>
    <xdr:to>
      <xdr:col>6</xdr:col>
      <xdr:colOff>842596</xdr:colOff>
      <xdr:row>16</xdr:row>
      <xdr:rowOff>974482</xdr:rowOff>
    </xdr:to>
    <xdr:sp macro="" textlink="">
      <xdr:nvSpPr>
        <xdr:cNvPr id="9" name="TextBox 8"/>
        <xdr:cNvSpPr txBox="1"/>
      </xdr:nvSpPr>
      <xdr:spPr>
        <a:xfrm>
          <a:off x="3004038" y="4909040"/>
          <a:ext cx="4212981" cy="937846"/>
        </a:xfrm>
        <a:prstGeom prst="rect">
          <a:avLst/>
        </a:prstGeom>
        <a:solidFill>
          <a:schemeClr val="lt1"/>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ables/table1.xml><?xml version="1.0" encoding="utf-8"?>
<table xmlns="http://schemas.openxmlformats.org/spreadsheetml/2006/main" id="7" name="Table18" displayName="Table18" ref="A1:F8" totalsRowShown="0" headerRowDxfId="143" tableBorderDxfId="142">
  <autoFilter ref="A1:F8"/>
  <sortState ref="A2:Q106">
    <sortCondition ref="A1:A106"/>
  </sortState>
  <tableColumns count="6">
    <tableColumn id="1" name="id" dataDxfId="141"/>
    <tableColumn id="2" name="UID" dataDxfId="140"/>
    <tableColumn id="9" name="text"/>
    <tableColumn id="10" name="display.color"/>
    <tableColumn id="3" name="label - as will be produced by importer" dataDxfId="139">
      <calculatedColumnFormula>LOWER(LEFT(#REF!,1)&amp;#REF!)&amp;"@livelygig.com"</calculatedColumnFormula>
    </tableColumn>
    <tableColumn id="13" name="json" dataDxfId="138">
      <calculatedColumnFormula>"{""id"":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V102" totalsRowShown="0" headerRowDxfId="137" tableBorderDxfId="136">
  <autoFilter ref="A1:V102"/>
  <sortState ref="A2:V102">
    <sortCondition ref="A1:A102"/>
  </sortState>
  <tableColumns count="22">
    <tableColumn id="1" name="id" dataDxfId="135"/>
    <tableColumn id="2" name="UUID" dataDxfId="134"/>
    <tableColumn id="3" name="email" dataDxfId="133">
      <calculatedColumnFormula>LOWER(LEFT(Table1[[#This Row],[firstName]],1)&amp;Table1[[#This Row],[lastName]])&amp;"@livelygig.com"</calculatedColumnFormula>
    </tableColumn>
    <tableColumn id="4" name="firstName" dataDxfId="132"/>
    <tableColumn id="5" name="lastName" dataDxfId="131"/>
    <tableColumn id="6" name="pwd" dataDxfId="130"/>
    <tableColumn id="31" name="contact1" dataDxfId="129">
      <calculatedColumnFormula>"mailto:"&amp;Table1[[#This Row],[email]]</calculatedColumnFormula>
    </tableColumn>
    <tableColumn id="34" name="contact1 type" dataDxfId="128"/>
    <tableColumn id="15" name="profilePic" dataDxfId="127"/>
    <tableColumn id="27" name="id data" dataDxfId="126">
      <calculatedColumnFormula>"""id"" : """&amp;Table1[[#This Row],[UUID]]&amp;""", "</calculatedColumnFormula>
    </tableColumn>
    <tableColumn id="26" name="loginId data" dataDxfId="125">
      <calculatedColumnFormula>"""email"" : """&amp;Table1[[#This Row],[email]]&amp;""", "</calculatedColumnFormula>
    </tableColumn>
    <tableColumn id="25" name="pwd data" dataDxfId="124">
      <calculatedColumnFormula>"""pwd"" : """&amp;Table1[[#This Row],[pwd]]&amp;""", "</calculatedColumnFormula>
    </tableColumn>
    <tableColumn id="8" name="jsonBlob" dataDxfId="123">
      <calculatedColumnFormula>"""jsonBlob"" : ""{\""name\"" : \"""&amp;Table1[[#This Row],[firstName]]&amp;" "&amp;Table1[[#This Row],[lastName]]&amp;"\"", "&amp;"\""imgSrc\"" : \"""&amp;Table1[[#This Row],[profilePic]]&amp;"\""}"","</calculatedColumnFormula>
    </tableColumn>
    <tableColumn id="30" name="contacts" dataDxfId="122">
      <calculatedColumnFormula>"""contacts"" : { ""channels"": [ {""url"" : """&amp;Table1[[#This Row],[contact1]]&amp;""", ""channelType"" : """&amp;Table1[[#This Row],[contact1 type]]&amp;""" } ] },"</calculatedColumnFormula>
    </tableColumn>
    <tableColumn id="7" name="bindings" dataDxfId="121">
      <calculatedColumnFormula>""</calculatedColumnFormula>
    </tableColumn>
    <tableColumn id="14" name="label1" dataDxfId="120"/>
    <tableColumn id="12" name="label2" dataDxfId="119"/>
    <tableColumn id="11" name="label3" dataDxfId="118"/>
    <tableColumn id="10" name="label4" dataDxfId="117"/>
    <tableColumn id="9" name="Labels" dataDxfId="116">
      <calculatedColumnFormula>"""aliasLabels"" : [ "&amp;IF(NOT(ISBLANK(Table1[[#This Row],[label1]])),"{""label"": ""1"""&amp;"}"&amp;IF(NOT(ISBLANK(Table1[[#This Row],[label2]])),",{""label"": ""2"""&amp;"}"&amp;IF(NOT(ISBLANK(Table1[[#This Row],[label3]])),",{""label"":""3"""&amp;"}"&amp;IF(NOT(ISBLANK(Table1[[#This Row],[label4]])),",{""label"": ""4"""&amp;"}",""),""),""),"")&amp;"],"</calculatedColumnFormula>
    </tableColumn>
    <tableColumn id="51" name="Posts" dataDxfId="115">
      <calculatedColumnFormula>"""initialPosts"" : [  ]"</calculatedColumnFormula>
    </tableColumn>
    <tableColumn id="13" name="data" dataDxfId="114">
      <calculatedColumnFormula>"{ "&amp;Table1[[#This Row],[id data]]&amp;Table1[[#This Row],[loginId data]]&amp;Table1[[#This Row],[pwd data]]&amp;Table1[[#This Row],[jsonBlob]]&amp;Table1[[#This Row],[bindings]]&amp;Table1[[#This Row],[contacts]]&amp;Table1[[#This Row],[Labels]]&amp;Table1[[#This Row],[Posts]]&amp;" }"&amp;IF(ISBLANK(OFFSET(Table1[[#This Row],[id]],1,0))," ",", ")</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3" name="Table134" displayName="Table134" ref="A1:J172" totalsRowShown="0" headerRowDxfId="113" dataDxfId="112" tableBorderDxfId="111">
  <autoFilter ref="A1:J172"/>
  <sortState ref="A2:J172">
    <sortCondition ref="F1:F172"/>
  </sortState>
  <tableColumns count="10">
    <tableColumn id="2" name="src" dataDxfId="110"/>
    <tableColumn id="4" name="src lookup" dataDxfId="109">
      <calculatedColumnFormula>VLOOKUP(Table134[[#This Row],[src]],Table1[[UUID]:[email]],2,FALSE)</calculatedColumnFormula>
    </tableColumn>
    <tableColumn id="5" name="Data Set" dataDxfId="108"/>
    <tableColumn id="3" name="trgt" dataDxfId="107"/>
    <tableColumn id="8" name="target lookup" dataDxfId="106">
      <calculatedColumnFormula>VLOOKUP(Table134[[#This Row],[trgt]],Table1[[UUID]:[email]],2,FALSE)</calculatedColumnFormula>
    </tableColumn>
    <tableColumn id="7" name="DuplicateCheckId" dataDxfId="105">
      <calculatedColumnFormula>IF(Table134[[#This Row],[src]]&lt;Table134[[#This Row],[trgt]],Table134[[#This Row],[src]]&amp;Table134[[#This Row],[trgt]],Table134[[#This Row],[trgt]]&amp;Table134[[#This Row],[src]])</calculatedColumnFormula>
    </tableColumn>
    <tableColumn id="10" name="Duplicate Check" dataDxfId="104">
      <calculatedColumnFormula>COUNTIF(Table134[DuplicateCheckId],Table134[[#This Row],[DuplicateCheckId]])-1</calculatedColumnFormula>
    </tableColumn>
    <tableColumn id="6" name="Label" dataDxfId="103"/>
    <tableColumn id="9" name="label2" dataDxfId="102">
      <calculatedColumnFormula>IF(LEN(Table134[[#This Row],[Label]])&gt;0,"""label"" : { ""id"" : ""a7311ed0-9ba6-4a6e-8066-caa2a2247991"" , ""functor"" : ""tag list"" , ""components"" : [ { value"" : """ &amp; Table134[[#This Row],[Label]] &amp; """, ""type"" : ""string"" } ] },","")</calculatedColumnFormula>
    </tableColumn>
    <tableColumn id="12" name="cnxn" dataDxfId="101">
      <calculatedColumnFormula>"{ ""src"" : ""agent://" &amp; Table134[[#This Row],[src]] &amp; """,  ""trgt"" : ""agent://" &amp; Table134[[#This Row],[trgt]] &amp; """ } " &amp; IF(LEN(OFFSET(Table134[[#This Row],[src]],1,0))&gt;0,", ","")</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2" name="demoPosts" displayName="demoPosts" ref="B3:CJ31" totalsRowShown="0">
  <autoFilter ref="B3:CJ3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autoFilter>
  <sortState ref="B4:BP31">
    <sortCondition ref="B3:B31"/>
  </sortState>
  <tableColumns count="87">
    <tableColumn id="12" name="uid" dataDxfId="100"/>
    <tableColumn id="1" name="Source"/>
    <tableColumn id="3" name="trgt1" dataDxfId="99"/>
    <tableColumn id="5" name="postType" dataDxfId="98"/>
    <tableColumn id="6" name="postTypeGuidLabel" dataDxfId="97">
      <calculatedColumnFormula>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calculatedColumnFormula>
    </tableColumn>
    <tableColumn id="7" name="text" dataDxfId="96"/>
    <tableColumn id="17" name="contractType" dataDxfId="95"/>
    <tableColumn id="20" name="created" dataDxfId="94"/>
    <tableColumn id="29" name="modified" dataDxfId="93"/>
    <tableColumn id="8" name="versionedPost.id" dataDxfId="92"/>
    <tableColumn id="9" name="versionedPost.predecessorID" dataDxfId="91"/>
    <tableColumn id="77" name="messageSubject" dataDxfId="90"/>
    <tableColumn id="76" name="messageText" dataDxfId="89"/>
    <tableColumn id="31" name="jobPostType" dataDxfId="88"/>
    <tableColumn id="32" name="summary" dataDxfId="87"/>
    <tableColumn id="33" name="description" dataDxfId="86"/>
    <tableColumn id="51" name="message" dataDxfId="85"/>
    <tableColumn id="34" name="postedDate" dataDxfId="84"/>
    <tableColumn id="35" name="broadcastDate" dataDxfId="83"/>
    <tableColumn id="36" name="startDate" dataDxfId="82"/>
    <tableColumn id="37" name="endDate" dataDxfId="81"/>
    <tableColumn id="38" name="currency" dataDxfId="80"/>
    <tableColumn id="39" name="workLocation" dataDxfId="79"/>
    <tableColumn id="40" name="isPayoutInPieces" dataDxfId="78"/>
    <tableColumn id="41" name="skills" dataDxfId="77"/>
    <tableColumn id="42" name="posterId" dataDxfId="76"/>
    <tableColumn id="50" name="versionNumber" dataDxfId="75"/>
    <tableColumn id="49" name="allowFormatting" dataDxfId="74"/>
    <tableColumn id="43" name="canForward" dataDxfId="73"/>
    <tableColumn id="44" name="referents" dataDxfId="72"/>
    <tableColumn id="45" name="contractType2" dataDxfId="71"/>
    <tableColumn id="46" name="budget" dataDxfId="70"/>
    <tableColumn id="26" name="label1"/>
    <tableColumn id="18" name="label2"/>
    <tableColumn id="4" name="label3"/>
    <tableColumn id="27" name="label4"/>
    <tableColumn id="81" name="talentProfile.name"/>
    <tableColumn id="82" name="talentProfile.title"/>
    <tableColumn id="83" name="talentProfile.capabilities"/>
    <tableColumn id="84" name="talentProfile.video"/>
    <tableColumn id="88" name="talentProfile.nameInnerJson" dataDxfId="69">
      <calculatedColumnFormula>"\""name\"" : \"""&amp;demoPosts[[#This Row],[talentProfile.name]]&amp;"\"", "</calculatedColumnFormula>
    </tableColumn>
    <tableColumn id="87" name="talentProfile.titleInnerJson" dataDxfId="68">
      <calculatedColumnFormula>"\""title\"" : \"""&amp;demoPosts[[#This Row],[talentProfile.title]]&amp;"\"", "</calculatedColumnFormula>
    </tableColumn>
    <tableColumn id="86" name="talentProfile.capabilitiesInnerJson" dataDxfId="67">
      <calculatedColumnFormula>"\""capabilities\"" : \"""&amp;demoPosts[[#This Row],[talentProfile.capabilities]]&amp;"\"", "</calculatedColumnFormula>
    </tableColumn>
    <tableColumn id="85" name="talentProfile.videoInnerJson" dataDxfId="66">
      <calculatedColumnFormula>"\""video\"" : \"""&amp;demoPosts[[#This Row],[talentProfile.video]]&amp;"\"" "</calculatedColumnFormula>
    </tableColumn>
    <tableColumn id="89" name="profilePostJson" dataDxfId="65">
      <calculatedColumnFormula>"\""postContent\"":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calculatedColumnFormula>
    </tableColumn>
    <tableColumn id="25" name="uidInnerJson" dataDxfId="64">
      <calculatedColumnFormula>"\""uid\"" : \"""&amp;demoPosts[[#This Row],[uid]]&amp;"\"", "</calculatedColumnFormula>
    </tableColumn>
    <tableColumn id="19" name="textInnerJson" dataDxfId="63">
      <calculatedColumnFormula>"\""text\"" : \""" &amp;demoPosts[[#This Row],[text]] &amp; "\"", "</calculatedColumnFormula>
    </tableColumn>
    <tableColumn id="21" name="typeInnerJson" dataDxfId="62">
      <calculatedColumnFormula>"\""type\"" : \""TEXT\"", "</calculatedColumnFormula>
    </tableColumn>
    <tableColumn id="73" name="createdInnerJson" dataDxfId="61">
      <calculatedColumnFormula>"\""created\"" : \""" &amp; demoPosts[[#This Row],[created]] &amp; "\"", "</calculatedColumnFormula>
    </tableColumn>
    <tableColumn id="74" name="modifiedInnerJson" dataDxfId="60">
      <calculatedColumnFormula>"\""modified\"" : \""" &amp; demoPosts[[#This Row],[modified]] &amp; "\"", "</calculatedColumnFormula>
    </tableColumn>
    <tableColumn id="22" name="createdInnerJson2" dataDxfId="59">
      <calculatedColumnFormula>"\""created\"" : \""" &amp; demoPosts[[#This Row],[created]] &amp; "\"", "</calculatedColumnFormula>
    </tableColumn>
    <tableColumn id="28" name="modifiedInnerJson2" dataDxfId="58">
      <calculatedColumnFormula>"\""modified\"" : \""" &amp; demoPosts[[#This Row],[modified]] &amp; "\"", "</calculatedColumnFormula>
    </tableColumn>
    <tableColumn id="72" name="labelsInnerJson" dataDxfId="57">
      <calculatedColumnFormula>"\""labels\"" : \""each([Bitcoin],[Ethereum],[" &amp; demoPosts[[#This Row],[postTypeGuidLabel]]&amp;"])\"", "</calculatedColumnFormula>
    </tableColumn>
    <tableColumn id="75" name="connectionsInnerJson" dataDxfId="56">
      <calculatedColumnFormula>"\""connections\"":[{\""source\"":\""alias://ff5136ad023a66644c4f4a8e2a495bb34689/alias\"",\""target\"":\""alias://0e65bd3a974ed1d7c195f94055c93537827f/alias\"",\""label\"":\""f0186f0d-c862-4ee3-9c09-b850a9d745a7\""}],"</calculatedColumnFormula>
    </tableColumn>
    <tableColumn id="23" name="versionedPostIdJson" dataDxfId="55">
      <calculatedColumnFormula>"\""versionedPostId\"" : \""" &amp; demoPosts[[#This Row],[versionedPost.id]] &amp; "\"", "</calculatedColumnFormula>
    </tableColumn>
    <tableColumn id="24" name="versionedPost.predecessorIdJson" dataDxfId="54">
      <calculatedColumnFormula>"\""versionedPostPredecessorId\"" : \""" &amp; demoPosts[[#This Row],[versionedPost.predecessorID]] &amp; "\"", "</calculatedColumnFormula>
    </tableColumn>
    <tableColumn id="52" name="jobPostTypeJson" dataDxfId="53">
      <calculatedColumnFormula>"\""jobPostType\"" : \""" &amp; demoPosts[[#This Row],[jobPostType]] &amp; "\"", "</calculatedColumnFormula>
    </tableColumn>
    <tableColumn id="53" name="summaryJson" dataDxfId="52">
      <calculatedColumnFormula>"\""name\"" : \""" &amp; demoPosts[[#This Row],[summary]] &amp; "\"", "</calculatedColumnFormula>
    </tableColumn>
    <tableColumn id="54" name="descriptionJson" dataDxfId="51">
      <calculatedColumnFormula>"\""description\"" : \""" &amp; demoPosts[[#This Row],[description]] &amp; "\"", "</calculatedColumnFormula>
    </tableColumn>
    <tableColumn id="55" name="messageJson" dataDxfId="50">
      <calculatedColumnFormula>"\""message\"" : \""" &amp; demoPosts[[#This Row],[message]] &amp; "\"", "</calculatedColumnFormula>
    </tableColumn>
    <tableColumn id="56" name="postedDateJson" dataDxfId="49">
      <calculatedColumnFormula>"\""postedDate\"" : \""" &amp; demoPosts[[#This Row],[message]] &amp; "\"", "</calculatedColumnFormula>
    </tableColumn>
    <tableColumn id="57" name="broadcastDateJson" dataDxfId="48">
      <calculatedColumnFormula>"\""broadcastDate\"" : \""" &amp; demoPosts[[#This Row],[broadcastDate]] &amp; "\"", "</calculatedColumnFormula>
    </tableColumn>
    <tableColumn id="58" name="endDateJson" dataDxfId="47">
      <calculatedColumnFormula>"\""startDate\"" : \""" &amp; demoPosts[[#This Row],[startDate]] &amp; "\"", "</calculatedColumnFormula>
    </tableColumn>
    <tableColumn id="59" name="endDateJson2" dataDxfId="46">
      <calculatedColumnFormula>"\""endDate\"" : \""" &amp; demoPosts[[#This Row],[endDate]] &amp; "\"", "</calculatedColumnFormula>
    </tableColumn>
    <tableColumn id="60" name="currencyJson" dataDxfId="45">
      <calculatedColumnFormula>"\""currency\"" : \""" &amp; demoPosts[[#This Row],[currency]] &amp; "\"", "</calculatedColumnFormula>
    </tableColumn>
    <tableColumn id="61" name="workLocationJson" dataDxfId="44">
      <calculatedColumnFormula>"\""workLocation\"" : \""" &amp; demoPosts[[#This Row],[workLocation]] &amp; "\"", "</calculatedColumnFormula>
    </tableColumn>
    <tableColumn id="62" name="isPayoutInPiecesJson" dataDxfId="43">
      <calculatedColumnFormula>"\""isPayoutInPieces\"" : \""" &amp; demoPosts[[#This Row],[isPayoutInPieces]] &amp; "\"", "</calculatedColumnFormula>
    </tableColumn>
    <tableColumn id="63" name="skillNeededJson" dataDxfId="42">
      <calculatedColumnFormula>"\""skillNeeded\"" : \""" &amp; "" &amp; "\"", "</calculatedColumnFormula>
    </tableColumn>
    <tableColumn id="64" name="posterIdJson" dataDxfId="41">
      <calculatedColumnFormula>"\""posterId\"" : \""" &amp; demoPosts[[#This Row],[posterId]] &amp; "\"", "</calculatedColumnFormula>
    </tableColumn>
    <tableColumn id="65" name="versionNumberJson" dataDxfId="40">
      <calculatedColumnFormula>"\""versionNumber\"" : \""" &amp; demoPosts[[#This Row],[versionNumber]] &amp; "\"", "</calculatedColumnFormula>
    </tableColumn>
    <tableColumn id="66" name="allowFormattingJson" dataDxfId="39">
      <calculatedColumnFormula>"\""allowFormatting\"" : " &amp; demoPosts[[#This Row],[allowFormatting]] &amp; ", "</calculatedColumnFormula>
    </tableColumn>
    <tableColumn id="67" name="canForwardJson" dataDxfId="38">
      <calculatedColumnFormula>"\""canForward\"" : " &amp; demoPosts[[#This Row],[canForward]] &amp; ", "</calculatedColumnFormula>
    </tableColumn>
    <tableColumn id="68" name="referentsJson" dataDxfId="37">
      <calculatedColumnFormula>"\""referents\"" : \""" &amp; "" &amp; "\"", "</calculatedColumnFormula>
    </tableColumn>
    <tableColumn id="69" name="contractTypeJson" dataDxfId="36">
      <calculatedColumnFormula>"\""contractType\"" : \""" &amp; demoPosts[[#This Row],[contractType]] &amp; "\"", "</calculatedColumnFormula>
    </tableColumn>
    <tableColumn id="70" name="budgetjson" dataDxfId="35">
      <calculatedColumnFormula>"\""budget\"" : \""" &amp; demoPosts[[#This Row],[budget]] &amp; "\"""</calculatedColumnFormula>
    </tableColumn>
    <tableColumn id="71" name="projectPostContentJson" dataDxfId="34">
      <calculatedColumnFormula>"\""postContent\"":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calculatedColumnFormula>
    </tableColumn>
    <tableColumn id="47" name="messageTextJson" dataDxfId="33">
      <calculatedColumnFormula>"\""text\"" : \""" &amp; demoPosts[[#This Row],[messageText]] &amp; "\"","</calculatedColumnFormula>
    </tableColumn>
    <tableColumn id="48" name="messageSubjectJson" dataDxfId="32">
      <calculatedColumnFormula>"\""subject\"" : \""" &amp; demoPosts[[#This Row],[messageSubject]] &amp; "\"""</calculatedColumnFormula>
    </tableColumn>
    <tableColumn id="30" name="messagePostContentJson" dataDxfId="31">
      <calculatedColumnFormula>"\""postContent\"":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calculatedColumnFormula>
    </tableColumn>
    <tableColumn id="78" name="typeDependentContentJson" dataDxfId="30">
      <calculatedColumnFormula>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calculatedColumnFormula>
    </tableColumn>
    <tableColumn id="2" name="$type" dataDxfId="29">
      <calculatedColumnFormula>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calculatedColumnFormula>
    </tableColumn>
    <tableColumn id="10" name="valueJson" dataDxfId="28">
      <calculatedColumnFormula>"{\""$type\"":\"""&amp;demoPosts[[#This Row],[$type]]&amp;"\"","&amp;demoPosts[[#This Row],[uidInnerJson]]&amp;demoPosts[[#This Row],[createdInnerJson]]&amp;demoPosts[[#This Row],[modifiedInnerJson]]&amp;demoPosts[[#This Row],[typeDependentContentJson]]&amp;"}"</calculatedColumnFormula>
    </tableColumn>
    <tableColumn id="13" name="uid2" dataDxfId="27">
      <calculatedColumnFormula>"""uid"" : """&amp;demoPosts[[#This Row],[uid]]&amp;""", "</calculatedColumnFormula>
    </tableColumn>
    <tableColumn id="15" name="src" dataDxfId="26">
      <calculatedColumnFormula>"""src"" : """&amp;demoPosts[[#This Row],[Source]]&amp;""", "</calculatedColumnFormula>
    </tableColumn>
    <tableColumn id="16" name="trgts" dataDxfId="25">
      <calculatedColumnFormula>"""trgts"" : ["""&amp;demoPosts[[#This Row],[trgt1]]&amp;"""], "</calculatedColumnFormula>
    </tableColumn>
    <tableColumn id="14" name="outterLabels" dataDxfId="24">
      <calculatedColumnFormula>"""label"" : ""each([Bitcoin],[Ethereum],[" &amp; demoPosts[[#This Row],[postTypeGuidLabel]]&amp;"])"", "</calculatedColumnFormula>
    </tableColumn>
    <tableColumn id="11" name="json" dataDxfId="23">
      <calculatedColumnFormula>"{"&amp;demoPosts[[#This Row],[src]] &amp;demoPosts[[#This Row],[trgts]]&amp; demoPosts[[#This Row],[outterLabels]] &amp; demoPosts[[#This Row],[uid2]] &amp; """value"" : """ &amp; demoPosts[[#This Row],[valueJson]] &amp; """}" &amp; IF(LEN(OFFSET(demoPosts[[#This Row],[Source]],1,0))&gt;0," , ","")</calculatedColumnFormula>
    </tableColumn>
  </tableColumns>
  <tableStyleInfo name="TableStyleMedium2" showFirstColumn="0" showLastColumn="0" showRowStripes="1" showColumnStripes="0"/>
</table>
</file>

<file path=xl/tables/table5.xml><?xml version="1.0" encoding="utf-8"?>
<table xmlns="http://schemas.openxmlformats.org/spreadsheetml/2006/main" id="6" name="Table6" displayName="Table6" ref="A1:F361" totalsRowShown="0">
  <autoFilter ref="A1:F361"/>
  <tableColumns count="6">
    <tableColumn id="1" name="ID" dataDxfId="22"/>
    <tableColumn id="3" name="L1"/>
    <tableColumn id="4" name="Type" dataDxfId="21"/>
    <tableColumn id="5" name="Value" dataDxfId="20"/>
    <tableColumn id="6" name="Comment"/>
    <tableColumn id="2" name="Data" dataDxfId="19">
      <calculatedColumnFormula>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4" name="Table4" displayName="Table4" ref="A1:F11" totalsRowShown="0">
  <autoFilter ref="A1:F11"/>
  <tableColumns count="6">
    <tableColumn id="1" name="Type"/>
    <tableColumn id="2" name="Attribute"/>
    <tableColumn id="3" name="OuterLabel"/>
    <tableColumn id="4" name="InnerContent"/>
    <tableColumn id="6" name="Comments"/>
    <tableColumn id="5" name="example"/>
  </tableColumns>
  <tableStyleInfo name="TableStyleMedium2" showFirstColumn="0" showLastColumn="0" showRowStripes="1" showColumnStripes="0"/>
</table>
</file>

<file path=xl/tables/table7.xml><?xml version="1.0" encoding="utf-8"?>
<table xmlns="http://schemas.openxmlformats.org/spreadsheetml/2006/main" id="5" name="Table5" displayName="Table5" ref="A2:R5" totalsRowShown="0" dataDxfId="18">
  <autoFilter ref="A2:R5"/>
  <tableColumns count="18">
    <tableColumn id="1" name="id" dataDxfId="17"/>
    <tableColumn id="2" name="type" dataDxfId="16"/>
    <tableColumn id="3" name="summary" dataDxfId="15"/>
    <tableColumn id="4" name="description" dataDxfId="14"/>
    <tableColumn id="5" name="postedDate" dataDxfId="13"/>
    <tableColumn id="6" name="broadcastDate" dataDxfId="12"/>
    <tableColumn id="7" name="startDate" dataDxfId="11"/>
    <tableColumn id="8" name="endDate" dataDxfId="10"/>
    <tableColumn id="9" name="currency" dataDxfId="9"/>
    <tableColumn id="10" name="location" dataDxfId="8"/>
    <tableColumn id="11" name="isPayoutInPieces" dataDxfId="7"/>
    <tableColumn id="12" name="skills" dataDxfId="6"/>
    <tableColumn id="13" name="posterId" dataDxfId="5"/>
    <tableColumn id="14" name="canForward" dataDxfId="4"/>
    <tableColumn id="15" name="referents" dataDxfId="3"/>
    <tableColumn id="16" name="contractType" dataDxfId="2"/>
    <tableColumn id="17" name="budget" dataDxfId="1"/>
    <tableColumn id="18" name="json" dataDxfId="0">
      <calculatedColumnFormula>"{"""&amp;Table5[[#Headers],[id]]&amp;""":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printerSettings" Target="../printerSettings/printerSettings10.bin"/><Relationship Id="rId1" Type="http://schemas.openxmlformats.org/officeDocument/2006/relationships/hyperlink" Target="http://www.freeformatter.com/javascript-escape.html"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hyperlink" Target="https://www.youtube.com/watch?v=DIZY0wUaNm0" TargetMode="External"/><Relationship Id="rId5" Type="http://schemas.openxmlformats.org/officeDocument/2006/relationships/comments" Target="../comments1.xml"/><Relationship Id="rId4"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docs.google.com/document/d/1d1i9pLFq5r96FEe5-JekxOllhwod5mZVxjWOzek27Vk/edi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8"/>
  <sheetViews>
    <sheetView zoomScale="85" zoomScaleNormal="85" workbookViewId="0">
      <selection activeCell="C2" sqref="C2"/>
    </sheetView>
  </sheetViews>
  <sheetFormatPr defaultRowHeight="15" x14ac:dyDescent="0.25"/>
  <cols>
    <col min="1" max="1" width="10.140625" customWidth="1"/>
    <col min="2" max="2" width="39.7109375" customWidth="1"/>
    <col min="3" max="3" width="12.85546875" customWidth="1"/>
    <col min="4" max="4" width="14.85546875" customWidth="1"/>
    <col min="5" max="5" width="62.85546875" customWidth="1"/>
    <col min="6" max="6" width="255.7109375" customWidth="1"/>
  </cols>
  <sheetData>
    <row r="1" spans="1:6" s="7" customFormat="1" x14ac:dyDescent="0.25">
      <c r="A1" s="9" t="s">
        <v>4</v>
      </c>
      <c r="B1" s="10" t="s">
        <v>1255</v>
      </c>
      <c r="C1" s="10" t="s">
        <v>995</v>
      </c>
      <c r="D1" s="10" t="s">
        <v>1257</v>
      </c>
      <c r="E1" s="10" t="s">
        <v>2573</v>
      </c>
      <c r="F1" s="10" t="s">
        <v>1014</v>
      </c>
    </row>
    <row r="2" spans="1:6" ht="30" x14ac:dyDescent="0.25">
      <c r="A2" s="2">
        <v>1</v>
      </c>
      <c r="B2" t="s">
        <v>1248</v>
      </c>
      <c r="C2" t="s">
        <v>770</v>
      </c>
      <c r="D2" t="s">
        <v>1258</v>
      </c>
      <c r="E2" s="126" t="str">
        <f>"""leaf(text(\"""&amp;Table18[[#This Row],[text]]&amp;"\""),display(color(\"""&amp;"#5C9BCC"&amp;"\""),image(\""\"")))"","</f>
        <v>"leaf(text(\"LivelyGig\"),display(color(\"#5C9BCC\"),image(\"\")))",</v>
      </c>
      <c r="F2" s="131"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"1", "functor": "leaf", "components" :[{"id": "1a", "functor" : "id", "components" :[{"id": "1b", "value" : "1d6331a4c1cc48de8248ece06c7e4bdf", "type": "string"}]},{"id": "1c", "functor" : "text", "components": [{"id": "1d", "value" : "LivelyGig", "type": "string"}]},{"id": "1e", "functor" : "display", "components": [{"id": "1f", "functor": "color", "components": [{"id": "1g", "value": "#5C9BCC", "type": "string"}]},{"id": "1h", "functor": "image", "components": [{"id": "1i", "value": "", "type": "string"}]}]}]}, </v>
      </c>
    </row>
    <row r="3" spans="1:6" ht="30" x14ac:dyDescent="0.25">
      <c r="A3" s="2">
        <v>2</v>
      </c>
      <c r="B3" t="s">
        <v>1249</v>
      </c>
      <c r="C3" t="s">
        <v>1269</v>
      </c>
      <c r="D3" t="s">
        <v>1259</v>
      </c>
      <c r="E3" s="126" t="str">
        <f>"""leaf(text(\"""&amp;Table18[[#This Row],[text]]&amp;"\""),display(color(\"""&amp;"#5C9BCC"&amp;"\""),image(\""\"")))"","</f>
        <v>"leaf(text(\"Hot\"),display(color(\"#5C9BCC\"),image(\"\")))",</v>
      </c>
      <c r="F3" s="132"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"2", "functor": "leaf", "components" :[{"id": "2a", "functor" : "id", "components" :[{"id": "2b", "value" : "d9f0083a5f7e41889819c033a8d509da", "type": "string"}]},{"id": "2c", "functor" : "text", "components": [{"id": "2d", "value" : "Hot", "type": "string"}]},{"id": "2e", "functor" : "display", "components": [{"id": "2f", "functor": "color", "components": [{"id": "2g", "value": "#FF0000", "type": "string"}]},{"id": "2h", "functor": "image", "components": [{"id": "2i", "value": "", "type": "string"}]}]}]}, </v>
      </c>
    </row>
    <row r="4" spans="1:6" ht="30" x14ac:dyDescent="0.25">
      <c r="A4" s="4">
        <v>3</v>
      </c>
      <c r="B4" t="s">
        <v>1250</v>
      </c>
      <c r="C4" t="s">
        <v>1265</v>
      </c>
      <c r="D4" t="s">
        <v>1260</v>
      </c>
      <c r="E4" s="126" t="str">
        <f>"""leaf(text(\"""&amp;Table18[[#This Row],[text]]&amp;"\""),display(color(\"""&amp;"#5C9BCC"&amp;"\""),image(\""\"")))"","</f>
        <v>"leaf(text(\"Bitcoin\"),display(color(\"#5C9BCC\"),image(\"\")))",</v>
      </c>
      <c r="F4" s="132"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"3", "functor": "leaf", "components" :[{"id": "3a", "functor" : "id", "components" :[{"id": "3b", "value" : "9c00dba38f6d407ebe699f0e98f356aa", "type": "string"}]},{"id": "3c", "functor" : "text", "components": [{"id": "3d", "value" : "Bitcoin", "type": "string"}]},{"id": "3e", "functor" : "display", "components": [{"id": "3f", "functor": "color", "components": [{"id": "3g", "value": "#00FF00", "type": "string"}]},{"id": "3h", "functor": "image", "components": [{"id": "3i", "value": "", "type": "string"}]}]}]}, </v>
      </c>
    </row>
    <row r="5" spans="1:6" ht="30" x14ac:dyDescent="0.25">
      <c r="A5" s="1">
        <v>4</v>
      </c>
      <c r="B5" t="s">
        <v>1251</v>
      </c>
      <c r="C5" t="s">
        <v>1266</v>
      </c>
      <c r="D5" t="s">
        <v>1261</v>
      </c>
      <c r="E5" s="126" t="str">
        <f>"""leaf(text(\"""&amp;Table18[[#This Row],[text]]&amp;"\""),display(color(\"""&amp;"#5C9BCC"&amp;"\""),image(\""\"")))"","</f>
        <v>"leaf(text(\"Ethereum\"),display(color(\"#5C9BCC\"),image(\"\")))",</v>
      </c>
      <c r="F5"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"4", "functor": "leaf", "components" :[{"id": "4a", "functor" : "id", "components" :[{"id": "4b", "value" : "9f86552db0894a25ab3f2a756b4089cf", "type": "string"}]},{"id": "4c", "functor" : "text", "components": [{"id": "4d", "value" : "Ethereum", "type": "string"}]},{"id": "4e", "functor" : "display", "components": [{"id": "4f", "functor": "color", "components": [{"id": "4g", "value": "#0000FF", "type": "string"}]},{"id": "4h", "functor": "image", "components": [{"id": "4i", "value": "", "type": "string"}]}]}]}, </v>
      </c>
    </row>
    <row r="6" spans="1:6" ht="30" x14ac:dyDescent="0.25">
      <c r="A6" s="2">
        <v>5</v>
      </c>
      <c r="B6" t="s">
        <v>1252</v>
      </c>
      <c r="C6" t="s">
        <v>1267</v>
      </c>
      <c r="D6" t="s">
        <v>1262</v>
      </c>
      <c r="E6" s="126" t="str">
        <f>"""leaf(text(\"""&amp;Table18[[#This Row],[text]]&amp;"\""),display(color(\"""&amp;"#5C9BCC"&amp;"\""),image(\""\"")))"","</f>
        <v>"leaf(text(\"CasperL\"),display(color(\"#5C9BCC\"),image(\"\")))",</v>
      </c>
      <c r="F6"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"5", "functor": "leaf", "components" :[{"id": "5a", "functor" : "id", "components" :[{"id": "5b", "value" : "58bbeb443b4c4c0cbda82c99c3178e6e", "type": "string"}]},{"id": "5c", "functor" : "text", "components": [{"id": "5d", "value" : "CasperL", "type": "string"}]},{"id": "5e", "functor" : "display", "components": [{"id": "5f", "functor": "color", "components": [{"id": "5g", "value": "#111111", "type": "string"}]},{"id": "5h", "functor": "image", "components": [{"id": "5i", "value": "", "type": "string"}]}]}]}, </v>
      </c>
    </row>
    <row r="7" spans="1:6" ht="30" x14ac:dyDescent="0.25">
      <c r="A7" s="2">
        <v>6</v>
      </c>
      <c r="B7" t="s">
        <v>1253</v>
      </c>
      <c r="C7" t="s">
        <v>1268</v>
      </c>
      <c r="D7" t="s">
        <v>1263</v>
      </c>
      <c r="E7" s="126" t="str">
        <f>"""leaf(text(\"""&amp;Table18[[#This Row],[text]]&amp;"\""),display(color(\"""&amp;"#5C9BCC"&amp;"\""),image(\""\"")))"","</f>
        <v>"leaf(text(\"Blockchain\"),display(color(\"#5C9BCC\"),image(\"\")))",</v>
      </c>
      <c r="F7"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"6", "functor": "leaf", "components" :[{"id": "6a", "functor" : "id", "components" :[{"id": "6b", "value" : "2d18d1f5b624486a8b48243d036f5440", "type": "string"}]},{"id": "6c", "functor" : "text", "components": [{"id": "6d", "value" : "Blockchain", "type": "string"}]},{"id": "6e", "functor" : "display", "components": [{"id": "6f", "functor": "color", "components": [{"id": "6g", "value": "#999999", "type": "string"}]},{"id": "6h", "functor": "image", "components": [{"id": "6i", "value": "", "type": "string"}]}]}]}, </v>
      </c>
    </row>
    <row r="8" spans="1:6" ht="30" x14ac:dyDescent="0.25">
      <c r="A8" s="117">
        <v>7</v>
      </c>
      <c r="B8" t="s">
        <v>1254</v>
      </c>
      <c r="C8" t="s">
        <v>1256</v>
      </c>
      <c r="D8" t="s">
        <v>1264</v>
      </c>
      <c r="E8" s="126" t="str">
        <f>"""leaf(text(\"""&amp;Table18[[#This Row],[text]]&amp;"\""),display(color(\"""&amp;"#5C9BCC"&amp;"\""),image(\""\"")))"","</f>
        <v>"leaf(text(\"Synereo\"),display(color(\"#5C9BCC\"),image(\"\")))",</v>
      </c>
      <c r="F8" s="133" t="str">
        <f ca="1">"{""id"": """&amp;Table18[[#This Row],[id]]&amp;""", ""functor"": ""leaf"", ""components"" :[{""id"": """&amp;Table18[[#This Row],[id]]&amp;"a"", ""functor"" : ""id"", ""components"" :[{""id"": """&amp;Table18[[#This Row],[id]]&amp;"b"", ""value"" : """&amp;Table18[[#This Row],[UID]]&amp;""", ""type"": ""string""}]},{""id"": """&amp;Table18[[#This Row],[id]]&amp;"c"", ""functor"" : ""text"", ""components"": [{""id"": """&amp;Table18[[#This Row],[id]]&amp;"d"", ""value"" : """&amp;Table18[[#This Row],[text]]&amp;""", ""type"": ""string""}]},{""id"": """&amp;Table18[[#This Row],[id]]&amp;"e"", ""functor"" : ""display"", ""components"": [{""id"": """&amp;Table18[[#This Row],[id]]&amp;"f"", ""functor"": ""color"", ""components"": [{""id"": """&amp;Table18[[#This Row],[id]]&amp;"g"", ""value"": """&amp;Table18[[#This Row],[display.color]]&amp;""", ""type"": ""string""}]},{""id"": """&amp;Table18[[#This Row],[id]]&amp;"h"", ""functor"": ""image"", ""components"": [{""id"": """&amp;Table18[[#This Row],[id]]&amp;"i"", ""value"": """", ""type"": ""string""}]}]}]}"&amp;IF(ISBLANK(OFFSET(Table18[[#This Row],[id]],1,0))," ",", ")</f>
        <v xml:space="preserve">{"id": "7", "functor": "leaf", "components" :[{"id": "7a", "functor" : "id", "components" :[{"id": "7b", "value" : "cd265741286c4edcabd60081d17de6b0", "type": "string"}]},{"id": "7c", "functor" : "text", "components": [{"id": "7d", "value" : "Synereo", "type": "string"}]},{"id": "7e", "functor" : "display", "components": [{"id": "7f", "functor": "color", "components": [{"id": "7g", "value": "#FFFFFF", "type": "string"}]},{"id": "7h", "functor": "image", "components": [{"id": "7i", "value": "", "type": "string"}]}]}]} </v>
      </c>
    </row>
    <row r="10" spans="1:6" x14ac:dyDescent="0.25">
      <c r="F10" s="22"/>
    </row>
    <row r="12" spans="1:6" x14ac:dyDescent="0.25">
      <c r="E12" s="62"/>
    </row>
    <row r="13" spans="1:6" x14ac:dyDescent="0.25">
      <c r="E13" s="22"/>
    </row>
    <row r="15" spans="1:6" x14ac:dyDescent="0.25">
      <c r="E15" s="127"/>
    </row>
    <row r="88" spans="5:5" x14ac:dyDescent="0.25">
      <c r="E88" s="8"/>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A2" sqref="A2:A15"/>
    </sheetView>
  </sheetViews>
  <sheetFormatPr defaultRowHeight="15" x14ac:dyDescent="0.25"/>
  <cols>
    <col min="1" max="1" width="75.85546875" style="5" customWidth="1"/>
    <col min="2" max="16384" width="9.140625" style="5"/>
  </cols>
  <sheetData>
    <row r="1" spans="1:1" x14ac:dyDescent="0.25">
      <c r="A1" s="49" t="s">
        <v>786</v>
      </c>
    </row>
    <row r="2" spans="1:1" x14ac:dyDescent="0.25">
      <c r="A2" s="50" t="s">
        <v>245</v>
      </c>
    </row>
    <row r="3" spans="1:1" x14ac:dyDescent="0.25">
      <c r="A3" s="50" t="s">
        <v>863</v>
      </c>
    </row>
    <row r="4" spans="1:1" x14ac:dyDescent="0.25">
      <c r="A4" s="50" t="s">
        <v>862</v>
      </c>
    </row>
    <row r="5" spans="1:1" x14ac:dyDescent="0.25">
      <c r="A5" s="50" t="s">
        <v>861</v>
      </c>
    </row>
    <row r="6" spans="1:1" x14ac:dyDescent="0.25">
      <c r="A6" s="50" t="s">
        <v>340</v>
      </c>
    </row>
    <row r="7" spans="1:1" x14ac:dyDescent="0.25">
      <c r="A7" s="51" t="s">
        <v>246</v>
      </c>
    </row>
    <row r="8" spans="1:1" x14ac:dyDescent="0.25">
      <c r="A8" s="50" t="s">
        <v>817</v>
      </c>
    </row>
    <row r="9" spans="1:1" x14ac:dyDescent="0.25">
      <c r="A9" s="50" t="s">
        <v>789</v>
      </c>
    </row>
    <row r="10" spans="1:1" x14ac:dyDescent="0.25">
      <c r="A10" s="51" t="s">
        <v>775</v>
      </c>
    </row>
    <row r="11" spans="1:1" x14ac:dyDescent="0.25">
      <c r="A11" s="50" t="s">
        <v>861</v>
      </c>
    </row>
    <row r="12" spans="1:1" x14ac:dyDescent="0.25">
      <c r="A12" s="50" t="s">
        <v>1174</v>
      </c>
    </row>
    <row r="13" spans="1:1" x14ac:dyDescent="0.25">
      <c r="A13" s="50" t="s">
        <v>1175</v>
      </c>
    </row>
    <row r="14" spans="1:1" x14ac:dyDescent="0.25">
      <c r="A14" s="50" t="s">
        <v>787</v>
      </c>
    </row>
    <row r="15" spans="1:1" x14ac:dyDescent="0.25">
      <c r="A15" s="50" t="s">
        <v>788</v>
      </c>
    </row>
    <row r="16" spans="1:1" x14ac:dyDescent="0.25">
      <c r="A16" s="4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61"/>
  <sheetViews>
    <sheetView topLeftCell="A33" workbookViewId="0">
      <selection activeCell="A32" sqref="A32"/>
    </sheetView>
  </sheetViews>
  <sheetFormatPr defaultRowHeight="15" x14ac:dyDescent="0.25"/>
  <cols>
    <col min="1" max="1" width="39.5703125" style="13" customWidth="1"/>
    <col min="2" max="2" width="32.85546875" customWidth="1"/>
    <col min="3" max="3" width="13.85546875" style="7" customWidth="1"/>
    <col min="4" max="4" width="38.42578125" style="23" customWidth="1"/>
    <col min="5" max="5" width="16.42578125" customWidth="1"/>
    <col min="6" max="6" width="92.140625" customWidth="1"/>
  </cols>
  <sheetData>
    <row r="1" spans="1:6" x14ac:dyDescent="0.25">
      <c r="A1" s="13" t="s">
        <v>254</v>
      </c>
      <c r="B1" t="s">
        <v>758</v>
      </c>
      <c r="C1" s="7" t="s">
        <v>256</v>
      </c>
      <c r="D1" s="23" t="s">
        <v>255</v>
      </c>
      <c r="E1" t="s">
        <v>755</v>
      </c>
      <c r="F1" t="s">
        <v>759</v>
      </c>
    </row>
    <row r="2" spans="1:6" x14ac:dyDescent="0.25">
      <c r="A2" s="13" t="s">
        <v>444</v>
      </c>
      <c r="B2" s="11" t="s">
        <v>767</v>
      </c>
      <c r="C2" s="7" t="s">
        <v>760</v>
      </c>
      <c r="F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"0683a16f-f16d-4af2-aa48-290dbdaf3af0", "functor" : "configuration",  "components" : [</v>
      </c>
    </row>
    <row r="3" spans="1:6" x14ac:dyDescent="0.25">
      <c r="A3" t="s">
        <v>690</v>
      </c>
      <c r="B3" s="55" t="s">
        <v>989</v>
      </c>
      <c r="C3" s="7" t="s">
        <v>760</v>
      </c>
      <c r="E3" t="s">
        <v>990</v>
      </c>
      <c r="F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"84f99aef-a83e-4458-b858-56936c86739c", "functor" : "spliciousPostTypeSpec",  "components" : [</v>
      </c>
    </row>
    <row r="4" spans="1:6" x14ac:dyDescent="0.25">
      <c r="A4" s="93" t="s">
        <v>1177</v>
      </c>
      <c r="B4" s="57" t="s">
        <v>991</v>
      </c>
      <c r="C4" s="7" t="s">
        <v>257</v>
      </c>
      <c r="E4" t="s">
        <v>1001</v>
      </c>
      <c r="F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"11276cf64d6249deaaeeaf156c8dcfda" , "functor" : "uid" , "components": [ { "value": "", "type" : "string" } ] }  , </v>
      </c>
    </row>
    <row r="5" spans="1:6" x14ac:dyDescent="0.25">
      <c r="A5" t="s">
        <v>691</v>
      </c>
      <c r="B5" s="57" t="s">
        <v>992</v>
      </c>
      <c r="C5" s="7" t="s">
        <v>257</v>
      </c>
      <c r="D5" s="23" t="s">
        <v>997</v>
      </c>
      <c r="E5" t="s">
        <v>996</v>
      </c>
      <c r="F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"9ccb4618-9dbf-4445-9bcb-e4c6edc2020f" , "functor" : "type" , "components": [ { "value": "TEXT", "type" : "string" } ] }  , </v>
      </c>
    </row>
    <row r="6" spans="1:6" x14ac:dyDescent="0.25">
      <c r="A6" t="s">
        <v>692</v>
      </c>
      <c r="B6" s="57" t="s">
        <v>1000</v>
      </c>
      <c r="C6" s="7" t="s">
        <v>748</v>
      </c>
      <c r="D6" s="64" t="s">
        <v>998</v>
      </c>
      <c r="F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"c133645e-5709-4242-9cc1-570d6df1e5cc" , "functor" : "created" , "components": [ { "value": "2015-12-05 20:21:04", "type" : "date" } ] }  , </v>
      </c>
    </row>
    <row r="7" spans="1:6" x14ac:dyDescent="0.25">
      <c r="A7" t="s">
        <v>693</v>
      </c>
      <c r="B7" s="57" t="s">
        <v>993</v>
      </c>
      <c r="C7" s="7" t="s">
        <v>748</v>
      </c>
      <c r="D7" s="64" t="s">
        <v>998</v>
      </c>
      <c r="F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"163e4073-e43e-45d6-bcf5-8515449a47b5" , "functor" : "modified" , "components": [ { "value": "2015-12-05 20:21:04", "type" : "date" } ] }  , </v>
      </c>
    </row>
    <row r="8" spans="1:6" x14ac:dyDescent="0.25">
      <c r="A8" t="s">
        <v>694</v>
      </c>
      <c r="B8" s="57" t="s">
        <v>994</v>
      </c>
      <c r="C8" s="7" t="s">
        <v>257</v>
      </c>
      <c r="D8" s="64" t="s">
        <v>999</v>
      </c>
      <c r="F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"8df7e229-c29f-4062-9c3b-7f6cec6494d8" , "functor" : "labels" , "components": [ { "value": "[]", "type" : "string" } ] }  , </v>
      </c>
    </row>
    <row r="9" spans="1:6" x14ac:dyDescent="0.25">
      <c r="A9" t="s">
        <v>695</v>
      </c>
      <c r="B9" s="57" t="s">
        <v>868</v>
      </c>
      <c r="C9" s="7" t="s">
        <v>257</v>
      </c>
      <c r="D9" s="64" t="s">
        <v>999</v>
      </c>
      <c r="F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"31dc86f5-6e66-4909-b342-e85937bf2f85" , "functor" : "connections" , "components": [ { "value": "[]", "type" : "string" } ] }  , </v>
      </c>
    </row>
    <row r="10" spans="1:6" x14ac:dyDescent="0.25">
      <c r="A10" t="s">
        <v>696</v>
      </c>
      <c r="B10" s="57" t="s">
        <v>995</v>
      </c>
      <c r="C10" s="7" t="s">
        <v>257</v>
      </c>
      <c r="F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"dee68675-14c4-4e52-9a30-c61541225ef2" , "functor" : "text" , "components": [ { "value": "", "type" : "string" } ] } </v>
      </c>
    </row>
    <row r="11" spans="1:6" x14ac:dyDescent="0.25">
      <c r="A11" t="s">
        <v>697</v>
      </c>
      <c r="B11" s="72" t="s">
        <v>820</v>
      </c>
      <c r="C11" s="31" t="s">
        <v>766</v>
      </c>
      <c r="F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 spans="1:6" x14ac:dyDescent="0.25">
      <c r="A12" s="93" t="s">
        <v>1178</v>
      </c>
      <c r="B12" s="58" t="s">
        <v>903</v>
      </c>
      <c r="C12" s="7" t="s">
        <v>760</v>
      </c>
      <c r="D12" s="27"/>
      <c r="F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"701e68b7a7da4d1ea6a251407b553bb4", "functor" : "postTypeSpec",  "components" : [</v>
      </c>
    </row>
    <row r="13" spans="1:6" x14ac:dyDescent="0.25">
      <c r="A13" s="13" t="s">
        <v>445</v>
      </c>
      <c r="B13" s="14" t="s">
        <v>904</v>
      </c>
      <c r="C13" s="7" t="s">
        <v>750</v>
      </c>
      <c r="D13" s="27">
        <v>1</v>
      </c>
      <c r="F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"2c605e3d-41ec-4a4c-9331-032371d8837a" , "functor" : "specVersion" , "components": [ { "value": "1", "type" : "integer" } ] }  , </v>
      </c>
    </row>
    <row r="14" spans="1:6" x14ac:dyDescent="0.25">
      <c r="A14" t="s">
        <v>714</v>
      </c>
      <c r="B14" s="14" t="s">
        <v>973</v>
      </c>
      <c r="C14" s="7" t="s">
        <v>257</v>
      </c>
      <c r="D14" s="27"/>
      <c r="E14" t="s">
        <v>975</v>
      </c>
      <c r="F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"3c998dce-d0b1-4896-8496-981d2daf90a3" , "functor" : "authorizingAddress" , "components": [ { "value": "", "type" : "string" } ] }  , </v>
      </c>
    </row>
    <row r="15" spans="1:6" x14ac:dyDescent="0.25">
      <c r="A15" t="s">
        <v>715</v>
      </c>
      <c r="B15" s="14" t="s">
        <v>974</v>
      </c>
      <c r="C15" s="7" t="s">
        <v>257</v>
      </c>
      <c r="D15" s="27"/>
      <c r="F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"42dd8f44-dcf0-45c8-822c-0729f01b2f35" , "functor" : "authorizingSignature" , "components": [ { "value": "", "type" : "string" } ] }  , </v>
      </c>
    </row>
    <row r="16" spans="1:6" x14ac:dyDescent="0.25">
      <c r="A16" t="s">
        <v>716</v>
      </c>
      <c r="B16" s="14" t="s">
        <v>971</v>
      </c>
      <c r="C16" s="7" t="s">
        <v>257</v>
      </c>
      <c r="D16" s="27"/>
      <c r="E16" t="s">
        <v>972</v>
      </c>
      <c r="F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"28634967-03f5-4591-a63a-5d1107af9d31" , "functor" : "pomotionTx" , "components": [ { "value": "", "type" : "string" } ] }  , </v>
      </c>
    </row>
    <row r="17" spans="1:6" x14ac:dyDescent="0.25">
      <c r="A17" s="13" t="s">
        <v>446</v>
      </c>
      <c r="B17" s="14" t="s">
        <v>880</v>
      </c>
      <c r="C17" s="7" t="s">
        <v>749</v>
      </c>
      <c r="D17" s="23">
        <v>0</v>
      </c>
      <c r="F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"e8e3173b-1c42-4a29-b026-699e9992dd1a" , "functor" : "promotedAmount" , "components": [ { "value": "0", "type" : "float" } ] }  , </v>
      </c>
    </row>
    <row r="18" spans="1:6" x14ac:dyDescent="0.25">
      <c r="A18" s="13" t="s">
        <v>447</v>
      </c>
      <c r="B18" s="14" t="s">
        <v>881</v>
      </c>
      <c r="C18" s="7" t="s">
        <v>748</v>
      </c>
      <c r="D18" s="28" t="s">
        <v>938</v>
      </c>
      <c r="F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"adb03f06-b212-4b14-9ed9-e2ba33fba78e" , "functor" : "promoteStartTimestamp" , "components": [ { "value": "2002-05-30T09:30:10Z", "type" : "date" } ] }  , </v>
      </c>
    </row>
    <row r="19" spans="1:6" x14ac:dyDescent="0.25">
      <c r="A19" s="13" t="s">
        <v>448</v>
      </c>
      <c r="B19" s="14" t="s">
        <v>882</v>
      </c>
      <c r="C19" s="7" t="s">
        <v>749</v>
      </c>
      <c r="D19" s="23">
        <v>1</v>
      </c>
      <c r="F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"fff72f12-4a31-43f0-878a-9024871b0cc4" , "functor" : "promoteDurationInDays" , "components": [ { "value": "1", "type" : "float" } ] }  , </v>
      </c>
    </row>
    <row r="20" spans="1:6" x14ac:dyDescent="0.25">
      <c r="A20" s="13" t="s">
        <v>449</v>
      </c>
      <c r="B20" s="14" t="s">
        <v>902</v>
      </c>
      <c r="C20" s="7" t="s">
        <v>966</v>
      </c>
      <c r="D20" s="64" t="s">
        <v>967</v>
      </c>
      <c r="E20" t="s">
        <v>964</v>
      </c>
      <c r="F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"92fc2b73-c99d-4102-b259-f5e88a1797f9" , "functor" : "canForward" , "components": [ { "value": "false", "type" : "boolean" } ] }  , </v>
      </c>
    </row>
    <row r="21" spans="1:6" x14ac:dyDescent="0.25">
      <c r="A21" s="13" t="s">
        <v>450</v>
      </c>
      <c r="B21" s="65" t="s">
        <v>761</v>
      </c>
      <c r="C21" s="7" t="s">
        <v>760</v>
      </c>
      <c r="F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"6e239309-ebe1-4b46-9f8c-914101b5821e", "functor" : "posters",  "components" : [</v>
      </c>
    </row>
    <row r="22" spans="1:6" x14ac:dyDescent="0.25">
      <c r="A22" s="13" t="s">
        <v>451</v>
      </c>
      <c r="B22" s="66" t="s">
        <v>762</v>
      </c>
      <c r="C22" s="7" t="s">
        <v>257</v>
      </c>
      <c r="D22" s="23" t="s">
        <v>765</v>
      </c>
      <c r="E22" t="s">
        <v>763</v>
      </c>
      <c r="F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"edeef568-67a6-425d-b942-f569f4136e9f" , "functor" : "posterId" , "components": [ { "value": "00000000-0000-0000-0000-000000000000", "type" : "string" } ] } </v>
      </c>
    </row>
    <row r="23" spans="1:6" x14ac:dyDescent="0.25">
      <c r="A23" s="13" t="s">
        <v>452</v>
      </c>
      <c r="B23" s="21" t="s">
        <v>820</v>
      </c>
      <c r="C23" s="31" t="s">
        <v>764</v>
      </c>
      <c r="F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4" spans="1:6" x14ac:dyDescent="0.25">
      <c r="A24" s="13" t="s">
        <v>453</v>
      </c>
      <c r="B24" s="18" t="s">
        <v>820</v>
      </c>
      <c r="C24" s="31" t="s">
        <v>766</v>
      </c>
      <c r="F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5" spans="1:6" x14ac:dyDescent="0.25">
      <c r="A25" s="13" t="s">
        <v>454</v>
      </c>
      <c r="B25" s="58" t="s">
        <v>905</v>
      </c>
      <c r="C25" s="7" t="s">
        <v>760</v>
      </c>
      <c r="F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"dd8bfdc6-ab31-4a9f-ba57-23c6dcd73c2d", "functor" : "versionedPostTypeSpec",  "components" : [</v>
      </c>
    </row>
    <row r="26" spans="1:6" x14ac:dyDescent="0.25">
      <c r="A26" s="13" t="s">
        <v>455</v>
      </c>
      <c r="B26" s="14" t="s">
        <v>904</v>
      </c>
      <c r="C26" s="7" t="s">
        <v>750</v>
      </c>
      <c r="D26" s="23">
        <v>1</v>
      </c>
      <c r="F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"641febfe-4149-48f5-b109-6861bdd19e5d" , "functor" : "specVersion" , "components": [ { "value": "1", "type" : "integer" } ] }  , </v>
      </c>
    </row>
    <row r="27" spans="1:6" x14ac:dyDescent="0.25">
      <c r="A27" t="s">
        <v>731</v>
      </c>
      <c r="B27" s="14" t="s">
        <v>4</v>
      </c>
      <c r="C27" s="7" t="s">
        <v>257</v>
      </c>
      <c r="D27" s="23" t="s">
        <v>765</v>
      </c>
      <c r="F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"a302b09f-9283-4080-89e2-6e267498620a" , "functor" : "id" , "components": [ { "value": "00000000-0000-0000-0000-000000000000", "type" : "string" } ] }  , </v>
      </c>
    </row>
    <row r="28" spans="1:6" x14ac:dyDescent="0.25">
      <c r="A28" s="13" t="s">
        <v>456</v>
      </c>
      <c r="B28" s="14" t="s">
        <v>952</v>
      </c>
      <c r="C28" s="7" t="s">
        <v>257</v>
      </c>
      <c r="D28" s="23" t="s">
        <v>765</v>
      </c>
      <c r="E28" s="62" t="s">
        <v>934</v>
      </c>
      <c r="F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"6795c7c6-fc72-4b5c-8c00-5b17e2a9eae8" , "functor" : "predecessorID" , "components": [ { "value": "00000000-0000-0000-0000-000000000000", "type" : "string" } ] }  , </v>
      </c>
    </row>
    <row r="29" spans="1:6" x14ac:dyDescent="0.25">
      <c r="A29" s="13" t="s">
        <v>457</v>
      </c>
      <c r="B29" s="14" t="s">
        <v>864</v>
      </c>
      <c r="C29" s="7" t="s">
        <v>748</v>
      </c>
      <c r="D29" s="28" t="s">
        <v>938</v>
      </c>
      <c r="E29" s="62" t="s">
        <v>935</v>
      </c>
      <c r="F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"f66fbe5b-bb39-433c-b72c-e77e733a6ae7" , "functor" : "publishedDate" , "components": [ { "value": "2002-05-30T09:30:10Z", "type" : "date" } ] }  , </v>
      </c>
    </row>
    <row r="30" spans="1:6" x14ac:dyDescent="0.25">
      <c r="A30" s="13" t="s">
        <v>458</v>
      </c>
      <c r="B30" s="14" t="s">
        <v>953</v>
      </c>
      <c r="C30" s="7" t="s">
        <v>966</v>
      </c>
      <c r="D30" s="64" t="s">
        <v>967</v>
      </c>
      <c r="E30" s="62" t="s">
        <v>936</v>
      </c>
      <c r="F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"49ee0022-ddb3-4938-9e7b-cb80b4ec20c7" , "functor" : "isCompleted" , "components": [ { "value": "false", "type" : "boolean" } ] } </v>
      </c>
    </row>
    <row r="31" spans="1:6" x14ac:dyDescent="0.25">
      <c r="A31" s="13" t="s">
        <v>459</v>
      </c>
      <c r="B31" s="18" t="s">
        <v>820</v>
      </c>
      <c r="C31" s="7" t="s">
        <v>766</v>
      </c>
      <c r="F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 spans="1:6" x14ac:dyDescent="0.25">
      <c r="A32" s="93" t="s">
        <v>1244</v>
      </c>
      <c r="B32" s="55" t="s">
        <v>906</v>
      </c>
      <c r="C32" s="7" t="s">
        <v>760</v>
      </c>
      <c r="F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"8b77dd88c65b4806969ffd7436959634", "functor" : "messagePostTypeSpec",  "components" : [</v>
      </c>
    </row>
    <row r="33" spans="1:6" x14ac:dyDescent="0.25">
      <c r="A33" s="13" t="s">
        <v>460</v>
      </c>
      <c r="B33" s="57" t="s">
        <v>904</v>
      </c>
      <c r="C33" s="7" t="s">
        <v>750</v>
      </c>
      <c r="D33" s="23">
        <v>1</v>
      </c>
      <c r="F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"70bd1311-b53d-47b9-a384-2494ede1b0a4" , "functor" : "specVersion" , "components": [ { "value": "1", "type" : "integer" } ] } </v>
      </c>
    </row>
    <row r="34" spans="1:6" x14ac:dyDescent="0.25">
      <c r="A34" s="13" t="s">
        <v>461</v>
      </c>
      <c r="B34" s="18" t="s">
        <v>820</v>
      </c>
      <c r="C34" s="7" t="s">
        <v>766</v>
      </c>
      <c r="F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 spans="1:6" x14ac:dyDescent="0.25">
      <c r="A35" s="93" t="s">
        <v>1179</v>
      </c>
      <c r="B35" s="55" t="s">
        <v>1180</v>
      </c>
      <c r="C35" s="7" t="s">
        <v>760</v>
      </c>
      <c r="F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"cba62260f2ec4bfc86fb49c180c3987d", "functor" : "jobPostTypeSpec",  "components" : [</v>
      </c>
    </row>
    <row r="36" spans="1:6" x14ac:dyDescent="0.25">
      <c r="A36" t="s">
        <v>703</v>
      </c>
      <c r="B36" s="57" t="s">
        <v>904</v>
      </c>
      <c r="C36" s="7" t="s">
        <v>750</v>
      </c>
      <c r="D36" s="23">
        <v>1</v>
      </c>
      <c r="F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"50939b0d-b8f7-49dd-a641-12b5407faac1" , "functor" : "specVersion" , "components": [ { "value": "1", "type" : "integer" } ] }  , </v>
      </c>
    </row>
    <row r="37" spans="1:6" x14ac:dyDescent="0.25">
      <c r="A37" t="s">
        <v>704</v>
      </c>
      <c r="B37" s="14" t="s">
        <v>879</v>
      </c>
      <c r="C37" s="7" t="s">
        <v>748</v>
      </c>
      <c r="D37" s="28" t="s">
        <v>938</v>
      </c>
      <c r="F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"57c639f4-2992-4556-992e-635ced7119d9" , "functor" : "startDate" , "components": [ { "value": "2002-05-30T09:30:10Z", "type" : "date" } ] }  , </v>
      </c>
    </row>
    <row r="38" spans="1:6" x14ac:dyDescent="0.25">
      <c r="A38" t="s">
        <v>705</v>
      </c>
      <c r="B38" s="14" t="s">
        <v>976</v>
      </c>
      <c r="C38" s="7" t="s">
        <v>748</v>
      </c>
      <c r="D38" s="28" t="s">
        <v>938</v>
      </c>
      <c r="F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"d08d45c7-423e-42c9-85c9-7bc7fb9a7ea4" , "functor" : "endDate" , "components": [ { "value": "2002-05-30T09:30:10Z", "type" : "date" } ] }  , </v>
      </c>
    </row>
    <row r="39" spans="1:6" x14ac:dyDescent="0.25">
      <c r="A39" t="s">
        <v>706</v>
      </c>
      <c r="B39" s="65" t="s">
        <v>977</v>
      </c>
      <c r="C39" s="7" t="s">
        <v>257</v>
      </c>
      <c r="D39" s="28"/>
      <c r="F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"49a38a6f-8b79-431d-9304-a5c09944c7af" , "functor" : "requiredSkills" , "components": [ { "value": "", "type" : "string" } ] }  , </v>
      </c>
    </row>
    <row r="40" spans="1:6" x14ac:dyDescent="0.25">
      <c r="A40" t="s">
        <v>681</v>
      </c>
      <c r="B40" s="14" t="s">
        <v>1171</v>
      </c>
      <c r="C40" s="7" t="s">
        <v>257</v>
      </c>
      <c r="D40" s="28"/>
      <c r="F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"a368f9f7-4567-40db-aeac-db59217f02d7" , "functor" : "desiredSkills" , "components": [ { "value": "", "type" : "string" } ] }  , </v>
      </c>
    </row>
    <row r="41" spans="1:6" x14ac:dyDescent="0.25">
      <c r="A41" t="s">
        <v>707</v>
      </c>
      <c r="B41" s="65" t="s">
        <v>912</v>
      </c>
      <c r="C41" s="7" t="s">
        <v>257</v>
      </c>
      <c r="D41" s="28"/>
      <c r="F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"fe05f85d-8217-4573-9009-4e3934c3b37b" , "functor" : "projectCategories" , "components": [ { "value": "", "type" : "string" } ] }  , </v>
      </c>
    </row>
    <row r="42" spans="1:6" x14ac:dyDescent="0.25">
      <c r="A42" t="s">
        <v>708</v>
      </c>
      <c r="B42" s="14" t="s">
        <v>978</v>
      </c>
      <c r="C42" s="7" t="s">
        <v>257</v>
      </c>
      <c r="D42" s="28"/>
      <c r="F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"f8760bd5-372a-4670-9ed0-15354b5af21a" , "functor" : "projectState" , "components": [ { "value": "", "type" : "string" } ] }  , </v>
      </c>
    </row>
    <row r="43" spans="1:6" x14ac:dyDescent="0.25">
      <c r="A43" t="s">
        <v>709</v>
      </c>
      <c r="B43" s="14" t="s">
        <v>751</v>
      </c>
      <c r="C43" s="7" t="s">
        <v>749</v>
      </c>
      <c r="D43" s="30">
        <v>0</v>
      </c>
      <c r="F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"9680baa1-2f8a-477f-a090-ed1b65e693d0" , "functor" : "budget" , "components": [ { "value": "0", "type" : "float" } ] }  , </v>
      </c>
    </row>
    <row r="44" spans="1:6" x14ac:dyDescent="0.25">
      <c r="A44" t="s">
        <v>710</v>
      </c>
      <c r="B44" s="14" t="s">
        <v>878</v>
      </c>
      <c r="C44" s="7" t="s">
        <v>257</v>
      </c>
      <c r="D44" s="29" t="s">
        <v>752</v>
      </c>
      <c r="F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"f854055f-c79b-410c-b77a-d4d48534a8ac" , "functor" : "budgetCurrency" , "components": [ { "value": "USD", "type" : "string" } ] }  , </v>
      </c>
    </row>
    <row r="45" spans="1:6" x14ac:dyDescent="0.25">
      <c r="A45" t="s">
        <v>711</v>
      </c>
      <c r="B45" s="14" t="s">
        <v>979</v>
      </c>
      <c r="C45" s="7" t="s">
        <v>257</v>
      </c>
      <c r="D45" s="29"/>
      <c r="F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"92bf80c8-8aa6-42fd-8b27-ed460329c3b0" , "functor" : "workLocation" , "components": [ { "value": "", "type" : "string" } ] }  , </v>
      </c>
    </row>
    <row r="46" spans="1:6" x14ac:dyDescent="0.25">
      <c r="A46" t="s">
        <v>712</v>
      </c>
      <c r="B46" s="14" t="s">
        <v>980</v>
      </c>
      <c r="C46" s="7" t="s">
        <v>257</v>
      </c>
      <c r="D46" s="29"/>
      <c r="F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"f5ad7820-99bb-4df5-805e-92367c3f3f06" , "functor" : "contractTemplate" , "components": [ { "value": "", "type" : "string" } ] } </v>
      </c>
    </row>
    <row r="47" spans="1:6" x14ac:dyDescent="0.25">
      <c r="A47" t="s">
        <v>713</v>
      </c>
      <c r="B47" s="18" t="s">
        <v>820</v>
      </c>
      <c r="C47" s="7" t="s">
        <v>766</v>
      </c>
      <c r="D47" s="29"/>
      <c r="F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48" spans="1:6" x14ac:dyDescent="0.25">
      <c r="A48" s="93" t="s">
        <v>1181</v>
      </c>
      <c r="B48" s="55" t="s">
        <v>907</v>
      </c>
      <c r="C48" s="7" t="s">
        <v>760</v>
      </c>
      <c r="F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"fa44572406ec49f792fe6932dd1dc27e", "functor" : "sellerProfilePostTypeSpec",  "components" : [</v>
      </c>
    </row>
    <row r="49" spans="1:6" x14ac:dyDescent="0.25">
      <c r="A49" s="13" t="s">
        <v>462</v>
      </c>
      <c r="B49" s="57" t="s">
        <v>904</v>
      </c>
      <c r="C49" s="7" t="s">
        <v>750</v>
      </c>
      <c r="D49" s="23">
        <v>1</v>
      </c>
      <c r="F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"629b8953-5e84-4599-a835-3939f7e0a087" , "functor" : "specVersion" , "components": [ { "value": "1", "type" : "integer" } ] }  , </v>
      </c>
    </row>
    <row r="50" spans="1:6" x14ac:dyDescent="0.25">
      <c r="A50" s="13" t="s">
        <v>463</v>
      </c>
      <c r="B50" s="14" t="s">
        <v>877</v>
      </c>
      <c r="C50" s="7" t="s">
        <v>750</v>
      </c>
      <c r="D50" s="23">
        <v>0</v>
      </c>
      <c r="F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"6a25cb81-cfba-47de-92b0-6880a8bc8b5e" , "functor" : "numberProjectsCompleted" , "components": [ { "value": "0", "type" : "integer" } ] }  , </v>
      </c>
    </row>
    <row r="51" spans="1:6" x14ac:dyDescent="0.25">
      <c r="A51" s="13" t="s">
        <v>464</v>
      </c>
      <c r="B51" s="14" t="s">
        <v>0</v>
      </c>
      <c r="C51" t="s">
        <v>257</v>
      </c>
      <c r="F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"87e88589-992c-43b3-8c91-4d9e5d3947b5" , "functor" : "firstName" , "components": [ { "value": "", "type" : "string" } ] }  , </v>
      </c>
    </row>
    <row r="52" spans="1:6" x14ac:dyDescent="0.25">
      <c r="A52" s="13" t="s">
        <v>465</v>
      </c>
      <c r="B52" s="14" t="s">
        <v>885</v>
      </c>
      <c r="C52" t="s">
        <v>257</v>
      </c>
      <c r="F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"17284f2b-b8cd-496b-8fc7-c05738b6166e" , "functor" : "middleName" , "components": [ { "value": "", "type" : "string" } ] }  , </v>
      </c>
    </row>
    <row r="53" spans="1:6" x14ac:dyDescent="0.25">
      <c r="A53" s="13" t="s">
        <v>466</v>
      </c>
      <c r="B53" s="14" t="s">
        <v>1</v>
      </c>
      <c r="C53" t="s">
        <v>257</v>
      </c>
      <c r="F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"8ad94bfa-21a9-439c-9b45-b373abfba093" , "functor" : "lastName" , "components": [ { "value": "", "type" : "string" } ] }  , </v>
      </c>
    </row>
    <row r="54" spans="1:6" x14ac:dyDescent="0.25">
      <c r="A54" s="13" t="s">
        <v>467</v>
      </c>
      <c r="B54" s="14" t="s">
        <v>886</v>
      </c>
      <c r="C54" t="s">
        <v>257</v>
      </c>
      <c r="F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"88fea945-36cc-45b1-a033-003a9e062db5" , "functor" : "address" , "components": [ { "value": "", "type" : "string" } ] }  , </v>
      </c>
    </row>
    <row r="55" spans="1:6" x14ac:dyDescent="0.25">
      <c r="A55" s="13" t="s">
        <v>468</v>
      </c>
      <c r="B55" s="14" t="s">
        <v>887</v>
      </c>
      <c r="C55" t="s">
        <v>257</v>
      </c>
      <c r="F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"d79221e4-2cbc-471c-9dc4-97277426785b" , "functor" : "website" , "components": [ { "value": "", "type" : "string" } ] }  , </v>
      </c>
    </row>
    <row r="56" spans="1:6" x14ac:dyDescent="0.25">
      <c r="A56" s="13" t="s">
        <v>469</v>
      </c>
      <c r="B56" s="14" t="s">
        <v>888</v>
      </c>
      <c r="C56" t="s">
        <v>257</v>
      </c>
      <c r="F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"cec2d206-6f9b-4ca2-bfd0-bac97fc93f72" , "functor" : "phone" , "components": [ { "value": "", "type" : "string" } ] }  , </v>
      </c>
    </row>
    <row r="57" spans="1:6" x14ac:dyDescent="0.25">
      <c r="A57" s="13" t="s">
        <v>470</v>
      </c>
      <c r="B57" s="14" t="s">
        <v>889</v>
      </c>
      <c r="C57" t="s">
        <v>257</v>
      </c>
      <c r="F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"ab9f63ad-840e-4770-8b39-ae0d031569d6" , "functor" : "phoneType" , "components": [ { "value": "", "type" : "string" } ] }  , </v>
      </c>
    </row>
    <row r="58" spans="1:6" x14ac:dyDescent="0.25">
      <c r="A58" s="13" t="s">
        <v>471</v>
      </c>
      <c r="B58" s="14" t="s">
        <v>890</v>
      </c>
      <c r="C58" t="s">
        <v>257</v>
      </c>
      <c r="F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"92617b39-8a66-4ab2-bf19-ae32c1f400da" , "functor" : "xbtWalletAddress" , "components": [ { "value": "", "type" : "string" } ] }  , </v>
      </c>
    </row>
    <row r="59" spans="1:6" x14ac:dyDescent="0.25">
      <c r="A59" s="13" t="s">
        <v>472</v>
      </c>
      <c r="B59" s="14" t="s">
        <v>891</v>
      </c>
      <c r="C59" t="s">
        <v>257</v>
      </c>
      <c r="F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"228967f7-8e8e-401c-91f4-e126e9e5d3d5" , "functor" : "dibsAddress" , "components": [ { "value": "", "type" : "string" } ] }  , </v>
      </c>
    </row>
    <row r="60" spans="1:6" x14ac:dyDescent="0.25">
      <c r="A60" t="s">
        <v>700</v>
      </c>
      <c r="B60" s="65" t="s">
        <v>341</v>
      </c>
      <c r="C60" t="s">
        <v>257</v>
      </c>
      <c r="F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"6fa92229-82b6-4910-a13d-4bf6b08fc6e1" , "functor" : "skills" , "components": [ { "value": "", "type" : "string" } ] }  , </v>
      </c>
    </row>
    <row r="61" spans="1:6" x14ac:dyDescent="0.25">
      <c r="A61" t="s">
        <v>701</v>
      </c>
      <c r="B61" s="14" t="s">
        <v>982</v>
      </c>
      <c r="C61" t="s">
        <v>748</v>
      </c>
      <c r="F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"bffac230-c08c-4e45-bc61-5bb8588ec49b" , "functor" : "availableFromDate" , "components": [ { "value": "", "type" : "date" } ] }  , </v>
      </c>
    </row>
    <row r="62" spans="1:6" x14ac:dyDescent="0.25">
      <c r="A62" t="s">
        <v>702</v>
      </c>
      <c r="B62" s="14" t="s">
        <v>981</v>
      </c>
      <c r="C62" t="s">
        <v>748</v>
      </c>
      <c r="F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"bfefef51-5153-4af4-8f12-081d58130f8c" , "functor" : "availableToDate" , "components": [ { "value": "", "type" : "date" } ] }  , </v>
      </c>
    </row>
    <row r="63" spans="1:6" x14ac:dyDescent="0.25">
      <c r="A63" s="13" t="s">
        <v>473</v>
      </c>
      <c r="B63" s="14" t="s">
        <v>892</v>
      </c>
      <c r="C63" t="s">
        <v>257</v>
      </c>
      <c r="F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"9d2e0c89-9f55-4efc-a9ba-ea7e65116093" , "functor" : "currencyPreference" , "components": [ { "value": "", "type" : "string" } ] } </v>
      </c>
    </row>
    <row r="64" spans="1:6" x14ac:dyDescent="0.25">
      <c r="A64" s="13" t="s">
        <v>474</v>
      </c>
      <c r="B64" s="18" t="s">
        <v>820</v>
      </c>
      <c r="C64" s="7" t="s">
        <v>766</v>
      </c>
      <c r="F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5" spans="1:6" x14ac:dyDescent="0.25">
      <c r="A65" s="93" t="s">
        <v>1182</v>
      </c>
      <c r="B65" s="55" t="s">
        <v>908</v>
      </c>
      <c r="C65" s="7" t="s">
        <v>760</v>
      </c>
      <c r="F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"bd6ddc6bdc2e4d9e9d9acb6160d71460", "functor" : "buyerProfilePostTypeSpec",  "components" : [</v>
      </c>
    </row>
    <row r="66" spans="1:6" x14ac:dyDescent="0.25">
      <c r="A66" s="13" t="s">
        <v>475</v>
      </c>
      <c r="B66" s="57" t="s">
        <v>904</v>
      </c>
      <c r="C66" s="7" t="s">
        <v>750</v>
      </c>
      <c r="D66" s="23">
        <v>1</v>
      </c>
      <c r="F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"42409b39-88dc-4552-87c4-e544f2480bf5" , "functor" : "specVersion" , "components": [ { "value": "1", "type" : "integer" } ] } </v>
      </c>
    </row>
    <row r="67" spans="1:6" x14ac:dyDescent="0.25">
      <c r="A67" s="13" t="s">
        <v>476</v>
      </c>
      <c r="B67" s="18" t="s">
        <v>820</v>
      </c>
      <c r="C67" s="7" t="s">
        <v>766</v>
      </c>
      <c r="F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68" spans="1:6" x14ac:dyDescent="0.25">
      <c r="A68" s="93" t="s">
        <v>1183</v>
      </c>
      <c r="B68" s="56" t="s">
        <v>909</v>
      </c>
      <c r="C68" s="7" t="s">
        <v>760</v>
      </c>
      <c r="F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"4fcd333e0d3345b19ffad536a2b05180", "functor" : "moderatorProfilePostTypeSpec",  "components" : [</v>
      </c>
    </row>
    <row r="69" spans="1:6" x14ac:dyDescent="0.25">
      <c r="A69" s="13" t="s">
        <v>477</v>
      </c>
      <c r="B69" s="57" t="s">
        <v>904</v>
      </c>
      <c r="C69" s="7" t="s">
        <v>750</v>
      </c>
      <c r="D69" s="23">
        <v>1</v>
      </c>
      <c r="F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"1438dd6d-dfdf-4e69-a094-03ec091b6945" , "functor" : "specVersion" , "components": [ { "value": "1", "type" : "integer" } ] } </v>
      </c>
    </row>
    <row r="70" spans="1:6" x14ac:dyDescent="0.25">
      <c r="A70" s="13" t="s">
        <v>478</v>
      </c>
      <c r="B70" s="18" t="s">
        <v>820</v>
      </c>
      <c r="C70" s="7" t="s">
        <v>766</v>
      </c>
      <c r="F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1" spans="1:6" x14ac:dyDescent="0.25">
      <c r="A71" s="93" t="s">
        <v>1187</v>
      </c>
      <c r="B71" s="18" t="s">
        <v>1186</v>
      </c>
      <c r="C71" s="7" t="s">
        <v>760</v>
      </c>
      <c r="F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"bf0571e00e404268b5818c3fc2073010", "functor" : "contestPostTypeSpec",  "components" : [</v>
      </c>
    </row>
    <row r="72" spans="1:6" x14ac:dyDescent="0.25">
      <c r="A72" t="s">
        <v>679</v>
      </c>
      <c r="B72" s="57" t="s">
        <v>904</v>
      </c>
      <c r="C72" s="7" t="s">
        <v>750</v>
      </c>
      <c r="D72" s="23">
        <v>1</v>
      </c>
      <c r="F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"a97af12d-6f4c-4c0c-bf45-e94b75db798b" , "functor" : "specVersion" , "components": [ { "value": "1", "type" : "integer" } ] } </v>
      </c>
    </row>
    <row r="73" spans="1:6" x14ac:dyDescent="0.25">
      <c r="A73" t="s">
        <v>680</v>
      </c>
      <c r="B73" s="18" t="s">
        <v>820</v>
      </c>
      <c r="C73" s="7" t="s">
        <v>766</v>
      </c>
      <c r="F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74" spans="1:6" x14ac:dyDescent="0.25">
      <c r="A74" s="93" t="s">
        <v>1184</v>
      </c>
      <c r="B74" s="55" t="s">
        <v>910</v>
      </c>
      <c r="C74" s="7" t="s">
        <v>760</v>
      </c>
      <c r="E74" t="s">
        <v>965</v>
      </c>
      <c r="F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"5d11a8528a6b477fb009c0a1028ddc99", "functor" : "contractPostTypeSpec",  "components" : [</v>
      </c>
    </row>
    <row r="75" spans="1:6" x14ac:dyDescent="0.25">
      <c r="A75" s="13" t="s">
        <v>479</v>
      </c>
      <c r="B75" s="57" t="s">
        <v>904</v>
      </c>
      <c r="C75" s="7" t="s">
        <v>750</v>
      </c>
      <c r="D75" s="27">
        <v>1</v>
      </c>
      <c r="F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"f2e5da87-d4a5-4580-8cc8-12a0f8189df2" , "functor" : "specVersion" , "components": [ { "value": "1", "type" : "integer" } ] }  , </v>
      </c>
    </row>
    <row r="76" spans="1:6" x14ac:dyDescent="0.25">
      <c r="A76" s="13" t="s">
        <v>480</v>
      </c>
      <c r="B76" s="57" t="s">
        <v>893</v>
      </c>
      <c r="C76" s="7" t="s">
        <v>257</v>
      </c>
      <c r="F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"a6549d56-2c60-4809-aae5-c956944ff60e" , "functor" : "state" , "components": [ { "value": "", "type" : "string" } ] }  , </v>
      </c>
    </row>
    <row r="77" spans="1:6" x14ac:dyDescent="0.25">
      <c r="A77" s="13" t="s">
        <v>481</v>
      </c>
      <c r="B77" s="57" t="s">
        <v>901</v>
      </c>
      <c r="C77" s="7" t="s">
        <v>257</v>
      </c>
      <c r="F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"277ebd60-99fd-47d1-ba0b-ea627be18c52" , "functor" : "originatingPostID" , "components": [ { "value": "", "type" : "string" } ] }  , </v>
      </c>
    </row>
    <row r="78" spans="1:6" x14ac:dyDescent="0.25">
      <c r="A78" s="13" t="s">
        <v>482</v>
      </c>
      <c r="B78" s="57" t="s">
        <v>898</v>
      </c>
      <c r="C78" s="7" t="s">
        <v>257</v>
      </c>
      <c r="F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"a6dcf980-95ce-478e-b9d8-556a1d8bbcf1" , "functor" : "buyerID" , "components": [ { "value": "", "type" : "string" } ] }  , </v>
      </c>
    </row>
    <row r="79" spans="1:6" x14ac:dyDescent="0.25">
      <c r="A79" s="13" t="s">
        <v>483</v>
      </c>
      <c r="B79" s="57" t="s">
        <v>899</v>
      </c>
      <c r="C79" s="7" t="s">
        <v>257</v>
      </c>
      <c r="F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"d6323627-1bfb-4ee6-b947-c878d2edc032" , "functor" : "sellerID" , "components": [ { "value": "", "type" : "string" } ] }  , </v>
      </c>
    </row>
    <row r="80" spans="1:6" x14ac:dyDescent="0.25">
      <c r="A80" s="13" t="s">
        <v>484</v>
      </c>
      <c r="B80" s="57" t="s">
        <v>900</v>
      </c>
      <c r="C80" s="7" t="s">
        <v>257</v>
      </c>
      <c r="F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"64ed1756-fef3-4e8c-abc5-d4c220193d2e" , "functor" : "moderatorID" , "components": [ { "value": "", "type" : "string" } ] }  , </v>
      </c>
    </row>
    <row r="81" spans="1:6" x14ac:dyDescent="0.25">
      <c r="A81" s="13" t="s">
        <v>485</v>
      </c>
      <c r="B81" s="52" t="s">
        <v>894</v>
      </c>
      <c r="C81" s="7" t="s">
        <v>257</v>
      </c>
      <c r="F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"82dfdb60-b608-4866-aca1-94cb23fe3475" , "functor" : "feedbackBuyerToSeller" , "components": [ { "value": "", "type" : "string" } ] }  , </v>
      </c>
    </row>
    <row r="82" spans="1:6" x14ac:dyDescent="0.25">
      <c r="A82" s="13" t="s">
        <v>486</v>
      </c>
      <c r="B82" s="14" t="s">
        <v>895</v>
      </c>
      <c r="C82" s="7" t="s">
        <v>257</v>
      </c>
      <c r="F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"7a55d001-aacf-4477-9875-010f7d42f81d" , "functor" : "feedbackSellerToBuyer" , "components": [ { "value": "", "type" : "string" } ] }  , </v>
      </c>
    </row>
    <row r="83" spans="1:6" x14ac:dyDescent="0.25">
      <c r="A83" s="13" t="s">
        <v>487</v>
      </c>
      <c r="B83" s="52" t="s">
        <v>896</v>
      </c>
      <c r="C83" s="7" t="s">
        <v>257</v>
      </c>
      <c r="F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"7ad0d813-3d05-4c9b-b777-2de3b8ebba44" , "functor" : "feedbackBuyerToModerator" , "components": [ { "value": "", "type" : "string" } ] }  , </v>
      </c>
    </row>
    <row r="84" spans="1:6" x14ac:dyDescent="0.25">
      <c r="A84" s="13" t="s">
        <v>488</v>
      </c>
      <c r="B84" s="14" t="s">
        <v>897</v>
      </c>
      <c r="C84" s="7" t="s">
        <v>257</v>
      </c>
      <c r="F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"4ce74909-13f4-4c7c-a9b4-919ce36665b9" , "functor" : "feedbackSellerToModerator" , "components": [ { "value": "", "type" : "string" } ] } </v>
      </c>
    </row>
    <row r="85" spans="1:6" x14ac:dyDescent="0.25">
      <c r="A85" s="13" t="s">
        <v>489</v>
      </c>
      <c r="B85" s="18" t="s">
        <v>820</v>
      </c>
      <c r="C85" s="7" t="s">
        <v>766</v>
      </c>
      <c r="F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6" spans="1:6" x14ac:dyDescent="0.25">
      <c r="A86" s="93" t="s">
        <v>1185</v>
      </c>
      <c r="B86" s="55" t="s">
        <v>911</v>
      </c>
      <c r="C86" s="7" t="s">
        <v>760</v>
      </c>
      <c r="F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"8700ce7bcc9b4f3a92be1d0af7c25e0d", "functor" : "offeringPostTypeSpec",  "components" : [</v>
      </c>
    </row>
    <row r="87" spans="1:6" x14ac:dyDescent="0.25">
      <c r="A87" s="13" t="s">
        <v>490</v>
      </c>
      <c r="B87" s="57" t="s">
        <v>904</v>
      </c>
      <c r="C87" s="7" t="s">
        <v>750</v>
      </c>
      <c r="D87" s="27">
        <v>1</v>
      </c>
      <c r="F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"25eed948-59f6-40f5-b75c-af9decf3587b" , "functor" : "specVersion" , "components": [ { "value": "1", "type" : "integer" } ] } </v>
      </c>
    </row>
    <row r="88" spans="1:6" x14ac:dyDescent="0.25">
      <c r="A88" s="13" t="s">
        <v>491</v>
      </c>
      <c r="B88" s="18" t="s">
        <v>820</v>
      </c>
      <c r="C88" s="7" t="s">
        <v>766</v>
      </c>
      <c r="F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89" spans="1:6" x14ac:dyDescent="0.25">
      <c r="A89" t="s">
        <v>717</v>
      </c>
      <c r="B89" s="56" t="s">
        <v>968</v>
      </c>
      <c r="C89" s="7" t="s">
        <v>760</v>
      </c>
      <c r="F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"7953f11e-1f0e-4bcd-bae3-56f400d1866c", "functor" : "connectionTypeSpec",  "components" : [</v>
      </c>
    </row>
    <row r="90" spans="1:6" x14ac:dyDescent="0.25">
      <c r="A90" t="s">
        <v>699</v>
      </c>
      <c r="B90" s="21" t="s">
        <v>986</v>
      </c>
      <c r="C90" s="7" t="s">
        <v>748</v>
      </c>
      <c r="F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"926274ca-0148-46ee-8b1c-83a5f1d61d14" , "functor" : "createdDate" , "components": [ { "value": "", "type" : "date" } ] }  , </v>
      </c>
    </row>
    <row r="91" spans="1:6" x14ac:dyDescent="0.25">
      <c r="A91" t="s">
        <v>698</v>
      </c>
      <c r="B91" s="21" t="s">
        <v>987</v>
      </c>
      <c r="C91" s="7" t="s">
        <v>257</v>
      </c>
      <c r="F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"5a7965ff-ae0b-4d74-9489-278252449fde" , "functor" : "introducedBy" , "components": [ { "value": "", "type" : "string" } ] }  , </v>
      </c>
    </row>
    <row r="92" spans="1:6" x14ac:dyDescent="0.25">
      <c r="A92" t="s">
        <v>718</v>
      </c>
      <c r="B92" s="21" t="s">
        <v>969</v>
      </c>
      <c r="C92" s="7" t="s">
        <v>966</v>
      </c>
      <c r="D92" s="64" t="s">
        <v>967</v>
      </c>
      <c r="E92" t="s">
        <v>970</v>
      </c>
      <c r="F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"1aeb3264-65a1-4968-a555-257dc744325f" , "functor" : "canIntroduce" , "components": [ { "value": "false", "type" : "boolean" } ] } </v>
      </c>
    </row>
    <row r="93" spans="1:6" x14ac:dyDescent="0.25">
      <c r="A93" t="s">
        <v>719</v>
      </c>
      <c r="B93" s="18" t="s">
        <v>820</v>
      </c>
      <c r="C93" s="7" t="s">
        <v>766</v>
      </c>
      <c r="F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4" spans="1:6" x14ac:dyDescent="0.25">
      <c r="A94" t="s">
        <v>685</v>
      </c>
      <c r="B94" s="56" t="s">
        <v>1002</v>
      </c>
      <c r="C94" s="7" t="s">
        <v>760</v>
      </c>
      <c r="F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"75c5aa42-3be0-4f04-8997-e35c58629aa8", "functor" : "contractTypeTypeSpec",  "components" : [</v>
      </c>
    </row>
    <row r="95" spans="1:6" x14ac:dyDescent="0.25">
      <c r="A95" t="s">
        <v>686</v>
      </c>
      <c r="B95" s="21" t="s">
        <v>1003</v>
      </c>
      <c r="C95" s="7" t="s">
        <v>257</v>
      </c>
      <c r="F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"99a01b34-f7db-489b-8ae6-d0cc6bdad3ab" , "functor" : "heading" , "components": [ { "value": "", "type" : "string" } ] }  , </v>
      </c>
    </row>
    <row r="96" spans="1:6" x14ac:dyDescent="0.25">
      <c r="A96" t="s">
        <v>687</v>
      </c>
      <c r="B96" s="21" t="s">
        <v>995</v>
      </c>
      <c r="C96" s="7" t="s">
        <v>257</v>
      </c>
      <c r="F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"4ac66641-3a4f-4ecb-92c9-23abbffd0d9a" , "functor" : "text" , "components": [ { "value": "", "type" : "string" } ] }  , </v>
      </c>
    </row>
    <row r="97" spans="1:6" x14ac:dyDescent="0.25">
      <c r="A97" t="s">
        <v>688</v>
      </c>
      <c r="B97" s="21" t="s">
        <v>1004</v>
      </c>
      <c r="C97" s="7" t="s">
        <v>748</v>
      </c>
      <c r="D97" s="28" t="s">
        <v>938</v>
      </c>
      <c r="F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"7ab255ac-f0d5-4759-abb3-841a7da20826" , "functor" : "updated" , "components": [ { "value": "2002-05-30T09:30:10Z", "type" : "date" } ] } </v>
      </c>
    </row>
    <row r="98" spans="1:6" x14ac:dyDescent="0.25">
      <c r="A98" t="s">
        <v>689</v>
      </c>
      <c r="B98" s="21" t="s">
        <v>820</v>
      </c>
      <c r="C98" s="7" t="s">
        <v>766</v>
      </c>
      <c r="F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99" spans="1:6" x14ac:dyDescent="0.25">
      <c r="A99" s="13" t="s">
        <v>492</v>
      </c>
      <c r="B99" s="69" t="s">
        <v>823</v>
      </c>
      <c r="C99" s="7" t="s">
        <v>760</v>
      </c>
      <c r="E99" t="s">
        <v>933</v>
      </c>
      <c r="F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"0a7a197d-9542-464a-9e35-955a69803c62", "functor" : "tabs",  "components" : [</v>
      </c>
    </row>
    <row r="100" spans="1:6" x14ac:dyDescent="0.25">
      <c r="A100" s="13" t="s">
        <v>493</v>
      </c>
      <c r="B100" s="48" t="s">
        <v>920</v>
      </c>
      <c r="C100" s="7" t="s">
        <v>760</v>
      </c>
      <c r="F1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"09cd1ae9-18a5-4e1d-993d-182329ad491e", "functor" : "tab",  "components" : [</v>
      </c>
    </row>
    <row r="101" spans="1:6" x14ac:dyDescent="0.25">
      <c r="A101" s="13" t="s">
        <v>494</v>
      </c>
      <c r="B101" s="61" t="s">
        <v>913</v>
      </c>
      <c r="C101" s="7" t="s">
        <v>257</v>
      </c>
      <c r="D101" s="23" t="s">
        <v>836</v>
      </c>
      <c r="F1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"21bdcd7f-1da7-4481-88bf-4dbd227798ab" , "functor" : "tabName" , "components": [ { "value": "Messages", "type" : "string" } ] }  , </v>
      </c>
    </row>
    <row r="102" spans="1:6" x14ac:dyDescent="0.25">
      <c r="A102" s="13" t="s">
        <v>495</v>
      </c>
      <c r="B102" s="67" t="s">
        <v>867</v>
      </c>
      <c r="C102" s="7" t="s">
        <v>760</v>
      </c>
      <c r="F1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"c42f23b6-f238-487d-8482-acb2121a4ca9", "functor" : "views",  "components" : [</v>
      </c>
    </row>
    <row r="103" spans="1:6" x14ac:dyDescent="0.25">
      <c r="A103" s="13" t="s">
        <v>496</v>
      </c>
      <c r="B103" s="19" t="s">
        <v>922</v>
      </c>
      <c r="C103" s="7" t="s">
        <v>760</v>
      </c>
      <c r="F1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"2c1a9407-d81c-44a2-83c3-f88471de66ac", "functor" : "view",  "components" : [</v>
      </c>
    </row>
    <row r="104" spans="1:6" x14ac:dyDescent="0.25">
      <c r="A104" s="13" t="s">
        <v>497</v>
      </c>
      <c r="B104" s="41" t="s">
        <v>915</v>
      </c>
      <c r="C104" s="7" t="s">
        <v>257</v>
      </c>
      <c r="D104" s="23" t="s">
        <v>837</v>
      </c>
      <c r="F1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"81022f09-fd7f-44f2-a388-8b0e06497a68" , "functor" : "viewName" , "components": [ { "value": "Active", "type" : "string" } ] } </v>
      </c>
    </row>
    <row r="105" spans="1:6" x14ac:dyDescent="0.25">
      <c r="A105" s="13" t="s">
        <v>498</v>
      </c>
      <c r="B105" s="19" t="s">
        <v>820</v>
      </c>
      <c r="C105" s="7" t="s">
        <v>766</v>
      </c>
      <c r="F1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6" spans="1:6" x14ac:dyDescent="0.25">
      <c r="A106" s="13" t="s">
        <v>499</v>
      </c>
      <c r="B106" s="19" t="s">
        <v>922</v>
      </c>
      <c r="C106" s="7" t="s">
        <v>760</v>
      </c>
      <c r="F1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"e1016a5a-1ae0-4136-8e22-a15117835dd4", "functor" : "view",  "components" : [</v>
      </c>
    </row>
    <row r="107" spans="1:6" x14ac:dyDescent="0.25">
      <c r="A107" s="13" t="s">
        <v>500</v>
      </c>
      <c r="B107" s="41" t="s">
        <v>915</v>
      </c>
      <c r="C107" s="7" t="s">
        <v>257</v>
      </c>
      <c r="D107" s="23" t="s">
        <v>838</v>
      </c>
      <c r="F1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"f6de4ab7-9907-4a82-a339-652b4a116fff" , "functor" : "viewName" , "components": [ { "value": "Unread", "type" : "string" } ] } </v>
      </c>
    </row>
    <row r="108" spans="1:6" x14ac:dyDescent="0.25">
      <c r="A108" s="13" t="s">
        <v>501</v>
      </c>
      <c r="B108" s="19" t="s">
        <v>820</v>
      </c>
      <c r="C108" s="7" t="s">
        <v>766</v>
      </c>
      <c r="F1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09" spans="1:6" x14ac:dyDescent="0.25">
      <c r="A109" s="13" t="s">
        <v>502</v>
      </c>
      <c r="B109" s="19" t="s">
        <v>922</v>
      </c>
      <c r="C109" s="7" t="s">
        <v>760</v>
      </c>
      <c r="F1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"9b0d3ccc-e67b-4324-8d59-f7f575d2e2d8", "functor" : "view",  "components" : [</v>
      </c>
    </row>
    <row r="110" spans="1:6" x14ac:dyDescent="0.25">
      <c r="A110" s="13" t="s">
        <v>503</v>
      </c>
      <c r="B110" s="41" t="s">
        <v>915</v>
      </c>
      <c r="C110" s="7" t="s">
        <v>257</v>
      </c>
      <c r="D110" s="23" t="s">
        <v>839</v>
      </c>
      <c r="F1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"eeeaa8f1-2430-426e-8fce-e44d0c1bc0f7" , "functor" : "viewName" , "components": [ { "value": "Archive", "type" : "string" } ] } </v>
      </c>
    </row>
    <row r="111" spans="1:6" x14ac:dyDescent="0.25">
      <c r="A111" s="13" t="s">
        <v>504</v>
      </c>
      <c r="B111" s="19" t="s">
        <v>820</v>
      </c>
      <c r="C111" s="7" t="s">
        <v>766</v>
      </c>
      <c r="F1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2" spans="1:6" x14ac:dyDescent="0.25">
      <c r="A112" s="13" t="s">
        <v>505</v>
      </c>
      <c r="B112" s="19" t="s">
        <v>922</v>
      </c>
      <c r="C112" s="7" t="s">
        <v>760</v>
      </c>
      <c r="F1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"c270d147-aea9-41bb-b917-e51f8b574b1f", "functor" : "view",  "components" : [</v>
      </c>
    </row>
    <row r="113" spans="1:6" x14ac:dyDescent="0.25">
      <c r="A113" s="13" t="s">
        <v>506</v>
      </c>
      <c r="B113" s="41" t="s">
        <v>915</v>
      </c>
      <c r="C113" s="7" t="s">
        <v>257</v>
      </c>
      <c r="D113" s="23" t="s">
        <v>840</v>
      </c>
      <c r="F1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"23f32e72-39b8-4980-8c48-35ea580d88ae" , "functor" : "viewName" , "components": [ { "value": "Sent", "type" : "string" } ] } </v>
      </c>
    </row>
    <row r="114" spans="1:6" x14ac:dyDescent="0.25">
      <c r="A114" s="13" t="s">
        <v>507</v>
      </c>
      <c r="B114" s="19" t="s">
        <v>820</v>
      </c>
      <c r="C114" s="7" t="s">
        <v>764</v>
      </c>
      <c r="F1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5" spans="1:6" x14ac:dyDescent="0.25">
      <c r="A115" s="13" t="s">
        <v>508</v>
      </c>
      <c r="B115" s="20" t="s">
        <v>820</v>
      </c>
      <c r="C115" s="7" t="s">
        <v>764</v>
      </c>
      <c r="F1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16" spans="1:6" x14ac:dyDescent="0.25">
      <c r="A116" s="13" t="s">
        <v>509</v>
      </c>
      <c r="B116" s="21" t="s">
        <v>820</v>
      </c>
      <c r="C116" s="7" t="s">
        <v>766</v>
      </c>
      <c r="F1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17" spans="1:6" x14ac:dyDescent="0.25">
      <c r="A117" s="13" t="s">
        <v>510</v>
      </c>
      <c r="B117" s="48" t="s">
        <v>920</v>
      </c>
      <c r="C117" s="7" t="s">
        <v>760</v>
      </c>
      <c r="F1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"2154be4c-f494-47de-b2c5-7662fe8503eb", "functor" : "tab",  "components" : [</v>
      </c>
    </row>
    <row r="118" spans="1:6" x14ac:dyDescent="0.25">
      <c r="A118" s="13" t="s">
        <v>511</v>
      </c>
      <c r="B118" s="61" t="s">
        <v>913</v>
      </c>
      <c r="C118" s="7" t="s">
        <v>257</v>
      </c>
      <c r="D118" s="23" t="s">
        <v>841</v>
      </c>
      <c r="F1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"e8862908-41be-48f9-86ee-4540715ad44b" , "functor" : "tabName" , "components": [ { "value": "Projects", "type" : "string" } ] }  , </v>
      </c>
    </row>
    <row r="119" spans="1:6" x14ac:dyDescent="0.25">
      <c r="A119" s="13" t="s">
        <v>512</v>
      </c>
      <c r="B119" s="67" t="s">
        <v>867</v>
      </c>
      <c r="C119" s="7" t="s">
        <v>760</v>
      </c>
      <c r="F1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"26754332-e1eb-4441-9480-87bc0c3137bf", "functor" : "views",  "components" : [</v>
      </c>
    </row>
    <row r="120" spans="1:6" x14ac:dyDescent="0.25">
      <c r="A120" s="13" t="s">
        <v>513</v>
      </c>
      <c r="B120" s="19" t="s">
        <v>922</v>
      </c>
      <c r="C120" s="7" t="s">
        <v>760</v>
      </c>
      <c r="F1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"5b3a3b4c-9b88-4036-9a4a-f3ba2f2198ca", "functor" : "view",  "components" : [</v>
      </c>
    </row>
    <row r="121" spans="1:6" x14ac:dyDescent="0.25">
      <c r="A121" s="13" t="s">
        <v>514</v>
      </c>
      <c r="B121" s="41" t="s">
        <v>915</v>
      </c>
      <c r="C121" s="7" t="s">
        <v>257</v>
      </c>
      <c r="D121" s="23" t="s">
        <v>825</v>
      </c>
      <c r="F1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"6472c6e5-ecef-4cef-be8d-448960da7b2c" , "functor" : "viewName" , "components": [ { "value": "Suggested Matches", "type" : "string" } ] } </v>
      </c>
    </row>
    <row r="122" spans="1:6" x14ac:dyDescent="0.25">
      <c r="A122" s="13" t="s">
        <v>515</v>
      </c>
      <c r="B122" s="19" t="s">
        <v>820</v>
      </c>
      <c r="C122" s="7" t="s">
        <v>766</v>
      </c>
      <c r="F1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3" spans="1:6" x14ac:dyDescent="0.25">
      <c r="A123" s="13" t="s">
        <v>516</v>
      </c>
      <c r="B123" s="19" t="s">
        <v>922</v>
      </c>
      <c r="C123" s="7" t="s">
        <v>760</v>
      </c>
      <c r="F1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"c21ac556-3531-482e-836d-81f838f3ceae", "functor" : "view",  "components" : [</v>
      </c>
    </row>
    <row r="124" spans="1:6" x14ac:dyDescent="0.25">
      <c r="A124" s="13" t="s">
        <v>517</v>
      </c>
      <c r="B124" s="41" t="s">
        <v>915</v>
      </c>
      <c r="C124" s="7" t="s">
        <v>257</v>
      </c>
      <c r="D124" s="23" t="s">
        <v>837</v>
      </c>
      <c r="F1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"95217d15-346f-4a9d-beb1-6e6d6a1a1188" , "functor" : "viewName" , "components": [ { "value": "Active", "type" : "string" } ] } </v>
      </c>
    </row>
    <row r="125" spans="1:6" x14ac:dyDescent="0.25">
      <c r="A125" s="13" t="s">
        <v>518</v>
      </c>
      <c r="B125" s="19" t="s">
        <v>820</v>
      </c>
      <c r="C125" s="7" t="s">
        <v>766</v>
      </c>
      <c r="F1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26" spans="1:6" x14ac:dyDescent="0.25">
      <c r="A126" s="13" t="s">
        <v>519</v>
      </c>
      <c r="B126" s="19" t="s">
        <v>922</v>
      </c>
      <c r="C126" s="7" t="s">
        <v>760</v>
      </c>
      <c r="F1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"bd79a624-10da-4378-85a0-94de6ae16511", "functor" : "view",  "components" : [</v>
      </c>
    </row>
    <row r="127" spans="1:6" x14ac:dyDescent="0.25">
      <c r="A127" s="13" t="s">
        <v>520</v>
      </c>
      <c r="B127" s="41" t="s">
        <v>915</v>
      </c>
      <c r="C127" s="7" t="s">
        <v>257</v>
      </c>
      <c r="D127" s="23" t="s">
        <v>842</v>
      </c>
      <c r="F1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"a619c7fe-5b34-4788-ab47-0611cf2fe03a" , "functor" : "viewName" , "components": [ { "value": "Closed", "type" : "string" } ] } </v>
      </c>
    </row>
    <row r="128" spans="1:6" x14ac:dyDescent="0.25">
      <c r="A128" s="13" t="s">
        <v>521</v>
      </c>
      <c r="B128" s="19" t="s">
        <v>820</v>
      </c>
      <c r="C128" s="7" t="s">
        <v>764</v>
      </c>
      <c r="F1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29" spans="1:6" x14ac:dyDescent="0.25">
      <c r="A129" s="13" t="s">
        <v>522</v>
      </c>
      <c r="B129" s="20" t="s">
        <v>820</v>
      </c>
      <c r="C129" s="7" t="s">
        <v>764</v>
      </c>
      <c r="F1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30" spans="1:6" x14ac:dyDescent="0.25">
      <c r="A130" s="13" t="s">
        <v>523</v>
      </c>
      <c r="B130" s="21" t="s">
        <v>820</v>
      </c>
      <c r="C130" s="7" t="s">
        <v>766</v>
      </c>
      <c r="F1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1" spans="1:6" x14ac:dyDescent="0.25">
      <c r="A131" s="13" t="s">
        <v>524</v>
      </c>
      <c r="B131" s="48" t="s">
        <v>920</v>
      </c>
      <c r="C131" s="7" t="s">
        <v>760</v>
      </c>
      <c r="F1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"f634e5cb-0fb4-44bb-8e70-0287a698fe02", "functor" : "tab",  "components" : [</v>
      </c>
    </row>
    <row r="132" spans="1:6" x14ac:dyDescent="0.25">
      <c r="A132" s="13" t="s">
        <v>525</v>
      </c>
      <c r="B132" s="61" t="s">
        <v>913</v>
      </c>
      <c r="C132" s="7" t="s">
        <v>257</v>
      </c>
      <c r="D132" s="23" t="s">
        <v>843</v>
      </c>
      <c r="F1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"b782b57a-065f-4226-9d11-85390f91eb59" , "functor" : "tabName" , "components": [ { "value": "Offerings", "type" : "string" } ] }  , </v>
      </c>
    </row>
    <row r="133" spans="1:6" x14ac:dyDescent="0.25">
      <c r="A133" s="13" t="s">
        <v>526</v>
      </c>
      <c r="B133" s="67" t="s">
        <v>867</v>
      </c>
      <c r="C133" s="7" t="s">
        <v>760</v>
      </c>
      <c r="F1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"7c1174df-7309-4cbd-8c19-968771d12679", "functor" : "views",  "components" : [</v>
      </c>
    </row>
    <row r="134" spans="1:6" x14ac:dyDescent="0.25">
      <c r="A134" s="13" t="s">
        <v>527</v>
      </c>
      <c r="B134" s="19" t="s">
        <v>922</v>
      </c>
      <c r="C134" s="7" t="s">
        <v>760</v>
      </c>
      <c r="F1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"6c52aade-d767-4ddb-ad14-5e1030cf537a", "functor" : "view",  "components" : [</v>
      </c>
    </row>
    <row r="135" spans="1:6" x14ac:dyDescent="0.25">
      <c r="A135" s="13" t="s">
        <v>528</v>
      </c>
      <c r="B135" s="41" t="s">
        <v>915</v>
      </c>
      <c r="C135" s="7" t="s">
        <v>257</v>
      </c>
      <c r="D135" s="23" t="s">
        <v>825</v>
      </c>
      <c r="F1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"9a7f6fc3-b501-4b8b-9f7f-36bc3dbae00b" , "functor" : "viewName" , "components": [ { "value": "Suggested Matches", "type" : "string" } ] } </v>
      </c>
    </row>
    <row r="136" spans="1:6" x14ac:dyDescent="0.25">
      <c r="A136" s="13" t="s">
        <v>529</v>
      </c>
      <c r="B136" s="19" t="s">
        <v>820</v>
      </c>
      <c r="C136" s="7" t="s">
        <v>766</v>
      </c>
      <c r="F1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37" spans="1:6" x14ac:dyDescent="0.25">
      <c r="A137" s="13" t="s">
        <v>530</v>
      </c>
      <c r="B137" s="19" t="s">
        <v>922</v>
      </c>
      <c r="C137" s="7" t="s">
        <v>760</v>
      </c>
      <c r="F1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"d20858e0-35a7-43a2-a32f-a2320c45135e", "functor" : "view",  "components" : [</v>
      </c>
    </row>
    <row r="138" spans="1:6" x14ac:dyDescent="0.25">
      <c r="A138" s="13" t="s">
        <v>531</v>
      </c>
      <c r="B138" s="41" t="s">
        <v>915</v>
      </c>
      <c r="C138" s="7" t="s">
        <v>257</v>
      </c>
      <c r="D138" s="23" t="s">
        <v>827</v>
      </c>
      <c r="F1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"2913465b-13db-4518-bc8b-df39c39d512c" , "functor" : "viewName" , "components": [ { "value": "Inactive", "type" : "string" } ] } </v>
      </c>
    </row>
    <row r="139" spans="1:6" x14ac:dyDescent="0.25">
      <c r="A139" s="13" t="s">
        <v>532</v>
      </c>
      <c r="B139" s="19" t="s">
        <v>820</v>
      </c>
      <c r="C139" s="7" t="s">
        <v>764</v>
      </c>
      <c r="F1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0" spans="1:6" x14ac:dyDescent="0.25">
      <c r="A140" s="13" t="s">
        <v>533</v>
      </c>
      <c r="B140" s="20" t="s">
        <v>820</v>
      </c>
      <c r="C140" s="7" t="s">
        <v>764</v>
      </c>
      <c r="F1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41" spans="1:6" x14ac:dyDescent="0.25">
      <c r="A141" s="13" t="s">
        <v>534</v>
      </c>
      <c r="B141" s="21" t="s">
        <v>820</v>
      </c>
      <c r="C141" s="7" t="s">
        <v>766</v>
      </c>
      <c r="F1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42" spans="1:6" x14ac:dyDescent="0.25">
      <c r="A142" s="13" t="s">
        <v>535</v>
      </c>
      <c r="B142" s="48" t="s">
        <v>920</v>
      </c>
      <c r="C142" s="7" t="s">
        <v>760</v>
      </c>
      <c r="F1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"db74019c-8ddd-4d25-a724-b58c01508ea0", "functor" : "tab",  "components" : [</v>
      </c>
    </row>
    <row r="143" spans="1:6" x14ac:dyDescent="0.25">
      <c r="A143" s="13" t="s">
        <v>536</v>
      </c>
      <c r="B143" s="15" t="s">
        <v>913</v>
      </c>
      <c r="C143" s="7" t="s">
        <v>257</v>
      </c>
      <c r="D143" s="23" t="s">
        <v>824</v>
      </c>
      <c r="F1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"52ed8f50-eafb-47e6-9c57-fa1b5dfb265b" , "functor" : "tabName" , "components": [ { "value": "Talent", "type" : "string" } ] }  , </v>
      </c>
    </row>
    <row r="144" spans="1:6" x14ac:dyDescent="0.25">
      <c r="A144" s="13" t="s">
        <v>537</v>
      </c>
      <c r="B144" s="66" t="s">
        <v>865</v>
      </c>
      <c r="C144" s="7" t="s">
        <v>760</v>
      </c>
      <c r="F1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"990acf27-580e-4038-822f-d3bc7147bccf", "functor" : "queryLabelViews",  "components" : [</v>
      </c>
    </row>
    <row r="145" spans="1:6" x14ac:dyDescent="0.25">
      <c r="A145" s="13" t="s">
        <v>538</v>
      </c>
      <c r="B145" s="16" t="s">
        <v>921</v>
      </c>
      <c r="C145" s="7" t="s">
        <v>760</v>
      </c>
      <c r="F1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"0107cf16-e88e-4c83-a08e-e309496c0dfa", "functor" : "queryLabelView",  "components" : [</v>
      </c>
    </row>
    <row r="146" spans="1:6" x14ac:dyDescent="0.25">
      <c r="A146" s="13" t="s">
        <v>539</v>
      </c>
      <c r="B146" s="17" t="s">
        <v>914</v>
      </c>
      <c r="C146" s="7" t="s">
        <v>257</v>
      </c>
      <c r="D146" s="23" t="s">
        <v>768</v>
      </c>
      <c r="F1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"bcfb695c-bc3b-4680-a08c-42923ea7d953" , "functor" : "labelName" , "components": [ { "value": "Skills", "type" : "string" } ] }  , </v>
      </c>
    </row>
    <row r="147" spans="1:6" x14ac:dyDescent="0.25">
      <c r="A147" s="13" t="s">
        <v>540</v>
      </c>
      <c r="B147" s="17" t="s">
        <v>883</v>
      </c>
      <c r="C147" s="7" t="s">
        <v>257</v>
      </c>
      <c r="D147" s="23" t="s">
        <v>343</v>
      </c>
      <c r="E147" t="s">
        <v>769</v>
      </c>
      <c r="F1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"5197a5f7-e0c1-40ad-a403-35b8067f4c66" , "functor" : "labelPointer" , "components": [ { "value": "9a36211f-8b6e-4d88-8f25-a85b1d2e22b6", "type" : "string" } ] }  , </v>
      </c>
    </row>
    <row r="148" spans="1:6" x14ac:dyDescent="0.25">
      <c r="A148" s="13" t="s">
        <v>541</v>
      </c>
      <c r="B148" s="17" t="s">
        <v>884</v>
      </c>
      <c r="C148" s="7" t="s">
        <v>257</v>
      </c>
      <c r="D148" s="23" t="s">
        <v>757</v>
      </c>
      <c r="E148" t="s">
        <v>756</v>
      </c>
      <c r="F1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"4273be14-141e-482c-8827-782ec65a4509" , "functor" : "controlType" , "components": [ { "value": "autotype label", "type" : "string" } ] } </v>
      </c>
    </row>
    <row r="149" spans="1:6" x14ac:dyDescent="0.25">
      <c r="A149" s="13" t="s">
        <v>542</v>
      </c>
      <c r="B149" s="19" t="s">
        <v>820</v>
      </c>
      <c r="C149" s="7" t="s">
        <v>766</v>
      </c>
      <c r="F1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0" spans="1:6" x14ac:dyDescent="0.25">
      <c r="A150" s="13" t="s">
        <v>543</v>
      </c>
      <c r="B150" s="16" t="s">
        <v>921</v>
      </c>
      <c r="C150" s="7" t="s">
        <v>760</v>
      </c>
      <c r="F1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"41fa535d-1ebc-4460-bc99-ca8e3c3bb32c", "functor" : "queryLabelView",  "components" : [</v>
      </c>
    </row>
    <row r="151" spans="1:6" x14ac:dyDescent="0.25">
      <c r="A151" s="13" t="s">
        <v>544</v>
      </c>
      <c r="B151" s="17" t="s">
        <v>914</v>
      </c>
      <c r="C151" s="7" t="s">
        <v>257</v>
      </c>
      <c r="D151" s="23" t="s">
        <v>828</v>
      </c>
      <c r="F1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"9e52538b-6c67-479e-b364-a66af17faf59" , "functor" : "labelName" , "components": [ { "value": "Categories", "type" : "string" } ] }  , </v>
      </c>
    </row>
    <row r="152" spans="1:6" x14ac:dyDescent="0.25">
      <c r="A152" s="13" t="s">
        <v>545</v>
      </c>
      <c r="B152" s="17" t="s">
        <v>883</v>
      </c>
      <c r="C152" s="7" t="s">
        <v>257</v>
      </c>
      <c r="D152" s="23" t="s">
        <v>765</v>
      </c>
      <c r="F1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"a6fa29fb-527d-4c8f-9fcc-8be982a7bc9b" , "functor" : "labelPointer" , "components": [ { "value": "00000000-0000-0000-0000-000000000000", "type" : "string" } ] }  , </v>
      </c>
    </row>
    <row r="153" spans="1:6" x14ac:dyDescent="0.25">
      <c r="A153" s="13" t="s">
        <v>546</v>
      </c>
      <c r="B153" s="17" t="s">
        <v>884</v>
      </c>
      <c r="C153" s="7" t="s">
        <v>257</v>
      </c>
      <c r="D153" s="23" t="s">
        <v>829</v>
      </c>
      <c r="F1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"c0ebce2f-a550-40d7-bc18-c25decb4fc91" , "functor" : "controlType" , "components": [ { "value": "checkbox tree", "type" : "string" } ] } </v>
      </c>
    </row>
    <row r="154" spans="1:6" x14ac:dyDescent="0.25">
      <c r="A154" s="13" t="s">
        <v>547</v>
      </c>
      <c r="B154" s="19" t="s">
        <v>820</v>
      </c>
      <c r="C154" s="7" t="s">
        <v>766</v>
      </c>
      <c r="F1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55" spans="1:6" x14ac:dyDescent="0.25">
      <c r="A155" s="13" t="s">
        <v>548</v>
      </c>
      <c r="B155" s="16" t="s">
        <v>921</v>
      </c>
      <c r="C155" s="7" t="s">
        <v>760</v>
      </c>
      <c r="F1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"611156e8-5dda-4be8-bbfb-53a02ac1d273", "functor" : "queryLabelView",  "components" : [</v>
      </c>
    </row>
    <row r="156" spans="1:6" x14ac:dyDescent="0.25">
      <c r="A156" s="13" t="s">
        <v>549</v>
      </c>
      <c r="B156" s="17" t="s">
        <v>914</v>
      </c>
      <c r="C156" s="7" t="s">
        <v>257</v>
      </c>
      <c r="D156" s="23" t="s">
        <v>830</v>
      </c>
      <c r="F1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"91f375be-71f0-46e2-9f29-0ad17b702f53" , "functor" : "labelName" , "components": [ { "value": "Price Range", "type" : "string" } ] }  , </v>
      </c>
    </row>
    <row r="157" spans="1:6" x14ac:dyDescent="0.25">
      <c r="A157" s="13" t="s">
        <v>550</v>
      </c>
      <c r="B157" s="17" t="s">
        <v>883</v>
      </c>
      <c r="C157" s="7" t="s">
        <v>257</v>
      </c>
      <c r="D157" s="23" t="s">
        <v>765</v>
      </c>
      <c r="F1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"b7b7a17d-ecde-4a14-9040-6e315548ded9" , "functor" : "labelPointer" , "components": [ { "value": "00000000-0000-0000-0000-000000000000", "type" : "string" } ] }  , </v>
      </c>
    </row>
    <row r="158" spans="1:6" x14ac:dyDescent="0.25">
      <c r="A158" s="13" t="s">
        <v>551</v>
      </c>
      <c r="B158" s="17" t="s">
        <v>884</v>
      </c>
      <c r="C158" s="7" t="s">
        <v>257</v>
      </c>
      <c r="D158" s="23" t="s">
        <v>859</v>
      </c>
      <c r="F1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"9429e5da-72f1-4182-b88d-853f665699b5" , "functor" : "controlType" , "components": [ { "value": "checkbox basic filters", "type" : "string" } ] } </v>
      </c>
    </row>
    <row r="159" spans="1:6" x14ac:dyDescent="0.25">
      <c r="A159" s="13" t="s">
        <v>552</v>
      </c>
      <c r="B159" s="19" t="s">
        <v>820</v>
      </c>
      <c r="C159" s="7" t="s">
        <v>766</v>
      </c>
      <c r="F1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0" spans="1:6" x14ac:dyDescent="0.25">
      <c r="A160" s="13" t="s">
        <v>553</v>
      </c>
      <c r="B160" s="16" t="s">
        <v>921</v>
      </c>
      <c r="C160" s="7" t="s">
        <v>760</v>
      </c>
      <c r="F1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"b8999b5a-0a22-4d88-8c73-2ea0e1b3083d", "functor" : "queryLabelView",  "components" : [</v>
      </c>
    </row>
    <row r="161" spans="1:6" x14ac:dyDescent="0.25">
      <c r="A161" s="13" t="s">
        <v>554</v>
      </c>
      <c r="B161" s="17" t="s">
        <v>914</v>
      </c>
      <c r="C161" s="7" t="s">
        <v>257</v>
      </c>
      <c r="D161" s="23" t="s">
        <v>831</v>
      </c>
      <c r="F1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"c88c9fb6-5659-4bf0-804f-0b24902bbbfd" , "functor" : "labelName" , "components": [ { "value": "Posted Date", "type" : "string" } ] }  , </v>
      </c>
    </row>
    <row r="162" spans="1:6" x14ac:dyDescent="0.25">
      <c r="A162" s="13" t="s">
        <v>555</v>
      </c>
      <c r="B162" s="17" t="s">
        <v>883</v>
      </c>
      <c r="C162" s="7" t="s">
        <v>257</v>
      </c>
      <c r="D162" s="23" t="s">
        <v>765</v>
      </c>
      <c r="F1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"2408d5d1-a95d-4ed8-b1c0-2bff7ec3067f" , "functor" : "labelPointer" , "components": [ { "value": "00000000-0000-0000-0000-000000000000", "type" : "string" } ] }  , </v>
      </c>
    </row>
    <row r="163" spans="1:6" x14ac:dyDescent="0.25">
      <c r="A163" s="13" t="s">
        <v>556</v>
      </c>
      <c r="B163" s="17" t="s">
        <v>884</v>
      </c>
      <c r="C163" s="7" t="s">
        <v>257</v>
      </c>
      <c r="D163" s="23" t="s">
        <v>832</v>
      </c>
      <c r="F1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"65f3e278-c1b4-478c-840a-484ca75703e6" , "functor" : "controlType" , "components": [ { "value": "checkbox date picker", "type" : "string" } ] } </v>
      </c>
    </row>
    <row r="164" spans="1:6" x14ac:dyDescent="0.25">
      <c r="A164" s="13" t="s">
        <v>557</v>
      </c>
      <c r="B164" s="19" t="s">
        <v>820</v>
      </c>
      <c r="C164" s="7" t="s">
        <v>766</v>
      </c>
      <c r="F1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65" spans="1:6" x14ac:dyDescent="0.25">
      <c r="A165" s="13" t="s">
        <v>558</v>
      </c>
      <c r="B165" s="16" t="s">
        <v>921</v>
      </c>
      <c r="C165" s="7" t="s">
        <v>760</v>
      </c>
      <c r="F1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"ba8ffd77-1b70-4ff0-a4d0-0bcbf13a0909", "functor" : "queryLabelView",  "components" : [</v>
      </c>
    </row>
    <row r="166" spans="1:6" x14ac:dyDescent="0.25">
      <c r="A166" s="13" t="s">
        <v>559</v>
      </c>
      <c r="B166" s="17" t="s">
        <v>914</v>
      </c>
      <c r="C166" s="7" t="s">
        <v>257</v>
      </c>
      <c r="D166" s="23" t="s">
        <v>857</v>
      </c>
      <c r="F1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"ffc0d35b-9e1f-4408-bd9b-a634a23e7eec" , "functor" : "labelName" , "components": [ { "value": "Interests", "type" : "string" } ] }  , </v>
      </c>
    </row>
    <row r="167" spans="1:6" x14ac:dyDescent="0.25">
      <c r="A167" s="13" t="s">
        <v>560</v>
      </c>
      <c r="B167" s="17" t="s">
        <v>883</v>
      </c>
      <c r="C167" s="7" t="s">
        <v>257</v>
      </c>
      <c r="D167" s="23" t="s">
        <v>765</v>
      </c>
      <c r="F1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"054b36d8-43a8-488a-8d4e-13966088de31" , "functor" : "labelPointer" , "components": [ { "value": "00000000-0000-0000-0000-000000000000", "type" : "string" } ] }  , </v>
      </c>
    </row>
    <row r="168" spans="1:6" x14ac:dyDescent="0.25">
      <c r="A168" s="13" t="s">
        <v>561</v>
      </c>
      <c r="B168" s="17" t="s">
        <v>884</v>
      </c>
      <c r="C168" s="7" t="s">
        <v>257</v>
      </c>
      <c r="D168" s="23" t="s">
        <v>757</v>
      </c>
      <c r="F1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"c46ad357-7145-47e0-b85f-ba3b93211d8a" , "functor" : "controlType" , "components": [ { "value": "autotype label", "type" : "string" } ] } </v>
      </c>
    </row>
    <row r="169" spans="1:6" x14ac:dyDescent="0.25">
      <c r="A169" s="13" t="s">
        <v>562</v>
      </c>
      <c r="B169" s="19" t="s">
        <v>820</v>
      </c>
      <c r="C169" s="7" t="s">
        <v>766</v>
      </c>
      <c r="F1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0" spans="1:6" x14ac:dyDescent="0.25">
      <c r="A170" s="13" t="s">
        <v>563</v>
      </c>
      <c r="B170" s="16" t="s">
        <v>921</v>
      </c>
      <c r="C170" s="7" t="s">
        <v>760</v>
      </c>
      <c r="F1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"1e5fd992-7577-4c5d-a717-4bdebe083f13", "functor" : "queryLabelView",  "components" : [</v>
      </c>
    </row>
    <row r="171" spans="1:6" x14ac:dyDescent="0.25">
      <c r="A171" s="13" t="s">
        <v>564</v>
      </c>
      <c r="B171" s="41" t="s">
        <v>914</v>
      </c>
      <c r="C171" s="7" t="s">
        <v>257</v>
      </c>
      <c r="D171" s="23" t="s">
        <v>858</v>
      </c>
      <c r="F1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"45cdb5c6-e8bc-44bd-9ddc-89c21b1bac7a" , "functor" : "labelName" , "components": [ { "value": "Channels", "type" : "string" } ] }  , </v>
      </c>
    </row>
    <row r="172" spans="1:6" x14ac:dyDescent="0.25">
      <c r="A172" s="13" t="s">
        <v>565</v>
      </c>
      <c r="B172" s="17" t="s">
        <v>883</v>
      </c>
      <c r="C172" s="7" t="s">
        <v>257</v>
      </c>
      <c r="D172" s="23" t="s">
        <v>765</v>
      </c>
      <c r="F1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"384b4518-41fb-41dd-929d-cd587b7c54c6" , "functor" : "labelPointer" , "components": [ { "value": "00000000-0000-0000-0000-000000000000", "type" : "string" } ] }  , </v>
      </c>
    </row>
    <row r="173" spans="1:6" x14ac:dyDescent="0.25">
      <c r="A173" s="13" t="s">
        <v>566</v>
      </c>
      <c r="B173" s="17" t="s">
        <v>884</v>
      </c>
      <c r="C173" s="7" t="s">
        <v>257</v>
      </c>
      <c r="D173" s="23" t="s">
        <v>757</v>
      </c>
      <c r="F1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"e84c8b23-c473-45c6-ad70-c3e5af3d8c63" , "functor" : "controlType" , "components": [ { "value": "autotype label", "type" : "string" } ] } </v>
      </c>
    </row>
    <row r="174" spans="1:6" x14ac:dyDescent="0.25">
      <c r="A174" s="13" t="s">
        <v>567</v>
      </c>
      <c r="B174" s="19" t="s">
        <v>820</v>
      </c>
      <c r="C174" s="7" t="s">
        <v>764</v>
      </c>
      <c r="F1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75" spans="1:6" x14ac:dyDescent="0.25">
      <c r="A175" s="13" t="s">
        <v>568</v>
      </c>
      <c r="B175" s="20" t="s">
        <v>820</v>
      </c>
      <c r="C175" s="7" t="s">
        <v>766</v>
      </c>
      <c r="F1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76" spans="1:6" x14ac:dyDescent="0.25">
      <c r="A176" s="13" t="s">
        <v>569</v>
      </c>
      <c r="B176" s="68" t="s">
        <v>867</v>
      </c>
      <c r="C176" s="7" t="s">
        <v>760</v>
      </c>
      <c r="F1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"aa084a50-44ce-45d9-9c37-968473269349", "functor" : "views",  "components" : [</v>
      </c>
    </row>
    <row r="177" spans="1:6" x14ac:dyDescent="0.25">
      <c r="A177" s="13" t="s">
        <v>570</v>
      </c>
      <c r="B177" s="60" t="s">
        <v>922</v>
      </c>
      <c r="C177" s="7" t="s">
        <v>760</v>
      </c>
      <c r="F1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"d1b0588c-fad8-4202-bd60-cb24f4a80b56", "functor" : "view",  "components" : [</v>
      </c>
    </row>
    <row r="178" spans="1:6" x14ac:dyDescent="0.25">
      <c r="A178" s="13" t="s">
        <v>571</v>
      </c>
      <c r="B178" s="59" t="s">
        <v>915</v>
      </c>
      <c r="C178" s="7" t="s">
        <v>257</v>
      </c>
      <c r="D178" s="23" t="s">
        <v>916</v>
      </c>
      <c r="F1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"ed4b0b1d-506b-406a-a077-6dd500caf179" , "functor" : "viewName" , "components": [ { "value": "Suggesed Matches", "type" : "string" } ] }  , </v>
      </c>
    </row>
    <row r="179" spans="1:6" x14ac:dyDescent="0.25">
      <c r="A179" s="13" t="s">
        <v>572</v>
      </c>
      <c r="B179" s="41" t="s">
        <v>866</v>
      </c>
      <c r="C179" s="7" t="s">
        <v>760</v>
      </c>
      <c r="F1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"2fe6e725-e102-4bdb-bff3-0ee48777545e", "functor" : "prefillInControl",  "components" : [</v>
      </c>
    </row>
    <row r="180" spans="1:6" x14ac:dyDescent="0.25">
      <c r="A180" s="13" t="s">
        <v>573</v>
      </c>
      <c r="B180" s="43" t="s">
        <v>923</v>
      </c>
      <c r="C180" s="7" t="s">
        <v>257</v>
      </c>
      <c r="D180" t="s">
        <v>342</v>
      </c>
      <c r="E180" t="s">
        <v>768</v>
      </c>
      <c r="F1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"af511031-4593-47ec-be6d-4eed10c1ce33" , "functor" : "labelViewId" , "components": [ { "value": "61017577-5864-425e-b009-d4be2cb7701a", "type" : "string" } ] }  , </v>
      </c>
    </row>
    <row r="181" spans="1:6" x14ac:dyDescent="0.25">
      <c r="A181" s="13" t="s">
        <v>574</v>
      </c>
      <c r="B181" s="24" t="s">
        <v>753</v>
      </c>
      <c r="C181" s="31" t="s">
        <v>760</v>
      </c>
      <c r="D181" s="45"/>
      <c r="E181" s="5" t="s">
        <v>771</v>
      </c>
      <c r="F1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"7705e700-2402-4818-88ad-3343dc1cbe5b", "functor" : "defaults",  "components" : [</v>
      </c>
    </row>
    <row r="182" spans="1:6" x14ac:dyDescent="0.25">
      <c r="A182" s="13" t="s">
        <v>575</v>
      </c>
      <c r="B182" s="44" t="s">
        <v>754</v>
      </c>
      <c r="C182" s="31" t="s">
        <v>257</v>
      </c>
      <c r="D182" s="46" t="s">
        <v>348</v>
      </c>
      <c r="E182" s="5" t="s">
        <v>262</v>
      </c>
      <c r="F1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"bb843769-aa47-407f-9a32-2e94214fbdd1" , "functor" : "value" , "components": [ { "value": "b48bfe5a-15fa-4d8e-b253-752b51c2b94b", "type" : "string" } ] }  , </v>
      </c>
    </row>
    <row r="183" spans="1:6" x14ac:dyDescent="0.25">
      <c r="A183" s="13" t="s">
        <v>576</v>
      </c>
      <c r="B183" s="44" t="s">
        <v>754</v>
      </c>
      <c r="C183" s="31" t="s">
        <v>257</v>
      </c>
      <c r="D183" s="46" t="s">
        <v>350</v>
      </c>
      <c r="E183" s="5" t="s">
        <v>264</v>
      </c>
      <c r="F1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"575577a4-28bc-447c-8334-1aafdd6c2aa6" , "functor" : "value" , "components": [ { "value": "ef6a7b08-beaf-4c8a-994f-dcbed4a37909", "type" : "string" } ] } </v>
      </c>
    </row>
    <row r="184" spans="1:6" x14ac:dyDescent="0.25">
      <c r="A184" s="13" t="s">
        <v>577</v>
      </c>
      <c r="B184" s="43" t="s">
        <v>820</v>
      </c>
      <c r="C184" s="26" t="s">
        <v>764</v>
      </c>
      <c r="F1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5" spans="1:6" x14ac:dyDescent="0.25">
      <c r="A185" s="13" t="s">
        <v>578</v>
      </c>
      <c r="B185" s="41" t="s">
        <v>820</v>
      </c>
      <c r="C185" s="7" t="s">
        <v>764</v>
      </c>
      <c r="F1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86" spans="1:6" x14ac:dyDescent="0.25">
      <c r="A186" s="13" t="s">
        <v>579</v>
      </c>
      <c r="B186" s="19" t="s">
        <v>820</v>
      </c>
      <c r="C186" s="7" t="s">
        <v>766</v>
      </c>
      <c r="F1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87" spans="1:6" x14ac:dyDescent="0.25">
      <c r="A187" s="13" t="s">
        <v>580</v>
      </c>
      <c r="B187" s="19" t="s">
        <v>922</v>
      </c>
      <c r="C187" s="7" t="s">
        <v>760</v>
      </c>
      <c r="F1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"5b387f0d-c845-4701-a571-03e49fd2d4d0", "functor" : "view",  "components" : [</v>
      </c>
    </row>
    <row r="188" spans="1:6" x14ac:dyDescent="0.25">
      <c r="A188" s="13" t="s">
        <v>581</v>
      </c>
      <c r="B188" s="41" t="s">
        <v>915</v>
      </c>
      <c r="C188" s="7" t="s">
        <v>257</v>
      </c>
      <c r="D188" s="23" t="s">
        <v>917</v>
      </c>
      <c r="F1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"1de45d24-52e0-4bce-b666-19a5697133a0" , "functor" : "viewName" , "components": [ { "value": "Invisible", "type" : "string" } ] } </v>
      </c>
    </row>
    <row r="189" spans="1:6" x14ac:dyDescent="0.25">
      <c r="A189" s="13" t="s">
        <v>582</v>
      </c>
      <c r="B189" s="19" t="s">
        <v>820</v>
      </c>
      <c r="C189" s="7" t="s">
        <v>766</v>
      </c>
      <c r="F1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0" spans="1:6" x14ac:dyDescent="0.25">
      <c r="A190" s="13" t="s">
        <v>583</v>
      </c>
      <c r="B190" s="60" t="s">
        <v>922</v>
      </c>
      <c r="C190" s="7" t="s">
        <v>760</v>
      </c>
      <c r="F1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"bc40fd83-04db-47ef-9e96-eee9e37e534b", "functor" : "view",  "components" : [</v>
      </c>
    </row>
    <row r="191" spans="1:6" x14ac:dyDescent="0.25">
      <c r="A191" s="13" t="s">
        <v>584</v>
      </c>
      <c r="B191" s="59" t="s">
        <v>915</v>
      </c>
      <c r="C191" s="7" t="s">
        <v>257</v>
      </c>
      <c r="D191" s="23" t="s">
        <v>826</v>
      </c>
      <c r="F1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"42d9420c-ea6f-41d8-bd9a-e35bc78059cf" , "functor" : "viewName" , "components": [ { "value": "Available", "type" : "string" } ] } </v>
      </c>
    </row>
    <row r="192" spans="1:6" x14ac:dyDescent="0.25">
      <c r="A192" s="13" t="s">
        <v>585</v>
      </c>
      <c r="B192" s="60" t="s">
        <v>820</v>
      </c>
      <c r="C192" s="7" t="s">
        <v>766</v>
      </c>
      <c r="F1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3" spans="1:6" x14ac:dyDescent="0.25">
      <c r="A193" s="13" t="s">
        <v>586</v>
      </c>
      <c r="B193" s="60" t="s">
        <v>922</v>
      </c>
      <c r="C193" s="7" t="s">
        <v>760</v>
      </c>
      <c r="F1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"12658918-e010-4e75-9e37-e566927cb9f1", "functor" : "view",  "components" : [</v>
      </c>
    </row>
    <row r="194" spans="1:6" x14ac:dyDescent="0.25">
      <c r="A194" t="s">
        <v>587</v>
      </c>
      <c r="B194" s="59" t="s">
        <v>915</v>
      </c>
      <c r="C194" s="7" t="s">
        <v>257</v>
      </c>
      <c r="D194" s="23" t="s">
        <v>827</v>
      </c>
      <c r="F1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"3b668e68-fc39-4831-a297-b8686c77abe0" , "functor" : "viewName" , "components": [ { "value": "Inactive", "type" : "string" } ] } </v>
      </c>
    </row>
    <row r="195" spans="1:6" x14ac:dyDescent="0.25">
      <c r="A195" t="s">
        <v>588</v>
      </c>
      <c r="B195" s="60" t="s">
        <v>820</v>
      </c>
      <c r="C195" s="7" t="s">
        <v>766</v>
      </c>
      <c r="F1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196" spans="1:6" x14ac:dyDescent="0.25">
      <c r="A196" t="s">
        <v>589</v>
      </c>
      <c r="B196" s="60" t="s">
        <v>922</v>
      </c>
      <c r="C196" s="7" t="s">
        <v>760</v>
      </c>
      <c r="F1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"cccb31c4-f74d-427e-8c3e-543850b3dcf8", "functor" : "view",  "components" : [</v>
      </c>
    </row>
    <row r="197" spans="1:6" x14ac:dyDescent="0.25">
      <c r="A197" t="s">
        <v>590</v>
      </c>
      <c r="B197" s="59" t="s">
        <v>915</v>
      </c>
      <c r="C197" s="7" t="s">
        <v>257</v>
      </c>
      <c r="D197" s="23" t="s">
        <v>835</v>
      </c>
      <c r="F1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"f4b81f39-8390-4679-b4f1-8c8a2d85e1b4" , "functor" : "viewName" , "components": [ { "value": "Suppressed", "type" : "string" } ] } </v>
      </c>
    </row>
    <row r="198" spans="1:6" x14ac:dyDescent="0.25">
      <c r="A198" t="s">
        <v>591</v>
      </c>
      <c r="B198" s="19" t="s">
        <v>820</v>
      </c>
      <c r="C198" s="7" t="s">
        <v>764</v>
      </c>
      <c r="F1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199" spans="1:6" x14ac:dyDescent="0.25">
      <c r="A199" t="s">
        <v>592</v>
      </c>
      <c r="B199" s="20" t="s">
        <v>820</v>
      </c>
      <c r="C199" s="7" t="s">
        <v>764</v>
      </c>
      <c r="F1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00" spans="1:6" x14ac:dyDescent="0.25">
      <c r="A200" t="s">
        <v>593</v>
      </c>
      <c r="B200" s="21" t="s">
        <v>820</v>
      </c>
      <c r="C200" s="7" t="s">
        <v>766</v>
      </c>
      <c r="F2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1" spans="1:6" x14ac:dyDescent="0.25">
      <c r="A201" t="s">
        <v>594</v>
      </c>
      <c r="B201" s="48" t="s">
        <v>920</v>
      </c>
      <c r="C201" s="7" t="s">
        <v>760</v>
      </c>
      <c r="F2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"a4a3ec35-811b-4c4b-ac03-ef9119b45282", "functor" : "tab",  "components" : [</v>
      </c>
    </row>
    <row r="202" spans="1:6" x14ac:dyDescent="0.25">
      <c r="A202" t="s">
        <v>595</v>
      </c>
      <c r="B202" s="61" t="s">
        <v>913</v>
      </c>
      <c r="C202" s="7" t="s">
        <v>257</v>
      </c>
      <c r="D202" s="23" t="s">
        <v>844</v>
      </c>
      <c r="F2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"5666d7dd-7dfe-4dc7-925e-d2e14a1d0040" , "functor" : "tabName" , "components": [ { "value": "Connections", "type" : "string" } ] }  , </v>
      </c>
    </row>
    <row r="203" spans="1:6" x14ac:dyDescent="0.25">
      <c r="A203" t="s">
        <v>596</v>
      </c>
      <c r="B203" s="67" t="s">
        <v>867</v>
      </c>
      <c r="C203" s="7" t="s">
        <v>760</v>
      </c>
      <c r="F2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"c1cc8da9-83f2-4b3d-a54e-f5d23eb84f07", "functor" : "views",  "components" : [</v>
      </c>
    </row>
    <row r="204" spans="1:6" x14ac:dyDescent="0.25">
      <c r="A204" t="s">
        <v>597</v>
      </c>
      <c r="B204" s="19" t="s">
        <v>922</v>
      </c>
      <c r="C204" s="7" t="s">
        <v>760</v>
      </c>
      <c r="F2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"7c5f91fd-c613-4c93-a055-a17243f959f5", "functor" : "view",  "components" : [</v>
      </c>
    </row>
    <row r="205" spans="1:6" x14ac:dyDescent="0.25">
      <c r="A205" t="s">
        <v>598</v>
      </c>
      <c r="B205" s="41" t="s">
        <v>915</v>
      </c>
      <c r="C205" s="7" t="s">
        <v>257</v>
      </c>
      <c r="D205" s="23" t="s">
        <v>845</v>
      </c>
      <c r="F2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"2e6c3257-33df-409c-9c56-dda455e0b0a7" , "functor" : "viewName" , "components": [ { "value": "All", "type" : "string" } ] } </v>
      </c>
    </row>
    <row r="206" spans="1:6" x14ac:dyDescent="0.25">
      <c r="A206" t="s">
        <v>599</v>
      </c>
      <c r="B206" s="19" t="s">
        <v>820</v>
      </c>
      <c r="C206" s="7" t="s">
        <v>766</v>
      </c>
      <c r="F2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07" spans="1:6" x14ac:dyDescent="0.25">
      <c r="A207" t="s">
        <v>600</v>
      </c>
      <c r="B207" s="19" t="s">
        <v>922</v>
      </c>
      <c r="C207" s="7" t="s">
        <v>760</v>
      </c>
      <c r="F2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"4e5ce069-b6d7-446c-bf65-d7e036488530", "functor" : "view",  "components" : [</v>
      </c>
    </row>
    <row r="208" spans="1:6" x14ac:dyDescent="0.25">
      <c r="A208" t="s">
        <v>601</v>
      </c>
      <c r="B208" s="41" t="s">
        <v>915</v>
      </c>
      <c r="C208" s="7" t="s">
        <v>257</v>
      </c>
      <c r="D208" s="23" t="s">
        <v>846</v>
      </c>
      <c r="F2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"af431d7c-ff5b-44ac-b4b5-dcfa0411ebca" , "functor" : "viewName" , "components": [ { "value": "Favorites", "type" : "string" } ] } </v>
      </c>
    </row>
    <row r="209" spans="1:6" x14ac:dyDescent="0.25">
      <c r="A209" t="s">
        <v>602</v>
      </c>
      <c r="B209" s="19" t="s">
        <v>820</v>
      </c>
      <c r="C209" s="7" t="s">
        <v>766</v>
      </c>
      <c r="F2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0" spans="1:6" x14ac:dyDescent="0.25">
      <c r="A210" t="s">
        <v>603</v>
      </c>
      <c r="B210" s="19" t="s">
        <v>922</v>
      </c>
      <c r="C210" s="7" t="s">
        <v>760</v>
      </c>
      <c r="F2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"fb4ee6cb-a239-4511-846b-2ffb3bbfec28", "functor" : "view",  "components" : [</v>
      </c>
    </row>
    <row r="211" spans="1:6" x14ac:dyDescent="0.25">
      <c r="A211" t="s">
        <v>604</v>
      </c>
      <c r="B211" s="41" t="s">
        <v>915</v>
      </c>
      <c r="C211" s="7" t="s">
        <v>257</v>
      </c>
      <c r="D211" s="23" t="s">
        <v>847</v>
      </c>
      <c r="F2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"044a5d9e-478d-4bd0-af7d-36151f66f878" , "functor" : "viewName" , "components": [ { "value": "Frequent Posters", "type" : "string" } ] } </v>
      </c>
    </row>
    <row r="212" spans="1:6" x14ac:dyDescent="0.25">
      <c r="A212" t="s">
        <v>605</v>
      </c>
      <c r="B212" s="19" t="s">
        <v>820</v>
      </c>
      <c r="C212" s="7" t="s">
        <v>766</v>
      </c>
      <c r="F2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3" spans="1:6" x14ac:dyDescent="0.25">
      <c r="A213" t="s">
        <v>606</v>
      </c>
      <c r="B213" s="19" t="s">
        <v>922</v>
      </c>
      <c r="C213" s="7" t="s">
        <v>760</v>
      </c>
      <c r="F2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"27488afb-b0ed-4e1a-b47d-28380f1dc706", "functor" : "view",  "components" : [</v>
      </c>
    </row>
    <row r="214" spans="1:6" x14ac:dyDescent="0.25">
      <c r="A214" t="s">
        <v>607</v>
      </c>
      <c r="B214" s="41" t="s">
        <v>915</v>
      </c>
      <c r="C214" s="7" t="s">
        <v>257</v>
      </c>
      <c r="D214" s="23" t="s">
        <v>835</v>
      </c>
      <c r="F2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"c6cbc037-9d83-4f49-84f9-fbb4091cb6ec" , "functor" : "viewName" , "components": [ { "value": "Suppressed", "type" : "string" } ] } </v>
      </c>
    </row>
    <row r="215" spans="1:6" x14ac:dyDescent="0.25">
      <c r="A215" t="s">
        <v>608</v>
      </c>
      <c r="B215" s="19" t="s">
        <v>820</v>
      </c>
      <c r="C215" s="7" t="s">
        <v>764</v>
      </c>
      <c r="F2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6" spans="1:6" x14ac:dyDescent="0.25">
      <c r="A216" t="s">
        <v>609</v>
      </c>
      <c r="B216" s="20" t="s">
        <v>820</v>
      </c>
      <c r="C216" s="7" t="s">
        <v>764</v>
      </c>
      <c r="F2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17" spans="1:6" x14ac:dyDescent="0.25">
      <c r="A217" t="s">
        <v>610</v>
      </c>
      <c r="B217" s="21" t="s">
        <v>820</v>
      </c>
      <c r="C217" s="7" t="s">
        <v>766</v>
      </c>
      <c r="F2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18" spans="1:6" x14ac:dyDescent="0.25">
      <c r="A218" t="s">
        <v>611</v>
      </c>
      <c r="B218" s="48" t="s">
        <v>920</v>
      </c>
      <c r="C218" s="7" t="s">
        <v>760</v>
      </c>
      <c r="F2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"8c6ae4e2-6ced-498b-9df6-ae4164c4f44b", "functor" : "tab",  "components" : [</v>
      </c>
    </row>
    <row r="219" spans="1:6" x14ac:dyDescent="0.25">
      <c r="A219" t="s">
        <v>612</v>
      </c>
      <c r="B219" s="61" t="s">
        <v>913</v>
      </c>
      <c r="C219" s="7" t="s">
        <v>257</v>
      </c>
      <c r="D219" s="23" t="s">
        <v>918</v>
      </c>
      <c r="F2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"8efc6124-acf4-4c30-acac-886df546a27b" , "functor" : "tabName" , "components": [ { "value": "Moderators", "type" : "string" } ] } </v>
      </c>
    </row>
    <row r="220" spans="1:6" x14ac:dyDescent="0.25">
      <c r="A220" t="s">
        <v>613</v>
      </c>
      <c r="B220" s="21" t="s">
        <v>820</v>
      </c>
      <c r="C220" s="7" t="s">
        <v>766</v>
      </c>
      <c r="F2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1" spans="1:6" x14ac:dyDescent="0.25">
      <c r="A221" t="s">
        <v>614</v>
      </c>
      <c r="B221" s="48" t="s">
        <v>920</v>
      </c>
      <c r="C221" s="7" t="s">
        <v>760</v>
      </c>
      <c r="F2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"5ad0747b-9989-4851-ba5b-b9e5cf29ca38", "functor" : "tab",  "components" : [</v>
      </c>
    </row>
    <row r="222" spans="1:6" x14ac:dyDescent="0.25">
      <c r="A222" t="s">
        <v>615</v>
      </c>
      <c r="B222" s="61" t="s">
        <v>913</v>
      </c>
      <c r="C222" s="7" t="s">
        <v>257</v>
      </c>
      <c r="D222" s="23" t="s">
        <v>919</v>
      </c>
      <c r="F2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"410f258c-f290-4bbb-bf20-c18fe1accece" , "functor" : "tabName" , "components": [ { "value": "Contacts", "type" : "string" } ] }  , </v>
      </c>
    </row>
    <row r="223" spans="1:6" x14ac:dyDescent="0.25">
      <c r="A223" t="s">
        <v>616</v>
      </c>
      <c r="B223" s="67" t="s">
        <v>867</v>
      </c>
      <c r="C223" s="7" t="s">
        <v>760</v>
      </c>
      <c r="F2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"c0dcbe0f-780d-4489-ab9d-a5b97eb72c09", "functor" : "views",  "components" : [</v>
      </c>
    </row>
    <row r="224" spans="1:6" x14ac:dyDescent="0.25">
      <c r="A224" t="s">
        <v>617</v>
      </c>
      <c r="B224" s="19" t="s">
        <v>922</v>
      </c>
      <c r="C224" s="7" t="s">
        <v>760</v>
      </c>
      <c r="F2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"e5c82d1e-a616-41dc-8d75-41bea0d3ce10", "functor" : "view",  "components" : [</v>
      </c>
    </row>
    <row r="225" spans="1:6" x14ac:dyDescent="0.25">
      <c r="A225" t="s">
        <v>618</v>
      </c>
      <c r="B225" s="41" t="s">
        <v>915</v>
      </c>
      <c r="C225" s="7" t="s">
        <v>257</v>
      </c>
      <c r="D225" s="23" t="s">
        <v>845</v>
      </c>
      <c r="F2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"e7bacbda-8726-4479-b5cf-5ab407cf9c0d" , "functor" : "viewName" , "components": [ { "value": "All", "type" : "string" } ] } </v>
      </c>
    </row>
    <row r="226" spans="1:6" x14ac:dyDescent="0.25">
      <c r="A226" t="s">
        <v>619</v>
      </c>
      <c r="B226" s="19" t="s">
        <v>820</v>
      </c>
      <c r="C226" s="7" t="s">
        <v>766</v>
      </c>
      <c r="F2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27" spans="1:6" x14ac:dyDescent="0.25">
      <c r="A227" t="s">
        <v>620</v>
      </c>
      <c r="B227" s="19" t="s">
        <v>922</v>
      </c>
      <c r="C227" s="7" t="s">
        <v>760</v>
      </c>
      <c r="F2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"d5d523f6-01b1-442b-a78a-b0ccd7b3daf0", "functor" : "view",  "components" : [</v>
      </c>
    </row>
    <row r="228" spans="1:6" x14ac:dyDescent="0.25">
      <c r="A228" t="s">
        <v>621</v>
      </c>
      <c r="B228" s="41" t="s">
        <v>915</v>
      </c>
      <c r="C228" s="7" t="s">
        <v>257</v>
      </c>
      <c r="D228" s="23" t="s">
        <v>848</v>
      </c>
      <c r="F2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"b54cccf6-42c2-4c23-b626-f6dc25c9fdcd" , "functor" : "viewName" , "components": [ { "value": "Current", "type" : "string" } ] } </v>
      </c>
    </row>
    <row r="229" spans="1:6" x14ac:dyDescent="0.25">
      <c r="A229" t="s">
        <v>622</v>
      </c>
      <c r="B229" s="19" t="s">
        <v>820</v>
      </c>
      <c r="C229" s="7" t="s">
        <v>766</v>
      </c>
      <c r="F2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0" spans="1:6" x14ac:dyDescent="0.25">
      <c r="A230" t="s">
        <v>623</v>
      </c>
      <c r="B230" s="19" t="s">
        <v>922</v>
      </c>
      <c r="C230" s="7" t="s">
        <v>760</v>
      </c>
      <c r="F2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"4c165732-0f1e-496e-b2b2-54564ebed3b3", "functor" : "view",  "components" : [</v>
      </c>
    </row>
    <row r="231" spans="1:6" x14ac:dyDescent="0.25">
      <c r="A231" t="s">
        <v>624</v>
      </c>
      <c r="B231" s="41" t="s">
        <v>915</v>
      </c>
      <c r="C231" s="7" t="s">
        <v>257</v>
      </c>
      <c r="D231" s="23" t="s">
        <v>849</v>
      </c>
      <c r="F2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"0c6d3ffe-6f40-4a5e-a113-965fcbbdd094" , "functor" : "viewName" , "components": [ { "value": "Bidding", "type" : "string" } ] } </v>
      </c>
    </row>
    <row r="232" spans="1:6" x14ac:dyDescent="0.25">
      <c r="A232" t="s">
        <v>625</v>
      </c>
      <c r="B232" s="19" t="s">
        <v>820</v>
      </c>
      <c r="C232" s="7" t="s">
        <v>766</v>
      </c>
      <c r="F2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3" spans="1:6" x14ac:dyDescent="0.25">
      <c r="A233" t="s">
        <v>626</v>
      </c>
      <c r="B233" s="19" t="s">
        <v>922</v>
      </c>
      <c r="C233" s="7" t="s">
        <v>760</v>
      </c>
      <c r="F2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"b0f04694-5347-4a02-a5ec-c4872b397c03", "functor" : "view",  "components" : [</v>
      </c>
    </row>
    <row r="234" spans="1:6" x14ac:dyDescent="0.25">
      <c r="A234" t="s">
        <v>627</v>
      </c>
      <c r="B234" s="41" t="s">
        <v>915</v>
      </c>
      <c r="C234" s="7" t="s">
        <v>257</v>
      </c>
      <c r="D234" s="23" t="s">
        <v>842</v>
      </c>
      <c r="F2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"5ad05e45-fdbc-4afe-9ed5-1eea5cc3f6d0" , "functor" : "viewName" , "components": [ { "value": "Closed", "type" : "string" } ] } </v>
      </c>
    </row>
    <row r="235" spans="1:6" x14ac:dyDescent="0.25">
      <c r="A235" t="s">
        <v>628</v>
      </c>
      <c r="B235" s="19" t="s">
        <v>820</v>
      </c>
      <c r="C235" s="7" t="s">
        <v>764</v>
      </c>
      <c r="F2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6" spans="1:6" x14ac:dyDescent="0.25">
      <c r="A236" t="s">
        <v>629</v>
      </c>
      <c r="B236" s="20" t="s">
        <v>820</v>
      </c>
      <c r="C236" s="7" t="s">
        <v>764</v>
      </c>
      <c r="F2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7" spans="1:6" x14ac:dyDescent="0.25">
      <c r="A237" t="s">
        <v>630</v>
      </c>
      <c r="B237" s="21" t="s">
        <v>820</v>
      </c>
      <c r="C237" s="7" t="s">
        <v>764</v>
      </c>
      <c r="F2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238" spans="1:6" x14ac:dyDescent="0.25">
      <c r="A238" s="13" t="s">
        <v>427</v>
      </c>
      <c r="B238" s="18" t="s">
        <v>820</v>
      </c>
      <c r="C238" s="7" t="s">
        <v>766</v>
      </c>
      <c r="F2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239" spans="1:6" x14ac:dyDescent="0.25">
      <c r="A239" s="11" t="s">
        <v>343</v>
      </c>
      <c r="B239" s="25" t="s">
        <v>341</v>
      </c>
      <c r="C239" s="7" t="s">
        <v>760</v>
      </c>
      <c r="F2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"9a36211f-8b6e-4d88-8f25-a85b1d2e22b6", "functor" : "skills",  "components" : [</v>
      </c>
    </row>
    <row r="240" spans="1:6" x14ac:dyDescent="0.25">
      <c r="A240" s="13" t="s">
        <v>344</v>
      </c>
      <c r="B240" s="14">
        <v>1</v>
      </c>
      <c r="C240" s="7" t="s">
        <v>257</v>
      </c>
      <c r="D240" s="23" t="s">
        <v>258</v>
      </c>
      <c r="F2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"f68fbdc6-f684-4e71-b4df-bd0b373c957a" , "functor" : "1" , "components": [ { "value": "Adobe Illustrator", "type" : "string" } ] }  , </v>
      </c>
    </row>
    <row r="241" spans="1:6" x14ac:dyDescent="0.25">
      <c r="A241" s="13" t="s">
        <v>345</v>
      </c>
      <c r="B241" s="14">
        <v>2</v>
      </c>
      <c r="C241" s="7" t="s">
        <v>257</v>
      </c>
      <c r="D241" s="23" t="s">
        <v>259</v>
      </c>
      <c r="F2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"154f5fef-a523-4aab-a3f9-6dced4fdee21" , "functor" : "2" , "components": [ { "value": "Adobe InDesign", "type" : "string" } ] }  , </v>
      </c>
    </row>
    <row r="242" spans="1:6" x14ac:dyDescent="0.25">
      <c r="A242" s="13" t="s">
        <v>346</v>
      </c>
      <c r="B242" s="14">
        <v>3</v>
      </c>
      <c r="C242" s="7" t="s">
        <v>257</v>
      </c>
      <c r="D242" s="23" t="s">
        <v>260</v>
      </c>
      <c r="F2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"4416192b-9dec-49b0-9d13-fb0815af6c3f" , "functor" : "3" , "components": [ { "value": "Adobe Photoshop", "type" : "string" } ] }  , </v>
      </c>
    </row>
    <row r="243" spans="1:6" x14ac:dyDescent="0.25">
      <c r="A243" s="13" t="s">
        <v>347</v>
      </c>
      <c r="B243" s="14">
        <v>4</v>
      </c>
      <c r="C243" s="7" t="s">
        <v>257</v>
      </c>
      <c r="D243" s="23" t="s">
        <v>261</v>
      </c>
      <c r="F2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"3c91c578-2d39-42d4-adb0-9071d9eb116a" , "functor" : "4" , "components": [ { "value": "Analytics", "type" : "string" } ] }  , </v>
      </c>
    </row>
    <row r="244" spans="1:6" x14ac:dyDescent="0.25">
      <c r="A244" s="13" t="s">
        <v>348</v>
      </c>
      <c r="B244" s="14">
        <v>5</v>
      </c>
      <c r="C244" s="7" t="s">
        <v>257</v>
      </c>
      <c r="D244" s="23" t="s">
        <v>262</v>
      </c>
      <c r="F2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"b48bfe5a-15fa-4d8e-b253-752b51c2b94b" , "functor" : "5" , "components": [ { "value": "Android", "type" : "string" } ] }  , </v>
      </c>
    </row>
    <row r="245" spans="1:6" x14ac:dyDescent="0.25">
      <c r="A245" s="13" t="s">
        <v>349</v>
      </c>
      <c r="B245" s="14">
        <v>6</v>
      </c>
      <c r="C245" s="7" t="s">
        <v>257</v>
      </c>
      <c r="D245" s="23" t="s">
        <v>263</v>
      </c>
      <c r="F2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"3c855583-2871-4a44-9cb5-87d066d0cfb0" , "functor" : "6" , "components": [ { "value": "APIs", "type" : "string" } ] }  , </v>
      </c>
    </row>
    <row r="246" spans="1:6" x14ac:dyDescent="0.25">
      <c r="A246" s="13" t="s">
        <v>350</v>
      </c>
      <c r="B246" s="14">
        <v>7</v>
      </c>
      <c r="C246" s="7" t="s">
        <v>257</v>
      </c>
      <c r="D246" s="23" t="s">
        <v>264</v>
      </c>
      <c r="F2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"ef6a7b08-beaf-4c8a-994f-dcbed4a37909" , "functor" : "7" , "components": [ { "value": "Art Design", "type" : "string" } ] }  , </v>
      </c>
    </row>
    <row r="247" spans="1:6" x14ac:dyDescent="0.25">
      <c r="A247" s="13" t="s">
        <v>351</v>
      </c>
      <c r="B247" s="14">
        <v>8</v>
      </c>
      <c r="C247" s="7" t="s">
        <v>257</v>
      </c>
      <c r="D247" s="23" t="s">
        <v>265</v>
      </c>
      <c r="F2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"133d68b1-590b-43f6-a8f3-5d71df21b832" , "functor" : "8" , "components": [ { "value": "AutoCAD", "type" : "string" } ] }  , </v>
      </c>
    </row>
    <row r="248" spans="1:6" x14ac:dyDescent="0.25">
      <c r="A248" s="13" t="s">
        <v>352</v>
      </c>
      <c r="B248" s="14">
        <v>9</v>
      </c>
      <c r="C248" s="7" t="s">
        <v>257</v>
      </c>
      <c r="D248" s="23" t="s">
        <v>266</v>
      </c>
      <c r="F2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"dabec9ba-3b44-4fc8-a012-0fb44329bce8" , "functor" : "9" , "components": [ { "value": "Backup Management", "type" : "string" } ] }  , </v>
      </c>
    </row>
    <row r="249" spans="1:6" x14ac:dyDescent="0.25">
      <c r="A249" s="13" t="s">
        <v>353</v>
      </c>
      <c r="B249" s="14">
        <v>10</v>
      </c>
      <c r="C249" s="7" t="s">
        <v>257</v>
      </c>
      <c r="D249" s="23" t="s">
        <v>267</v>
      </c>
      <c r="F2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"9b5454de-c111-41d1-a461-2eba1165499f" , "functor" : "10" , "components": [ { "value": "C", "type" : "string" } ] }  , </v>
      </c>
    </row>
    <row r="250" spans="1:6" x14ac:dyDescent="0.25">
      <c r="A250" s="13" t="s">
        <v>354</v>
      </c>
      <c r="B250" s="14">
        <v>11</v>
      </c>
      <c r="C250" s="7" t="s">
        <v>257</v>
      </c>
      <c r="D250" s="23" t="s">
        <v>268</v>
      </c>
      <c r="F2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"da1fd939-817f-4e4c-8579-109b387fecd4" , "functor" : "11" , "components": [ { "value": "C++", "type" : "string" } ] }  , </v>
      </c>
    </row>
    <row r="251" spans="1:6" x14ac:dyDescent="0.25">
      <c r="A251" s="53" t="s">
        <v>434</v>
      </c>
      <c r="B251" s="14">
        <v>12</v>
      </c>
      <c r="C251" s="7" t="s">
        <v>257</v>
      </c>
      <c r="D251" s="23" t="s">
        <v>269</v>
      </c>
      <c r="F2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"424e3129-edff-4646-aa99-b393495284a5" , "functor" : "12" , "components": [ { "value": "Certifications", "type" : "string" } ] }  , </v>
      </c>
    </row>
    <row r="252" spans="1:6" x14ac:dyDescent="0.25">
      <c r="A252" s="13" t="s">
        <v>355</v>
      </c>
      <c r="B252" s="14">
        <v>13</v>
      </c>
      <c r="C252" s="7" t="s">
        <v>257</v>
      </c>
      <c r="D252" s="23" t="s">
        <v>270</v>
      </c>
      <c r="F2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"75c9eaa6-31e5-4487-9bc7-50ecfd5e305e" , "functor" : "13" , "components": [ { "value": "Client Server", "type" : "string" } ] }  , </v>
      </c>
    </row>
    <row r="253" spans="1:6" x14ac:dyDescent="0.25">
      <c r="A253" s="13" t="s">
        <v>356</v>
      </c>
      <c r="B253" s="14">
        <v>14</v>
      </c>
      <c r="C253" s="7" t="s">
        <v>257</v>
      </c>
      <c r="D253" s="23" t="s">
        <v>271</v>
      </c>
      <c r="F2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"0aaf6951-0fdf-4849-a4e1-545a9e1686c4" , "functor" : "14" , "components": [ { "value": "Client Support", "type" : "string" } ] }  , </v>
      </c>
    </row>
    <row r="254" spans="1:6" x14ac:dyDescent="0.25">
      <c r="A254" s="13" t="s">
        <v>357</v>
      </c>
      <c r="B254" s="14">
        <v>15</v>
      </c>
      <c r="C254" s="7" t="s">
        <v>257</v>
      </c>
      <c r="D254" s="23" t="s">
        <v>272</v>
      </c>
      <c r="F2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"42a0860c-21e8-4634-a4a4-c4e73bf62062" , "functor" : "15" , "components": [ { "value": "Configuration", "type" : "string" } ] }  , </v>
      </c>
    </row>
    <row r="255" spans="1:6" x14ac:dyDescent="0.25">
      <c r="A255" s="13" t="s">
        <v>358</v>
      </c>
      <c r="B255" s="14">
        <v>16</v>
      </c>
      <c r="C255" s="7" t="s">
        <v>257</v>
      </c>
      <c r="D255" s="23" t="s">
        <v>273</v>
      </c>
      <c r="F2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"131e93e9-0065-4bdd-82ab-13b776412e09" , "functor" : "16" , "components": [ { "value": "Content Management Systems (CMS)", "type" : "string" } ] }  , </v>
      </c>
    </row>
    <row r="256" spans="1:6" x14ac:dyDescent="0.25">
      <c r="A256" s="13" t="s">
        <v>359</v>
      </c>
      <c r="B256" s="14">
        <v>17</v>
      </c>
      <c r="C256" s="7" t="s">
        <v>257</v>
      </c>
      <c r="D256" s="23" t="s">
        <v>274</v>
      </c>
      <c r="F2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"1361d3d5-ff58-42ec-b545-cd1f8adc5072" , "functor" : "17" , "components": [ { "value": "Content Managment", "type" : "string" } ] }  , </v>
      </c>
    </row>
    <row r="257" spans="1:6" x14ac:dyDescent="0.25">
      <c r="A257" s="13" t="s">
        <v>360</v>
      </c>
      <c r="B257" s="14">
        <v>18</v>
      </c>
      <c r="C257" s="7" t="s">
        <v>257</v>
      </c>
      <c r="D257" s="23" t="s">
        <v>275</v>
      </c>
      <c r="F2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"d5d446db-f750-4f97-b7b3-5e1a8eb469cd" , "functor" : "18" , "components": [ { "value": "Corel Draw", "type" : "string" } ] }  , </v>
      </c>
    </row>
    <row r="258" spans="1:6" x14ac:dyDescent="0.25">
      <c r="A258" s="13" t="s">
        <v>361</v>
      </c>
      <c r="B258" s="14">
        <v>19</v>
      </c>
      <c r="C258" s="7" t="s">
        <v>257</v>
      </c>
      <c r="D258" s="23" t="s">
        <v>276</v>
      </c>
      <c r="F2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"6a1e742c-f083-41bc-9bcc-ea4ee5c5138c" , "functor" : "19" , "components": [ { "value": "Corel Word Perfect", "type" : "string" } ] }  , </v>
      </c>
    </row>
    <row r="259" spans="1:6" x14ac:dyDescent="0.25">
      <c r="A259" s="13" t="s">
        <v>362</v>
      </c>
      <c r="B259" s="14">
        <v>20</v>
      </c>
      <c r="C259" s="7" t="s">
        <v>257</v>
      </c>
      <c r="D259" s="23" t="s">
        <v>277</v>
      </c>
      <c r="F2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"2be8fe9b-1d6b-4a52-9255-ff2e7fd93b38" , "functor" : "20" , "components": [ { "value": "CSS", "type" : "string" } ] }  , </v>
      </c>
    </row>
    <row r="260" spans="1:6" x14ac:dyDescent="0.25">
      <c r="A260" s="13" t="s">
        <v>363</v>
      </c>
      <c r="B260" s="14">
        <v>21</v>
      </c>
      <c r="C260" s="7" t="s">
        <v>257</v>
      </c>
      <c r="D260" s="23" t="s">
        <v>278</v>
      </c>
      <c r="F2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"aa570712-a85f-4d11-9ef7-fd6ffcd88e35" , "functor" : "21" , "components": [ { "value": "Data Analytics", "type" : "string" } ] }  , </v>
      </c>
    </row>
    <row r="261" spans="1:6" x14ac:dyDescent="0.25">
      <c r="A261" s="13" t="s">
        <v>364</v>
      </c>
      <c r="B261" s="14">
        <v>22</v>
      </c>
      <c r="C261" s="7" t="s">
        <v>257</v>
      </c>
      <c r="D261" s="23" t="s">
        <v>279</v>
      </c>
      <c r="F2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"b8960ddc-0f18-4d9f-99b1-3b714e649e09" , "functor" : "22" , "components": [ { "value": "Design", "type" : "string" } ] }  , </v>
      </c>
    </row>
    <row r="262" spans="1:6" x14ac:dyDescent="0.25">
      <c r="A262" s="13" t="s">
        <v>365</v>
      </c>
      <c r="B262" s="14">
        <v>23</v>
      </c>
      <c r="C262" s="7" t="s">
        <v>257</v>
      </c>
      <c r="D262" s="23" t="s">
        <v>280</v>
      </c>
      <c r="F26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"908206b9-0db2-4d7d-b6a2-6832a8b1f1f0" , "functor" : "23" , "components": [ { "value": "Desktop Publishing", "type" : "string" } ] }  , </v>
      </c>
    </row>
    <row r="263" spans="1:6" x14ac:dyDescent="0.25">
      <c r="A263" s="13" t="s">
        <v>366</v>
      </c>
      <c r="B263" s="14">
        <v>24</v>
      </c>
      <c r="C263" s="7" t="s">
        <v>257</v>
      </c>
      <c r="D263" s="23" t="s">
        <v>281</v>
      </c>
      <c r="F26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"73c04b1d-8711-404b-b7d4-02d94bcc79f1" , "functor" : "24" , "components": [ { "value": "Diagnostics", "type" : "string" } ] }  , </v>
      </c>
    </row>
    <row r="264" spans="1:6" x14ac:dyDescent="0.25">
      <c r="A264" s="13" t="s">
        <v>367</v>
      </c>
      <c r="B264" s="14">
        <v>25</v>
      </c>
      <c r="C264" s="7" t="s">
        <v>257</v>
      </c>
      <c r="D264" s="23" t="s">
        <v>282</v>
      </c>
      <c r="F26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"40bec80f-1aeb-431f-a060-c531ec285d1e" , "functor" : "25" , "components": [ { "value": "Documentation", "type" : "string" } ] }  , </v>
      </c>
    </row>
    <row r="265" spans="1:6" x14ac:dyDescent="0.25">
      <c r="A265" s="13" t="s">
        <v>368</v>
      </c>
      <c r="B265" s="14">
        <v>26</v>
      </c>
      <c r="C265" s="7" t="s">
        <v>257</v>
      </c>
      <c r="D265" s="23" t="s">
        <v>283</v>
      </c>
      <c r="F26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"2c4bb5ca-1197-4b3f-be11-933eb89657c4" , "functor" : "26" , "components": [ { "value": "Email", "type" : "string" } ] }  , </v>
      </c>
    </row>
    <row r="266" spans="1:6" x14ac:dyDescent="0.25">
      <c r="A266" s="13" t="s">
        <v>369</v>
      </c>
      <c r="B266" s="14">
        <v>27</v>
      </c>
      <c r="C266" s="7" t="s">
        <v>257</v>
      </c>
      <c r="D266" s="23" t="s">
        <v>284</v>
      </c>
      <c r="F26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"bdf6edbf-08f6-41ac-a60b-7683c5116400" , "functor" : "27" , "components": [ { "value": "End User Support", "type" : "string" } ] }  , </v>
      </c>
    </row>
    <row r="267" spans="1:6" x14ac:dyDescent="0.25">
      <c r="A267" s="13" t="s">
        <v>370</v>
      </c>
      <c r="B267" s="14">
        <v>28</v>
      </c>
      <c r="C267" s="7" t="s">
        <v>257</v>
      </c>
      <c r="D267" s="23" t="s">
        <v>285</v>
      </c>
      <c r="F26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"7943b084-f83a-43b7-8775-cfb384f7da20" , "functor" : "28" , "components": [ { "value": "Engineering", "type" : "string" } ] }  , </v>
      </c>
    </row>
    <row r="268" spans="1:6" x14ac:dyDescent="0.25">
      <c r="A268" s="13" t="s">
        <v>371</v>
      </c>
      <c r="B268" s="14">
        <v>29</v>
      </c>
      <c r="C268" s="7" t="s">
        <v>257</v>
      </c>
      <c r="D268" s="23" t="s">
        <v>286</v>
      </c>
      <c r="F26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"6a6dde8e-55d8-4986-b1b1-8ffc4de76194" , "functor" : "29" , "components": [ { "value": "Excel", "type" : "string" } ] }  , </v>
      </c>
    </row>
    <row r="269" spans="1:6" x14ac:dyDescent="0.25">
      <c r="A269" s="13" t="s">
        <v>372</v>
      </c>
      <c r="B269" s="14">
        <v>30</v>
      </c>
      <c r="C269" s="7" t="s">
        <v>257</v>
      </c>
      <c r="D269" s="23" t="s">
        <v>287</v>
      </c>
      <c r="F26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"694d0df8-2879-4500-a964-7f3ae79d912e" , "functor" : "30" , "components": [ { "value": "FileMaker Pro", "type" : "string" } ] }  , </v>
      </c>
    </row>
    <row r="270" spans="1:6" x14ac:dyDescent="0.25">
      <c r="A270" s="13" t="s">
        <v>373</v>
      </c>
      <c r="B270" s="14">
        <v>31</v>
      </c>
      <c r="C270" s="7" t="s">
        <v>257</v>
      </c>
      <c r="D270" s="23" t="s">
        <v>288</v>
      </c>
      <c r="F27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"2c737e85-ea19-4e4d-bd12-b4d3e320b0d5" , "functor" : "31" , "components": [ { "value": "Fortran", "type" : "string" } ] }  , </v>
      </c>
    </row>
    <row r="271" spans="1:6" x14ac:dyDescent="0.25">
      <c r="A271" s="13" t="s">
        <v>374</v>
      </c>
      <c r="B271" s="14">
        <v>32</v>
      </c>
      <c r="C271" s="7" t="s">
        <v>257</v>
      </c>
      <c r="D271" s="23" t="s">
        <v>289</v>
      </c>
      <c r="F27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"2fe89cd1-5a44-46bc-ad33-d90255cb5dc8" , "functor" : "32" , "components": [ { "value": "Graphic Design", "type" : "string" } ] }  , </v>
      </c>
    </row>
    <row r="272" spans="1:6" x14ac:dyDescent="0.25">
      <c r="A272" s="13" t="s">
        <v>375</v>
      </c>
      <c r="B272" s="14">
        <v>33</v>
      </c>
      <c r="C272" s="7" t="s">
        <v>257</v>
      </c>
      <c r="D272" s="23" t="s">
        <v>290</v>
      </c>
      <c r="F27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"565b2696-b9da-4291-8626-227e0494e26b" , "functor" : "33" , "components": [ { "value": "Hardware", "type" : "string" } ] }  , </v>
      </c>
    </row>
    <row r="273" spans="1:6" x14ac:dyDescent="0.25">
      <c r="A273" s="13" t="s">
        <v>376</v>
      </c>
      <c r="B273" s="14">
        <v>34</v>
      </c>
      <c r="C273" s="7" t="s">
        <v>257</v>
      </c>
      <c r="D273" s="23" t="s">
        <v>291</v>
      </c>
      <c r="F27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"fe6db36b-f241-4b5d-9d04-5d17a3d7e5ec" , "functor" : "34" , "components": [ { "value": "Help Desk", "type" : "string" } ] }  , </v>
      </c>
    </row>
    <row r="274" spans="1:6" x14ac:dyDescent="0.25">
      <c r="A274" s="13" t="s">
        <v>377</v>
      </c>
      <c r="B274" s="14">
        <v>35</v>
      </c>
      <c r="C274" s="7" t="s">
        <v>257</v>
      </c>
      <c r="D274" s="23" t="s">
        <v>292</v>
      </c>
      <c r="F27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"a3438181-d947-418b-af93-4a0dad89d726" , "functor" : "35" , "components": [ { "value": "HTML", "type" : "string" } ] }  , </v>
      </c>
    </row>
    <row r="275" spans="1:6" x14ac:dyDescent="0.25">
      <c r="A275" s="13" t="s">
        <v>378</v>
      </c>
      <c r="B275" s="14">
        <v>36</v>
      </c>
      <c r="C275" s="7" t="s">
        <v>257</v>
      </c>
      <c r="D275" s="23" t="s">
        <v>293</v>
      </c>
      <c r="F27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"5b4199c9-de2e-4019-a4e8-66e70151860d" , "functor" : "36" , "components": [ { "value": "Implementation", "type" : "string" } ] }  , </v>
      </c>
    </row>
    <row r="276" spans="1:6" x14ac:dyDescent="0.25">
      <c r="A276" s="13" t="s">
        <v>379</v>
      </c>
      <c r="B276" s="14">
        <v>37</v>
      </c>
      <c r="C276" s="7" t="s">
        <v>257</v>
      </c>
      <c r="D276" s="23" t="s">
        <v>294</v>
      </c>
      <c r="F27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"45562367-7158-4852-8aa1-140064dcb7b4" , "functor" : "37" , "components": [ { "value": "Installation", "type" : "string" } ] }  , </v>
      </c>
    </row>
    <row r="277" spans="1:6" x14ac:dyDescent="0.25">
      <c r="A277" s="13" t="s">
        <v>380</v>
      </c>
      <c r="B277" s="14">
        <v>38</v>
      </c>
      <c r="C277" s="7" t="s">
        <v>257</v>
      </c>
      <c r="D277" s="23" t="s">
        <v>295</v>
      </c>
      <c r="F27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"183bb5f5-faa9-44b8-880b-e9d2cc96310f" , "functor" : "38" , "components": [ { "value": "Internet", "type" : "string" } ] }  , </v>
      </c>
    </row>
    <row r="278" spans="1:6" x14ac:dyDescent="0.25">
      <c r="A278" s="13" t="s">
        <v>381</v>
      </c>
      <c r="B278" s="14">
        <v>39</v>
      </c>
      <c r="C278" s="7" t="s">
        <v>257</v>
      </c>
      <c r="D278" s="23" t="s">
        <v>296</v>
      </c>
      <c r="F27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"30e7d272-3e83-4f15-a3c4-2ce42f7a0ccd" , "functor" : "39" , "components": [ { "value": "iOS", "type" : "string" } ] }  , </v>
      </c>
    </row>
    <row r="279" spans="1:6" x14ac:dyDescent="0.25">
      <c r="A279" s="13" t="s">
        <v>382</v>
      </c>
      <c r="B279" s="14">
        <v>40</v>
      </c>
      <c r="C279" s="7" t="s">
        <v>257</v>
      </c>
      <c r="D279" s="23" t="s">
        <v>297</v>
      </c>
      <c r="F27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"2f491625-40a0-44bf-a594-abf85ed507bf" , "functor" : "40" , "components": [ { "value": "iPhone", "type" : "string" } ] }  , </v>
      </c>
    </row>
    <row r="280" spans="1:6" x14ac:dyDescent="0.25">
      <c r="A280" s="13" t="s">
        <v>383</v>
      </c>
      <c r="B280" s="14">
        <v>41</v>
      </c>
      <c r="C280" s="7" t="s">
        <v>257</v>
      </c>
      <c r="D280" s="23" t="s">
        <v>298</v>
      </c>
      <c r="F28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"55e4cf6b-36e7-446a-b2b3-d3f083d94c22" , "functor" : "41" , "components": [ { "value": "Java", "type" : "string" } ] }  , </v>
      </c>
    </row>
    <row r="281" spans="1:6" x14ac:dyDescent="0.25">
      <c r="A281" s="13" t="s">
        <v>384</v>
      </c>
      <c r="B281" s="14">
        <v>42</v>
      </c>
      <c r="C281" s="7" t="s">
        <v>257</v>
      </c>
      <c r="D281" s="23" t="s">
        <v>299</v>
      </c>
      <c r="F28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"e9ed81e1-787b-424f-a1ec-521c84d3a049" , "functor" : "42" , "components": [ { "value": "Javascript", "type" : "string" } ] }  , </v>
      </c>
    </row>
    <row r="282" spans="1:6" x14ac:dyDescent="0.25">
      <c r="A282" s="13" t="s">
        <v>385</v>
      </c>
      <c r="B282" s="14">
        <v>43</v>
      </c>
      <c r="C282" s="7" t="s">
        <v>257</v>
      </c>
      <c r="D282" s="23" t="s">
        <v>300</v>
      </c>
      <c r="F28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"2b9fa0b4-b3e9-46a2-bc89-0681333b1de2" , "functor" : "43" , "components": [ { "value": "Linux", "type" : "string" } ] }  , </v>
      </c>
    </row>
    <row r="283" spans="1:6" x14ac:dyDescent="0.25">
      <c r="A283" s="13" t="s">
        <v>386</v>
      </c>
      <c r="B283" s="14">
        <v>44</v>
      </c>
      <c r="C283" s="7" t="s">
        <v>257</v>
      </c>
      <c r="D283" s="23" t="s">
        <v>301</v>
      </c>
      <c r="F28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"33affc26-4ece-4a16-82e7-3543e78e9675" , "functor" : "44" , "components": [ { "value": "Mac", "type" : "string" } ] }  , </v>
      </c>
    </row>
    <row r="284" spans="1:6" x14ac:dyDescent="0.25">
      <c r="A284" s="13" t="s">
        <v>387</v>
      </c>
      <c r="B284" s="14">
        <v>45</v>
      </c>
      <c r="C284" s="7" t="s">
        <v>257</v>
      </c>
      <c r="D284" s="23" t="s">
        <v>302</v>
      </c>
      <c r="F28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"a39dcacc-a71b-458d-82fc-3b038e854468" , "functor" : "45" , "components": [ { "value": "Matlab", "type" : "string" } ] }  , </v>
      </c>
    </row>
    <row r="285" spans="1:6" x14ac:dyDescent="0.25">
      <c r="A285" s="53" t="s">
        <v>388</v>
      </c>
      <c r="B285" s="14">
        <v>46</v>
      </c>
      <c r="C285" s="7" t="s">
        <v>257</v>
      </c>
      <c r="D285" s="23" t="s">
        <v>303</v>
      </c>
      <c r="F28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"0389e579-be7e-497a-9a03-33437d5de1a8" , "functor" : "46" , "components": [ { "value": "Maya", "type" : "string" } ] }  , </v>
      </c>
    </row>
    <row r="286" spans="1:6" x14ac:dyDescent="0.25">
      <c r="A286" s="13" t="s">
        <v>389</v>
      </c>
      <c r="B286" s="14">
        <v>47</v>
      </c>
      <c r="C286" s="7" t="s">
        <v>257</v>
      </c>
      <c r="D286" s="23" t="s">
        <v>304</v>
      </c>
      <c r="F28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"3f30b4f6-62be-4c2f-85fe-4712ce37198a" , "functor" : "47" , "components": [ { "value": "Microsoft Excel", "type" : "string" } ] }  , </v>
      </c>
    </row>
    <row r="287" spans="1:6" x14ac:dyDescent="0.25">
      <c r="A287" s="13" t="s">
        <v>390</v>
      </c>
      <c r="B287" s="14">
        <v>48</v>
      </c>
      <c r="C287" s="7" t="s">
        <v>257</v>
      </c>
      <c r="D287" s="23" t="s">
        <v>305</v>
      </c>
      <c r="F28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"9d514783-a7de-4e9e-a1c7-ec5f2a49e45d" , "functor" : "48" , "components": [ { "value": "Microsoft Office", "type" : "string" } ] }  , </v>
      </c>
    </row>
    <row r="288" spans="1:6" x14ac:dyDescent="0.25">
      <c r="A288" s="13" t="s">
        <v>391</v>
      </c>
      <c r="B288" s="14">
        <v>49</v>
      </c>
      <c r="C288" s="7" t="s">
        <v>257</v>
      </c>
      <c r="D288" s="23" t="s">
        <v>306</v>
      </c>
      <c r="F28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"570f77cc-8ab3-4e2b-ba65-214198ed50ee" , "functor" : "49" , "components": [ { "value": "Microsoft Outlook", "type" : "string" } ] }  , </v>
      </c>
    </row>
    <row r="289" spans="1:6" x14ac:dyDescent="0.25">
      <c r="A289" s="13" t="s">
        <v>392</v>
      </c>
      <c r="B289" s="14">
        <v>50</v>
      </c>
      <c r="C289" s="7" t="s">
        <v>257</v>
      </c>
      <c r="D289" s="23" t="s">
        <v>307</v>
      </c>
      <c r="F28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"578b672c-aacc-485a-8694-ed648572a92d" , "functor" : "50" , "components": [ { "value": "Microsoft Publisher", "type" : "string" } ] }  , </v>
      </c>
    </row>
    <row r="290" spans="1:6" x14ac:dyDescent="0.25">
      <c r="A290" s="13" t="s">
        <v>393</v>
      </c>
      <c r="B290" s="14">
        <v>51</v>
      </c>
      <c r="C290" s="7" t="s">
        <v>257</v>
      </c>
      <c r="D290" s="23" t="s">
        <v>308</v>
      </c>
      <c r="F29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"d898c652-5bba-439b-adc5-7958d406d5f1" , "functor" : "51" , "components": [ { "value": "Microsoft Visual", "type" : "string" } ] }  , </v>
      </c>
    </row>
    <row r="291" spans="1:6" x14ac:dyDescent="0.25">
      <c r="A291" s="13" t="s">
        <v>394</v>
      </c>
      <c r="B291" s="14">
        <v>52</v>
      </c>
      <c r="C291" s="7" t="s">
        <v>257</v>
      </c>
      <c r="D291" s="23" t="s">
        <v>309</v>
      </c>
      <c r="F29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"0f8dd461-f29b-44ff-82d8-4298278c9dfb" , "functor" : "52" , "components": [ { "value": "Microsoft Word", "type" : "string" } ] }  , </v>
      </c>
    </row>
    <row r="292" spans="1:6" x14ac:dyDescent="0.25">
      <c r="A292" s="13" t="s">
        <v>395</v>
      </c>
      <c r="B292" s="14">
        <v>53</v>
      </c>
      <c r="C292" s="7" t="s">
        <v>257</v>
      </c>
      <c r="D292" s="23" t="s">
        <v>310</v>
      </c>
      <c r="F29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"fb161781-ed4f-4ace-9163-256c9c0152ea" , "functor" : "53" , "components": [ { "value": "Mobile", "type" : "string" } ] }  , </v>
      </c>
    </row>
    <row r="293" spans="1:6" x14ac:dyDescent="0.25">
      <c r="A293" s="13" t="s">
        <v>396</v>
      </c>
      <c r="B293" s="14">
        <v>54</v>
      </c>
      <c r="C293" s="7" t="s">
        <v>257</v>
      </c>
      <c r="D293" s="23" t="s">
        <v>311</v>
      </c>
      <c r="F29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"79d5b3ac-5676-429f-b571-4f80f6e7b40c" , "functor" : "54" , "components": [ { "value": "MySQL", "type" : "string" } ] }  , </v>
      </c>
    </row>
    <row r="294" spans="1:6" x14ac:dyDescent="0.25">
      <c r="A294" s="13" t="s">
        <v>397</v>
      </c>
      <c r="B294" s="14">
        <v>55</v>
      </c>
      <c r="C294" s="7" t="s">
        <v>257</v>
      </c>
      <c r="D294" s="23" t="s">
        <v>312</v>
      </c>
      <c r="F29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"c5cf9a59-fba1-4c7c-a01f-341eeaae2a13" , "functor" : "55" , "components": [ { "value": "Networks", "type" : "string" } ] }  , </v>
      </c>
    </row>
    <row r="295" spans="1:6" x14ac:dyDescent="0.25">
      <c r="A295" s="13" t="s">
        <v>398</v>
      </c>
      <c r="B295" s="14">
        <v>56</v>
      </c>
      <c r="C295" s="7" t="s">
        <v>257</v>
      </c>
      <c r="D295" s="23" t="s">
        <v>313</v>
      </c>
      <c r="F29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"3d549721-450d-4a5b-b993-ee7f316a4721" , "functor" : "56" , "components": [ { "value": "Open Source Software", "type" : "string" } ] }  , </v>
      </c>
    </row>
    <row r="296" spans="1:6" x14ac:dyDescent="0.25">
      <c r="A296" s="13" t="s">
        <v>399</v>
      </c>
      <c r="B296" s="14">
        <v>57</v>
      </c>
      <c r="C296" s="7" t="s">
        <v>257</v>
      </c>
      <c r="D296" s="23" t="s">
        <v>314</v>
      </c>
      <c r="F29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"27025d62-113b-4af5-a14d-f405ca68d5de" , "functor" : "57" , "components": [ { "value": "Oracle", "type" : "string" } ] }  , </v>
      </c>
    </row>
    <row r="297" spans="1:6" x14ac:dyDescent="0.25">
      <c r="A297" s="13" t="s">
        <v>400</v>
      </c>
      <c r="B297" s="14">
        <v>58</v>
      </c>
      <c r="C297" s="7" t="s">
        <v>257</v>
      </c>
      <c r="D297" s="23" t="s">
        <v>315</v>
      </c>
      <c r="F29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"b76690d6-64e5-4bc5-9151-4321b8d854f9" , "functor" : "58" , "components": [ { "value": "Perl", "type" : "string" } ] }  , </v>
      </c>
    </row>
    <row r="298" spans="1:6" x14ac:dyDescent="0.25">
      <c r="A298" s="13" t="s">
        <v>401</v>
      </c>
      <c r="B298" s="14">
        <v>59</v>
      </c>
      <c r="C298" s="7" t="s">
        <v>257</v>
      </c>
      <c r="D298" s="23" t="s">
        <v>316</v>
      </c>
      <c r="F29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"f050957d-983c-41c8-98fa-44833dd29620" , "functor" : "59" , "components": [ { "value": "PHP", "type" : "string" } ] }  , </v>
      </c>
    </row>
    <row r="299" spans="1:6" x14ac:dyDescent="0.25">
      <c r="A299" s="13" t="s">
        <v>402</v>
      </c>
      <c r="B299" s="14">
        <v>60</v>
      </c>
      <c r="C299" s="7" t="s">
        <v>257</v>
      </c>
      <c r="D299" s="23" t="s">
        <v>317</v>
      </c>
      <c r="F29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"16f207b5-49ee-42ea-84d1-8b40e8ee6788" , "functor" : "60" , "components": [ { "value": "Presentations", "type" : "string" } ] }  , </v>
      </c>
    </row>
    <row r="300" spans="1:6" x14ac:dyDescent="0.25">
      <c r="A300" s="13" t="s">
        <v>403</v>
      </c>
      <c r="B300" s="14">
        <v>61</v>
      </c>
      <c r="C300" s="7" t="s">
        <v>257</v>
      </c>
      <c r="D300" s="23" t="s">
        <v>318</v>
      </c>
      <c r="F30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"a0c07e61-2d03-4d97-9ebe-e92e827c0e29" , "functor" : "61" , "components": [ { "value": "Processing", "type" : "string" } ] }  , </v>
      </c>
    </row>
    <row r="301" spans="1:6" x14ac:dyDescent="0.25">
      <c r="A301" s="13" t="s">
        <v>404</v>
      </c>
      <c r="B301" s="14">
        <v>62</v>
      </c>
      <c r="C301" s="7" t="s">
        <v>257</v>
      </c>
      <c r="D301" s="23" t="s">
        <v>319</v>
      </c>
      <c r="F30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"23279b58-ad81-4186-affc-797889a50b9b" , "functor" : "62" , "components": [ { "value": "Programming", "type" : "string" } ] }  , </v>
      </c>
    </row>
    <row r="302" spans="1:6" x14ac:dyDescent="0.25">
      <c r="A302" s="13" t="s">
        <v>405</v>
      </c>
      <c r="B302" s="14">
        <v>63</v>
      </c>
      <c r="C302" s="7" t="s">
        <v>257</v>
      </c>
      <c r="D302" s="23" t="s">
        <v>320</v>
      </c>
      <c r="F30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"293d0806-57d7-4519-9d60-aa8a8d344862" , "functor" : "63" , "components": [ { "value": "PT Modeler", "type" : "string" } ] }  , </v>
      </c>
    </row>
    <row r="303" spans="1:6" x14ac:dyDescent="0.25">
      <c r="A303" s="13" t="s">
        <v>406</v>
      </c>
      <c r="B303" s="14">
        <v>64</v>
      </c>
      <c r="C303" s="7" t="s">
        <v>257</v>
      </c>
      <c r="D303" s="23" t="s">
        <v>321</v>
      </c>
      <c r="F30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"4944b871-87d8-4c86-8b99-77289c52be2c" , "functor" : "64" , "components": [ { "value": "Python", "type" : "string" } ] }  , </v>
      </c>
    </row>
    <row r="304" spans="1:6" x14ac:dyDescent="0.25">
      <c r="A304" s="13" t="s">
        <v>407</v>
      </c>
      <c r="B304" s="14">
        <v>65</v>
      </c>
      <c r="C304" s="7" t="s">
        <v>257</v>
      </c>
      <c r="D304" s="23" t="s">
        <v>322</v>
      </c>
      <c r="F30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"8a0c0b38-e1b4-4bfc-83b2-1f641eafdf3e" , "functor" : "65" , "components": [ { "value": "QuickBooks", "type" : "string" } ] }  , </v>
      </c>
    </row>
    <row r="305" spans="1:6" x14ac:dyDescent="0.25">
      <c r="A305" s="13" t="s">
        <v>408</v>
      </c>
      <c r="B305" s="14">
        <v>66</v>
      </c>
      <c r="C305" s="7" t="s">
        <v>257</v>
      </c>
      <c r="D305" s="23" t="s">
        <v>323</v>
      </c>
      <c r="F30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"7c0a2c8e-3303-4de7-94dc-95ad1edab9da" , "functor" : "66" , "components": [ { "value": "Ruby", "type" : "string" } ] }  , </v>
      </c>
    </row>
    <row r="306" spans="1:6" x14ac:dyDescent="0.25">
      <c r="A306" s="13" t="s">
        <v>409</v>
      </c>
      <c r="B306" s="14">
        <v>67</v>
      </c>
      <c r="C306" s="7" t="s">
        <v>257</v>
      </c>
      <c r="D306" s="23" t="s">
        <v>324</v>
      </c>
      <c r="F30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"936db0f8-82c3-4788-827b-dba8fc3490e1" , "functor" : "67" , "components": [ { "value": "Shade", "type" : "string" } ] }  , </v>
      </c>
    </row>
    <row r="307" spans="1:6" x14ac:dyDescent="0.25">
      <c r="A307" s="13" t="s">
        <v>410</v>
      </c>
      <c r="B307" s="14">
        <v>68</v>
      </c>
      <c r="C307" s="7" t="s">
        <v>257</v>
      </c>
      <c r="D307" s="23" t="s">
        <v>325</v>
      </c>
      <c r="F30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"97c4a074-847b-4803-945d-5d12de2e33e3" , "functor" : "68" , "components": [ { "value": "Software", "type" : "string" } ] }  , </v>
      </c>
    </row>
    <row r="308" spans="1:6" x14ac:dyDescent="0.25">
      <c r="A308" s="13" t="s">
        <v>411</v>
      </c>
      <c r="B308" s="14">
        <v>69</v>
      </c>
      <c r="C308" s="7" t="s">
        <v>257</v>
      </c>
      <c r="D308" s="23" t="s">
        <v>326</v>
      </c>
      <c r="F30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"759ad788-e526-4821-b365-b32767ba852a" , "functor" : "69" , "components": [ { "value": "Spreadsheet", "type" : "string" } ] }  , </v>
      </c>
    </row>
    <row r="309" spans="1:6" x14ac:dyDescent="0.25">
      <c r="A309" s="53" t="s">
        <v>412</v>
      </c>
      <c r="B309" s="14">
        <v>70</v>
      </c>
      <c r="C309" s="7" t="s">
        <v>257</v>
      </c>
      <c r="D309" s="23" t="s">
        <v>327</v>
      </c>
      <c r="F30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"34e598eb-b232-4ca6-92be-903da6e37d13" , "functor" : "70" , "components": [ { "value": "SQL", "type" : "string" } ] }  , </v>
      </c>
    </row>
    <row r="310" spans="1:6" x14ac:dyDescent="0.25">
      <c r="A310" s="13" t="s">
        <v>413</v>
      </c>
      <c r="B310" s="14">
        <v>71</v>
      </c>
      <c r="C310" s="7" t="s">
        <v>257</v>
      </c>
      <c r="D310" s="23" t="s">
        <v>328</v>
      </c>
      <c r="F31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"8ab87f04-b07a-407d-93ec-bb1def7ecd8c" , "functor" : "71" , "components": [ { "value": "Support", "type" : "string" } ] }  , </v>
      </c>
    </row>
    <row r="311" spans="1:6" x14ac:dyDescent="0.25">
      <c r="A311" s="13" t="s">
        <v>414</v>
      </c>
      <c r="B311" s="14">
        <v>72</v>
      </c>
      <c r="C311" s="7" t="s">
        <v>257</v>
      </c>
      <c r="D311" s="23" t="s">
        <v>329</v>
      </c>
      <c r="F31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"80032caf-b243-47c7-8d1b-b4bbc740afa0" , "functor" : "72" , "components": [ { "value": "Systems Administration", "type" : "string" } ] }  , </v>
      </c>
    </row>
    <row r="312" spans="1:6" x14ac:dyDescent="0.25">
      <c r="A312" s="13" t="s">
        <v>415</v>
      </c>
      <c r="B312" s="14">
        <v>73</v>
      </c>
      <c r="C312" s="7" t="s">
        <v>257</v>
      </c>
      <c r="D312" s="23" t="s">
        <v>330</v>
      </c>
      <c r="F31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"2040fea0-4c71-4834-a91a-23f1963a2808" , "functor" : "73" , "components": [ { "value": "Tech Support", "type" : "string" } ] }  , </v>
      </c>
    </row>
    <row r="313" spans="1:6" x14ac:dyDescent="0.25">
      <c r="A313" s="13" t="s">
        <v>416</v>
      </c>
      <c r="B313" s="14">
        <v>74</v>
      </c>
      <c r="C313" s="7" t="s">
        <v>257</v>
      </c>
      <c r="D313" s="23" t="s">
        <v>331</v>
      </c>
      <c r="F31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"e7c24dfa-8ea7-483c-8a54-ee937086f242" , "functor" : "74" , "components": [ { "value": "Troubleshooting", "type" : "string" } ] }  , </v>
      </c>
    </row>
    <row r="314" spans="1:6" x14ac:dyDescent="0.25">
      <c r="A314" s="13" t="s">
        <v>417</v>
      </c>
      <c r="B314" s="14">
        <v>75</v>
      </c>
      <c r="C314" s="7" t="s">
        <v>257</v>
      </c>
      <c r="D314" s="23" t="s">
        <v>332</v>
      </c>
      <c r="F31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"64d7da3d-7b14-4557-9e6f-72922031d3ad" , "functor" : "75" , "components": [ { "value": "UI / UX", "type" : "string" } ] }  , </v>
      </c>
    </row>
    <row r="315" spans="1:6" x14ac:dyDescent="0.25">
      <c r="A315" s="13" t="s">
        <v>418</v>
      </c>
      <c r="B315" s="14">
        <v>76</v>
      </c>
      <c r="C315" s="7" t="s">
        <v>257</v>
      </c>
      <c r="D315" s="23" t="s">
        <v>333</v>
      </c>
      <c r="F31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"100c88b6-4538-4e5c-9eae-bab19e64e225" , "functor" : "76" , "components": [ { "value": "Unix", "type" : "string" } ] }  , </v>
      </c>
    </row>
    <row r="316" spans="1:6" x14ac:dyDescent="0.25">
      <c r="A316" s="13" t="s">
        <v>419</v>
      </c>
      <c r="B316" s="14">
        <v>77</v>
      </c>
      <c r="C316" s="7" t="s">
        <v>257</v>
      </c>
      <c r="D316" s="23" t="s">
        <v>334</v>
      </c>
      <c r="F31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"03ac8624-0ada-4354-b1af-bec36f4db486" , "functor" : "77" , "components": [ { "value": "Web Page Design", "type" : "string" } ] }  , </v>
      </c>
    </row>
    <row r="317" spans="1:6" x14ac:dyDescent="0.25">
      <c r="A317" s="13" t="s">
        <v>420</v>
      </c>
      <c r="B317" s="14">
        <v>78</v>
      </c>
      <c r="C317" s="7" t="s">
        <v>257</v>
      </c>
      <c r="D317" s="23" t="s">
        <v>335</v>
      </c>
      <c r="F31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"b9630bfe-c428-4f68-8850-d418cec23c4a" , "functor" : "78" , "components": [ { "value": "Windows", "type" : "string" } ] }  , </v>
      </c>
    </row>
    <row r="318" spans="1:6" x14ac:dyDescent="0.25">
      <c r="A318" s="13" t="s">
        <v>421</v>
      </c>
      <c r="B318" s="14">
        <v>79</v>
      </c>
      <c r="C318" s="7" t="s">
        <v>257</v>
      </c>
      <c r="D318" s="23" t="s">
        <v>336</v>
      </c>
      <c r="F31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"41535868-f3a8-4ac9-8c05-0e919f722b0e" , "functor" : "79" , "components": [ { "value": "Word Processing", "type" : "string" } ] }  , </v>
      </c>
    </row>
    <row r="319" spans="1:6" x14ac:dyDescent="0.25">
      <c r="A319" s="13" t="s">
        <v>422</v>
      </c>
      <c r="B319" s="14">
        <v>80</v>
      </c>
      <c r="C319" s="7" t="s">
        <v>257</v>
      </c>
      <c r="D319" s="23" t="s">
        <v>337</v>
      </c>
      <c r="F31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"673b1f06-3d4c-4040-a9f0-6aa6abc73cdc" , "functor" : "80" , "components": [ { "value": "XHTML", "type" : "string" } ] }  , </v>
      </c>
    </row>
    <row r="320" spans="1:6" x14ac:dyDescent="0.25">
      <c r="A320" s="13" t="s">
        <v>423</v>
      </c>
      <c r="B320" s="14">
        <v>81</v>
      </c>
      <c r="C320" s="7" t="s">
        <v>257</v>
      </c>
      <c r="D320" s="23" t="s">
        <v>338</v>
      </c>
      <c r="F32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"a84a856d-f2a2-42ca-87dc-6fed616f99d6" , "functor" : "81" , "components": [ { "value": "XML", "type" : "string" } ] } </v>
      </c>
    </row>
    <row r="321" spans="1:6" x14ac:dyDescent="0.25">
      <c r="A321" s="13" t="s">
        <v>424</v>
      </c>
      <c r="B321" s="18" t="s">
        <v>820</v>
      </c>
      <c r="C321" s="7" t="s">
        <v>766</v>
      </c>
      <c r="F32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2" spans="1:6" x14ac:dyDescent="0.25">
      <c r="A322" s="11" t="s">
        <v>428</v>
      </c>
      <c r="B322" s="47" t="s">
        <v>912</v>
      </c>
      <c r="C322" s="7" t="s">
        <v>760</v>
      </c>
      <c r="F32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"4f6f4c0a-7142-4585-a814-9ba69b08dae4", "functor" : "projectCategories",  "components" : [</v>
      </c>
    </row>
    <row r="323" spans="1:6" x14ac:dyDescent="0.25">
      <c r="A323" s="13" t="s">
        <v>429</v>
      </c>
      <c r="B323" s="14">
        <v>1</v>
      </c>
      <c r="C323" s="7" t="s">
        <v>257</v>
      </c>
      <c r="D323" s="23" t="s">
        <v>325</v>
      </c>
      <c r="F32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"18a204b8-d9fb-4b85-badc-6771ee2313dd" , "functor" : "1" , "components": [ { "value": "Software", "type" : "string" } ] }  , </v>
      </c>
    </row>
    <row r="324" spans="1:6" x14ac:dyDescent="0.25">
      <c r="A324" s="13" t="s">
        <v>430</v>
      </c>
      <c r="B324" s="14">
        <v>2</v>
      </c>
      <c r="C324" s="7" t="s">
        <v>257</v>
      </c>
      <c r="D324" s="23" t="s">
        <v>279</v>
      </c>
      <c r="F32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"f5261965-e9d8-494f-884f-69c7799c6553" , "functor" : "2" , "components": [ { "value": "Design", "type" : "string" } ] }  , </v>
      </c>
    </row>
    <row r="325" spans="1:6" x14ac:dyDescent="0.25">
      <c r="A325" s="13" t="s">
        <v>431</v>
      </c>
      <c r="B325" s="14">
        <v>3</v>
      </c>
      <c r="C325" s="7" t="s">
        <v>257</v>
      </c>
      <c r="D325" s="23" t="s">
        <v>833</v>
      </c>
      <c r="F32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"18a29610-2868-4ad9-a0a7-6de594f45dd2" , "functor" : "3" , "components": [ { "value": "Content Management", "type" : "string" } ] }  , </v>
      </c>
    </row>
    <row r="326" spans="1:6" x14ac:dyDescent="0.25">
      <c r="A326" s="13" t="s">
        <v>432</v>
      </c>
      <c r="B326" s="14">
        <v>4</v>
      </c>
      <c r="C326" s="7" t="s">
        <v>257</v>
      </c>
      <c r="D326" s="23" t="s">
        <v>834</v>
      </c>
      <c r="F32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"8208837f-8eb5-44e8-aa91-3e54973222fd" , "functor" : "4" , "components": [ { "value": "Microtask", "type" : "string" } ] } </v>
      </c>
    </row>
    <row r="327" spans="1:6" x14ac:dyDescent="0.25">
      <c r="A327" s="13" t="s">
        <v>433</v>
      </c>
      <c r="B327" s="18" t="s">
        <v>820</v>
      </c>
      <c r="C327" s="7" t="s">
        <v>766</v>
      </c>
      <c r="F32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28" spans="1:6" x14ac:dyDescent="0.25">
      <c r="A328" s="11" t="s">
        <v>425</v>
      </c>
      <c r="B328" s="54" t="s">
        <v>869</v>
      </c>
      <c r="C328" s="7" t="s">
        <v>760</v>
      </c>
      <c r="F32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"70d14638-c57f-4e68-b213-364379465eb3", "functor" : "userLists",  "components" : [</v>
      </c>
    </row>
    <row r="329" spans="1:6" x14ac:dyDescent="0.25">
      <c r="A329" t="s">
        <v>631</v>
      </c>
      <c r="B329" s="65" t="s">
        <v>870</v>
      </c>
      <c r="C329" s="7" t="s">
        <v>760</v>
      </c>
      <c r="E329" t="s">
        <v>821</v>
      </c>
      <c r="F32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"04573123-6beb-4d49-a6e2-1acb44ef5027", "functor" : "favoriteAgents",  "components" : [</v>
      </c>
    </row>
    <row r="330" spans="1:6" x14ac:dyDescent="0.25">
      <c r="A330" t="s">
        <v>632</v>
      </c>
      <c r="B330" s="15" t="s">
        <v>254</v>
      </c>
      <c r="C330" s="7" t="s">
        <v>257</v>
      </c>
      <c r="D330" s="23" t="s">
        <v>765</v>
      </c>
      <c r="F33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"66fac0e9-abf4-4b86-aaa0-1fddf65c3bde" , "functor" : "ID" , "components": [ { "value": "00000000-0000-0000-0000-000000000000", "type" : "string" } ] } </v>
      </c>
    </row>
    <row r="331" spans="1:6" x14ac:dyDescent="0.25">
      <c r="A331" t="s">
        <v>633</v>
      </c>
      <c r="B331" s="21" t="s">
        <v>820</v>
      </c>
      <c r="C331" s="7" t="s">
        <v>766</v>
      </c>
      <c r="F33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2" spans="1:6" x14ac:dyDescent="0.25">
      <c r="A332" t="s">
        <v>634</v>
      </c>
      <c r="B332" s="70" t="s">
        <v>871</v>
      </c>
      <c r="C332" s="7" t="s">
        <v>760</v>
      </c>
      <c r="F33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"4d7790b0-f040-4694-9749-ca309bb176e0", "functor" : "mutedAgents",  "components" : [</v>
      </c>
    </row>
    <row r="333" spans="1:6" x14ac:dyDescent="0.25">
      <c r="A333" t="s">
        <v>635</v>
      </c>
      <c r="B333" s="15" t="s">
        <v>254</v>
      </c>
      <c r="C333" s="7" t="s">
        <v>257</v>
      </c>
      <c r="D333" s="23" t="s">
        <v>765</v>
      </c>
      <c r="F33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"9c6d34b7-7f2c-4e65-876a-80b6b86a833c" , "functor" : "ID" , "components": [ { "value": "00000000-0000-0000-0000-000000000000", "type" : "string" } ] } </v>
      </c>
    </row>
    <row r="334" spans="1:6" x14ac:dyDescent="0.25">
      <c r="A334" t="s">
        <v>636</v>
      </c>
      <c r="B334" s="21" t="s">
        <v>820</v>
      </c>
      <c r="C334" s="7" t="s">
        <v>766</v>
      </c>
      <c r="F33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5" spans="1:6" x14ac:dyDescent="0.25">
      <c r="A335" t="s">
        <v>637</v>
      </c>
      <c r="B335" s="70" t="s">
        <v>872</v>
      </c>
      <c r="C335" s="7" t="s">
        <v>760</v>
      </c>
      <c r="F33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"171ec2a7-f325-427a-9e95-9c9e793b65cc", "functor" : "favoriteProjects",  "components" : [</v>
      </c>
    </row>
    <row r="336" spans="1:6" x14ac:dyDescent="0.25">
      <c r="A336" t="s">
        <v>638</v>
      </c>
      <c r="B336" s="15" t="s">
        <v>254</v>
      </c>
      <c r="C336" s="7" t="s">
        <v>257</v>
      </c>
      <c r="D336" s="23" t="s">
        <v>765</v>
      </c>
      <c r="F33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"6ba58b17-fd16-4162-9334-42d4bc14fcae" , "functor" : "ID" , "components": [ { "value": "00000000-0000-0000-0000-000000000000", "type" : "string" } ] } </v>
      </c>
    </row>
    <row r="337" spans="1:6" x14ac:dyDescent="0.25">
      <c r="A337" t="s">
        <v>639</v>
      </c>
      <c r="B337" s="21" t="s">
        <v>820</v>
      </c>
      <c r="C337" s="7" t="s">
        <v>766</v>
      </c>
      <c r="F33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38" spans="1:6" x14ac:dyDescent="0.25">
      <c r="A338" t="s">
        <v>640</v>
      </c>
      <c r="B338" s="70" t="s">
        <v>873</v>
      </c>
      <c r="C338" s="7" t="s">
        <v>760</v>
      </c>
      <c r="F33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"e402c845-eb17-478a-8560-74ba0c3827ad", "functor" : "ignoredProjects",  "components" : [</v>
      </c>
    </row>
    <row r="339" spans="1:6" x14ac:dyDescent="0.25">
      <c r="A339" t="s">
        <v>641</v>
      </c>
      <c r="B339" s="15" t="s">
        <v>254</v>
      </c>
      <c r="C339" s="7" t="s">
        <v>257</v>
      </c>
      <c r="D339" s="23" t="s">
        <v>765</v>
      </c>
      <c r="F33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"51e87b6d-58e0-40fb-8155-41cf9664ce1b" , "functor" : "ID" , "components": [ { "value": "00000000-0000-0000-0000-000000000000", "type" : "string" } ] } </v>
      </c>
    </row>
    <row r="340" spans="1:6" x14ac:dyDescent="0.25">
      <c r="A340" t="s">
        <v>642</v>
      </c>
      <c r="B340" s="21" t="s">
        <v>820</v>
      </c>
      <c r="C340" s="7" t="s">
        <v>766</v>
      </c>
      <c r="F34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1" spans="1:6" x14ac:dyDescent="0.25">
      <c r="A341" t="s">
        <v>643</v>
      </c>
      <c r="B341" s="70" t="s">
        <v>874</v>
      </c>
      <c r="C341" s="7" t="s">
        <v>760</v>
      </c>
      <c r="F34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"45222d4f-4760-4b21-a7ec-f4d5337b5224", "functor" : "favoriteConnections",  "components" : [</v>
      </c>
    </row>
    <row r="342" spans="1:6" x14ac:dyDescent="0.25">
      <c r="A342" t="s">
        <v>644</v>
      </c>
      <c r="B342" s="15" t="s">
        <v>254</v>
      </c>
      <c r="C342" s="7" t="s">
        <v>257</v>
      </c>
      <c r="D342" s="23" t="s">
        <v>765</v>
      </c>
      <c r="F34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"2a6d4329-3cfc-4aae-b494-c09edc020eab" , "functor" : "ID" , "components": [ { "value": "00000000-0000-0000-0000-000000000000", "type" : "string" } ] } </v>
      </c>
    </row>
    <row r="343" spans="1:6" x14ac:dyDescent="0.25">
      <c r="A343" t="s">
        <v>645</v>
      </c>
      <c r="B343" s="21" t="s">
        <v>820</v>
      </c>
      <c r="C343" s="7" t="s">
        <v>766</v>
      </c>
      <c r="F34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44" spans="1:6" x14ac:dyDescent="0.25">
      <c r="A344" t="s">
        <v>646</v>
      </c>
      <c r="B344" s="70" t="s">
        <v>875</v>
      </c>
      <c r="C344" s="7" t="s">
        <v>760</v>
      </c>
      <c r="F34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"f6a87938-f8a9-49c1-881e-2d35055b5547", "functor" : "connectionGroups",  "components" : [</v>
      </c>
    </row>
    <row r="345" spans="1:6" x14ac:dyDescent="0.25">
      <c r="A345" t="s">
        <v>647</v>
      </c>
      <c r="B345" s="20" t="s">
        <v>924</v>
      </c>
      <c r="C345" s="7" t="s">
        <v>760</v>
      </c>
      <c r="F34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"2e7181ed-c933-4a9b-b495-1c81445c684d", "functor" : "connectionGroup",  "components" : [</v>
      </c>
    </row>
    <row r="346" spans="1:6" x14ac:dyDescent="0.25">
      <c r="A346" t="s">
        <v>648</v>
      </c>
      <c r="B346" s="19" t="s">
        <v>925</v>
      </c>
      <c r="C346" s="7" t="s">
        <v>257</v>
      </c>
      <c r="D346" s="23" t="s">
        <v>926</v>
      </c>
      <c r="F34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"26a1feb2-a6cb-4fea-a581-a6cca4e8f72e" , "functor" : "GroupName" , "components": [ { "value": "Group1", "type" : "string" } ] }  , </v>
      </c>
    </row>
    <row r="347" spans="1:6" x14ac:dyDescent="0.25">
      <c r="A347" t="s">
        <v>649</v>
      </c>
      <c r="B347" s="19" t="s">
        <v>868</v>
      </c>
      <c r="C347" s="7" t="s">
        <v>760</v>
      </c>
      <c r="F34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"98c76196-dab3-4cba-abc9-1d8b5e3596c7", "functor" : "connections",  "components" : [</v>
      </c>
    </row>
    <row r="348" spans="1:6" x14ac:dyDescent="0.25">
      <c r="A348" t="s">
        <v>650</v>
      </c>
      <c r="B348" s="41" t="s">
        <v>254</v>
      </c>
      <c r="C348" s="7" t="s">
        <v>257</v>
      </c>
      <c r="D348" s="23" t="s">
        <v>765</v>
      </c>
      <c r="F34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"fdd7afe4-cefb-48a7-bf7e-4dbd35c57052" , "functor" : "ID" , "components": [ { "value": "00000000-0000-0000-0000-000000000000", "type" : "string" } ] } </v>
      </c>
    </row>
    <row r="349" spans="1:6" x14ac:dyDescent="0.25">
      <c r="A349" t="s">
        <v>651</v>
      </c>
      <c r="B349" s="19" t="s">
        <v>820</v>
      </c>
      <c r="C349" s="7" t="s">
        <v>764</v>
      </c>
      <c r="F34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0" spans="1:6" x14ac:dyDescent="0.25">
      <c r="A350" t="s">
        <v>652</v>
      </c>
      <c r="B350" s="20" t="s">
        <v>820</v>
      </c>
      <c r="C350" s="7" t="s">
        <v>764</v>
      </c>
      <c r="F35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1" spans="1:6" x14ac:dyDescent="0.25">
      <c r="A351" t="s">
        <v>653</v>
      </c>
      <c r="B351" s="21" t="s">
        <v>820</v>
      </c>
      <c r="C351" s="7" t="s">
        <v>764</v>
      </c>
      <c r="F35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52" spans="1:6" x14ac:dyDescent="0.25">
      <c r="A352" s="13" t="s">
        <v>426</v>
      </c>
      <c r="B352" s="18" t="s">
        <v>820</v>
      </c>
      <c r="C352" s="7" t="s">
        <v>766</v>
      </c>
      <c r="F352"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 </v>
      </c>
    </row>
    <row r="353" spans="1:6" x14ac:dyDescent="0.25">
      <c r="A353" s="13" t="s">
        <v>435</v>
      </c>
      <c r="B353" s="42" t="s">
        <v>876</v>
      </c>
      <c r="C353" s="7" t="s">
        <v>760</v>
      </c>
      <c r="E353" t="s">
        <v>850</v>
      </c>
      <c r="F353"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{"id" : "03bf1cae-8c5e-4ac4-9ed9-e00cd10fa5d4", "functor" : "userNetworkStatus",  "components" : [</v>
      </c>
    </row>
    <row r="354" spans="1:6" x14ac:dyDescent="0.25">
      <c r="A354" s="53" t="s">
        <v>436</v>
      </c>
      <c r="B354" s="21" t="s">
        <v>927</v>
      </c>
      <c r="C354" s="7" t="s">
        <v>257</v>
      </c>
      <c r="D354" s="23" t="s">
        <v>851</v>
      </c>
      <c r="F354"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"1e4579f9-18c5-4b21-bd64-cfc16e652cb9" , "functor" : "online" , "components": [ { "value": "Online", "type" : "string" } ] }  , </v>
      </c>
    </row>
    <row r="355" spans="1:6" x14ac:dyDescent="0.25">
      <c r="A355" s="13" t="s">
        <v>437</v>
      </c>
      <c r="B355" s="21" t="s">
        <v>928</v>
      </c>
      <c r="C355" s="7" t="s">
        <v>257</v>
      </c>
      <c r="D355" s="23" t="s">
        <v>852</v>
      </c>
      <c r="F355"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"bb8b59c8-654a-4674-bc9e-1751a5a58e08" , "functor" : "offline" , "components": [ { "value": "Offline", "type" : "string" } ] }  , </v>
      </c>
    </row>
    <row r="356" spans="1:6" x14ac:dyDescent="0.25">
      <c r="A356" s="13" t="s">
        <v>438</v>
      </c>
      <c r="B356" s="21" t="s">
        <v>929</v>
      </c>
      <c r="C356" s="7" t="s">
        <v>257</v>
      </c>
      <c r="D356" s="23" t="s">
        <v>853</v>
      </c>
      <c r="F356"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"b4f9ba66-e331-4b2d-b4a4-464ab215d66d" , "functor" : "onVacation" , "components": [ { "value": "On vacation", "type" : "string" } ] }  , </v>
      </c>
    </row>
    <row r="357" spans="1:6" x14ac:dyDescent="0.25">
      <c r="A357" s="13" t="s">
        <v>439</v>
      </c>
      <c r="B357" s="21" t="s">
        <v>930</v>
      </c>
      <c r="C357" s="7" t="s">
        <v>257</v>
      </c>
      <c r="D357" s="23" t="s">
        <v>854</v>
      </c>
      <c r="F357"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"e6b52e2d-8f29-4828-8bf9-7300863cd249" , "functor" : "beRightBack" , "components": [ { "value": "Be right back", "type" : "string" } ] }  , </v>
      </c>
    </row>
    <row r="358" spans="1:6" x14ac:dyDescent="0.25">
      <c r="A358" s="13" t="s">
        <v>440</v>
      </c>
      <c r="B358" s="21" t="s">
        <v>931</v>
      </c>
      <c r="C358" s="7" t="s">
        <v>257</v>
      </c>
      <c r="D358" s="23" t="s">
        <v>855</v>
      </c>
      <c r="F358"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"5ec526f0-618d-4659-ac4f-6917fc2bfad0" , "functor" : "away" , "components": [ { "value": "Away", "type" : "string" } ] }  , </v>
      </c>
    </row>
    <row r="359" spans="1:6" x14ac:dyDescent="0.25">
      <c r="A359" s="13" t="s">
        <v>441</v>
      </c>
      <c r="B359" s="21" t="s">
        <v>932</v>
      </c>
      <c r="C359" s="7" t="s">
        <v>257</v>
      </c>
      <c r="D359" s="23" t="s">
        <v>856</v>
      </c>
      <c r="F359"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 xml:space="preserve">{"id" : "fcd3453f-49a1-4bc8-b13d-af38cc36cea1" , "functor" : "custom" , "components": [ { "value": "Custom", "type" : "string" } ] } </v>
      </c>
    </row>
    <row r="360" spans="1:6" x14ac:dyDescent="0.25">
      <c r="A360" s="13" t="s">
        <v>442</v>
      </c>
      <c r="B360" s="18" t="s">
        <v>820</v>
      </c>
      <c r="C360" s="7" t="s">
        <v>764</v>
      </c>
      <c r="F360"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row r="361" spans="1:6" x14ac:dyDescent="0.25">
      <c r="A361" s="13" t="s">
        <v>443</v>
      </c>
      <c r="B361" s="22" t="s">
        <v>820</v>
      </c>
      <c r="C361" s="7" t="s">
        <v>764</v>
      </c>
      <c r="F361" s="23" t="str">
        <f ca="1">IF(Table6[[#This Row],[Type]]="functor","{""id"" : """&amp;Table6[[#This Row],[ID]]&amp;""", ""functor"" : """ &amp;Table6[[#This Row],[L1]]&amp;""",  ""components"" : [",IF(Table6[[#This Row],[Type]]="]},","]}, ",IF(Table6[[#This Row],[Type]]="]}","]}",IF(MATCH(Table6[[#This Row],[Type]],{"integer","float","string","date","boolean"},0),"{""id"" : """&amp;Table6[[#This Row],[ID]]&amp;""" , ""functor"" : """&amp;Table6[[#This Row],[L1]]&amp;""" , ""components"": [ { ""value"": """ &amp; Table6[[#This Row],[Value]]&amp;""", ""type"" : """&amp;Table6[[#This Row],[Type]]&amp;""" } ] } "&amp;IF(OR(OFFSET(Table6[[#This Row],[Type]],1,0)="]}",OFFSET(Table6[[#This Row],[Type]],1,0)="]},"),""," , ")))))</f>
        <v>]}</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A9" sqref="A9"/>
    </sheetView>
  </sheetViews>
  <sheetFormatPr defaultRowHeight="15" x14ac:dyDescent="0.25"/>
  <cols>
    <col min="1" max="1" width="12.7109375" customWidth="1"/>
    <col min="2" max="2" width="13" customWidth="1"/>
    <col min="3" max="3" width="15.5703125" customWidth="1"/>
    <col min="4" max="5" width="20.85546875" customWidth="1"/>
    <col min="6" max="6" width="171.7109375" customWidth="1"/>
  </cols>
  <sheetData>
    <row r="1" spans="1:6" x14ac:dyDescent="0.25">
      <c r="A1" t="s">
        <v>256</v>
      </c>
      <c r="B1" t="s">
        <v>1188</v>
      </c>
      <c r="C1" t="s">
        <v>1189</v>
      </c>
      <c r="D1" t="s">
        <v>1190</v>
      </c>
      <c r="E1" t="s">
        <v>1202</v>
      </c>
      <c r="F1" t="s">
        <v>1195</v>
      </c>
    </row>
    <row r="2" spans="1:6" x14ac:dyDescent="0.25">
      <c r="A2" t="s">
        <v>1194</v>
      </c>
      <c r="B2" t="s">
        <v>991</v>
      </c>
      <c r="C2" t="s">
        <v>1200</v>
      </c>
      <c r="D2" t="s">
        <v>1200</v>
      </c>
      <c r="F2" t="s">
        <v>1196</v>
      </c>
    </row>
    <row r="3" spans="1:6" x14ac:dyDescent="0.25">
      <c r="A3" t="s">
        <v>1194</v>
      </c>
      <c r="B3" t="s">
        <v>992</v>
      </c>
      <c r="C3" t="s">
        <v>1201</v>
      </c>
      <c r="D3" t="s">
        <v>1200</v>
      </c>
      <c r="F3" t="s">
        <v>997</v>
      </c>
    </row>
    <row r="4" spans="1:6" x14ac:dyDescent="0.25">
      <c r="A4" t="s">
        <v>1194</v>
      </c>
      <c r="B4" t="s">
        <v>1000</v>
      </c>
      <c r="C4" t="s">
        <v>1201</v>
      </c>
      <c r="D4" t="s">
        <v>1200</v>
      </c>
      <c r="F4" s="94" t="s">
        <v>1197</v>
      </c>
    </row>
    <row r="5" spans="1:6" x14ac:dyDescent="0.25">
      <c r="A5" t="s">
        <v>1194</v>
      </c>
      <c r="B5" t="s">
        <v>993</v>
      </c>
      <c r="C5" t="s">
        <v>1201</v>
      </c>
      <c r="D5" t="s">
        <v>1200</v>
      </c>
      <c r="F5" s="22" t="s">
        <v>1197</v>
      </c>
    </row>
    <row r="6" spans="1:6" x14ac:dyDescent="0.25">
      <c r="A6" t="s">
        <v>1194</v>
      </c>
      <c r="B6" t="s">
        <v>994</v>
      </c>
      <c r="C6" t="s">
        <v>1200</v>
      </c>
      <c r="D6" t="s">
        <v>1200</v>
      </c>
      <c r="E6" t="s">
        <v>1203</v>
      </c>
      <c r="F6" t="s">
        <v>999</v>
      </c>
    </row>
    <row r="7" spans="1:6" x14ac:dyDescent="0.25">
      <c r="A7" t="s">
        <v>1194</v>
      </c>
      <c r="B7" t="s">
        <v>868</v>
      </c>
      <c r="C7" t="s">
        <v>1200</v>
      </c>
      <c r="D7" t="s">
        <v>1200</v>
      </c>
      <c r="F7" t="s">
        <v>1198</v>
      </c>
    </row>
    <row r="8" spans="1:6" x14ac:dyDescent="0.25">
      <c r="A8" t="s">
        <v>1194</v>
      </c>
      <c r="B8" t="s">
        <v>995</v>
      </c>
      <c r="C8" t="s">
        <v>1201</v>
      </c>
      <c r="D8" t="s">
        <v>1200</v>
      </c>
      <c r="F8" t="s">
        <v>1199</v>
      </c>
    </row>
  </sheetData>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
  <sheetViews>
    <sheetView zoomScale="145" zoomScaleNormal="145" workbookViewId="0">
      <selection activeCell="A2" sqref="A2:R5"/>
    </sheetView>
  </sheetViews>
  <sheetFormatPr defaultRowHeight="15" x14ac:dyDescent="0.25"/>
  <cols>
    <col min="1" max="1" width="8.5703125" customWidth="1"/>
    <col min="2" max="2" width="6.5703125" customWidth="1"/>
    <col min="3" max="3" width="9.85546875" customWidth="1"/>
    <col min="4" max="4" width="5.7109375" customWidth="1"/>
    <col min="5" max="5" width="7.42578125" customWidth="1"/>
    <col min="6" max="6" width="6.5703125" customWidth="1"/>
    <col min="7" max="7" width="5" customWidth="1"/>
    <col min="8" max="8" width="6.5703125" customWidth="1"/>
    <col min="9" max="9" width="4.7109375" customWidth="1"/>
    <col min="10" max="10" width="4.28515625" customWidth="1"/>
    <col min="11" max="11" width="5.28515625" customWidth="1"/>
    <col min="12" max="12" width="6" customWidth="1"/>
    <col min="13" max="13" width="4.28515625" customWidth="1"/>
    <col min="14" max="14" width="5.5703125" customWidth="1"/>
    <col min="15" max="15" width="5.42578125" customWidth="1"/>
    <col min="16" max="16" width="5" customWidth="1"/>
    <col min="17" max="17" width="4.85546875" customWidth="1"/>
    <col min="18" max="18" width="11" customWidth="1"/>
  </cols>
  <sheetData>
    <row r="1" spans="1:18" x14ac:dyDescent="0.25">
      <c r="A1" t="s">
        <v>1205</v>
      </c>
    </row>
    <row r="2" spans="1:18" x14ac:dyDescent="0.25">
      <c r="A2" t="s">
        <v>4</v>
      </c>
      <c r="B2" t="s">
        <v>992</v>
      </c>
      <c r="C2" t="s">
        <v>1005</v>
      </c>
      <c r="D2" t="s">
        <v>1006</v>
      </c>
      <c r="E2" t="s">
        <v>1007</v>
      </c>
      <c r="F2" t="s">
        <v>1008</v>
      </c>
      <c r="G2" t="s">
        <v>879</v>
      </c>
      <c r="H2" t="s">
        <v>976</v>
      </c>
      <c r="I2" t="s">
        <v>1009</v>
      </c>
      <c r="J2" t="s">
        <v>1010</v>
      </c>
      <c r="K2" t="s">
        <v>1011</v>
      </c>
      <c r="L2" t="s">
        <v>341</v>
      </c>
      <c r="M2" t="s">
        <v>762</v>
      </c>
      <c r="N2" t="s">
        <v>902</v>
      </c>
      <c r="O2" t="s">
        <v>1091</v>
      </c>
      <c r="P2" t="s">
        <v>1012</v>
      </c>
      <c r="Q2" t="s">
        <v>751</v>
      </c>
      <c r="R2" t="s">
        <v>1014</v>
      </c>
    </row>
    <row r="3" spans="1:18" s="5" customFormat="1" x14ac:dyDescent="0.25">
      <c r="A3" s="5" t="s">
        <v>684</v>
      </c>
      <c r="B3" s="5" t="s">
        <v>1095</v>
      </c>
      <c r="C3" s="5" t="s">
        <v>1094</v>
      </c>
      <c r="D3" s="5" t="s">
        <v>1096</v>
      </c>
      <c r="E3" s="73" t="s">
        <v>938</v>
      </c>
      <c r="F3" s="73" t="s">
        <v>938</v>
      </c>
      <c r="G3" s="73" t="s">
        <v>938</v>
      </c>
      <c r="H3" s="73" t="s">
        <v>938</v>
      </c>
      <c r="I3" s="5" t="s">
        <v>752</v>
      </c>
      <c r="J3" s="5" t="s">
        <v>1013</v>
      </c>
      <c r="K3" s="49" t="s">
        <v>967</v>
      </c>
      <c r="L3" s="4" t="s">
        <v>1087</v>
      </c>
      <c r="M3" s="49" t="s">
        <v>937</v>
      </c>
      <c r="N3" s="49" t="s">
        <v>1017</v>
      </c>
      <c r="O3" s="6" t="s">
        <v>1092</v>
      </c>
      <c r="P3" s="49" t="s">
        <v>683</v>
      </c>
      <c r="Q3" s="5">
        <v>2350.3000000000002</v>
      </c>
      <c r="R3"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"d2b255ca-dde8-4919-9e5d-a0a62d5d7c12", "type": "Project-Hourly", "summary": "Front-end web page for Blockchain network currently set up on cloud server", "description":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4" spans="1:18" s="5" customFormat="1" x14ac:dyDescent="0.25">
      <c r="A4" s="5" t="s">
        <v>682</v>
      </c>
      <c r="B4" s="5" t="s">
        <v>1099</v>
      </c>
      <c r="C4" s="5" t="s">
        <v>1097</v>
      </c>
      <c r="D4" s="5" t="s">
        <v>1098</v>
      </c>
      <c r="E4" s="73" t="s">
        <v>938</v>
      </c>
      <c r="F4" s="73" t="s">
        <v>938</v>
      </c>
      <c r="G4" s="73" t="s">
        <v>938</v>
      </c>
      <c r="H4" s="73" t="s">
        <v>938</v>
      </c>
      <c r="I4" s="5" t="s">
        <v>752</v>
      </c>
      <c r="J4" s="5" t="s">
        <v>1013</v>
      </c>
      <c r="K4" s="49" t="s">
        <v>967</v>
      </c>
      <c r="L4" s="4" t="s">
        <v>1087</v>
      </c>
      <c r="M4" s="49" t="s">
        <v>937</v>
      </c>
      <c r="N4" s="49" t="s">
        <v>1017</v>
      </c>
      <c r="O4" s="6" t="s">
        <v>1092</v>
      </c>
      <c r="P4" s="49" t="s">
        <v>683</v>
      </c>
      <c r="Q4" s="5">
        <v>2350.3000000000002</v>
      </c>
      <c r="R4"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"e231791e-2719-4503-ad8f-8dd55a53901e", "type": "Contest", "summary": "Contest – online sales team/tools for bitcoin development", "description":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5" spans="1:18" x14ac:dyDescent="0.25">
      <c r="A5" s="5" t="s">
        <v>1101</v>
      </c>
      <c r="B5" s="5" t="s">
        <v>1095</v>
      </c>
      <c r="C5" s="92" t="s">
        <v>1100</v>
      </c>
      <c r="D5" s="92" t="s">
        <v>1102</v>
      </c>
      <c r="E5" s="73" t="s">
        <v>938</v>
      </c>
      <c r="F5" s="73" t="s">
        <v>938</v>
      </c>
      <c r="G5" s="73" t="s">
        <v>938</v>
      </c>
      <c r="H5" s="73" t="s">
        <v>938</v>
      </c>
      <c r="I5" s="5" t="s">
        <v>752</v>
      </c>
      <c r="J5" s="5" t="s">
        <v>1013</v>
      </c>
      <c r="K5" s="49" t="s">
        <v>967</v>
      </c>
      <c r="L5" s="4" t="s">
        <v>1087</v>
      </c>
      <c r="M5" s="49" t="s">
        <v>937</v>
      </c>
      <c r="N5" s="49" t="s">
        <v>1017</v>
      </c>
      <c r="O5" s="6" t="s">
        <v>1092</v>
      </c>
      <c r="P5" s="49" t="s">
        <v>683</v>
      </c>
      <c r="Q5" s="5">
        <v>2350.3000000000002</v>
      </c>
      <c r="R5" s="5" t="str">
        <f>"{"""&amp;Table5[[#Headers],[id]]&amp;""": """&amp;Table5[[#This Row],[id]]&amp;""", """&amp;Table5[[#Headers],[type]]&amp;""": """&amp;Table5[[#This Row],[type]]&amp;""", """&amp;Table5[[#Headers],[summary]]&amp;""": """&amp;Table5[[#This Row],[summary]]&amp;""", """&amp;Table5[[#Headers],[description]]&amp;""": """&amp;Table5[[#This Row],[description]]&amp;""", """&amp;Table5[[#Headers],[postedDate]]&amp;""": """&amp;Table5[[#This Row],[postedDate]]&amp;""", """&amp;Table5[[#Headers],[broadcastDate]]&amp;""": """&amp;Table5[[#This Row],[broadcastDate]]&amp;""", """&amp;Table5[[#Headers],[startDate]]&amp;""": """&amp;Table5[[#This Row],[startDate]]&amp;""", """&amp;Table5[[#Headers],[endDate]]&amp;""": """&amp;Table5[[#This Row],[endDate]]&amp;""", """&amp;Table5[[#Headers],[currency]]&amp;""": """&amp;Table5[[#This Row],[currency]]&amp;""", """&amp;Table5[[#Headers],[location]]&amp;""": """&amp;Table5[[#This Row],[location]]&amp;""", """&amp;Table5[[#Headers],[isPayoutInPieces]]&amp;""": """&amp;Table5[[#This Row],[isPayoutInPieces]]&amp;""", """&amp;Table5[[#Headers],[skills]]&amp;""": "&amp;Table5[[#This Row],[skills]]&amp;", """&amp;Table5[[#Headers],[posterId]]&amp;""": """&amp;Table5[[#This Row],[posterId]]&amp;""", """&amp;Table5[[#Headers],[canForward]]&amp;""": """&amp;Table5[[#This Row],[canForward]]&amp;""", """&amp;Table5[[#Headers],[referents]]&amp;""": "&amp;Table5[[#This Row],[referents]]&amp;", """&amp;Table5[[#Headers],[contractType]]&amp;""": """&amp;Table5[[#This Row],[contractType]]&amp;""", """&amp;Table5[[#Headers],[budget]]&amp;""": """&amp;Table5[[#This Row],[budget]]&amp;"""},"</f>
        <v>{"id": "e231791e-2719-4503-ad8f-8dd55a53901a", "type": "Project-Hourly", "summary": "Help test Bitcoin as payment for my travel-related business", "description": "This project can be a huge project but same time can easily fail, so please PM with your skills, I will provide you the project details and if you consider it’s a good idea we can start work right away", "postedDate": "2002-05-30T09:30:10Z", "broadcastDate": "2002-05-30T09:30:10Z", "startDate": "2002-05-30T09:30:10Z", "endDate": "2002-05-30T09:30:10Z", "currency": "USD", "location": "United States", "isPayoutInPieces": "false", "skills": [{"skillId": "4416192b-9dec-49b0-9d13-fb0815af6c3f", "skillName":"Java"}, {"skillId": "3c91c578-2d39-42d4-adb0-9071d9eb116a", "skillName":"Financial Apps"}, {"skillId": "b48bfe5a-15fa-4d8e-b253-752b51c2b94b", "skillName":"cryptography"}], "posterId": "eeeeeeee-eeee-eeee-eeee-eeeeeeeeeeee", "canForward": "true", "referents": [{"referentId":"40c96981-ca91-4083-9dfc-76826df0f432", "referentName":"Britta"},{"referentId":"c6a3c02e-5724-4a35-adc7-ddc37d3c721b","referentName":"Jane Best"}], "contractType": "23940120-4943-4462-9c46-2b23ef94108c", "budget": "2350.3"},</v>
      </c>
    </row>
    <row r="8" spans="1:18" x14ac:dyDescent="0.25">
      <c r="B8" t="s">
        <v>1015</v>
      </c>
    </row>
    <row r="9" spans="1:18" x14ac:dyDescent="0.25">
      <c r="B9" t="s">
        <v>1016</v>
      </c>
    </row>
    <row r="10" spans="1:18" x14ac:dyDescent="0.25">
      <c r="B10" t="s">
        <v>764</v>
      </c>
    </row>
    <row r="12" spans="1:18" x14ac:dyDescent="0.25">
      <c r="B12" t="s">
        <v>1086</v>
      </c>
    </row>
    <row r="15" spans="1:18" x14ac:dyDescent="0.25">
      <c r="B15" t="s">
        <v>1088</v>
      </c>
    </row>
    <row r="16" spans="1:18" x14ac:dyDescent="0.25">
      <c r="B16" t="s">
        <v>1089</v>
      </c>
    </row>
    <row r="17" spans="2:2" x14ac:dyDescent="0.25">
      <c r="B17" s="38" t="s">
        <v>1085</v>
      </c>
    </row>
    <row r="18" spans="2:2" x14ac:dyDescent="0.25">
      <c r="B18" t="s">
        <v>1093</v>
      </c>
    </row>
    <row r="19" spans="2:2" x14ac:dyDescent="0.25">
      <c r="B19" t="s">
        <v>1090</v>
      </c>
    </row>
  </sheetData>
  <hyperlinks>
    <hyperlink ref="B17" r:id="rId1" location="ad-output"/>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2"/>
  <sheetViews>
    <sheetView zoomScale="115" zoomScaleNormal="115" workbookViewId="0">
      <selection activeCell="B2" sqref="B2"/>
    </sheetView>
  </sheetViews>
  <sheetFormatPr defaultRowHeight="15" x14ac:dyDescent="0.25"/>
  <cols>
    <col min="1" max="1" width="10.140625" customWidth="1"/>
    <col min="2" max="2" width="39.7109375" customWidth="1"/>
    <col min="3" max="3" width="24.42578125" customWidth="1"/>
    <col min="4" max="4" width="12" customWidth="1"/>
    <col min="5" max="5" width="17.5703125" customWidth="1"/>
    <col min="6" max="6" width="13" customWidth="1"/>
    <col min="7" max="7" width="40" customWidth="1"/>
    <col min="8" max="9" width="13" customWidth="1"/>
    <col min="10" max="12" width="11.140625" customWidth="1"/>
    <col min="13" max="13" width="15" customWidth="1"/>
    <col min="14" max="19" width="11.140625" customWidth="1"/>
    <col min="20" max="20" width="89.5703125" customWidth="1"/>
    <col min="21" max="21" width="21.42578125" customWidth="1"/>
    <col min="22" max="22" width="11.140625" customWidth="1"/>
  </cols>
  <sheetData>
    <row r="1" spans="1:22" s="7" customFormat="1" x14ac:dyDescent="0.25">
      <c r="A1" s="9" t="s">
        <v>4</v>
      </c>
      <c r="B1" s="10" t="s">
        <v>160</v>
      </c>
      <c r="C1" s="10" t="s">
        <v>251</v>
      </c>
      <c r="D1" s="10" t="s">
        <v>0</v>
      </c>
      <c r="E1" s="10" t="s">
        <v>1</v>
      </c>
      <c r="F1" s="10" t="s">
        <v>242</v>
      </c>
      <c r="G1" s="10" t="s">
        <v>252</v>
      </c>
      <c r="H1" s="10" t="s">
        <v>253</v>
      </c>
      <c r="I1" s="10" t="s">
        <v>243</v>
      </c>
      <c r="J1" s="10" t="s">
        <v>247</v>
      </c>
      <c r="K1" s="10" t="s">
        <v>248</v>
      </c>
      <c r="L1" s="10" t="s">
        <v>249</v>
      </c>
      <c r="M1" s="10" t="s">
        <v>1191</v>
      </c>
      <c r="N1" s="10" t="s">
        <v>250</v>
      </c>
      <c r="O1" s="10" t="s">
        <v>822</v>
      </c>
      <c r="P1" s="10" t="s">
        <v>2570</v>
      </c>
      <c r="Q1" s="10" t="s">
        <v>779</v>
      </c>
      <c r="R1" s="10" t="s">
        <v>2571</v>
      </c>
      <c r="S1" s="10" t="s">
        <v>2572</v>
      </c>
      <c r="T1" s="10" t="s">
        <v>2569</v>
      </c>
      <c r="U1" s="12" t="s">
        <v>339</v>
      </c>
      <c r="V1" s="10" t="s">
        <v>2</v>
      </c>
    </row>
    <row r="2" spans="1:22" x14ac:dyDescent="0.25">
      <c r="A2" s="2">
        <v>1</v>
      </c>
      <c r="B2" s="36" t="s">
        <v>937</v>
      </c>
      <c r="C2" s="1" t="str">
        <f>LOWER(LEFT(Table1[[#This Row],[firstName]],1)&amp;Table1[[#This Row],[lastName]])&amp;"@livelygig.com"</f>
        <v>livelygig@livelygig.com</v>
      </c>
      <c r="D2" s="36"/>
      <c r="E2" s="3" t="s">
        <v>770</v>
      </c>
      <c r="F2" s="3">
        <v>1</v>
      </c>
      <c r="G2" s="3" t="str">
        <f>"mailto:"&amp;Table1[[#This Row],[email]]</f>
        <v>mailto:livelygig@livelygig.com</v>
      </c>
      <c r="H2" s="3" t="s">
        <v>251</v>
      </c>
      <c r="I2" s="3" t="s">
        <v>1172</v>
      </c>
      <c r="J2" s="3" t="str">
        <f>"""id"" : """&amp;Table1[[#This Row],[UUID]]&amp;""", "</f>
        <v xml:space="preserve">"id" : "eeeeeeee-eeee-eeee-eeee-eeeeeeeeeeee", </v>
      </c>
      <c r="K2" s="3" t="str">
        <f>"""email"" : """&amp;Table1[[#This Row],[email]]&amp;""", "</f>
        <v xml:space="preserve">"email" : "livelygig@livelygig.com", </v>
      </c>
      <c r="L2" s="3" t="str">
        <f>"""pwd"" : """&amp;Table1[[#This Row],[pwd]]&amp;""", "</f>
        <v xml:space="preserve">"pwd" : "1", </v>
      </c>
      <c r="M2" s="3" t="str">
        <f>"""jsonBlob"" : ""{\""name\"" : \"""&amp;Table1[[#This Row],[firstName]]&amp;" "&amp;Table1[[#This Row],[lastName]]&amp;"\"", "&amp;"\""imgSrc\"" : \"""&amp;Table1[[#This Row],[profilePic]]&amp;"\""}"","</f>
        <v>"jsonBlob"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v>
      </c>
      <c r="N2" s="3" t="str">
        <f>"""contacts"" : { ""channels"": [ {""url"" : """&amp;Table1[[#This Row],[contact1]]&amp;""", ""channelType"" : """&amp;Table1[[#This Row],[contact1 type]]&amp;""" } ] },"</f>
        <v>"contacts" : { "channels": [ {"url" : "mailto:livelygig@livelygig.com", "channelType" : "email" } ] },</v>
      </c>
      <c r="O2" s="3" t="str">
        <f>""</f>
        <v/>
      </c>
      <c r="P2" s="3">
        <v>1</v>
      </c>
      <c r="Q2" s="3">
        <v>2</v>
      </c>
      <c r="R2" s="3">
        <v>3</v>
      </c>
      <c r="S2" s="3">
        <v>4</v>
      </c>
      <c r="T2" s="128" t="str">
        <f>"""aliasLabels"" : [ "&amp;IF(NOT(ISBLANK(Table1[[#This Row],[label1]])),"{""label"": ""1"""&amp;"}"&amp;IF(NOT(ISBLANK(Table1[[#This Row],[label2]])),",{""label"": ""2"""&amp;"}"&amp;IF(NOT(ISBLANK(Table1[[#This Row],[label3]])),",{""label"":""3"""&amp;"}"&amp;IF(NOT(ISBLANK(Table1[[#This Row],[label4]])),",{""label"": ""4"""&amp;"}",""),""),""),"")&amp;"],"</f>
        <v>"aliasLabels" : [ {"label": "1"},{"label": "2"},{"label":"3"},{"label": "4"}],</v>
      </c>
      <c r="U2" s="3" t="str">
        <f t="shared" ref="U2:U33" si="0">"""initialPosts"" : [  ]"</f>
        <v>"initialPosts" : [  ]</v>
      </c>
      <c r="V2"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"eeeeeeee-eeee-eeee-eeee-eeeeeeeeeeee", "email" : "livelygig@livelygig.com", "pwd" : "1", "jsonBlob" : "{\"name\" : \" LivelyGig\", \"imgSrc\" : \"data:image/jpeg;base64,iVBORw0KGgoAAAANSUhEUgAAAEsAAABLCAMAAAAPkIrYAAAAGXRFWHRTb2Z0d2FyZQBBZG9iZSBJbWFnZVJlYWR5ccllPAAAA3x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PlIzIEwAAAMAUExURePMyqoGARObovn5+cFybktLSyoqKn19faWlpXK1uQCqsubd3Mmnpff19f/6+fPs6/Hx8ZKSkq2trYO9wHRzcxcXF7Ozs7nU1vn19c+5uJPDxVNTU93k5YODg0ussIq4uwKVnQCbo02prtS3tS5ydouKihqgp6jS1FuxtTKkqteopszLy8iLiJzJzP/8/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J6ensHBwbRZVaMkHQKMk+rs7P339zWip7y0s97e3r3W14m/wvTz87bS1LNNSanNz8ba273a2w6aofL19vv7+9/a2rVRS5iYmPv493q/wqWcnN/l5tbQ0Hi3ujyorWW5veTk5MV/fZnGyMLY2atAOrTQ0iahpgCfqP3+/gmepQmbo9vl5dHHxg6cowKco+va2f///8HX2MHW1wCapGK0uAClrQCmrgCnrwClrgCjrACmrwChqgCkrACkrQCZof/+/v7+/gCdpf/9/f7//wCosAScowCZogSaovD4+aILBRuWnGmmqe76+0iRlP///pTIyrWsqxuPlQCmrVRAQc/FxcmRjr1iXU+ytzOfpHl4eG+3u4/KzZKKin9NSjyhpuvQzx17f/Pf3gCiqQOjq1dXV+Dn6Pjx8Fmdof3z89He39i/vmCRk8jZ2svc3agyMAimra89OCyhpgGmr97Ix2hmZt3Qz+Dr7Ofs7NDj5HSprACaodqwrQKZodri4tjj5J+/we7h4AKfp//7+wAAAOHvn3cAAAEAdFJOU////////////////////////////////////////////////////////////////////////////////////////////////////////////////////////////////////////////////////////////////////////////////////////////////////////////////////////////////////////////////////////////////////////////////////////////////////////////////////////////////////////////////////wBT9wclAAAIiklEQVR42pyYf1xT1xXAAzQBolB+GFER5DFF0QqToBhHyZOHCGZtRKi/GKb8UkKpjTbqC9WJWKUtiCg6Ki22Ej902Iv6Xn4CBrEb22r3o11Lu7GWolvdtLrZ1aV2s2X3/Qh5ISEveP/Kfffeb84995xzzz2CUe8Nk6AqjUqrwlFUgvHMFXgZk4i0mpGCec1BEdMjgsJj7o5otKjkYVgSnWZtc2ryJeBsTbn7wjM0OskkWahqbcQB4Km9HpShQifBQrUx+WDitn5QifrIQlUxycB72zSolfjAwpQFmwB/K8zAMT4WqioDvrUIN9HGsfCMZOBr2yTEvbAw5TwwidY0qJ2QheERYHItHJ+AheFlYLItCPfIwvAqX1aH5i7bXV8flZPe5wYTOHXlwwZPdH2c2InI5XLkXLE0cgOFa1a6s3ThvKSQrDt2RTfJNpP6F9IoSAvUjWehd3lRUXeQbpLgNFL2TnwLuBSNurIkqpf4thfcw5JIo1WhUJhI2DNbGlPA61rMhaVL5UFdj5cbGJICaZdezLsofeY7qxl2eyLBdCWXhQbyoF4aUpAMqXN7w3Ua/sP/PV/cTxKGnlPgLupkYRoez0nayqKQBSV0/+XMhD0JiU/VyPoJg33xFJWTJdrLI9acCzTKWJl1leqGPf+OjDrK/rgn1P2EufxejMjBwjQB3lFfNDJSVZ5hbCNNwZ6nePgJhYGwJjKCCXwQqy9exmwwi+kH28ZMox958p8EKf/kTyjLEoZ5Z52302sV2b10d3Yjx8rEv/uVgTDuWqRhWCK3Q+z9vpfb3WqhxeqczXRn2Tgscs9foaXJ5xegNEu7nrswrKsuu/WjHM6X3GJ6rWU7219g4dq+Zc4zJGH68EUtxcJGnHdgUkN2AqK2dF9YxmHVI5SJk8h5tp8p4zqSetZFGUEWF0ZTLJEzlt6Mtw8z67isPIv5fly/sd2h1WwXuWzzF6vhgiODKGTpHGFrRnC5jPU4Lquv1STeuVNslfYBT/qy3zuCkIT6k9/ikKXJZaasGVI75jhZAVNAbTshnvup2JINDYvWRgv3HK0Hry6DLMVr61SjAiyDWfXtUtnYFI5cMyuO+uv7V881X8gGx95nvp1yCmbo+TFogCxZbK1wVCAZZKQaQ0GFdfc0OFhnV1Q8/fHyPwcuzzvyl82se8xYqTYzc832UwDslpPEcCxYiwlEdDydMWRhPI60IMV3Woc2jKnr7SWfAXB7IQCCjQ/GosbWHosR/qeivC4JgDo1AeUCgSKBcjpHbFJfnB11ILSvj3OMRfvDLt8qAhX7KzjncXhBQnHxrjzqL69KrZRPwMAv0OyD/W2VjFT383LdPOjsK7dzS4sEA4+PC/5rvj7BuFQnXKs+CSJwgRBafS9tfqTV/7zL9GM3Kt4OuQx+VLqkemP1I6x7uf3XKjV1WGdAFS6IhpnWTTo8Wbd86zorYErRijdvH39so5+fX+kPvil6rG3z1PfHhydaLLKzBOyDch2CQURBidW4zUOMePSbP+4fgKzqgdI32xauc7thQuMpL6AMORWy8sH1dm50cmtTKZbf4y94GuulYxkph2spuQrBTWhshEka6pH04PjA7Wq/6mf9ii57SAiC5ZR2jAnQV6tEAmEqOA3ZJLLbY1r0wf7j6/418NOBG0UDxx8dP9qykjYlUj6Hyu1wgbYM7KDU1T6DGr2WsurkrJwkx+SvVrRBA33k1tHSD8D1to03XCL37B2Nw7QpmQ5Sa/fqBPhekDlMEHoq0n2d3SHX621IK3sKr86kRHnh2YWg7RX447PNU5vo7+kvRy0+mdahZ6NK5U+ojzEiARoDYmEws0HtbViqN8Nho0HWWE+NXqJX/nLmkn+n//xWC6WuB8doVkOczaY3kQ6fPE1/LJAIsLU0CzkMDix1DMOL8I2xvby2eu6XHV/+YW66c3vL5IaxSGHuWcVoNhrGr+i/LYCscw1gu8IZl0xptY6F21d/biDFnz73Gw4LGYt0xp5IxnkPwZgzqv1quQLK1RDmzw2XF6IcC//+pJg6queSPLBIC6MN2GCCIhjFfzbfZiTlu7sQbnKl38HO+f5dWlzy3dDxLNIss2dec3wLFFH30N0cKshGZqm514ss02FDHXSupI4ErvqCeWFlbNdYcAoYwaj7UfPqLoLoltbpuaxhB+s0Y472mxxWQ5z8nL+07r+cMLdIRd+1ePNJqLA9//mcu0cFu8fag1aq232nlsNKrz98L6zPxQXgFikWNvKPK9CJhrYYuFcVk9KAFNrhSNss7ylHspDNTXQvfjhMmL/byWFZP2LkyN3C2NuWA95Ze3GWJcnIKTcT4poa8ZhY5efZG8fye9p567yjAoSYIy/Eq56GGu6vqemn7dlgikth7pt4xuVkQyd8EIvNV6NDVsoo2M5iq8KitqcxV+0XiYwnGBs3eEeFaTBnHi0KSqfuWvGVp359atV7TMxpCa5k/JOMO8OTzjLpKsvCtLlvUTADmZCZtW1NyVtvvBfbyYYUY3kKD2q9S34/imaAkoNyKvc32ZArHVcQuYxkhLL4RwE+xUtc30MwFQgJvk/nFMzTiTlPwr7yGt87aVDk9k6DD9GGNLuFdGY7pBVpzwrlfY4q3d+P2kKYY3Zl+yPqYau12yrTyzuk9SG8r7d9WszDu1ZL1yXCoiIzWxMTE2N31Jf08b9OF+kwj+9traPI0RcamuTbe3s9B+VaB1AWTvLpnspFjatPaKsmhYrQYhPXTTB8EsWOpkAd5rWeIxrJ9RGVLxTx1Zkk+N4mH0gh4UqJD/UvkZBXa2cj3ISaoC6HiYRl3mQ7CkmYz/VCSAs/NJGe5nkmealjorqR8EXjH6nJqfOilehD1FcxVKQaGWwuSy3MP5RfmDq9eXBEhaPYw9VqGSCqLZhWMG2aUITy1X3/L8AAWUHRMwtWT4MAAAAASUVORK5CYII=\"}","contacts" : { "channels": [ {"url" : "mailto:livelygig@livelygig.com", "channelType" : "email" } ] },"aliasLabels" : [ {"label": "1"},{"label": "2"},{"label":"3"},{"label": "4"}],"initialPosts" : [  ] }, </v>
      </c>
    </row>
    <row r="3" spans="1:22" x14ac:dyDescent="0.25">
      <c r="A3" s="2">
        <v>2</v>
      </c>
      <c r="B3" s="120" t="s">
        <v>1245</v>
      </c>
      <c r="C3" s="1" t="str">
        <f>LOWER(LEFT(Table1[[#This Row],[firstName]],1)&amp;Table1[[#This Row],[lastName]])&amp;"@livelygig.com"</f>
        <v>1@livelygig.com</v>
      </c>
      <c r="D3" s="92">
        <v>1</v>
      </c>
      <c r="E3" s="92"/>
      <c r="F3" s="3">
        <v>1</v>
      </c>
      <c r="G3" s="34" t="str">
        <f>"mailto:"&amp;Table1[[#This Row],[email]]</f>
        <v>mailto:1@livelygig.com</v>
      </c>
      <c r="H3" s="3" t="s">
        <v>251</v>
      </c>
      <c r="I3" s="3" t="s">
        <v>1170</v>
      </c>
      <c r="J3" s="34" t="str">
        <f>"""id"" : """&amp;Table1[[#This Row],[UUID]]&amp;""", "</f>
        <v xml:space="preserve">"id" : "0001b786-be60-4980-af3b-d2a9e55d6dae", </v>
      </c>
      <c r="K3" s="34" t="str">
        <f>"""email"" : """&amp;Table1[[#This Row],[email]]&amp;""", "</f>
        <v xml:space="preserve">"email" : "1@livelygig.com", </v>
      </c>
      <c r="L3" s="34" t="str">
        <f>"""pwd"" : """&amp;Table1[[#This Row],[pwd]]&amp;""", "</f>
        <v xml:space="preserve">"pwd" : "1", </v>
      </c>
      <c r="M3" s="34" t="str">
        <f>"""jsonBlob"" : ""{\""name\"" : \"""&amp;Table1[[#This Row],[firstName]]&amp;" "&amp;Table1[[#This Row],[lastName]]&amp;"\"", "&amp;"\""imgSrc\"" : \"""&amp;Table1[[#This Row],[profilePic]]&amp;"\""}"","</f>
        <v>"jsonBlob"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 s="34" t="str">
        <f>"""contacts"" : { ""channels"": [ {""url"" : """&amp;Table1[[#This Row],[contact1]]&amp;""", ""channelType"" : """&amp;Table1[[#This Row],[contact1 type]]&amp;""" } ] },"</f>
        <v>"contacts" : { "channels": [ {"url" : "mailto:1@livelygig.com", "channelType" : "email" } ] },</v>
      </c>
      <c r="O3" s="34" t="str">
        <f>""</f>
        <v/>
      </c>
      <c r="P3" s="34">
        <v>1</v>
      </c>
      <c r="Q3" s="34"/>
      <c r="R3" s="34"/>
      <c r="S3" s="34"/>
      <c r="T3" s="128" t="str">
        <f>"""aliasLabels"" : [ "&amp;IF(NOT(ISBLANK(Table1[[#This Row],[label1]])),"{""label"": ""1"""&amp;"}"&amp;IF(NOT(ISBLANK(Table1[[#This Row],[label2]])),",{""label"": ""2"""&amp;"}"&amp;IF(NOT(ISBLANK(Table1[[#This Row],[label3]])),",{""label"":""3"""&amp;"}"&amp;IF(NOT(ISBLANK(Table1[[#This Row],[label4]])),",{""label"": ""4"""&amp;"}",""),""),""),"")&amp;"],"</f>
        <v>"aliasLabels" : [ {"label": "1"}],</v>
      </c>
      <c r="U3" s="34" t="str">
        <f t="shared" si="0"/>
        <v>"initialPosts" : [  ]</v>
      </c>
      <c r="V3" s="130"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"0001b786-be60-4980-af3b-d2a9e55d6dae", "email" : "1@livelygig.com", "pwd" : "1", "jsonBlob" : "{\"name\" : \"1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"mailto:1@livelygig.com", "channelType" : "email" } ] },"aliasLabels" : [ {"label": "1"}],"initialPosts" : [  ] }, </v>
      </c>
    </row>
    <row r="4" spans="1:22" x14ac:dyDescent="0.25">
      <c r="A4" s="4">
        <v>3</v>
      </c>
      <c r="B4" t="s">
        <v>1246</v>
      </c>
      <c r="C4" s="1" t="str">
        <f>LOWER(LEFT(Table1[[#This Row],[firstName]],1)&amp;Table1[[#This Row],[lastName]])&amp;"@livelygig.com"</f>
        <v>2@livelygig.com</v>
      </c>
      <c r="D4" s="5">
        <v>2</v>
      </c>
      <c r="E4" s="5"/>
      <c r="F4" s="3">
        <v>1</v>
      </c>
      <c r="G4" s="34" t="str">
        <f>"mailto:"&amp;Table1[[#This Row],[email]]</f>
        <v>mailto:2@livelygig.com</v>
      </c>
      <c r="H4" s="3" t="s">
        <v>251</v>
      </c>
      <c r="I4" s="3" t="s">
        <v>1170</v>
      </c>
      <c r="J4" s="34" t="str">
        <f>"""id"" : """&amp;Table1[[#This Row],[UUID]]&amp;""", "</f>
        <v xml:space="preserve">"id" : "0002223c-1a99-4530-96fa-3ccb8dca5418", </v>
      </c>
      <c r="K4" s="34" t="str">
        <f>"""email"" : """&amp;Table1[[#This Row],[email]]&amp;""", "</f>
        <v xml:space="preserve">"email" : "2@livelygig.com", </v>
      </c>
      <c r="L4" s="34" t="str">
        <f>"""pwd"" : """&amp;Table1[[#This Row],[pwd]]&amp;""", "</f>
        <v xml:space="preserve">"pwd" : "1", </v>
      </c>
      <c r="M4" s="34" t="str">
        <f>"""jsonBlob"" : ""{\""name\"" : \"""&amp;Table1[[#This Row],[firstName]]&amp;" "&amp;Table1[[#This Row],[lastName]]&amp;"\"", "&amp;"\""imgSrc\"" : \"""&amp;Table1[[#This Row],[profilePic]]&amp;"\""}"","</f>
        <v>"jsonBlob"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 s="34" t="str">
        <f>"""contacts"" : { ""channels"": [ {""url"" : """&amp;Table1[[#This Row],[contact1]]&amp;""", ""channelType"" : """&amp;Table1[[#This Row],[contact1 type]]&amp;""" } ] },"</f>
        <v>"contacts" : { "channels": [ {"url" : "mailto:2@livelygig.com", "channelType" : "email" } ] },</v>
      </c>
      <c r="O4" s="34" t="str">
        <f>""</f>
        <v/>
      </c>
      <c r="P4" s="34">
        <v>1</v>
      </c>
      <c r="Q4" s="34">
        <v>2</v>
      </c>
      <c r="R4" s="34"/>
      <c r="S4" s="34"/>
      <c r="T4" s="128" t="str">
        <f>"""aliasLabels"" : [ "&amp;IF(NOT(ISBLANK(Table1[[#This Row],[label1]])),"{""label"": ""1"""&amp;"}"&amp;IF(NOT(ISBLANK(Table1[[#This Row],[label2]])),",{""label"": ""2"""&amp;"}"&amp;IF(NOT(ISBLANK(Table1[[#This Row],[label3]])),",{""label"":""3"""&amp;"}"&amp;IF(NOT(ISBLANK(Table1[[#This Row],[label4]])),",{""label"": ""4"""&amp;"}",""),""),""),"")&amp;"],"</f>
        <v>"aliasLabels" : [ {"label": "1"},{"label": "2"}],</v>
      </c>
      <c r="U4" s="34" t="str">
        <f t="shared" si="0"/>
        <v>"initialPosts" : [  ]</v>
      </c>
      <c r="V4" s="130"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"0002223c-1a99-4530-96fa-3ccb8dca5418", "email" : "2@livelygig.com", "pwd" : "1", "jsonBlob" : "{\"name\" : \"2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"mailto:2@livelygig.com", "channelType" : "email" } ] },"aliasLabels" : [ {"label": "1"},{"label": "2"}],"initialPosts" : [  ] }, </v>
      </c>
    </row>
    <row r="5" spans="1:22" x14ac:dyDescent="0.25">
      <c r="A5" s="1">
        <v>4</v>
      </c>
      <c r="B5" t="s">
        <v>1247</v>
      </c>
      <c r="C5" s="1" t="str">
        <f>LOWER(LEFT(Table1[[#This Row],[firstName]],1)&amp;Table1[[#This Row],[lastName]])&amp;"@livelygig.com"</f>
        <v>3@livelygig.com</v>
      </c>
      <c r="D5" s="5">
        <v>3</v>
      </c>
      <c r="E5" s="5"/>
      <c r="F5" s="3">
        <v>1</v>
      </c>
      <c r="G5" s="34" t="str">
        <f>"mailto:"&amp;Table1[[#This Row],[email]]</f>
        <v>mailto:3@livelygig.com</v>
      </c>
      <c r="H5" s="3" t="s">
        <v>251</v>
      </c>
      <c r="I5" s="3" t="s">
        <v>1170</v>
      </c>
      <c r="J5" s="34" t="str">
        <f>"""id"" : """&amp;Table1[[#This Row],[UUID]]&amp;""", "</f>
        <v xml:space="preserve">"id" : "00038b40-4799-4557-9050-fd7a4b77c23e", </v>
      </c>
      <c r="K5" s="34" t="str">
        <f>"""email"" : """&amp;Table1[[#This Row],[email]]&amp;""", "</f>
        <v xml:space="preserve">"email" : "3@livelygig.com", </v>
      </c>
      <c r="L5" s="34" t="str">
        <f>"""pwd"" : """&amp;Table1[[#This Row],[pwd]]&amp;""", "</f>
        <v xml:space="preserve">"pwd" : "1", </v>
      </c>
      <c r="M5" s="34" t="str">
        <f>"""jsonBlob"" : ""{\""name\"" : \"""&amp;Table1[[#This Row],[firstName]]&amp;" "&amp;Table1[[#This Row],[lastName]]&amp;"\"", "&amp;"\""imgSrc\"" : \"""&amp;Table1[[#This Row],[profilePic]]&amp;"\""}"","</f>
        <v>"jsonBlob"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 s="34" t="str">
        <f>"""contacts"" : { ""channels"": [ {""url"" : """&amp;Table1[[#This Row],[contact1]]&amp;""", ""channelType"" : """&amp;Table1[[#This Row],[contact1 type]]&amp;""" } ] },"</f>
        <v>"contacts" : { "channels": [ {"url" : "mailto:3@livelygig.com", "channelType" : "email" } ] },</v>
      </c>
      <c r="O5" s="34" t="str">
        <f>""</f>
        <v/>
      </c>
      <c r="P5" s="34">
        <v>1</v>
      </c>
      <c r="Q5" s="34">
        <v>2</v>
      </c>
      <c r="R5" s="34">
        <v>3</v>
      </c>
      <c r="S5" s="34"/>
      <c r="T5" s="128" t="str">
        <f>"""aliasLabels"" : [ "&amp;IF(NOT(ISBLANK(Table1[[#This Row],[label1]])),"{""label"": ""1"""&amp;"}"&amp;IF(NOT(ISBLANK(Table1[[#This Row],[label2]])),",{""label"": ""2"""&amp;"}"&amp;IF(NOT(ISBLANK(Table1[[#This Row],[label3]])),",{""label"":""3"""&amp;"}"&amp;IF(NOT(ISBLANK(Table1[[#This Row],[label4]])),",{""label"": ""4"""&amp;"}",""),""),""),"")&amp;"],"</f>
        <v>"aliasLabels" : [ {"label": "1"},{"label": "2"},{"label":"3"}],</v>
      </c>
      <c r="U5" s="34" t="str">
        <f t="shared" si="0"/>
        <v>"initialPosts" : [  ]</v>
      </c>
      <c r="V5" s="130" t="str">
        <f ca="1">"{ "&amp;Table1[[#This Row],[id data]]&amp;Table1[[#This Row],[loginId data]]&amp;Table1[[#This Row],[pwd data]]&amp;Table1[[#This Row],[jsonBlob]]&amp;Table1[[#This Row],[bindings]]&amp;Table1[[#This Row],[contacts]]&amp;Table1[[#This Row],[Labels]]&amp;Table1[[#This Row],[Posts]]&amp;" }"&amp;IF(ISBLANK(OFFSET(Table1[[#This Row],[id]],1,0))," ",", ")</f>
        <v xml:space="preserve">{ "id" : "00038b40-4799-4557-9050-fd7a4b77c23e", "email" : "3@livelygig.com", "pwd" : "1", "jsonBlob" : "{\"name\" : \"3 \",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"mailto:3@livelygig.com", "channelType" : "email" } ] },"aliasLabels" : [ {"label": "1"},{"label": "2"},{"label":"3"}],"initialPosts" : [  ] }, </v>
      </c>
    </row>
    <row r="6" spans="1:22" x14ac:dyDescent="0.25">
      <c r="A6" s="2">
        <v>5</v>
      </c>
      <c r="B6" s="63" t="s">
        <v>161</v>
      </c>
      <c r="C6" s="1" t="str">
        <f>LOWER(LEFT(Table1[[#This Row],[firstName]],1)&amp;Table1[[#This Row],[lastName]])&amp;"@livelygig.com"</f>
        <v>pbennett@livelygig.com</v>
      </c>
      <c r="D6" s="63" t="s">
        <v>818</v>
      </c>
      <c r="E6" s="1" t="s">
        <v>3</v>
      </c>
      <c r="F6" s="3">
        <v>1</v>
      </c>
      <c r="G6" s="3" t="str">
        <f>"mailto:"&amp;Table1[[#This Row],[email]]</f>
        <v>mailto:pbennett@livelygig.com</v>
      </c>
      <c r="H6" s="3" t="s">
        <v>251</v>
      </c>
      <c r="I6" s="3" t="s">
        <v>244</v>
      </c>
      <c r="J6" s="3" t="str">
        <f>"""id"" : """&amp;Table1[[#This Row],[UUID]]&amp;""", "</f>
        <v xml:space="preserve">"id" : "89cbeaaf-bb58-48a4-8bdf-2917d6ae110d", </v>
      </c>
      <c r="K6" s="3" t="str">
        <f>"""email"" : """&amp;Table1[[#This Row],[email]]&amp;""", "</f>
        <v xml:space="preserve">"email" : "pbennett@livelygig.com", </v>
      </c>
      <c r="L6" s="3" t="str">
        <f>"""pwd"" : """&amp;Table1[[#This Row],[pwd]]&amp;""", "</f>
        <v xml:space="preserve">"pwd" : "1", </v>
      </c>
      <c r="M6" s="3" t="str">
        <f>"""jsonBlob"" : ""{\""name\"" : \"""&amp;Table1[[#This Row],[firstName]]&amp;" "&amp;Table1[[#This Row],[lastName]]&amp;"\"", "&amp;"\""imgSrc\"" : \"""&amp;Table1[[#This Row],[profilePic]]&amp;"\""}"","</f>
        <v>"jsonBlob"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v>
      </c>
      <c r="N6" s="3" t="str">
        <f>"""contacts"" : { ""channels"": [ {""url"" : """&amp;Table1[[#This Row],[contact1]]&amp;""", ""channelType"" : """&amp;Table1[[#This Row],[contact1 type]]&amp;""" } ] },"</f>
        <v>"contacts" : { "channels": [ {"url" : "mailto:pbennett@livelygig.com", "channelType" : "email" } ] },</v>
      </c>
      <c r="O6" s="3" t="str">
        <f>""</f>
        <v/>
      </c>
      <c r="P6" s="3">
        <v>1</v>
      </c>
      <c r="Q6" s="3">
        <v>2</v>
      </c>
      <c r="R6" s="3">
        <v>3</v>
      </c>
      <c r="S6" s="3">
        <v>4</v>
      </c>
      <c r="T6" s="128" t="str">
        <f>"""aliasLabels"" : [ "&amp;IF(NOT(ISBLANK(Table1[[#This Row],[label1]])),"{""label"": ""1"""&amp;"}"&amp;IF(NOT(ISBLANK(Table1[[#This Row],[label2]])),",{""label"": ""2"""&amp;"}"&amp;IF(NOT(ISBLANK(Table1[[#This Row],[label3]])),",{""label"":""3"""&amp;"}"&amp;IF(NOT(ISBLANK(Table1[[#This Row],[label4]])),",{""label"": ""4"""&amp;"}",""),""),""),"")&amp;"],"</f>
        <v>"aliasLabels" : [ {"label": "1"},{"label": "2"},{"label":"3"},{"label": "4"}],</v>
      </c>
      <c r="U6" s="3" t="str">
        <f t="shared" si="0"/>
        <v>"initialPosts" : [  ]</v>
      </c>
      <c r="V6" s="36" t="str">
        <f ca="1">"{ "&amp;Table1[[#This Row],[id data]]&amp;Table1[[#This Row],[loginId data]]&amp;Table1[[#This Row],[pwd data]]&amp;Table1[[#This Row],[jsonBlob]]&amp;Table1[[#This Row],[bindings]]&amp;Table1[[#This Row],[contacts]]&amp;Table1[[#This Row],[Labels]]&amp;Table1[[#This Row],[Posts]]&amp;" }"&amp;IF(ISBLANK(OFFSET(Table1[[#This Row],[id]],1,0))," ",", ")</f>
        <v xml:space="preserve">{ "id" : "89cbeaaf-bb58-48a4-8bdf-2917d6ae110d", "email" : "pbennett@livelygig.com", "pwd" : "1", "jsonBlob" : "{\"name\" : \"Pam Bennett\", \"imgSrc\" : \"data:image/jpeg;base64,/9j/4AAQSkZJRgABAQAAAQABAAD/2wCEAAkGBxQTEhUUEhQUFRQUFBUVFBQXFBQUGBYUFBQWFhQUFBcYHCggGBolHBQXITEhJSkrLi4uFx8zODMsNygtLisBCgoKDg0OGhAQGiwkHCQsLCwsLCwsLCwsLCwsLCwsLCwsLCwsLCwsLCwsLCwsLCwsLCwsLCwsLCwsLDgrLCwsLP/AABEIAQMAwgMBIgACEQEDEQH/xAAcAAABBQEBAQAAAAAAAAAAAAADAAIEBQYBBwj/xAA+EAABBAAEAwUFBgQFBQEAAAABAAIDEQQFITESQVEGImFxgRMykaGxByNCwdHwFBUzUmJygpLhQ4OiwvEl/8QAGQEAAgMBAAAAAAAAAAAAAAAAAAECAwQF/8QAIxEBAQEAAgICAwADAQAAAAAAAAECESEDMQQSEzJBFCJhUf/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+7vwJ/fzTHBBWAOCG4IyG5qfKPAJQ3IzmoTgmfALghkIzgmlqSQJCa4IxamuCVOI7ggvCkuQXqJgJLtLqA+pEkklz3WJJJJAcKDKUUlAmcpZKqvMX6eaqf4qxRPeG/wCqJnU51DTtf7+qy+Mxb7snWq00Nei1Z6jNtPx+LLdxY8NT8FXfxQeDwnYHe/geihPxpaNbNixbr08iqyfM6JoAcW9AC+vl6aeCf2U/Tkc4s2b3vS9lHxmM0thqhRHO66c1TT4vTQqBNjDe6jdpTxrCXHOa4kGuLatR0/NPwmaAgg70efOlRyYnbwNqP7bWxoaq/wAvyUfvwn+OVr3u4W3ttvZ8D+SHiJuGnUasB1dOqrI8xMkRJ5N4d+p/UqzdLTHD+9oF1zNN+o+SsmulNxxexHO0PyQHIeGPcA6Hh+H/AMRCrJeVOpwaUwpxTCVJEimlOKaUqlAnhR5VKco7wkaPS6u0kgPqRJJctc51nUiVy0yRyfANleqrGYmualYiRZvNMUAaGrvorsZU70iY3G3fd8NRp+9Qs7jcTYINDXavlakZniD4engs/icRvqrbeFXsDGPVPiJTf/KfjscCdNT1VTPOSq7UpHZ5Nd1EkmXHzWgSPULU5DvbIZk5ITimkqPKci0wOI91p2B+tq1xmOo2NaFjppf6lZlkhGykwv4na7aaKeddcK94l7aXAPJa0HnbiPM6D6qa5qrsNKGs4nODRzJ3PgB0Tf5tH+FxPiQa+lrRnUk7ZNYtvSe5DKUWIa4aUfEGwnOCslU2WGLhXSmlBmPQHlHcgvCXBhLidwpI4Ll9OPeme0UOadAOIWSYdK7WLpUySfRV7sQosuK5BSnjRvkAzvNAwcI1cfSh1WVxOLrvOaeEnezfxPNWOekNcX3epb5BrQPnZ+Kz2Lx101xFAEAdCd/Mqz+KreajY3Maut+p5LMZhjCSdaVjjq7xGzRfxNC/UhZqd2pVerU8w2WRRXuUiGEu1O2nzWq7M9l/bU5wpvTr+9VVdSLc5tYpsDnbNJ8h+iN/KZT+B3wK92wORxRtprQBXQKQ7CN6D4Ku+RdPG8Cfkc1XwOrXl0VfNh3N94EL6BlwY6D4KgzzKI3inNafFQ/Kl+F4vafFKRsr3O8gMZJbt0Wfc2lZNc+les8dUSSVztyT4LsAF07i/fgggonGTv6KfKHC1ZhXxD2kb2u5kC9vI7+iv8LiBI0OGlhZGOZzeZo/4qvz5K7yHEd0sPImuvqr/Hrvhm8uLxytXBMKeQm0tDHQ3ITkYhMLEwDaSJ7NJHBPcZ8Qge3UF8+qGZlD68L7vtYmdRpJdfD1UYzJgks0BZ3A61r+SOOi+3NV2Z8T7BOtyOP1OnwWZzw08hv9xqvOv1WlzGVojc8CiSNSBZ4zen+kE14hYnGYvU2dQx3q5wIA+aptX5ivxMhojr+RpFjy6w0/3O6cjzCZlEBlkaKsAtvy4q18LNeq9L/k23d0DBQo6ADUfRU700Yzyw2XZbxOiYBoeEk+g39bC9VyzACNoaBtt6rIYPLzFODXcd3b5A2S2/OuXOuZNeg4ZlgfX9VRq81ozOI5wob4lM4UwBQsSirlZSrMZGr7ERKqxkSrq7LH5pgwQVgc8y2jY3XqGOYsV2gaLU8XtDeWFLdU5ScbHR80ALRGWiwSgHve6dD+oVrJGGFj2Vu262cDs4KiKlYacloZ/iaR8dVZjSnyZ/rZJpTS5K1ujnUnBNcEQBJxTRoHAkncSSCeiGZN9snGk2wkkdZT8O6na0eRvTxP0TOIKLi8eIhxVdWemtaD4/RR16Sx7U/anMSXOj1prjev4iB9BYWJxEpNqyzXF8byRz+WtAfAKsYwueGtHESQ0Dq46D5rLqt2I2/2X5cHvkc5tiq3rnZr4fReoT1DGC4denM8rVR2OyP+Hia3dxAc5229E/orfNso9s4EuIAG1WT63oPBUXmtMnCgxGe4fvMcwkFtnhonu6j1FA2OinYDtPh3U0FwdWxFbc+iluyjDtoua0kDc/vwUSTBQfgLB4fsKu9LJOV1FO1wsfsoUjwFFw3d8Qa1FVZ21G3qlmgLW2o29J5zOUHNM6ZFZdeg5ArE5j28bsyMnzVhji+bVgHDfCHFwaCeYF6u9AVNy/sqxreKVoN69B8XUoyf+pXr1WExXaqSQ+7wqpx+MLxruvR87weHLS1rI2nqHR2vO81ytwdTS03tckY+FuU88Iat4UeMF0oRVjiInAlrwWubo5pFEHoQq6RWxTTHFSspj4pW+d/BRCrbs2y3uPQfVWYnNiry3jNaKk5q4V0LoyOTa65CLketEEt1TR5DtJE4UkcBtvapplUcOTHFRPlIfOqzP5fufW/IeHmR/wCKkOcq7PXfdEeIHqlv9UvHf9madNwg6amqPRp2rxIVn2Kga7Ftc4FzYxx8IGrnjRjB4l5HwvYFUc7TXWz+gHzWi+zbLPbY8RuOjWOJAPQAUfCnLBt1PG9hyixZc4ve9/E4Bxc1p07jeQADaAUDtP2mlj+6wsRkmdzo8LPFxWphy9jAAwcNdCfohvgravOh9VT/ALSNM+vLxHtXhsxaQ50mLkMkQd90ZGtZLx0Yy1jfdDara+vJSuzEeM4We1D3h18TXg8bdTRBOp05FeuSxu2BUeHK9bcT5BQ1beuFmOJ3yqI8EYsPIe8SWOFA8nd3S+et69EzPMvkkwoL5ZOIsstuhdWAQFq3RN4eGtDuPBVue/0z5JWcQ5ea8wwOYPd/BttvEQ6K6oNcyU7jrwvZZ5klWOc5XjsTHK9rpWBoqCJpLHyU4W57h7gc26FitLUPs/ljS5/FdtlDm67HUGvOx8F6C2+GndN9kvtOR9euHiL8kx4e/ibiGNBPCHyl9a90ElxB050oUntPdeO8DXgV7HjMn4/xP/3afMKlx3Z4MosBLrvayf1T/J/wfT/rz3tCwkxVuIIt+oFDz7oaNeizUztVsu1gqUjTutYzTa2Rta6vCwVjJhqrc1RqcBq+7Lj3z5KhWi7KDR/mPor/AA/tGbz3/SrhPaEUxrnD4LouRyaU3hRqC6IkDkCklK9mkgLYvSCQan0oJBlpVbm7bYB0s+tH/hWxKg5o6oz5gfPQfn6Jb/Wp+P8AeM7FEOIHlEwyO21I7jB/vJPktV9k44c0LK1GGku9y8ujLvgbHkFksFKOIGveeB5taP8AkK/+znGE5q2U/wDUMgcfB23zAXP06vje9yHRRN0eV2ihtkVeqvzBSD1ULGZgyOg51kmgOZPgg5zmgijc4nYFZPsphn4h7sVNdk1ENaa0Hf1Vdv8AItxj+1t2P8Kv96qNmUdsKz+e9tIsM72bmyF/QMJ9b2IVPmn2gM9npYJB0IIIPkdkuej475UE00sWMfwU5tWWnmLNjxXoOS4tk0QdG4jTVtnQ9KXiwz0l7nk943vexWh+zrHu9q6idTaVz/UpZbw9Pmc9v4r9As7nk0lUXafvxV5jpu7ayOeY/QqKXHTB56CCbKzM+6us2xHEVSS7rRlm37CK1fZSGoyepWV4bOnNb7IcMRG0EVotXx5zpg+XvjCayK0QYdSWRJ/AtzlofsVwxqWQOqG8ING4F1GsJICbS4UzjSEigmTioWZtuJ3np5nS/mfipheE2Yhwo7HdFnM4GbxeWWOG4HDegxwbytxF7/D1cFoey+VSQzQy8JDS4C6IrS/WyCmiKMTRSzaRNkbxjfu8VuHlQ+S9NxDW0Dxgsb3mnQg6b+N9VzvPLnp2Pi2anK/D7aD1CrpJaUjCvoV6jxB5j5KJNHqVntasxR57AZu6TTb1+Kvcsjaxga0aAUPKlFmiBCo837XR4UBlccjrDW3W2psnYKE9rNXpq5MC157wB9LWcznsxFO9wcwUG1dVrvYKbHhcwxDS720cOjS1rbdo7mT5KNmOQY4dxmL7lEkkEO5aDVTsqM1J/WGzfsmyN54QQL5lTuzUTIXgDclAzTJ8XHfFPfeIFm9ANzfiFE7Kl0mKa1xuhxaa6cilZeOzmpz09EzDEd3dec59iiSVtM3koHw0XnedS24+CWIlu8RQ4h2qhezJNDcqRK5HyjBukeOEXrqeQWjM5rH5LxLaJkWAJlBcNG/VbaJ1IcOCDdAimIrp+Lx/SOJ5/N+TQ3t9EN056oJjK62MqxXBA5MfMiiHS1HkCQN40kPhXUwmuNJcaaVylBIYFccuNCe6MplQJW8Qo7Ks7QYF5ijfG5zQRwOYwuaDqasA66K59iVGxU/Bw3s0kjzND8lX58TWeV/xPJc74ehfZ3jvb5dCSbkhBgfrrcWjCfExlh9VczOXnX2U52G4mWBxFYgF7dQPvYxZAHUs4j/216ViG2LXJ3OK7mKhyHRUOedjMPjI6kBDxfC9poj8iPBX7BZUhg0VcXV5HL9m+JaT7GeRx0HEHvYabfCDR1A5VtfJMl7GZmNX42UV1xGIOnqfBeqY6N4tzD6eKx+azYhxrTXfdS+1SmMX3Hn2KyF4dU2Je/XU8TzrzNuJsre9icuhghL2NHe/EfedQ5nos+Mmc53FK69fdGyuMViuBgYNBslbyXEnqOdp8cANOa8/zGXfxVtn2MLnALOYyS1PMV70hym9BuVtuzWWmGPvaOdqfDosjlFHERg7cQXo4XR+Lifs43z/ACXrB7GWjMwpSi0UkT9FrtYMww4Mc0IxNGydJMoss3ikkfKoZNIU2K6KK6a0yTeMdElX8Z6LqAtAE4NXWDojtZfmkYIjRWNK7wIrWJAx40VDnrXkU0WtC5qr8THoR1RZ9pYM7+mpWHw2PfhZopm6vika8Acw02Wf6hY9V9FR41rmtc03HK1r43ci17Q5vyIXzzLl5knZCD3nyNYOdcTgLPla9o7Au9rloieQX4aSaA/5Y5XcFeAaQP8ASuT5su94dytA0aqQwKgbjjGafqFaYbMo36gi+Y2WeNNS5YgVWz4EHkrH24rdAdIneDzbFHiMsA23WE7VYgNkofhF+uy3naDMmRMJLha8az3MTI9xHM6lGZzRrXSLisVZJVZM9EeosqukZ7UvIGEzs8DfwXoUcqwXZ14Eovc6DzW1a5dH4v6uR8394nB3NDfi6URz75oZeAtDJyM7GoEk9oUkvQKM+VBjPkC42cDkobpEwvSPhZfxKSq+MriBw2boiE+NTZyHbKMWAJCwjIutTEg5MHOcgyC095AaXOc1jQL4nGhp0G59AomLxsccH8QS72TrbES3hMzxyjB14RzcRXSyoa8uc+6sx8ffk9TpMyuNkLjiXtAZCHPe/h5gUweZcWivFX/2Td7LWy33xNO2Q9blLgT/ALvmo2LwxmylwsNe/Csk0AoO/r8NDey1rb30QfsHxAfhsTA7Ue04q/wyMAd9Fh82/wAldP4/i/FPbYY/AB41WPzfJntNscRXxWxy6ckvhk/qwu4Sf721bJPVtHztcx+GsGlhsdCV5ZiM6xMJouJHIkfmgu7Yzgbi+q2WJytj7Dh+qy+a9m2tsttOWHZWazLNJJvfcSqxzVcSZa4cignLXdFZzFdzVLI1cGDJjfJXdBq/FWcuCPRajtnkwweXQREfevPHJ/mPeI9NvRSz2r3088w2mvTX4arXYXOYnAAOo+OiycTfp+SjNKux5bj0o8vgz5PbfGccjajPm6LJw4t7dnH6qwhzbk8eo/RasfJl9sO/han69rVz0MpsM7XDQ/FGpaJZfTNc3PuBLlIhCYUEbSSSSA27XLpcp+FySUs9pJUMdWXyHh068O6pcXnsYeIsFE7Eyk0JHjuX1ZGN/NxVW/NnK7x/H3v+cJ0cTiC7QNF25xDWivE6Ku7SZuzCtDRUk7hYbR4YwdnPB3J5N9TyuXnDv5fCJcW8T454+5i0MWHH9/CNCR5brzQyuke6R5LnOJcXHUknmVm359a6nTb4/iYz3e2t7N4UYhsjsQ8njla17r1LG95w8BqNB0UPt1mftsU1rRwxQtbHFGNmtA2pV2DxbmANvu8Qc4deR+S52gIMxcNnUQfAjRUtT1XIMz//ADMMRq4ubDVE2InvD7PIcDFkuxmdwZXiJeORxYSQGhhLiAaAsd07b2B5K8+zbGccDYgQPZSyOlsA1G/hLaPi818V592qkaJpGBrNJXu4teI8WoF3QaNaArfW0i45egy/aCzF41j8PE9jmxuB4nN4pWt73CGD8QHG7fUA86W6wOZRzsDmkar5swOJfHK2SN3C+NzXsd0c020+Oo9V7Q1hDWYzDi4JxxuDRpE8+83TYWa8wdtFVvP9i7Gv5WgzCIalUWMi4jWvw3R343iamYZjnHZUNMnSOzAtrUKNNgW18ldDLpCdGk+QRDlJ2ea8G94+uoaPjfgpZlvpDWs59qPszkrJMSHPoRwD20hOw4dW8R6WL8mlYr7Re1TMdMDHxCNlhvEKv/Fud1ZdtO2bGxPweD9xxPt5bBMlfhBr3R4DXy97zglaMziM279ryMZAB1KjhdJXAmientTE4IM9ppTcLjy096y35jytQxqutUpqz0jrM11V43FMOzvyPqE8qgIRY53N2NjxWjPyLPbJv4eb+q4SVb/MXdAkrf8AIyp/xNtx2o7QPxDe848BJoA0FY9nsTDgMMcQ5o43j7sfid09FQfwzRhInyaN183UTQCoM7zR8zuJ2gGjWjZregWF0kbO8zkxUznyG3ON+Q5AeAXI20KUfBt3KlAIDt6pmJsgeCcN12TZMLPs9mxglDge64cMg5Fp514bqP2pwpM5lHeZJ3mkeAojzoA+qgw9eq0GBkjdhqcBxsl4RdUWOaXMDwdCOIPAO44ggMyYCxzbFcQsaVY5OHUaHVeqdhO0BhwuDjDhwD25lBF6yYqawR4NDT681gZ8HHw8RD43NaNTrGbJrivawOt6bKX2flPDpsHEfGnf+yV6Ht7tPl2HlAc0NaXCw9nCAfMe6UHDYD2buE6nr18VG7KYCo2WBR1NnXi0qhVdefIddNBjsO48JaaI4teltPC6ttDShrxy9nnyWdfxWY0vI4Y6onbXXWrcengvP/tMz/8Ahojh2Ee3l3Iu2RG7O+hdt5X4X6kWhrRWpNAeZXlHaf7KMXPPJP8AxUL/AGjy7vtkYQD7raHEDQoeis9elcnN5ryIn4pqve13Zs4CUQvmjlk4eJ7WBwDLotBLtyR4KhUUySSpdAQDgnBIBdAQZzEWkJFBTBjjqitCEfeRAdUAwsSRlxBLLOs1dO5orhYxoYxg2a0D6lVmMOgCdhheqHidXUgD4ZvdCMmtGicpEa3ddk2Ka3dPKDChOgRmuq/HdR2aEo7SlCq5yydz2Ojb/UAD2bW4xO4wPOuJWGQ4dgmMdEVJpbhqwgOj7oG/DRJvmNOuagmcxwc005psHxVxgMxDZYnihowPHi0lhLup4aOnXzCZX099yVgEYHRWOKHdrrQ+Kqskk+7adSDW2u5q/IbqzxTvdFE2SSdKFdUr7E9I5BL20NG767aGj48vim4/EBtlxprAXu32aL5a/BSSaHiVjftNx3sctxBBIfJww/iH9Sr4dO9oeWm99EB4Dn+ZHEYiWd28sjn7Vp+EV5Uq9oT5BrSdG1RScDVwBGLUxM3aSpOaFykAqRI01dYgOTcinnZdlbomQu0QR/EupcKSANDso34/VJJMRMXQuJJkY3dEXEkCgndFYkkkZxXWH6fmEkk0X0F2AkLsLGSbPCPotLOfokki+ynooh9F5z9u7yMHEAdDOLHWmmrSSSP+PCD7x8z9UaIJJJJiSIBSSQBGppSSQHSuhJJAFOyjxblcSQB0kkkE/9k=\"}","contacts" : { "channels": [ {"url" : "mailto:pbennett@livelygig.com", "channelType" : "email" } ] },"aliasLabels" : [ {"label": "1"},{"label": "2"},{"label":"3"},{"label": "4"}],"initialPosts" : [  ] }, </v>
      </c>
    </row>
    <row r="7" spans="1:22" x14ac:dyDescent="0.25">
      <c r="A7" s="2">
        <v>6</v>
      </c>
      <c r="B7" s="1" t="s">
        <v>162</v>
      </c>
      <c r="C7" s="1" t="str">
        <f>LOWER(LEFT(Table1[[#This Row],[firstName]],1)&amp;Table1[[#This Row],[lastName]])&amp;"@livelygig.com"</f>
        <v>mnori@livelygig.com</v>
      </c>
      <c r="D7" s="5" t="s">
        <v>6</v>
      </c>
      <c r="E7" s="5" t="s">
        <v>7</v>
      </c>
      <c r="F7" s="3">
        <v>1</v>
      </c>
      <c r="G7" s="3" t="str">
        <f>"mailto:"&amp;Table1[[#This Row],[email]]</f>
        <v>mailto:mnori@livelygig.com</v>
      </c>
      <c r="H7" s="3" t="s">
        <v>251</v>
      </c>
      <c r="I7" s="3" t="s">
        <v>1170</v>
      </c>
      <c r="J7" s="3" t="str">
        <f>"""id"" : """&amp;Table1[[#This Row],[UUID]]&amp;""", "</f>
        <v xml:space="preserve">"id" : "40c96981-ca91-4083-9dfc-76826df0f432", </v>
      </c>
      <c r="K7" s="3" t="str">
        <f>"""email"" : """&amp;Table1[[#This Row],[email]]&amp;""", "</f>
        <v xml:space="preserve">"email" : "mnori@livelygig.com", </v>
      </c>
      <c r="L7" s="3" t="str">
        <f>"""pwd"" : """&amp;Table1[[#This Row],[pwd]]&amp;""", "</f>
        <v xml:space="preserve">"pwd" : "1", </v>
      </c>
      <c r="M7" s="3" t="str">
        <f>"""jsonBlob"" : ""{\""name\"" : \"""&amp;Table1[[#This Row],[firstName]]&amp;" "&amp;Table1[[#This Row],[lastName]]&amp;"\"", "&amp;"\""imgSrc\"" : \"""&amp;Table1[[#This Row],[profilePic]]&amp;"\""}"","</f>
        <v>"jsonBlob"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 s="3" t="str">
        <f>"""contacts"" : { ""channels"": [ {""url"" : """&amp;Table1[[#This Row],[contact1]]&amp;""", ""channelType"" : """&amp;Table1[[#This Row],[contact1 type]]&amp;""" } ] },"</f>
        <v>"contacts" : { "channels": [ {"url" : "mailto:mnori@livelygig.com", "channelType" : "email" } ] },</v>
      </c>
      <c r="O7" s="3" t="str">
        <f>""</f>
        <v/>
      </c>
      <c r="P7" s="3">
        <v>1</v>
      </c>
      <c r="Q7" s="3"/>
      <c r="R7" s="3"/>
      <c r="S7" s="3"/>
      <c r="T7" s="128" t="str">
        <f>"""aliasLabels"" : [ "&amp;IF(NOT(ISBLANK(Table1[[#This Row],[label1]])),"{""label"": ""1"""&amp;"}"&amp;IF(NOT(ISBLANK(Table1[[#This Row],[label2]])),",{""label"": ""2"""&amp;"}"&amp;IF(NOT(ISBLANK(Table1[[#This Row],[label3]])),",{""label"":""3"""&amp;"}"&amp;IF(NOT(ISBLANK(Table1[[#This Row],[label4]])),",{""label"": ""4"""&amp;"}",""),""),""),"")&amp;"],"</f>
        <v>"aliasLabels" : [ {"label": "1"}],</v>
      </c>
      <c r="U7" s="3" t="str">
        <f t="shared" si="0"/>
        <v>"initialPosts" : [  ]</v>
      </c>
      <c r="V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"40c96981-ca91-4083-9dfc-76826df0f432", "email" : "mnori@livelygig.com", "pwd" : "1", "jsonBlob" : "{\"name\" : \"Mukul Nori\",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"mailto:mnori@livelygig.com", "channelType" : "email" } ] },"aliasLabels" : [ {"label": "1"}],"initialPosts" : [  ] }, </v>
      </c>
    </row>
    <row r="8" spans="1:22" x14ac:dyDescent="0.25">
      <c r="A8" s="117">
        <v>7</v>
      </c>
      <c r="B8" s="5" t="s">
        <v>163</v>
      </c>
      <c r="C8" s="1" t="str">
        <f>LOWER(LEFT(Table1[[#This Row],[firstName]],1)&amp;Table1[[#This Row],[lastName]])&amp;"@livelygig.com"</f>
        <v>anarayan@livelygig.com</v>
      </c>
      <c r="D8" s="5" t="s">
        <v>8</v>
      </c>
      <c r="E8" s="5" t="s">
        <v>9</v>
      </c>
      <c r="F8" s="3">
        <v>1</v>
      </c>
      <c r="G8" s="3" t="str">
        <f>"mailto:"&amp;Table1[[#This Row],[email]]</f>
        <v>mailto:anarayan@livelygig.com</v>
      </c>
      <c r="H8" s="3" t="s">
        <v>251</v>
      </c>
      <c r="I8" s="3" t="s">
        <v>1170</v>
      </c>
      <c r="J8" s="3" t="str">
        <f>"""id"" : """&amp;Table1[[#This Row],[UUID]]&amp;""", "</f>
        <v xml:space="preserve">"id" : "c6a3c02e-5724-4a35-adc7-ddc37d3c721b", </v>
      </c>
      <c r="K8" s="3" t="str">
        <f>"""email"" : """&amp;Table1[[#This Row],[email]]&amp;""", "</f>
        <v xml:space="preserve">"email" : "anarayan@livelygig.com", </v>
      </c>
      <c r="L8" s="3" t="str">
        <f>"""pwd"" : """&amp;Table1[[#This Row],[pwd]]&amp;""", "</f>
        <v xml:space="preserve">"pwd" : "1", </v>
      </c>
      <c r="M8" s="3" t="str">
        <f>"""jsonBlob"" : ""{\""name\"" : \"""&amp;Table1[[#This Row],[firstName]]&amp;" "&amp;Table1[[#This Row],[lastName]]&amp;"\"", "&amp;"\""imgSrc\"" : \"""&amp;Table1[[#This Row],[profilePic]]&amp;"\""}"","</f>
        <v>"jsonBlob"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 s="3" t="str">
        <f>"""contacts"" : { ""channels"": [ {""url"" : """&amp;Table1[[#This Row],[contact1]]&amp;""", ""channelType"" : """&amp;Table1[[#This Row],[contact1 type]]&amp;""" } ] },"</f>
        <v>"contacts" : { "channels": [ {"url" : "mailto:anarayan@livelygig.com", "channelType" : "email" } ] },</v>
      </c>
      <c r="O8" s="3" t="str">
        <f>""</f>
        <v/>
      </c>
      <c r="P8" s="3">
        <v>1</v>
      </c>
      <c r="Q8" s="3"/>
      <c r="R8" s="3"/>
      <c r="S8" s="3"/>
      <c r="T8" s="128" t="str">
        <f>"""aliasLabels"" : [ "&amp;IF(NOT(ISBLANK(Table1[[#This Row],[label1]])),"{""label"": ""1"""&amp;"}"&amp;IF(NOT(ISBLANK(Table1[[#This Row],[label2]])),",{""label"": ""2"""&amp;"}"&amp;IF(NOT(ISBLANK(Table1[[#This Row],[label3]])),",{""label"":""3"""&amp;"}"&amp;IF(NOT(ISBLANK(Table1[[#This Row],[label4]])),",{""label"": ""4"""&amp;"}",""),""),""),"")&amp;"],"</f>
        <v>"aliasLabels" : [ {"label": "1"}],</v>
      </c>
      <c r="U8" s="3" t="str">
        <f t="shared" si="0"/>
        <v>"initialPosts" : [  ]</v>
      </c>
      <c r="V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"c6a3c02e-5724-4a35-adc7-ddc37d3c721b", "email" : "anarayan@livelygig.com", "pwd" : "1", "jsonBlob" : "{\"name\" : \"Aja Narayan\",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"mailto:anarayan@livelygig.com", "channelType" : "email" } ] },"aliasLabels" : [ {"label": "1"}],"initialPosts" : [  ] }, </v>
      </c>
    </row>
    <row r="9" spans="1:22" x14ac:dyDescent="0.25">
      <c r="A9" s="2">
        <v>8</v>
      </c>
      <c r="B9" s="1" t="s">
        <v>164</v>
      </c>
      <c r="C9" s="1" t="str">
        <f>LOWER(LEFT(Table1[[#This Row],[firstName]],1)&amp;Table1[[#This Row],[lastName]])&amp;"@livelygig.com"</f>
        <v>ibabu@livelygig.com</v>
      </c>
      <c r="D9" s="5" t="s">
        <v>10</v>
      </c>
      <c r="E9" s="5" t="s">
        <v>11</v>
      </c>
      <c r="F9" s="3">
        <v>1</v>
      </c>
      <c r="G9" s="3" t="str">
        <f>"mailto:"&amp;Table1[[#This Row],[email]]</f>
        <v>mailto:ibabu@livelygig.com</v>
      </c>
      <c r="H9" s="3" t="s">
        <v>251</v>
      </c>
      <c r="I9" s="3" t="s">
        <v>1170</v>
      </c>
      <c r="J9" s="3" t="str">
        <f>"""id"" : """&amp;Table1[[#This Row],[UUID]]&amp;""", "</f>
        <v xml:space="preserve">"id" : "23c3669c-de78-4a5d-8c15-4a3792a96f10", </v>
      </c>
      <c r="K9" s="3" t="str">
        <f>"""email"" : """&amp;Table1[[#This Row],[email]]&amp;""", "</f>
        <v xml:space="preserve">"email" : "ibabu@livelygig.com", </v>
      </c>
      <c r="L9" s="3" t="str">
        <f>"""pwd"" : """&amp;Table1[[#This Row],[pwd]]&amp;""", "</f>
        <v xml:space="preserve">"pwd" : "1", </v>
      </c>
      <c r="M9" s="3" t="str">
        <f>"""jsonBlob"" : ""{\""name\"" : \"""&amp;Table1[[#This Row],[firstName]]&amp;" "&amp;Table1[[#This Row],[lastName]]&amp;"\"", "&amp;"\""imgSrc\"" : \"""&amp;Table1[[#This Row],[profilePic]]&amp;"\""}"","</f>
        <v>"jsonBlob"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 s="3" t="str">
        <f>"""contacts"" : { ""channels"": [ {""url"" : """&amp;Table1[[#This Row],[contact1]]&amp;""", ""channelType"" : """&amp;Table1[[#This Row],[contact1 type]]&amp;""" } ] },"</f>
        <v>"contacts" : { "channels": [ {"url" : "mailto:ibabu@livelygig.com", "channelType" : "email" } ] },</v>
      </c>
      <c r="O9" s="3" t="str">
        <f>""</f>
        <v/>
      </c>
      <c r="P9" s="3">
        <v>1</v>
      </c>
      <c r="Q9" s="3"/>
      <c r="R9" s="3"/>
      <c r="S9" s="3"/>
      <c r="T9" s="128" t="str">
        <f>"""aliasLabels"" : [ "&amp;IF(NOT(ISBLANK(Table1[[#This Row],[label1]])),"{""label"": ""1"""&amp;"}"&amp;IF(NOT(ISBLANK(Table1[[#This Row],[label2]])),",{""label"": ""2"""&amp;"}"&amp;IF(NOT(ISBLANK(Table1[[#This Row],[label3]])),",{""label"":""3"""&amp;"}"&amp;IF(NOT(ISBLANK(Table1[[#This Row],[label4]])),",{""label"": ""4"""&amp;"}",""),""),""),"")&amp;"],"</f>
        <v>"aliasLabels" : [ {"label": "1"}],</v>
      </c>
      <c r="U9" s="3" t="str">
        <f t="shared" si="0"/>
        <v>"initialPosts" : [  ]</v>
      </c>
      <c r="V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"23c3669c-de78-4a5d-8c15-4a3792a96f10", "email" : "ibabu@livelygig.com", "pwd" : "1", "jsonBlob" : "{\"name\" : \"Indivar Babu\",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"mailto:ibabu@livelygig.com", "channelType" : "email" } ] },"aliasLabels" : [ {"label": "1"}],"initialPosts" : [  ] }, </v>
      </c>
    </row>
    <row r="10" spans="1:22" x14ac:dyDescent="0.25">
      <c r="A10" s="2">
        <v>9</v>
      </c>
      <c r="B10" s="1" t="s">
        <v>165</v>
      </c>
      <c r="C10" s="1" t="str">
        <f>LOWER(LEFT(Table1[[#This Row],[firstName]],1)&amp;Table1[[#This Row],[lastName]])&amp;"@livelygig.com"</f>
        <v>mrao@livelygig.com</v>
      </c>
      <c r="D10" s="5" t="s">
        <v>12</v>
      </c>
      <c r="E10" s="5" t="s">
        <v>13</v>
      </c>
      <c r="F10" s="3">
        <v>1</v>
      </c>
      <c r="G10" s="3" t="str">
        <f>"mailto:"&amp;Table1[[#This Row],[email]]</f>
        <v>mailto:mrao@livelygig.com</v>
      </c>
      <c r="H10" s="3" t="s">
        <v>251</v>
      </c>
      <c r="I10" s="3" t="s">
        <v>1170</v>
      </c>
      <c r="J10" s="3" t="str">
        <f>"""id"" : """&amp;Table1[[#This Row],[UUID]]&amp;""", "</f>
        <v xml:space="preserve">"id" : "904e5b1e-1314-41da-bdac-f79ff7722e77", </v>
      </c>
      <c r="K10" s="3" t="str">
        <f>"""email"" : """&amp;Table1[[#This Row],[email]]&amp;""", "</f>
        <v xml:space="preserve">"email" : "mrao@livelygig.com", </v>
      </c>
      <c r="L10" s="3" t="str">
        <f>"""pwd"" : """&amp;Table1[[#This Row],[pwd]]&amp;""", "</f>
        <v xml:space="preserve">"pwd" : "1", </v>
      </c>
      <c r="M10" s="3" t="str">
        <f>"""jsonBlob"" : ""{\""name\"" : \"""&amp;Table1[[#This Row],[firstName]]&amp;" "&amp;Table1[[#This Row],[lastName]]&amp;"\"", "&amp;"\""imgSrc\"" : \"""&amp;Table1[[#This Row],[profilePic]]&amp;"\""}"","</f>
        <v>"jsonBlob"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 s="3" t="str">
        <f>"""contacts"" : { ""channels"": [ {""url"" : """&amp;Table1[[#This Row],[contact1]]&amp;""", ""channelType"" : """&amp;Table1[[#This Row],[contact1 type]]&amp;""" } ] },"</f>
        <v>"contacts" : { "channels": [ {"url" : "mailto:mrao@livelygig.com", "channelType" : "email" } ] },</v>
      </c>
      <c r="O10" s="3" t="str">
        <f>""</f>
        <v/>
      </c>
      <c r="P10" s="3">
        <v>1</v>
      </c>
      <c r="Q10" s="3"/>
      <c r="R10" s="3"/>
      <c r="S10" s="3"/>
      <c r="T10" s="128" t="str">
        <f>"""aliasLabels"" : [ "&amp;IF(NOT(ISBLANK(Table1[[#This Row],[label1]])),"{""label"": ""1"""&amp;"}"&amp;IF(NOT(ISBLANK(Table1[[#This Row],[label2]])),",{""label"": ""2"""&amp;"}"&amp;IF(NOT(ISBLANK(Table1[[#This Row],[label3]])),",{""label"":""3"""&amp;"}"&amp;IF(NOT(ISBLANK(Table1[[#This Row],[label4]])),",{""label"": ""4"""&amp;"}",""),""),""),"")&amp;"],"</f>
        <v>"aliasLabels" : [ {"label": "1"}],</v>
      </c>
      <c r="U10" s="3" t="str">
        <f t="shared" si="0"/>
        <v>"initialPosts" : [  ]</v>
      </c>
      <c r="V1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"904e5b1e-1314-41da-bdac-f79ff7722e77", "email" : "mrao@livelygig.com", "pwd" : "1", "jsonBlob" : "{\"name\" : \"Mandar Rao\",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"mailto:mrao@livelygig.com", "channelType" : "email" } ] },"aliasLabels" : [ {"label": "1"}],"initialPosts" : [  ] }, </v>
      </c>
    </row>
    <row r="11" spans="1:22" x14ac:dyDescent="0.25">
      <c r="A11" s="117">
        <v>10</v>
      </c>
      <c r="B11" s="1" t="s">
        <v>166</v>
      </c>
      <c r="C11" s="1" t="str">
        <f>LOWER(LEFT(Table1[[#This Row],[firstName]],1)&amp;Table1[[#This Row],[lastName]])&amp;"@livelygig.com"</f>
        <v>nuppal@livelygig.com</v>
      </c>
      <c r="D11" s="5" t="s">
        <v>14</v>
      </c>
      <c r="E11" s="5" t="s">
        <v>15</v>
      </c>
      <c r="F11" s="3">
        <v>1</v>
      </c>
      <c r="G11" s="3" t="str">
        <f>"mailto:"&amp;Table1[[#This Row],[email]]</f>
        <v>mailto:nuppal@livelygig.com</v>
      </c>
      <c r="H11" s="3" t="s">
        <v>251</v>
      </c>
      <c r="I11" s="3" t="s">
        <v>1170</v>
      </c>
      <c r="J11" s="3" t="str">
        <f>"""id"" : """&amp;Table1[[#This Row],[UUID]]&amp;""", "</f>
        <v xml:space="preserve">"id" : "f9ad7bb7-1524-4e1a-bf8e-3611859f1875", </v>
      </c>
      <c r="K11" s="3" t="str">
        <f>"""email"" : """&amp;Table1[[#This Row],[email]]&amp;""", "</f>
        <v xml:space="preserve">"email" : "nuppal@livelygig.com", </v>
      </c>
      <c r="L11" s="3" t="str">
        <f>"""pwd"" : """&amp;Table1[[#This Row],[pwd]]&amp;""", "</f>
        <v xml:space="preserve">"pwd" : "1", </v>
      </c>
      <c r="M11" s="3" t="str">
        <f>"""jsonBlob"" : ""{\""name\"" : \"""&amp;Table1[[#This Row],[firstName]]&amp;" "&amp;Table1[[#This Row],[lastName]]&amp;"\"", "&amp;"\""imgSrc\"" : \"""&amp;Table1[[#This Row],[profilePic]]&amp;"\""}"","</f>
        <v>"jsonBlob"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1" s="3" t="str">
        <f>"""contacts"" : { ""channels"": [ {""url"" : """&amp;Table1[[#This Row],[contact1]]&amp;""", ""channelType"" : """&amp;Table1[[#This Row],[contact1 type]]&amp;""" } ] },"</f>
        <v>"contacts" : { "channels": [ {"url" : "mailto:nuppal@livelygig.com", "channelType" : "email" } ] },</v>
      </c>
      <c r="O11" s="3" t="str">
        <f>""</f>
        <v/>
      </c>
      <c r="P11" s="3">
        <v>1</v>
      </c>
      <c r="Q11" s="3"/>
      <c r="R11" s="3"/>
      <c r="S11" s="3"/>
      <c r="T11" s="128" t="str">
        <f>"""aliasLabels"" : [ "&amp;IF(NOT(ISBLANK(Table1[[#This Row],[label1]])),"{""label"": ""1"""&amp;"}"&amp;IF(NOT(ISBLANK(Table1[[#This Row],[label2]])),",{""label"": ""2"""&amp;"}"&amp;IF(NOT(ISBLANK(Table1[[#This Row],[label3]])),",{""label"":""3"""&amp;"}"&amp;IF(NOT(ISBLANK(Table1[[#This Row],[label4]])),",{""label"": ""4"""&amp;"}",""),""),""),"")&amp;"],"</f>
        <v>"aliasLabels" : [ {"label": "1"}],</v>
      </c>
      <c r="U11" s="3" t="str">
        <f t="shared" si="0"/>
        <v>"initialPosts" : [  ]</v>
      </c>
      <c r="V1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"f9ad7bb7-1524-4e1a-bf8e-3611859f1875", "email" : "nuppal@livelygig.com", "pwd" : "1", "jsonBlob" : "{\"name\" : \"Nara Uppal\",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"mailto:nuppal@livelygig.com", "channelType" : "email" } ] },"aliasLabels" : [ {"label": "1"}],"initialPosts" : [  ] }, </v>
      </c>
    </row>
    <row r="12" spans="1:22" x14ac:dyDescent="0.25">
      <c r="A12" s="2">
        <v>11</v>
      </c>
      <c r="B12" s="5" t="s">
        <v>167</v>
      </c>
      <c r="C12" s="1" t="str">
        <f>LOWER(LEFT(Table1[[#This Row],[firstName]],1)&amp;Table1[[#This Row],[lastName]])&amp;"@livelygig.com"</f>
        <v>ateja@livelygig.com</v>
      </c>
      <c r="D12" s="5" t="s">
        <v>16</v>
      </c>
      <c r="E12" s="5" t="s">
        <v>17</v>
      </c>
      <c r="F12" s="3">
        <v>1</v>
      </c>
      <c r="G12" s="3" t="str">
        <f>"mailto:"&amp;Table1[[#This Row],[email]]</f>
        <v>mailto:ateja@livelygig.com</v>
      </c>
      <c r="H12" s="3" t="s">
        <v>251</v>
      </c>
      <c r="I12" s="3" t="s">
        <v>1170</v>
      </c>
      <c r="J12" s="3" t="str">
        <f>"""id"" : """&amp;Table1[[#This Row],[UUID]]&amp;""", "</f>
        <v xml:space="preserve">"id" : "f5f1785b-48a4-4078-b9f8-f2b99f74e608", </v>
      </c>
      <c r="K12" s="3" t="str">
        <f>"""email"" : """&amp;Table1[[#This Row],[email]]&amp;""", "</f>
        <v xml:space="preserve">"email" : "ateja@livelygig.com", </v>
      </c>
      <c r="L12" s="3" t="str">
        <f>"""pwd"" : """&amp;Table1[[#This Row],[pwd]]&amp;""", "</f>
        <v xml:space="preserve">"pwd" : "1", </v>
      </c>
      <c r="M12" s="3" t="str">
        <f>"""jsonBlob"" : ""{\""name\"" : \"""&amp;Table1[[#This Row],[firstName]]&amp;" "&amp;Table1[[#This Row],[lastName]]&amp;"\"", "&amp;"\""imgSrc\"" : \"""&amp;Table1[[#This Row],[profilePic]]&amp;"\""}"","</f>
        <v>"jsonBlob"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2" s="3" t="str">
        <f>"""contacts"" : { ""channels"": [ {""url"" : """&amp;Table1[[#This Row],[contact1]]&amp;""", ""channelType"" : """&amp;Table1[[#This Row],[contact1 type]]&amp;""" } ] },"</f>
        <v>"contacts" : { "channels": [ {"url" : "mailto:ateja@livelygig.com", "channelType" : "email" } ] },</v>
      </c>
      <c r="O12" s="3" t="str">
        <f>""</f>
        <v/>
      </c>
      <c r="P12" s="3">
        <v>1</v>
      </c>
      <c r="Q12" s="3"/>
      <c r="R12" s="3"/>
      <c r="S12" s="3"/>
      <c r="T12" s="128" t="str">
        <f>"""aliasLabels"" : [ "&amp;IF(NOT(ISBLANK(Table1[[#This Row],[label1]])),"{""label"": ""1"""&amp;"}"&amp;IF(NOT(ISBLANK(Table1[[#This Row],[label2]])),",{""label"": ""2"""&amp;"}"&amp;IF(NOT(ISBLANK(Table1[[#This Row],[label3]])),",{""label"":""3"""&amp;"}"&amp;IF(NOT(ISBLANK(Table1[[#This Row],[label4]])),",{""label"": ""4"""&amp;"}",""),""),""),"")&amp;"],"</f>
        <v>"aliasLabels" : [ {"label": "1"}],</v>
      </c>
      <c r="U12" s="3" t="str">
        <f t="shared" si="0"/>
        <v>"initialPosts" : [  ]</v>
      </c>
      <c r="V1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"f5f1785b-48a4-4078-b9f8-f2b99f74e608", "email" : "ateja@livelygig.com", "pwd" : "1", "jsonBlob" : "{\"name\" : \"Avatar Teja\",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"mailto:ateja@livelygig.com", "channelType" : "email" } ] },"aliasLabels" : [ {"label": "1"}],"initialPosts" : [  ] }, </v>
      </c>
    </row>
    <row r="13" spans="1:22" x14ac:dyDescent="0.25">
      <c r="A13" s="2">
        <v>12</v>
      </c>
      <c r="B13" s="1" t="s">
        <v>168</v>
      </c>
      <c r="C13" s="1" t="str">
        <f>LOWER(LEFT(Table1[[#This Row],[firstName]],1)&amp;Table1[[#This Row],[lastName]])&amp;"@livelygig.com"</f>
        <v>sbalan@livelygig.com</v>
      </c>
      <c r="D13" s="5" t="s">
        <v>18</v>
      </c>
      <c r="E13" s="5" t="s">
        <v>19</v>
      </c>
      <c r="F13" s="3">
        <v>1</v>
      </c>
      <c r="G13" s="3" t="str">
        <f>"mailto:"&amp;Table1[[#This Row],[email]]</f>
        <v>mailto:sbalan@livelygig.com</v>
      </c>
      <c r="H13" s="3" t="s">
        <v>251</v>
      </c>
      <c r="I13" s="3" t="s">
        <v>1170</v>
      </c>
      <c r="J13" s="3" t="str">
        <f>"""id"" : """&amp;Table1[[#This Row],[UUID]]&amp;""", "</f>
        <v xml:space="preserve">"id" : "b65fb366-a405-41e9-82c5-f51726fad95b", </v>
      </c>
      <c r="K13" s="3" t="str">
        <f>"""email"" : """&amp;Table1[[#This Row],[email]]&amp;""", "</f>
        <v xml:space="preserve">"email" : "sbalan@livelygig.com", </v>
      </c>
      <c r="L13" s="3" t="str">
        <f>"""pwd"" : """&amp;Table1[[#This Row],[pwd]]&amp;""", "</f>
        <v xml:space="preserve">"pwd" : "1", </v>
      </c>
      <c r="M13" s="3" t="str">
        <f>"""jsonBlob"" : ""{\""name\"" : \"""&amp;Table1[[#This Row],[firstName]]&amp;" "&amp;Table1[[#This Row],[lastName]]&amp;"\"", "&amp;"\""imgSrc\"" : \"""&amp;Table1[[#This Row],[profilePic]]&amp;"\""}"","</f>
        <v>"jsonBlob"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3" s="3" t="str">
        <f>"""contacts"" : { ""channels"": [ {""url"" : """&amp;Table1[[#This Row],[contact1]]&amp;""", ""channelType"" : """&amp;Table1[[#This Row],[contact1 type]]&amp;""" } ] },"</f>
        <v>"contacts" : { "channels": [ {"url" : "mailto:sbalan@livelygig.com", "channelType" : "email" } ] },</v>
      </c>
      <c r="O13" s="3" t="str">
        <f>""</f>
        <v/>
      </c>
      <c r="P13" s="3">
        <v>1</v>
      </c>
      <c r="Q13" s="3"/>
      <c r="R13" s="3"/>
      <c r="S13" s="3"/>
      <c r="T13" s="128" t="str">
        <f>"""aliasLabels"" : [ "&amp;IF(NOT(ISBLANK(Table1[[#This Row],[label1]])),"{""label"": ""1"""&amp;"}"&amp;IF(NOT(ISBLANK(Table1[[#This Row],[label2]])),",{""label"": ""2"""&amp;"}"&amp;IF(NOT(ISBLANK(Table1[[#This Row],[label3]])),",{""label"":""3"""&amp;"}"&amp;IF(NOT(ISBLANK(Table1[[#This Row],[label4]])),",{""label"": ""4"""&amp;"}",""),""),""),"")&amp;"],"</f>
        <v>"aliasLabels" : [ {"label": "1"}],</v>
      </c>
      <c r="U13" s="3" t="str">
        <f t="shared" si="0"/>
        <v>"initialPosts" : [  ]</v>
      </c>
      <c r="V1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"b65fb366-a405-41e9-82c5-f51726fad95b", "email" : "sbalan@livelygig.com", "pwd" : "1", "jsonBlob" : "{\"name\" : \"Skanda Balan\",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"mailto:sbalan@livelygig.com", "channelType" : "email" } ] },"aliasLabels" : [ {"label": "1"}],"initialPosts" : [  ] }, </v>
      </c>
    </row>
    <row r="14" spans="1:22" x14ac:dyDescent="0.25">
      <c r="A14" s="117">
        <v>13</v>
      </c>
      <c r="B14" s="1" t="s">
        <v>169</v>
      </c>
      <c r="C14" s="1" t="str">
        <f>LOWER(LEFT(Table1[[#This Row],[firstName]],1)&amp;Table1[[#This Row],[lastName]])&amp;"@livelygig.com"</f>
        <v>bbhattacharya@livelygig.com</v>
      </c>
      <c r="D14" s="5" t="s">
        <v>20</v>
      </c>
      <c r="E14" s="5" t="s">
        <v>21</v>
      </c>
      <c r="F14" s="3">
        <v>1</v>
      </c>
      <c r="G14" s="3" t="str">
        <f>"mailto:"&amp;Table1[[#This Row],[email]]</f>
        <v>mailto:bbhattacharya@livelygig.com</v>
      </c>
      <c r="H14" s="3" t="s">
        <v>251</v>
      </c>
      <c r="I14" s="3" t="s">
        <v>1170</v>
      </c>
      <c r="J14" s="3" t="str">
        <f>"""id"" : """&amp;Table1[[#This Row],[UUID]]&amp;""", "</f>
        <v xml:space="preserve">"id" : "4461f860-d367-4cb0-af03-332ea72e9053", </v>
      </c>
      <c r="K14" s="3" t="str">
        <f>"""email"" : """&amp;Table1[[#This Row],[email]]&amp;""", "</f>
        <v xml:space="preserve">"email" : "bbhattacharya@livelygig.com", </v>
      </c>
      <c r="L14" s="3" t="str">
        <f>"""pwd"" : """&amp;Table1[[#This Row],[pwd]]&amp;""", "</f>
        <v xml:space="preserve">"pwd" : "1", </v>
      </c>
      <c r="M14" s="3" t="str">
        <f>"""jsonBlob"" : ""{\""name\"" : \"""&amp;Table1[[#This Row],[firstName]]&amp;" "&amp;Table1[[#This Row],[lastName]]&amp;"\"", "&amp;"\""imgSrc\"" : \"""&amp;Table1[[#This Row],[profilePic]]&amp;"\""}"","</f>
        <v>"jsonBlob"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4" s="3" t="str">
        <f>"""contacts"" : { ""channels"": [ {""url"" : """&amp;Table1[[#This Row],[contact1]]&amp;""", ""channelType"" : """&amp;Table1[[#This Row],[contact1 type]]&amp;""" } ] },"</f>
        <v>"contacts" : { "channels": [ {"url" : "mailto:bbhattacharya@livelygig.com", "channelType" : "email" } ] },</v>
      </c>
      <c r="O14" s="3" t="str">
        <f>""</f>
        <v/>
      </c>
      <c r="P14" s="3">
        <v>1</v>
      </c>
      <c r="Q14" s="3"/>
      <c r="R14" s="3"/>
      <c r="S14" s="3"/>
      <c r="T14" s="128" t="str">
        <f>"""aliasLabels"" : [ "&amp;IF(NOT(ISBLANK(Table1[[#This Row],[label1]])),"{""label"": ""1"""&amp;"}"&amp;IF(NOT(ISBLANK(Table1[[#This Row],[label2]])),",{""label"": ""2"""&amp;"}"&amp;IF(NOT(ISBLANK(Table1[[#This Row],[label3]])),",{""label"":""3"""&amp;"}"&amp;IF(NOT(ISBLANK(Table1[[#This Row],[label4]])),",{""label"": ""4"""&amp;"}",""),""),""),"")&amp;"],"</f>
        <v>"aliasLabels" : [ {"label": "1"}],</v>
      </c>
      <c r="U14" s="3" t="str">
        <f t="shared" si="0"/>
        <v>"initialPosts" : [  ]</v>
      </c>
      <c r="V1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"4461f860-d367-4cb0-af03-332ea72e9053", "email" : "bbhattacharya@livelygig.com", "pwd" : "1", "jsonBlob" : "{\"name\" : \"Balin Bhattacharya\",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"mailto:bbhattacharya@livelygig.com", "channelType" : "email" } ] },"aliasLabels" : [ {"label": "1"}],"initialPosts" : [  ] }, </v>
      </c>
    </row>
    <row r="15" spans="1:22" x14ac:dyDescent="0.25">
      <c r="A15" s="2">
        <v>14</v>
      </c>
      <c r="B15" s="1" t="s">
        <v>170</v>
      </c>
      <c r="C15" s="1" t="str">
        <f>LOWER(LEFT(Table1[[#This Row],[firstName]],1)&amp;Table1[[#This Row],[lastName]])&amp;"@livelygig.com"</f>
        <v>mpawar@livelygig.com</v>
      </c>
      <c r="D15" s="5" t="s">
        <v>22</v>
      </c>
      <c r="E15" s="5" t="s">
        <v>23</v>
      </c>
      <c r="F15" s="3">
        <v>1</v>
      </c>
      <c r="G15" s="3" t="str">
        <f>"mailto:"&amp;Table1[[#This Row],[email]]</f>
        <v>mailto:mpawar@livelygig.com</v>
      </c>
      <c r="H15" s="3" t="s">
        <v>251</v>
      </c>
      <c r="I15" s="3" t="s">
        <v>1170</v>
      </c>
      <c r="J15" s="3" t="str">
        <f>"""id"" : """&amp;Table1[[#This Row],[UUID]]&amp;""", "</f>
        <v xml:space="preserve">"id" : "2413be6a-7573-454d-a393-1d22e45c993b", </v>
      </c>
      <c r="K15" s="3" t="str">
        <f>"""email"" : """&amp;Table1[[#This Row],[email]]&amp;""", "</f>
        <v xml:space="preserve">"email" : "mpawar@livelygig.com", </v>
      </c>
      <c r="L15" s="3" t="str">
        <f>"""pwd"" : """&amp;Table1[[#This Row],[pwd]]&amp;""", "</f>
        <v xml:space="preserve">"pwd" : "1", </v>
      </c>
      <c r="M15" s="3" t="str">
        <f>"""jsonBlob"" : ""{\""name\"" : \"""&amp;Table1[[#This Row],[firstName]]&amp;" "&amp;Table1[[#This Row],[lastName]]&amp;"\"", "&amp;"\""imgSrc\"" : \"""&amp;Table1[[#This Row],[profilePic]]&amp;"\""}"","</f>
        <v>"jsonBlob"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5" s="3" t="str">
        <f>"""contacts"" : { ""channels"": [ {""url"" : """&amp;Table1[[#This Row],[contact1]]&amp;""", ""channelType"" : """&amp;Table1[[#This Row],[contact1 type]]&amp;""" } ] },"</f>
        <v>"contacts" : { "channels": [ {"url" : "mailto:mpawar@livelygig.com", "channelType" : "email" } ] },</v>
      </c>
      <c r="O15" s="3" t="str">
        <f>""</f>
        <v/>
      </c>
      <c r="P15" s="3">
        <v>1</v>
      </c>
      <c r="Q15" s="3"/>
      <c r="R15" s="3"/>
      <c r="S15" s="3"/>
      <c r="T15" s="128" t="str">
        <f>"""aliasLabels"" : [ "&amp;IF(NOT(ISBLANK(Table1[[#This Row],[label1]])),"{""label"": ""1"""&amp;"}"&amp;IF(NOT(ISBLANK(Table1[[#This Row],[label2]])),",{""label"": ""2"""&amp;"}"&amp;IF(NOT(ISBLANK(Table1[[#This Row],[label3]])),",{""label"":""3"""&amp;"}"&amp;IF(NOT(ISBLANK(Table1[[#This Row],[label4]])),",{""label"": ""4"""&amp;"}",""),""),""),"")&amp;"],"</f>
        <v>"aliasLabels" : [ {"label": "1"}],</v>
      </c>
      <c r="U15" s="3" t="str">
        <f t="shared" si="0"/>
        <v>"initialPosts" : [  ]</v>
      </c>
      <c r="V1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"2413be6a-7573-454d-a393-1d22e45c993b", "email" : "mpawar@livelygig.com", "pwd" : "1", "jsonBlob" : "{\"name\" : \"Mesha Pawar\",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"mailto:mpawar@livelygig.com", "channelType" : "email" } ] },"aliasLabels" : [ {"label": "1"}],"initialPosts" : [  ] }, </v>
      </c>
    </row>
    <row r="16" spans="1:22" x14ac:dyDescent="0.25">
      <c r="A16" s="2">
        <v>15</v>
      </c>
      <c r="B16" s="5" t="s">
        <v>171</v>
      </c>
      <c r="C16" s="1" t="str">
        <f>LOWER(LEFT(Table1[[#This Row],[firstName]],1)&amp;Table1[[#This Row],[lastName]])&amp;"@livelygig.com"</f>
        <v>uchauha@livelygig.com</v>
      </c>
      <c r="D16" s="5" t="s">
        <v>24</v>
      </c>
      <c r="E16" s="5" t="s">
        <v>25</v>
      </c>
      <c r="F16" s="3">
        <v>1</v>
      </c>
      <c r="G16" s="3" t="str">
        <f>"mailto:"&amp;Table1[[#This Row],[email]]</f>
        <v>mailto:uchauha@livelygig.com</v>
      </c>
      <c r="H16" s="3" t="s">
        <v>251</v>
      </c>
      <c r="I16" s="3" t="s">
        <v>1170</v>
      </c>
      <c r="J16" s="3" t="str">
        <f>"""id"" : """&amp;Table1[[#This Row],[UUID]]&amp;""", "</f>
        <v xml:space="preserve">"id" : "05a543f8-0d75-4a25-9b0f-2ef7c6ac85dc", </v>
      </c>
      <c r="K16" s="3" t="str">
        <f>"""email"" : """&amp;Table1[[#This Row],[email]]&amp;""", "</f>
        <v xml:space="preserve">"email" : "uchauha@livelygig.com", </v>
      </c>
      <c r="L16" s="3" t="str">
        <f>"""pwd"" : """&amp;Table1[[#This Row],[pwd]]&amp;""", "</f>
        <v xml:space="preserve">"pwd" : "1", </v>
      </c>
      <c r="M16" s="3" t="str">
        <f>"""jsonBlob"" : ""{\""name\"" : \"""&amp;Table1[[#This Row],[firstName]]&amp;" "&amp;Table1[[#This Row],[lastName]]&amp;"\"", "&amp;"\""imgSrc\"" : \"""&amp;Table1[[#This Row],[profilePic]]&amp;"\""}"","</f>
        <v>"jsonBlob"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6" s="3" t="str">
        <f>"""contacts"" : { ""channels"": [ {""url"" : """&amp;Table1[[#This Row],[contact1]]&amp;""", ""channelType"" : """&amp;Table1[[#This Row],[contact1 type]]&amp;""" } ] },"</f>
        <v>"contacts" : { "channels": [ {"url" : "mailto:uchauha@livelygig.com", "channelType" : "email" } ] },</v>
      </c>
      <c r="O16" s="3" t="str">
        <f>""</f>
        <v/>
      </c>
      <c r="P16" s="3">
        <v>1</v>
      </c>
      <c r="Q16" s="3"/>
      <c r="R16" s="3"/>
      <c r="S16" s="3"/>
      <c r="T16" s="128" t="str">
        <f>"""aliasLabels"" : [ "&amp;IF(NOT(ISBLANK(Table1[[#This Row],[label1]])),"{""label"": ""1"""&amp;"}"&amp;IF(NOT(ISBLANK(Table1[[#This Row],[label2]])),",{""label"": ""2"""&amp;"}"&amp;IF(NOT(ISBLANK(Table1[[#This Row],[label3]])),",{""label"":""3"""&amp;"}"&amp;IF(NOT(ISBLANK(Table1[[#This Row],[label4]])),",{""label"": ""4"""&amp;"}",""),""),""),"")&amp;"],"</f>
        <v>"aliasLabels" : [ {"label": "1"}],</v>
      </c>
      <c r="U16" s="3" t="str">
        <f t="shared" si="0"/>
        <v>"initialPosts" : [  ]</v>
      </c>
      <c r="V1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"05a543f8-0d75-4a25-9b0f-2ef7c6ac85dc", "email" : "uchauha@livelygig.com", "pwd" : "1", "jsonBlob" : "{\"name\" : \"Uday Chauha\",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"mailto:uchauha@livelygig.com", "channelType" : "email" } ] },"aliasLabels" : [ {"label": "1"}],"initialPosts" : [  ] }, </v>
      </c>
    </row>
    <row r="17" spans="1:22" x14ac:dyDescent="0.25">
      <c r="A17" s="117">
        <v>16</v>
      </c>
      <c r="B17" s="1" t="s">
        <v>172</v>
      </c>
      <c r="C17" s="1" t="str">
        <f>LOWER(LEFT(Table1[[#This Row],[firstName]],1)&amp;Table1[[#This Row],[lastName]])&amp;"@livelygig.com"</f>
        <v>sraina@livelygig.com</v>
      </c>
      <c r="D17" s="5" t="s">
        <v>26</v>
      </c>
      <c r="E17" s="5" t="s">
        <v>27</v>
      </c>
      <c r="F17" s="3">
        <v>1</v>
      </c>
      <c r="G17" s="3" t="str">
        <f>"mailto:"&amp;Table1[[#This Row],[email]]</f>
        <v>mailto:sraina@livelygig.com</v>
      </c>
      <c r="H17" s="3" t="s">
        <v>251</v>
      </c>
      <c r="I17" s="3" t="s">
        <v>1170</v>
      </c>
      <c r="J17" s="3" t="str">
        <f>"""id"" : """&amp;Table1[[#This Row],[UUID]]&amp;""", "</f>
        <v xml:space="preserve">"id" : "e6075665-67ee-49d2-8fde-61d8fc6ec50e", </v>
      </c>
      <c r="K17" s="3" t="str">
        <f>"""email"" : """&amp;Table1[[#This Row],[email]]&amp;""", "</f>
        <v xml:space="preserve">"email" : "sraina@livelygig.com", </v>
      </c>
      <c r="L17" s="3" t="str">
        <f>"""pwd"" : """&amp;Table1[[#This Row],[pwd]]&amp;""", "</f>
        <v xml:space="preserve">"pwd" : "1", </v>
      </c>
      <c r="M17" s="3" t="str">
        <f>"""jsonBlob"" : ""{\""name\"" : \"""&amp;Table1[[#This Row],[firstName]]&amp;" "&amp;Table1[[#This Row],[lastName]]&amp;"\"", "&amp;"\""imgSrc\"" : \"""&amp;Table1[[#This Row],[profilePic]]&amp;"\""}"","</f>
        <v>"jsonBlob"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7" s="3" t="str">
        <f>"""contacts"" : { ""channels"": [ {""url"" : """&amp;Table1[[#This Row],[contact1]]&amp;""", ""channelType"" : """&amp;Table1[[#This Row],[contact1 type]]&amp;""" } ] },"</f>
        <v>"contacts" : { "channels": [ {"url" : "mailto:sraina@livelygig.com", "channelType" : "email" } ] },</v>
      </c>
      <c r="O17" s="3" t="str">
        <f>""</f>
        <v/>
      </c>
      <c r="P17" s="3">
        <v>1</v>
      </c>
      <c r="Q17" s="3"/>
      <c r="R17" s="3"/>
      <c r="S17" s="3"/>
      <c r="T17" s="128" t="str">
        <f>"""aliasLabels"" : [ "&amp;IF(NOT(ISBLANK(Table1[[#This Row],[label1]])),"{""label"": ""1"""&amp;"}"&amp;IF(NOT(ISBLANK(Table1[[#This Row],[label2]])),",{""label"": ""2"""&amp;"}"&amp;IF(NOT(ISBLANK(Table1[[#This Row],[label3]])),",{""label"":""3"""&amp;"}"&amp;IF(NOT(ISBLANK(Table1[[#This Row],[label4]])),",{""label"": ""4"""&amp;"}",""),""),""),"")&amp;"],"</f>
        <v>"aliasLabels" : [ {"label": "1"}],</v>
      </c>
      <c r="U17" s="3" t="str">
        <f t="shared" si="0"/>
        <v>"initialPosts" : [  ]</v>
      </c>
      <c r="V1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"e6075665-67ee-49d2-8fde-61d8fc6ec50e", "email" : "sraina@livelygig.com", "pwd" : "1", "jsonBlob" : "{\"name\" : \"Satyavati Raina\",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"mailto:sraina@livelygig.com", "channelType" : "email" } ] },"aliasLabels" : [ {"label": "1"}],"initialPosts" : [  ] }, </v>
      </c>
    </row>
    <row r="18" spans="1:22" x14ac:dyDescent="0.25">
      <c r="A18" s="2">
        <v>17</v>
      </c>
      <c r="B18" s="1" t="s">
        <v>173</v>
      </c>
      <c r="C18" s="1" t="str">
        <f>LOWER(LEFT(Table1[[#This Row],[firstName]],1)&amp;Table1[[#This Row],[lastName]])&amp;"@livelygig.com"</f>
        <v>atipnis@livelygig.com</v>
      </c>
      <c r="D18" s="5" t="s">
        <v>28</v>
      </c>
      <c r="E18" s="5" t="s">
        <v>29</v>
      </c>
      <c r="F18" s="3">
        <v>1</v>
      </c>
      <c r="G18" s="3" t="str">
        <f>"mailto:"&amp;Table1[[#This Row],[email]]</f>
        <v>mailto:atipnis@livelygig.com</v>
      </c>
      <c r="H18" s="3" t="s">
        <v>251</v>
      </c>
      <c r="I18" s="3" t="s">
        <v>1170</v>
      </c>
      <c r="J18" s="3" t="str">
        <f>"""id"" : """&amp;Table1[[#This Row],[UUID]]&amp;""", "</f>
        <v xml:space="preserve">"id" : "9d4db68d-d527-4cb5-8a3b-c8d1c3ad3024", </v>
      </c>
      <c r="K18" s="3" t="str">
        <f>"""email"" : """&amp;Table1[[#This Row],[email]]&amp;""", "</f>
        <v xml:space="preserve">"email" : "atipnis@livelygig.com", </v>
      </c>
      <c r="L18" s="3" t="str">
        <f>"""pwd"" : """&amp;Table1[[#This Row],[pwd]]&amp;""", "</f>
        <v xml:space="preserve">"pwd" : "1", </v>
      </c>
      <c r="M18" s="3" t="str">
        <f>"""jsonBlob"" : ""{\""name\"" : \"""&amp;Table1[[#This Row],[firstName]]&amp;" "&amp;Table1[[#This Row],[lastName]]&amp;"\"", "&amp;"\""imgSrc\"" : \"""&amp;Table1[[#This Row],[profilePic]]&amp;"\""}"","</f>
        <v>"jsonBlob"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8" s="3" t="str">
        <f>"""contacts"" : { ""channels"": [ {""url"" : """&amp;Table1[[#This Row],[contact1]]&amp;""", ""channelType"" : """&amp;Table1[[#This Row],[contact1 type]]&amp;""" } ] },"</f>
        <v>"contacts" : { "channels": [ {"url" : "mailto:atipnis@livelygig.com", "channelType" : "email" } ] },</v>
      </c>
      <c r="O18" s="3" t="str">
        <f>""</f>
        <v/>
      </c>
      <c r="P18" s="3">
        <v>1</v>
      </c>
      <c r="Q18" s="3"/>
      <c r="R18" s="3"/>
      <c r="S18" s="3"/>
      <c r="T18" s="128" t="str">
        <f>"""aliasLabels"" : [ "&amp;IF(NOT(ISBLANK(Table1[[#This Row],[label1]])),"{""label"": ""1"""&amp;"}"&amp;IF(NOT(ISBLANK(Table1[[#This Row],[label2]])),",{""label"": ""2"""&amp;"}"&amp;IF(NOT(ISBLANK(Table1[[#This Row],[label3]])),",{""label"":""3"""&amp;"}"&amp;IF(NOT(ISBLANK(Table1[[#This Row],[label4]])),",{""label"": ""4"""&amp;"}",""),""),""),"")&amp;"],"</f>
        <v>"aliasLabels" : [ {"label": "1"}],</v>
      </c>
      <c r="U18" s="3" t="str">
        <f t="shared" si="0"/>
        <v>"initialPosts" : [  ]</v>
      </c>
      <c r="V1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"9d4db68d-d527-4cb5-8a3b-c8d1c3ad3024", "email" : "atipnis@livelygig.com", "pwd" : "1", "jsonBlob" : "{\"name\" : \"Anila Tipnis\",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"mailto:atipnis@livelygig.com", "channelType" : "email" } ] },"aliasLabels" : [ {"label": "1"}],"initialPosts" : [  ] }, </v>
      </c>
    </row>
    <row r="19" spans="1:22" x14ac:dyDescent="0.25">
      <c r="A19" s="2">
        <v>18</v>
      </c>
      <c r="B19" s="1" t="s">
        <v>174</v>
      </c>
      <c r="C19" s="1" t="str">
        <f>LOWER(LEFT(Table1[[#This Row],[firstName]],1)&amp;Table1[[#This Row],[lastName]])&amp;"@livelygig.com"</f>
        <v>gsami@livelygig.com</v>
      </c>
      <c r="D19" s="5" t="s">
        <v>30</v>
      </c>
      <c r="E19" s="5" t="s">
        <v>31</v>
      </c>
      <c r="F19" s="3">
        <v>1</v>
      </c>
      <c r="G19" s="3" t="str">
        <f>"mailto:"&amp;Table1[[#This Row],[email]]</f>
        <v>mailto:gsami@livelygig.com</v>
      </c>
      <c r="H19" s="3" t="s">
        <v>251</v>
      </c>
      <c r="I19" s="3" t="s">
        <v>1170</v>
      </c>
      <c r="J19" s="3" t="str">
        <f>"""id"" : """&amp;Table1[[#This Row],[UUID]]&amp;""", "</f>
        <v xml:space="preserve">"id" : "79effdbf-2779-4049-be0b-d8c0c284046e", </v>
      </c>
      <c r="K19" s="3" t="str">
        <f>"""email"" : """&amp;Table1[[#This Row],[email]]&amp;""", "</f>
        <v xml:space="preserve">"email" : "gsami@livelygig.com", </v>
      </c>
      <c r="L19" s="3" t="str">
        <f>"""pwd"" : """&amp;Table1[[#This Row],[pwd]]&amp;""", "</f>
        <v xml:space="preserve">"pwd" : "1", </v>
      </c>
      <c r="M19" s="3" t="str">
        <f>"""jsonBlob"" : ""{\""name\"" : \"""&amp;Table1[[#This Row],[firstName]]&amp;" "&amp;Table1[[#This Row],[lastName]]&amp;"\"", "&amp;"\""imgSrc\"" : \"""&amp;Table1[[#This Row],[profilePic]]&amp;"\""}"","</f>
        <v>"jsonBlob"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9" s="3" t="str">
        <f>"""contacts"" : { ""channels"": [ {""url"" : """&amp;Table1[[#This Row],[contact1]]&amp;""", ""channelType"" : """&amp;Table1[[#This Row],[contact1 type]]&amp;""" } ] },"</f>
        <v>"contacts" : { "channels": [ {"url" : "mailto:gsami@livelygig.com", "channelType" : "email" } ] },</v>
      </c>
      <c r="O19" s="3" t="str">
        <f>""</f>
        <v/>
      </c>
      <c r="P19" s="3">
        <v>1</v>
      </c>
      <c r="Q19" s="3"/>
      <c r="R19" s="3"/>
      <c r="S19" s="3"/>
      <c r="T19" s="128" t="str">
        <f>"""aliasLabels"" : [ "&amp;IF(NOT(ISBLANK(Table1[[#This Row],[label1]])),"{""label"": ""1"""&amp;"}"&amp;IF(NOT(ISBLANK(Table1[[#This Row],[label2]])),",{""label"": ""2"""&amp;"}"&amp;IF(NOT(ISBLANK(Table1[[#This Row],[label3]])),",{""label"":""3"""&amp;"}"&amp;IF(NOT(ISBLANK(Table1[[#This Row],[label4]])),",{""label"": ""4"""&amp;"}",""),""),""),"")&amp;"],"</f>
        <v>"aliasLabels" : [ {"label": "1"}],</v>
      </c>
      <c r="U19" s="3" t="str">
        <f t="shared" si="0"/>
        <v>"initialPosts" : [  ]</v>
      </c>
      <c r="V1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"79effdbf-2779-4049-be0b-d8c0c284046e", "email" : "gsami@livelygig.com", "pwd" : "1", "jsonBlob" : "{\"name\" : \"Gatha Sami\",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"mailto:gsami@livelygig.com", "channelType" : "email" } ] },"aliasLabels" : [ {"label": "1"}],"initialPosts" : [  ] }, </v>
      </c>
    </row>
    <row r="20" spans="1:22" x14ac:dyDescent="0.25">
      <c r="A20" s="117">
        <v>19</v>
      </c>
      <c r="B20" s="5" t="s">
        <v>175</v>
      </c>
      <c r="C20" s="1" t="str">
        <f>LOWER(LEFT(Table1[[#This Row],[firstName]],1)&amp;Table1[[#This Row],[lastName]])&amp;"@livelygig.com"</f>
        <v>mkant@livelygig.com</v>
      </c>
      <c r="D20" s="5" t="s">
        <v>32</v>
      </c>
      <c r="E20" s="5" t="s">
        <v>33</v>
      </c>
      <c r="F20" s="3">
        <v>1</v>
      </c>
      <c r="G20" s="3" t="str">
        <f>"mailto:"&amp;Table1[[#This Row],[email]]</f>
        <v>mailto:mkant@livelygig.com</v>
      </c>
      <c r="H20" s="3" t="s">
        <v>251</v>
      </c>
      <c r="I20" s="3" t="s">
        <v>1170</v>
      </c>
      <c r="J20" s="3" t="str">
        <f>"""id"" : """&amp;Table1[[#This Row],[UUID]]&amp;""", "</f>
        <v xml:space="preserve">"id" : "7c0fc06b-4f02-4bf8-8aea-f0125f397555", </v>
      </c>
      <c r="K20" s="3" t="str">
        <f>"""email"" : """&amp;Table1[[#This Row],[email]]&amp;""", "</f>
        <v xml:space="preserve">"email" : "mkant@livelygig.com", </v>
      </c>
      <c r="L20" s="3" t="str">
        <f>"""pwd"" : """&amp;Table1[[#This Row],[pwd]]&amp;""", "</f>
        <v xml:space="preserve">"pwd" : "1", </v>
      </c>
      <c r="M20" s="3" t="str">
        <f>"""jsonBlob"" : ""{\""name\"" : \"""&amp;Table1[[#This Row],[firstName]]&amp;" "&amp;Table1[[#This Row],[lastName]]&amp;"\"", "&amp;"\""imgSrc\"" : \"""&amp;Table1[[#This Row],[profilePic]]&amp;"\""}"","</f>
        <v>"jsonBlob"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0" s="3" t="str">
        <f>"""contacts"" : { ""channels"": [ {""url"" : """&amp;Table1[[#This Row],[contact1]]&amp;""", ""channelType"" : """&amp;Table1[[#This Row],[contact1 type]]&amp;""" } ] },"</f>
        <v>"contacts" : { "channels": [ {"url" : "mailto:mkant@livelygig.com", "channelType" : "email" } ] },</v>
      </c>
      <c r="O20" s="3" t="str">
        <f>""</f>
        <v/>
      </c>
      <c r="P20" s="3">
        <v>1</v>
      </c>
      <c r="Q20" s="3"/>
      <c r="R20" s="3"/>
      <c r="S20" s="3"/>
      <c r="T20" s="128" t="str">
        <f>"""aliasLabels"" : [ "&amp;IF(NOT(ISBLANK(Table1[[#This Row],[label1]])),"{""label"": ""1"""&amp;"}"&amp;IF(NOT(ISBLANK(Table1[[#This Row],[label2]])),",{""label"": ""2"""&amp;"}"&amp;IF(NOT(ISBLANK(Table1[[#This Row],[label3]])),",{""label"":""3"""&amp;"}"&amp;IF(NOT(ISBLANK(Table1[[#This Row],[label4]])),",{""label"": ""4"""&amp;"}",""),""),""),"")&amp;"],"</f>
        <v>"aliasLabels" : [ {"label": "1"}],</v>
      </c>
      <c r="U20" s="3" t="str">
        <f t="shared" si="0"/>
        <v>"initialPosts" : [  ]</v>
      </c>
      <c r="V2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"7c0fc06b-4f02-4bf8-8aea-f0125f397555", "email" : "mkant@livelygig.com", "pwd" : "1", "jsonBlob" : "{\"name\" : \"Minti Kant\",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"mailto:mkant@livelygig.com", "channelType" : "email" } ] },"aliasLabels" : [ {"label": "1"}],"initialPosts" : [  ] }, </v>
      </c>
    </row>
    <row r="21" spans="1:22" x14ac:dyDescent="0.25">
      <c r="A21" s="2">
        <v>20</v>
      </c>
      <c r="B21" s="1" t="s">
        <v>176</v>
      </c>
      <c r="C21" s="1" t="str">
        <f>LOWER(LEFT(Table1[[#This Row],[firstName]],1)&amp;Table1[[#This Row],[lastName]])&amp;"@livelygig.com"</f>
        <v>dbhardwaj@livelygig.com</v>
      </c>
      <c r="D21" s="5" t="s">
        <v>34</v>
      </c>
      <c r="E21" s="5" t="s">
        <v>35</v>
      </c>
      <c r="F21" s="3">
        <v>1</v>
      </c>
      <c r="G21" s="3" t="str">
        <f>"mailto:"&amp;Table1[[#This Row],[email]]</f>
        <v>mailto:dbhardwaj@livelygig.com</v>
      </c>
      <c r="H21" s="3" t="s">
        <v>251</v>
      </c>
      <c r="I21" s="3" t="s">
        <v>1170</v>
      </c>
      <c r="J21" s="3" t="str">
        <f>"""id"" : """&amp;Table1[[#This Row],[UUID]]&amp;""", "</f>
        <v xml:space="preserve">"id" : "fd2a800d-5bc8-4083-a2c9-4618900d5045", </v>
      </c>
      <c r="K21" s="3" t="str">
        <f>"""email"" : """&amp;Table1[[#This Row],[email]]&amp;""", "</f>
        <v xml:space="preserve">"email" : "dbhardwaj@livelygig.com", </v>
      </c>
      <c r="L21" s="3" t="str">
        <f>"""pwd"" : """&amp;Table1[[#This Row],[pwd]]&amp;""", "</f>
        <v xml:space="preserve">"pwd" : "1", </v>
      </c>
      <c r="M21" s="3" t="str">
        <f>"""jsonBlob"" : ""{\""name\"" : \"""&amp;Table1[[#This Row],[firstName]]&amp;" "&amp;Table1[[#This Row],[lastName]]&amp;"\"", "&amp;"\""imgSrc\"" : \"""&amp;Table1[[#This Row],[profilePic]]&amp;"\""}"","</f>
        <v>"jsonBlob"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1" s="3" t="str">
        <f>"""contacts"" : { ""channels"": [ {""url"" : """&amp;Table1[[#This Row],[contact1]]&amp;""", ""channelType"" : """&amp;Table1[[#This Row],[contact1 type]]&amp;""" } ] },"</f>
        <v>"contacts" : { "channels": [ {"url" : "mailto:dbhardwaj@livelygig.com", "channelType" : "email" } ] },</v>
      </c>
      <c r="O21" s="3" t="str">
        <f>""</f>
        <v/>
      </c>
      <c r="P21" s="3">
        <v>1</v>
      </c>
      <c r="Q21" s="3"/>
      <c r="R21" s="3"/>
      <c r="S21" s="3"/>
      <c r="T21" s="128" t="str">
        <f>"""aliasLabels"" : [ "&amp;IF(NOT(ISBLANK(Table1[[#This Row],[label1]])),"{""label"": ""1"""&amp;"}"&amp;IF(NOT(ISBLANK(Table1[[#This Row],[label2]])),",{""label"": ""2"""&amp;"}"&amp;IF(NOT(ISBLANK(Table1[[#This Row],[label3]])),",{""label"":""3"""&amp;"}"&amp;IF(NOT(ISBLANK(Table1[[#This Row],[label4]])),",{""label"": ""4"""&amp;"}",""),""),""),"")&amp;"],"</f>
        <v>"aliasLabels" : [ {"label": "1"}],</v>
      </c>
      <c r="U21" s="3" t="str">
        <f t="shared" si="0"/>
        <v>"initialPosts" : [  ]</v>
      </c>
      <c r="V2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"fd2a800d-5bc8-4083-a2c9-4618900d5045", "email" : "dbhardwaj@livelygig.com", "pwd" : "1", "jsonBlob" : "{\"name\" : \"Diti Bhardwaj\",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"mailto:dbhardwaj@livelygig.com", "channelType" : "email" } ] },"aliasLabels" : [ {"label": "1"}],"initialPosts" : [  ] }, </v>
      </c>
    </row>
    <row r="22" spans="1:22" x14ac:dyDescent="0.25">
      <c r="A22" s="2">
        <v>21</v>
      </c>
      <c r="B22" s="1" t="s">
        <v>177</v>
      </c>
      <c r="C22" s="1" t="str">
        <f>LOWER(LEFT(Table1[[#This Row],[firstName]],1)&amp;Table1[[#This Row],[lastName]])&amp;"@livelygig.com"</f>
        <v>mnarula@livelygig.com</v>
      </c>
      <c r="D22" s="5" t="s">
        <v>36</v>
      </c>
      <c r="E22" s="5" t="s">
        <v>37</v>
      </c>
      <c r="F22" s="3">
        <v>1</v>
      </c>
      <c r="G22" s="3" t="str">
        <f>"mailto:"&amp;Table1[[#This Row],[email]]</f>
        <v>mailto:mnarula@livelygig.com</v>
      </c>
      <c r="H22" s="3" t="s">
        <v>251</v>
      </c>
      <c r="I22" s="3" t="s">
        <v>1170</v>
      </c>
      <c r="J22" s="3" t="str">
        <f>"""id"" : """&amp;Table1[[#This Row],[UUID]]&amp;""", "</f>
        <v xml:space="preserve">"id" : "3ccea8b2-c856-40ee-aff5-c19817be4ea6", </v>
      </c>
      <c r="K22" s="3" t="str">
        <f>"""email"" : """&amp;Table1[[#This Row],[email]]&amp;""", "</f>
        <v xml:space="preserve">"email" : "mnarula@livelygig.com", </v>
      </c>
      <c r="L22" s="3" t="str">
        <f>"""pwd"" : """&amp;Table1[[#This Row],[pwd]]&amp;""", "</f>
        <v xml:space="preserve">"pwd" : "1", </v>
      </c>
      <c r="M22" s="3" t="str">
        <f>"""jsonBlob"" : ""{\""name\"" : \"""&amp;Table1[[#This Row],[firstName]]&amp;" "&amp;Table1[[#This Row],[lastName]]&amp;"\"", "&amp;"\""imgSrc\"" : \"""&amp;Table1[[#This Row],[profilePic]]&amp;"\""}"","</f>
        <v>"jsonBlob"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2" s="3" t="str">
        <f>"""contacts"" : { ""channels"": [ {""url"" : """&amp;Table1[[#This Row],[contact1]]&amp;""", ""channelType"" : """&amp;Table1[[#This Row],[contact1 type]]&amp;""" } ] },"</f>
        <v>"contacts" : { "channels": [ {"url" : "mailto:mnarula@livelygig.com", "channelType" : "email" } ] },</v>
      </c>
      <c r="O22" s="3" t="str">
        <f>""</f>
        <v/>
      </c>
      <c r="P22" s="3">
        <v>1</v>
      </c>
      <c r="Q22" s="3"/>
      <c r="R22" s="3"/>
      <c r="S22" s="3"/>
      <c r="T22" s="128" t="str">
        <f>"""aliasLabels"" : [ "&amp;IF(NOT(ISBLANK(Table1[[#This Row],[label1]])),"{""label"": ""1"""&amp;"}"&amp;IF(NOT(ISBLANK(Table1[[#This Row],[label2]])),",{""label"": ""2"""&amp;"}"&amp;IF(NOT(ISBLANK(Table1[[#This Row],[label3]])),",{""label"":""3"""&amp;"}"&amp;IF(NOT(ISBLANK(Table1[[#This Row],[label4]])),",{""label"": ""4"""&amp;"}",""),""),""),"")&amp;"],"</f>
        <v>"aliasLabels" : [ {"label": "1"}],</v>
      </c>
      <c r="U22" s="3" t="str">
        <f t="shared" si="0"/>
        <v>"initialPosts" : [  ]</v>
      </c>
      <c r="V2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"3ccea8b2-c856-40ee-aff5-c19817be4ea6", "email" : "mnarula@livelygig.com", "pwd" : "1", "jsonBlob" : "{\"name\" : \"Maina Narula\",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"mailto:mnarula@livelygig.com", "channelType" : "email" } ] },"aliasLabels" : [ {"label": "1"}],"initialPosts" : [  ] }, </v>
      </c>
    </row>
    <row r="23" spans="1:22" x14ac:dyDescent="0.25">
      <c r="A23" s="117">
        <v>22</v>
      </c>
      <c r="B23" s="1" t="s">
        <v>178</v>
      </c>
      <c r="C23" s="1" t="str">
        <f>LOWER(LEFT(Table1[[#This Row],[firstName]],1)&amp;Table1[[#This Row],[lastName]])&amp;"@livelygig.com"</f>
        <v>aviswanathan@livelygig.com</v>
      </c>
      <c r="D23" s="5" t="s">
        <v>38</v>
      </c>
      <c r="E23" s="5" t="s">
        <v>39</v>
      </c>
      <c r="F23" s="3">
        <v>1</v>
      </c>
      <c r="G23" s="3" t="str">
        <f>"mailto:"&amp;Table1[[#This Row],[email]]</f>
        <v>mailto:aviswanathan@livelygig.com</v>
      </c>
      <c r="H23" s="3" t="s">
        <v>251</v>
      </c>
      <c r="I23" s="3" t="s">
        <v>1170</v>
      </c>
      <c r="J23" s="3" t="str">
        <f>"""id"" : """&amp;Table1[[#This Row],[UUID]]&amp;""", "</f>
        <v xml:space="preserve">"id" : "f4b080c7-75ee-40b7-848c-a1824bfaa483", </v>
      </c>
      <c r="K23" s="3" t="str">
        <f>"""email"" : """&amp;Table1[[#This Row],[email]]&amp;""", "</f>
        <v xml:space="preserve">"email" : "aviswanathan@livelygig.com", </v>
      </c>
      <c r="L23" s="3" t="str">
        <f>"""pwd"" : """&amp;Table1[[#This Row],[pwd]]&amp;""", "</f>
        <v xml:space="preserve">"pwd" : "1", </v>
      </c>
      <c r="M23" s="3" t="str">
        <f>"""jsonBlob"" : ""{\""name\"" : \"""&amp;Table1[[#This Row],[firstName]]&amp;" "&amp;Table1[[#This Row],[lastName]]&amp;"\"", "&amp;"\""imgSrc\"" : \"""&amp;Table1[[#This Row],[profilePic]]&amp;"\""}"","</f>
        <v>"jsonBlob"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3" s="3" t="str">
        <f>"""contacts"" : { ""channels"": [ {""url"" : """&amp;Table1[[#This Row],[contact1]]&amp;""", ""channelType"" : """&amp;Table1[[#This Row],[contact1 type]]&amp;""" } ] },"</f>
        <v>"contacts" : { "channels": [ {"url" : "mailto:aviswanathan@livelygig.com", "channelType" : "email" } ] },</v>
      </c>
      <c r="O23" s="3" t="str">
        <f>""</f>
        <v/>
      </c>
      <c r="P23" s="3">
        <v>1</v>
      </c>
      <c r="Q23" s="3"/>
      <c r="R23" s="3"/>
      <c r="S23" s="3"/>
      <c r="T23" s="128" t="str">
        <f>"""aliasLabels"" : [ "&amp;IF(NOT(ISBLANK(Table1[[#This Row],[label1]])),"{""label"": ""1"""&amp;"}"&amp;IF(NOT(ISBLANK(Table1[[#This Row],[label2]])),",{""label"": ""2"""&amp;"}"&amp;IF(NOT(ISBLANK(Table1[[#This Row],[label3]])),",{""label"":""3"""&amp;"}"&amp;IF(NOT(ISBLANK(Table1[[#This Row],[label4]])),",{""label"": ""4"""&amp;"}",""),""),""),"")&amp;"],"</f>
        <v>"aliasLabels" : [ {"label": "1"}],</v>
      </c>
      <c r="U23" s="3" t="str">
        <f t="shared" si="0"/>
        <v>"initialPosts" : [  ]</v>
      </c>
      <c r="V2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"f4b080c7-75ee-40b7-848c-a1824bfaa483", "email" : "aviswanathan@livelygig.com", "pwd" : "1", "jsonBlob" : "{\"name\" : \"Ambrosia Viswanathan\",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"mailto:aviswanathan@livelygig.com", "channelType" : "email" } ] },"aliasLabels" : [ {"label": "1"}],"initialPosts" : [  ] }, </v>
      </c>
    </row>
    <row r="24" spans="1:22" x14ac:dyDescent="0.25">
      <c r="A24" s="2">
        <v>23</v>
      </c>
      <c r="B24" s="5" t="s">
        <v>179</v>
      </c>
      <c r="C24" s="1" t="str">
        <f>LOWER(LEFT(Table1[[#This Row],[firstName]],1)&amp;Table1[[#This Row],[lastName]])&amp;"@livelygig.com"</f>
        <v>ybadal@livelygig.com</v>
      </c>
      <c r="D24" s="5" t="s">
        <v>40</v>
      </c>
      <c r="E24" s="5" t="s">
        <v>41</v>
      </c>
      <c r="F24" s="3">
        <v>1</v>
      </c>
      <c r="G24" s="3" t="str">
        <f>"mailto:"&amp;Table1[[#This Row],[email]]</f>
        <v>mailto:ybadal@livelygig.com</v>
      </c>
      <c r="H24" s="3" t="s">
        <v>251</v>
      </c>
      <c r="I24" s="3" t="s">
        <v>1170</v>
      </c>
      <c r="J24" s="3" t="str">
        <f>"""id"" : """&amp;Table1[[#This Row],[UUID]]&amp;""", "</f>
        <v xml:space="preserve">"id" : "502a7e29-40bb-4ebd-9666-a0651a920b9a", </v>
      </c>
      <c r="K24" s="3" t="str">
        <f>"""email"" : """&amp;Table1[[#This Row],[email]]&amp;""", "</f>
        <v xml:space="preserve">"email" : "ybadal@livelygig.com", </v>
      </c>
      <c r="L24" s="3" t="str">
        <f>"""pwd"" : """&amp;Table1[[#This Row],[pwd]]&amp;""", "</f>
        <v xml:space="preserve">"pwd" : "1", </v>
      </c>
      <c r="M24" s="3" t="str">
        <f>"""jsonBlob"" : ""{\""name\"" : \"""&amp;Table1[[#This Row],[firstName]]&amp;" "&amp;Table1[[#This Row],[lastName]]&amp;"\"", "&amp;"\""imgSrc\"" : \"""&amp;Table1[[#This Row],[profilePic]]&amp;"\""}"","</f>
        <v>"jsonBlob"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4" s="3" t="str">
        <f>"""contacts"" : { ""channels"": [ {""url"" : """&amp;Table1[[#This Row],[contact1]]&amp;""", ""channelType"" : """&amp;Table1[[#This Row],[contact1 type]]&amp;""" } ] },"</f>
        <v>"contacts" : { "channels": [ {"url" : "mailto:ybadal@livelygig.com", "channelType" : "email" } ] },</v>
      </c>
      <c r="O24" s="3" t="str">
        <f>""</f>
        <v/>
      </c>
      <c r="P24" s="3">
        <v>1</v>
      </c>
      <c r="Q24" s="3"/>
      <c r="R24" s="3"/>
      <c r="S24" s="3"/>
      <c r="T24" s="128" t="str">
        <f>"""aliasLabels"" : [ "&amp;IF(NOT(ISBLANK(Table1[[#This Row],[label1]])),"{""label"": ""1"""&amp;"}"&amp;IF(NOT(ISBLANK(Table1[[#This Row],[label2]])),",{""label"": ""2"""&amp;"}"&amp;IF(NOT(ISBLANK(Table1[[#This Row],[label3]])),",{""label"":""3"""&amp;"}"&amp;IF(NOT(ISBLANK(Table1[[#This Row],[label4]])),",{""label"": ""4"""&amp;"}",""),""),""),"")&amp;"],"</f>
        <v>"aliasLabels" : [ {"label": "1"}],</v>
      </c>
      <c r="U24" s="3" t="str">
        <f t="shared" si="0"/>
        <v>"initialPosts" : [  ]</v>
      </c>
      <c r="V2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"502a7e29-40bb-4ebd-9666-a0651a920b9a", "email" : "ybadal@livelygig.com", "pwd" : "1", "jsonBlob" : "{\"name\" : \"Yasiman Badal\",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"mailto:ybadal@livelygig.com", "channelType" : "email" } ] },"aliasLabels" : [ {"label": "1"}],"initialPosts" : [  ] }, </v>
      </c>
    </row>
    <row r="25" spans="1:22" x14ac:dyDescent="0.25">
      <c r="A25" s="2">
        <v>24</v>
      </c>
      <c r="B25" s="1" t="s">
        <v>180</v>
      </c>
      <c r="C25" s="1" t="str">
        <f>LOWER(LEFT(Table1[[#This Row],[firstName]],1)&amp;Table1[[#This Row],[lastName]])&amp;"@livelygig.com"</f>
        <v>mthakur@livelygig.com</v>
      </c>
      <c r="D25" s="5" t="s">
        <v>42</v>
      </c>
      <c r="E25" s="5" t="s">
        <v>43</v>
      </c>
      <c r="F25" s="3">
        <v>1</v>
      </c>
      <c r="G25" s="3" t="str">
        <f>"mailto:"&amp;Table1[[#This Row],[email]]</f>
        <v>mailto:mthakur@livelygig.com</v>
      </c>
      <c r="H25" s="3" t="s">
        <v>251</v>
      </c>
      <c r="I25" s="3" t="s">
        <v>1170</v>
      </c>
      <c r="J25" s="3" t="str">
        <f>"""id"" : """&amp;Table1[[#This Row],[UUID]]&amp;""", "</f>
        <v xml:space="preserve">"id" : "192a8f61-aac0-4261-918c-b1a31f8f26f6", </v>
      </c>
      <c r="K25" s="3" t="str">
        <f>"""email"" : """&amp;Table1[[#This Row],[email]]&amp;""", "</f>
        <v xml:space="preserve">"email" : "mthakur@livelygig.com", </v>
      </c>
      <c r="L25" s="3" t="str">
        <f>"""pwd"" : """&amp;Table1[[#This Row],[pwd]]&amp;""", "</f>
        <v xml:space="preserve">"pwd" : "1", </v>
      </c>
      <c r="M25" s="3" t="str">
        <f>"""jsonBlob"" : ""{\""name\"" : \"""&amp;Table1[[#This Row],[firstName]]&amp;" "&amp;Table1[[#This Row],[lastName]]&amp;"\"", "&amp;"\""imgSrc\"" : \"""&amp;Table1[[#This Row],[profilePic]]&amp;"\""}"","</f>
        <v>"jsonBlob"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5" s="3" t="str">
        <f>"""contacts"" : { ""channels"": [ {""url"" : """&amp;Table1[[#This Row],[contact1]]&amp;""", ""channelType"" : """&amp;Table1[[#This Row],[contact1 type]]&amp;""" } ] },"</f>
        <v>"contacts" : { "channels": [ {"url" : "mailto:mthakur@livelygig.com", "channelType" : "email" } ] },</v>
      </c>
      <c r="O25" s="3" t="str">
        <f>""</f>
        <v/>
      </c>
      <c r="P25" s="3">
        <v>1</v>
      </c>
      <c r="Q25" s="3"/>
      <c r="R25" s="3"/>
      <c r="S25" s="3"/>
      <c r="T25" s="128" t="str">
        <f>"""aliasLabels"" : [ "&amp;IF(NOT(ISBLANK(Table1[[#This Row],[label1]])),"{""label"": ""1"""&amp;"}"&amp;IF(NOT(ISBLANK(Table1[[#This Row],[label2]])),",{""label"": ""2"""&amp;"}"&amp;IF(NOT(ISBLANK(Table1[[#This Row],[label3]])),",{""label"":""3"""&amp;"}"&amp;IF(NOT(ISBLANK(Table1[[#This Row],[label4]])),",{""label"": ""4"""&amp;"}",""),""),""),"")&amp;"],"</f>
        <v>"aliasLabels" : [ {"label": "1"}],</v>
      </c>
      <c r="U25" s="3" t="str">
        <f t="shared" si="0"/>
        <v>"initialPosts" : [  ]</v>
      </c>
      <c r="V2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"192a8f61-aac0-4261-918c-b1a31f8f26f6", "email" : "mthakur@livelygig.com", "pwd" : "1", "jsonBlob" : "{\"name\" : \"Matrika Thakur\",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"mailto:mthakur@livelygig.com", "channelType" : "email" } ] },"aliasLabels" : [ {"label": "1"}],"initialPosts" : [  ] }, </v>
      </c>
    </row>
    <row r="26" spans="1:22" x14ac:dyDescent="0.25">
      <c r="A26" s="117">
        <v>25</v>
      </c>
      <c r="B26" s="1" t="s">
        <v>181</v>
      </c>
      <c r="C26" s="1" t="str">
        <f>LOWER(LEFT(Table1[[#This Row],[firstName]],1)&amp;Table1[[#This Row],[lastName]])&amp;"@livelygig.com"</f>
        <v>vdey@livelygig.com</v>
      </c>
      <c r="D26" s="5" t="s">
        <v>44</v>
      </c>
      <c r="E26" s="5" t="s">
        <v>45</v>
      </c>
      <c r="F26" s="3">
        <v>1</v>
      </c>
      <c r="G26" s="3" t="str">
        <f>"mailto:"&amp;Table1[[#This Row],[email]]</f>
        <v>mailto:vdey@livelygig.com</v>
      </c>
      <c r="H26" s="3" t="s">
        <v>251</v>
      </c>
      <c r="I26" s="3" t="s">
        <v>1170</v>
      </c>
      <c r="J26" s="3" t="str">
        <f>"""id"" : """&amp;Table1[[#This Row],[UUID]]&amp;""", "</f>
        <v xml:space="preserve">"id" : "e4b86eaf-25ba-4ad5-a52e-35b5c9c17b70", </v>
      </c>
      <c r="K26" s="3" t="str">
        <f>"""email"" : """&amp;Table1[[#This Row],[email]]&amp;""", "</f>
        <v xml:space="preserve">"email" : "vdey@livelygig.com", </v>
      </c>
      <c r="L26" s="3" t="str">
        <f>"""pwd"" : """&amp;Table1[[#This Row],[pwd]]&amp;""", "</f>
        <v xml:space="preserve">"pwd" : "1", </v>
      </c>
      <c r="M26" s="3" t="str">
        <f>"""jsonBlob"" : ""{\""name\"" : \"""&amp;Table1[[#This Row],[firstName]]&amp;" "&amp;Table1[[#This Row],[lastName]]&amp;"\"", "&amp;"\""imgSrc\"" : \"""&amp;Table1[[#This Row],[profilePic]]&amp;"\""}"","</f>
        <v>"jsonBlob"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6" s="3" t="str">
        <f>"""contacts"" : { ""channels"": [ {""url"" : """&amp;Table1[[#This Row],[contact1]]&amp;""", ""channelType"" : """&amp;Table1[[#This Row],[contact1 type]]&amp;""" } ] },"</f>
        <v>"contacts" : { "channels": [ {"url" : "mailto:vdey@livelygig.com", "channelType" : "email" } ] },</v>
      </c>
      <c r="O26" s="3" t="str">
        <f>""</f>
        <v/>
      </c>
      <c r="P26" s="3">
        <v>1</v>
      </c>
      <c r="Q26" s="3"/>
      <c r="R26" s="3"/>
      <c r="S26" s="3"/>
      <c r="T26" s="128" t="str">
        <f>"""aliasLabels"" : [ "&amp;IF(NOT(ISBLANK(Table1[[#This Row],[label1]])),"{""label"": ""1"""&amp;"}"&amp;IF(NOT(ISBLANK(Table1[[#This Row],[label2]])),",{""label"": ""2"""&amp;"}"&amp;IF(NOT(ISBLANK(Table1[[#This Row],[label3]])),",{""label"":""3"""&amp;"}"&amp;IF(NOT(ISBLANK(Table1[[#This Row],[label4]])),",{""label"": ""4"""&amp;"}",""),""),""),"")&amp;"],"</f>
        <v>"aliasLabels" : [ {"label": "1"}],</v>
      </c>
      <c r="U26" s="3" t="str">
        <f t="shared" si="0"/>
        <v>"initialPosts" : [  ]</v>
      </c>
      <c r="V2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"e4b86eaf-25ba-4ad5-a52e-35b5c9c17b70", "email" : "vdey@livelygig.com", "pwd" : "1", "jsonBlob" : "{\"name\" : \"Vandana Dey\",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"mailto:vdey@livelygig.com", "channelType" : "email" } ] },"aliasLabels" : [ {"label": "1"}],"initialPosts" : [  ] }, </v>
      </c>
    </row>
    <row r="27" spans="1:22" x14ac:dyDescent="0.25">
      <c r="A27" s="2">
        <v>26</v>
      </c>
      <c r="B27" s="1" t="s">
        <v>182</v>
      </c>
      <c r="C27" s="35" t="str">
        <f>LOWER(LEFT(Table1[[#This Row],[firstName]],1)&amp;Table1[[#This Row],[lastName]])&amp;"@livelygig.com"</f>
        <v>mharrison@livelygig.com</v>
      </c>
      <c r="D27" s="5" t="s">
        <v>46</v>
      </c>
      <c r="E27" s="5" t="s">
        <v>47</v>
      </c>
      <c r="F27" s="3">
        <v>1</v>
      </c>
      <c r="G27" s="3" t="str">
        <f>"mailto:"&amp;Table1[[#This Row],[email]]</f>
        <v>mailto:mharrison@livelygig.com</v>
      </c>
      <c r="H27" s="3" t="s">
        <v>251</v>
      </c>
      <c r="I27" s="3" t="s">
        <v>1170</v>
      </c>
      <c r="J27" s="3" t="str">
        <f>"""id"" : """&amp;Table1[[#This Row],[UUID]]&amp;""", "</f>
        <v xml:space="preserve">"id" : "aa1a1b4b-c9b4-4d72-96ac-f45f38802f70", </v>
      </c>
      <c r="K27" s="3" t="str">
        <f>"""email"" : """&amp;Table1[[#This Row],[email]]&amp;""", "</f>
        <v xml:space="preserve">"email" : "mharrison@livelygig.com", </v>
      </c>
      <c r="L27" s="3" t="str">
        <f>"""pwd"" : """&amp;Table1[[#This Row],[pwd]]&amp;""", "</f>
        <v xml:space="preserve">"pwd" : "1", </v>
      </c>
      <c r="M27" s="3" t="str">
        <f>"""jsonBlob"" : ""{\""name\"" : \"""&amp;Table1[[#This Row],[firstName]]&amp;" "&amp;Table1[[#This Row],[lastName]]&amp;"\"", "&amp;"\""imgSrc\"" : \"""&amp;Table1[[#This Row],[profilePic]]&amp;"\""}"","</f>
        <v>"jsonBlob"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7" s="3" t="str">
        <f>"""contacts"" : { ""channels"": [ {""url"" : """&amp;Table1[[#This Row],[contact1]]&amp;""", ""channelType"" : """&amp;Table1[[#This Row],[contact1 type]]&amp;""" } ] },"</f>
        <v>"contacts" : { "channels": [ {"url" : "mailto:mharrison@livelygig.com", "channelType" : "email" } ] },</v>
      </c>
      <c r="O27" s="3" t="str">
        <f>""</f>
        <v/>
      </c>
      <c r="P27" s="3">
        <v>1</v>
      </c>
      <c r="Q27" s="3"/>
      <c r="R27" s="3"/>
      <c r="S27" s="3"/>
      <c r="T27" s="128" t="str">
        <f>"""aliasLabels"" : [ "&amp;IF(NOT(ISBLANK(Table1[[#This Row],[label1]])),"{""label"": ""1"""&amp;"}"&amp;IF(NOT(ISBLANK(Table1[[#This Row],[label2]])),",{""label"": ""2"""&amp;"}"&amp;IF(NOT(ISBLANK(Table1[[#This Row],[label3]])),",{""label"":""3"""&amp;"}"&amp;IF(NOT(ISBLANK(Table1[[#This Row],[label4]])),",{""label"": ""4"""&amp;"}",""),""),""),"")&amp;"],"</f>
        <v>"aliasLabels" : [ {"label": "1"}],</v>
      </c>
      <c r="U27" s="3" t="str">
        <f t="shared" si="0"/>
        <v>"initialPosts" : [  ]</v>
      </c>
      <c r="V2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"aa1a1b4b-c9b4-4d72-96ac-f45f38802f70", "email" : "mharrison@livelygig.com", "pwd" : "1", "jsonBlob" : "{\"name\" : \"Marlon Harrison\",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"mailto:mharrison@livelygig.com", "channelType" : "email" } ] },"aliasLabels" : [ {"label": "1"}],"initialPosts" : [  ] }, </v>
      </c>
    </row>
    <row r="28" spans="1:22" x14ac:dyDescent="0.25">
      <c r="A28" s="2">
        <v>27</v>
      </c>
      <c r="B28" s="32" t="s">
        <v>183</v>
      </c>
      <c r="C28" s="35" t="str">
        <f>LOWER(LEFT(Table1[[#This Row],[firstName]],1)&amp;Table1[[#This Row],[lastName]])&amp;"@livelygig.com"</f>
        <v>erice@livelygig.com</v>
      </c>
      <c r="D28" s="5" t="s">
        <v>48</v>
      </c>
      <c r="E28" s="5" t="s">
        <v>49</v>
      </c>
      <c r="F28" s="3">
        <v>1</v>
      </c>
      <c r="G28" s="3" t="str">
        <f>"mailto:"&amp;Table1[[#This Row],[email]]</f>
        <v>mailto:erice@livelygig.com</v>
      </c>
      <c r="H28" s="3" t="s">
        <v>251</v>
      </c>
      <c r="I28" s="3" t="s">
        <v>1170</v>
      </c>
      <c r="J28" s="3" t="str">
        <f>"""id"" : """&amp;Table1[[#This Row],[UUID]]&amp;""", "</f>
        <v xml:space="preserve">"id" : "90139a7b-12bc-4ca1-b8c1-05f15f8baeb3", </v>
      </c>
      <c r="K28" s="3" t="str">
        <f>"""email"" : """&amp;Table1[[#This Row],[email]]&amp;""", "</f>
        <v xml:space="preserve">"email" : "erice@livelygig.com", </v>
      </c>
      <c r="L28" s="3" t="str">
        <f>"""pwd"" : """&amp;Table1[[#This Row],[pwd]]&amp;""", "</f>
        <v xml:space="preserve">"pwd" : "1", </v>
      </c>
      <c r="M28" s="3" t="str">
        <f>"""jsonBlob"" : ""{\""name\"" : \"""&amp;Table1[[#This Row],[firstName]]&amp;" "&amp;Table1[[#This Row],[lastName]]&amp;"\"", "&amp;"\""imgSrc\"" : \"""&amp;Table1[[#This Row],[profilePic]]&amp;"\""}"","</f>
        <v>"jsonBlob"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8" s="3" t="str">
        <f>"""contacts"" : { ""channels"": [ {""url"" : """&amp;Table1[[#This Row],[contact1]]&amp;""", ""channelType"" : """&amp;Table1[[#This Row],[contact1 type]]&amp;""" } ] },"</f>
        <v>"contacts" : { "channels": [ {"url" : "mailto:erice@livelygig.com", "channelType" : "email" } ] },</v>
      </c>
      <c r="O28" s="3" t="str">
        <f>""</f>
        <v/>
      </c>
      <c r="P28" s="3">
        <v>1</v>
      </c>
      <c r="Q28" s="3"/>
      <c r="R28" s="3"/>
      <c r="S28" s="3"/>
      <c r="T28" s="128" t="str">
        <f>"""aliasLabels"" : [ "&amp;IF(NOT(ISBLANK(Table1[[#This Row],[label1]])),"{""label"": ""1"""&amp;"}"&amp;IF(NOT(ISBLANK(Table1[[#This Row],[label2]])),",{""label"": ""2"""&amp;"}"&amp;IF(NOT(ISBLANK(Table1[[#This Row],[label3]])),",{""label"":""3"""&amp;"}"&amp;IF(NOT(ISBLANK(Table1[[#This Row],[label4]])),",{""label"": ""4"""&amp;"}",""),""),""),"")&amp;"],"</f>
        <v>"aliasLabels" : [ {"label": "1"}],</v>
      </c>
      <c r="U28" s="3" t="str">
        <f t="shared" si="0"/>
        <v>"initialPosts" : [  ]</v>
      </c>
      <c r="V2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"90139a7b-12bc-4ca1-b8c1-05f15f8baeb3", "email" : "erice@livelygig.com", "pwd" : "1", "jsonBlob" : "{\"name\" : \"Ebony Rice\",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"mailto:erice@livelygig.com", "channelType" : "email" } ] },"aliasLabels" : [ {"label": "1"}],"initialPosts" : [  ] }, </v>
      </c>
    </row>
    <row r="29" spans="1:22" x14ac:dyDescent="0.25">
      <c r="A29" s="117">
        <v>28</v>
      </c>
      <c r="B29" s="1" t="s">
        <v>184</v>
      </c>
      <c r="C29" s="35" t="str">
        <f>LOWER(LEFT(Table1[[#This Row],[firstName]],1)&amp;Table1[[#This Row],[lastName]])&amp;"@livelygig.com"</f>
        <v>jhart@livelygig.com</v>
      </c>
      <c r="D29" s="5" t="s">
        <v>50</v>
      </c>
      <c r="E29" s="5" t="s">
        <v>51</v>
      </c>
      <c r="F29" s="3">
        <v>1</v>
      </c>
      <c r="G29" s="3" t="str">
        <f>"mailto:"&amp;Table1[[#This Row],[email]]</f>
        <v>mailto:jhart@livelygig.com</v>
      </c>
      <c r="H29" s="3" t="s">
        <v>251</v>
      </c>
      <c r="I29" s="3" t="s">
        <v>1170</v>
      </c>
      <c r="J29" s="3" t="str">
        <f>"""id"" : """&amp;Table1[[#This Row],[UUID]]&amp;""", "</f>
        <v xml:space="preserve">"id" : "af4ffdd5-8e19-425f-9ff0-2be6fe96c244", </v>
      </c>
      <c r="K29" s="3" t="str">
        <f>"""email"" : """&amp;Table1[[#This Row],[email]]&amp;""", "</f>
        <v xml:space="preserve">"email" : "jhart@livelygig.com", </v>
      </c>
      <c r="L29" s="3" t="str">
        <f>"""pwd"" : """&amp;Table1[[#This Row],[pwd]]&amp;""", "</f>
        <v xml:space="preserve">"pwd" : "1", </v>
      </c>
      <c r="M29" s="3" t="str">
        <f>"""jsonBlob"" : ""{\""name\"" : \"""&amp;Table1[[#This Row],[firstName]]&amp;" "&amp;Table1[[#This Row],[lastName]]&amp;"\"", "&amp;"\""imgSrc\"" : \"""&amp;Table1[[#This Row],[profilePic]]&amp;"\""}"","</f>
        <v>"jsonBlob"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29" s="3" t="str">
        <f>"""contacts"" : { ""channels"": [ {""url"" : """&amp;Table1[[#This Row],[contact1]]&amp;""", ""channelType"" : """&amp;Table1[[#This Row],[contact1 type]]&amp;""" } ] },"</f>
        <v>"contacts" : { "channels": [ {"url" : "mailto:jhart@livelygig.com", "channelType" : "email" } ] },</v>
      </c>
      <c r="O29" s="3" t="str">
        <f>""</f>
        <v/>
      </c>
      <c r="P29" s="3">
        <v>1</v>
      </c>
      <c r="Q29" s="3"/>
      <c r="R29" s="3"/>
      <c r="S29" s="3"/>
      <c r="T29" s="128" t="str">
        <f>"""aliasLabels"" : [ "&amp;IF(NOT(ISBLANK(Table1[[#This Row],[label1]])),"{""label"": ""1"""&amp;"}"&amp;IF(NOT(ISBLANK(Table1[[#This Row],[label2]])),",{""label"": ""2"""&amp;"}"&amp;IF(NOT(ISBLANK(Table1[[#This Row],[label3]])),",{""label"":""3"""&amp;"}"&amp;IF(NOT(ISBLANK(Table1[[#This Row],[label4]])),",{""label"": ""4"""&amp;"}",""),""),""),"")&amp;"],"</f>
        <v>"aliasLabels" : [ {"label": "1"}],</v>
      </c>
      <c r="U29" s="3" t="str">
        <f t="shared" si="0"/>
        <v>"initialPosts" : [  ]</v>
      </c>
      <c r="V2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"af4ffdd5-8e19-425f-9ff0-2be6fe96c244", "email" : "jhart@livelygig.com", "pwd" : "1", "jsonBlob" : "{\"name\" : \"Jonathon Hart\",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"mailto:jhart@livelygig.com", "channelType" : "email" } ] },"aliasLabels" : [ {"label": "1"}],"initialPosts" : [  ] }, </v>
      </c>
    </row>
    <row r="30" spans="1:22" x14ac:dyDescent="0.25">
      <c r="A30" s="2">
        <v>29</v>
      </c>
      <c r="B30" s="1" t="s">
        <v>185</v>
      </c>
      <c r="C30" s="35" t="str">
        <f>LOWER(LEFT(Table1[[#This Row],[firstName]],1)&amp;Table1[[#This Row],[lastName]])&amp;"@livelygig.com"</f>
        <v>jlawson@livelygig.com</v>
      </c>
      <c r="D30" s="5" t="s">
        <v>52</v>
      </c>
      <c r="E30" s="5" t="s">
        <v>53</v>
      </c>
      <c r="F30" s="3">
        <v>1</v>
      </c>
      <c r="G30" s="3" t="str">
        <f>"mailto:"&amp;Table1[[#This Row],[email]]</f>
        <v>mailto:jlawson@livelygig.com</v>
      </c>
      <c r="H30" s="3" t="s">
        <v>251</v>
      </c>
      <c r="I30" s="3" t="s">
        <v>1170</v>
      </c>
      <c r="J30" s="3" t="str">
        <f>"""id"" : """&amp;Table1[[#This Row],[UUID]]&amp;""", "</f>
        <v xml:space="preserve">"id" : "2317c0f4-c75a-4130-9965-c039bc39db62", </v>
      </c>
      <c r="K30" s="3" t="str">
        <f>"""email"" : """&amp;Table1[[#This Row],[email]]&amp;""", "</f>
        <v xml:space="preserve">"email" : "jlawson@livelygig.com", </v>
      </c>
      <c r="L30" s="3" t="str">
        <f>"""pwd"" : """&amp;Table1[[#This Row],[pwd]]&amp;""", "</f>
        <v xml:space="preserve">"pwd" : "1", </v>
      </c>
      <c r="M30" s="3" t="str">
        <f>"""jsonBlob"" : ""{\""name\"" : \"""&amp;Table1[[#This Row],[firstName]]&amp;" "&amp;Table1[[#This Row],[lastName]]&amp;"\"", "&amp;"\""imgSrc\"" : \"""&amp;Table1[[#This Row],[profilePic]]&amp;"\""}"","</f>
        <v>"jsonBlob"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0" s="3" t="str">
        <f>"""contacts"" : { ""channels"": [ {""url"" : """&amp;Table1[[#This Row],[contact1]]&amp;""", ""channelType"" : """&amp;Table1[[#This Row],[contact1 type]]&amp;""" } ] },"</f>
        <v>"contacts" : { "channels": [ {"url" : "mailto:jlawson@livelygig.com", "channelType" : "email" } ] },</v>
      </c>
      <c r="O30" s="3" t="str">
        <f>""</f>
        <v/>
      </c>
      <c r="P30" s="3">
        <v>1</v>
      </c>
      <c r="Q30" s="3"/>
      <c r="R30" s="3"/>
      <c r="S30" s="3"/>
      <c r="T30" s="128" t="str">
        <f>"""aliasLabels"" : [ "&amp;IF(NOT(ISBLANK(Table1[[#This Row],[label1]])),"{""label"": ""1"""&amp;"}"&amp;IF(NOT(ISBLANK(Table1[[#This Row],[label2]])),",{""label"": ""2"""&amp;"}"&amp;IF(NOT(ISBLANK(Table1[[#This Row],[label3]])),",{""label"":""3"""&amp;"}"&amp;IF(NOT(ISBLANK(Table1[[#This Row],[label4]])),",{""label"": ""4"""&amp;"}",""),""),""),"")&amp;"],"</f>
        <v>"aliasLabels" : [ {"label": "1"}],</v>
      </c>
      <c r="U30" s="3" t="str">
        <f t="shared" si="0"/>
        <v>"initialPosts" : [  ]</v>
      </c>
      <c r="V3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"2317c0f4-c75a-4130-9965-c039bc39db62", "email" : "jlawson@livelygig.com", "pwd" : "1", "jsonBlob" : "{\"name\" : \"Joey Lawson\",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"mailto:jlawson@livelygig.com", "channelType" : "email" } ] },"aliasLabels" : [ {"label": "1"}],"initialPosts" : [  ] }, </v>
      </c>
    </row>
    <row r="31" spans="1:22" x14ac:dyDescent="0.25">
      <c r="A31" s="2">
        <v>30</v>
      </c>
      <c r="B31" s="1" t="s">
        <v>186</v>
      </c>
      <c r="C31" s="35" t="str">
        <f>LOWER(LEFT(Table1[[#This Row],[firstName]],1)&amp;Table1[[#This Row],[lastName]])&amp;"@livelygig.com"</f>
        <v>jdean@livelygig.com</v>
      </c>
      <c r="D31" s="5" t="s">
        <v>54</v>
      </c>
      <c r="E31" s="5" t="s">
        <v>55</v>
      </c>
      <c r="F31" s="3">
        <v>1</v>
      </c>
      <c r="G31" s="3" t="str">
        <f>"mailto:"&amp;Table1[[#This Row],[email]]</f>
        <v>mailto:jdean@livelygig.com</v>
      </c>
      <c r="H31" s="3" t="s">
        <v>251</v>
      </c>
      <c r="I31" s="3" t="s">
        <v>1170</v>
      </c>
      <c r="J31" s="3" t="str">
        <f>"""id"" : """&amp;Table1[[#This Row],[UUID]]&amp;""", "</f>
        <v xml:space="preserve">"id" : "8ae601e0-32dd-49d0-8c34-76196ad59861", </v>
      </c>
      <c r="K31" s="3" t="str">
        <f>"""email"" : """&amp;Table1[[#This Row],[email]]&amp;""", "</f>
        <v xml:space="preserve">"email" : "jdean@livelygig.com", </v>
      </c>
      <c r="L31" s="3" t="str">
        <f>"""pwd"" : """&amp;Table1[[#This Row],[pwd]]&amp;""", "</f>
        <v xml:space="preserve">"pwd" : "1", </v>
      </c>
      <c r="M31" s="3" t="str">
        <f>"""jsonBlob"" : ""{\""name\"" : \"""&amp;Table1[[#This Row],[firstName]]&amp;" "&amp;Table1[[#This Row],[lastName]]&amp;"\"", "&amp;"\""imgSrc\"" : \"""&amp;Table1[[#This Row],[profilePic]]&amp;"\""}"","</f>
        <v>"jsonBlob"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1" s="3" t="str">
        <f>"""contacts"" : { ""channels"": [ {""url"" : """&amp;Table1[[#This Row],[contact1]]&amp;""", ""channelType"" : """&amp;Table1[[#This Row],[contact1 type]]&amp;""" } ] },"</f>
        <v>"contacts" : { "channels": [ {"url" : "mailto:jdean@livelygig.com", "channelType" : "email" } ] },</v>
      </c>
      <c r="O31" s="3" t="str">
        <f>""</f>
        <v/>
      </c>
      <c r="P31" s="3">
        <v>1</v>
      </c>
      <c r="Q31" s="3"/>
      <c r="R31" s="3"/>
      <c r="S31" s="3"/>
      <c r="T31" s="128" t="str">
        <f>"""aliasLabels"" : [ "&amp;IF(NOT(ISBLANK(Table1[[#This Row],[label1]])),"{""label"": ""1"""&amp;"}"&amp;IF(NOT(ISBLANK(Table1[[#This Row],[label2]])),",{""label"": ""2"""&amp;"}"&amp;IF(NOT(ISBLANK(Table1[[#This Row],[label3]])),",{""label"":""3"""&amp;"}"&amp;IF(NOT(ISBLANK(Table1[[#This Row],[label4]])),",{""label"": ""4"""&amp;"}",""),""),""),"")&amp;"],"</f>
        <v>"aliasLabels" : [ {"label": "1"}],</v>
      </c>
      <c r="U31" s="3" t="str">
        <f t="shared" si="0"/>
        <v>"initialPosts" : [  ]</v>
      </c>
      <c r="V3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"8ae601e0-32dd-49d0-8c34-76196ad59861", "email" : "jdean@livelygig.com", "pwd" : "1", "jsonBlob" : "{\"name\" : \"Jamie Dean\",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"mailto:jdean@livelygig.com", "channelType" : "email" } ] },"aliasLabels" : [ {"label": "1"}],"initialPosts" : [  ] }, </v>
      </c>
    </row>
    <row r="32" spans="1:22" x14ac:dyDescent="0.25">
      <c r="A32" s="117">
        <v>31</v>
      </c>
      <c r="B32" s="32" t="s">
        <v>187</v>
      </c>
      <c r="C32" s="35" t="str">
        <f>LOWER(LEFT(Table1[[#This Row],[firstName]],1)&amp;Table1[[#This Row],[lastName]])&amp;"@livelygig.com"</f>
        <v>hhorton@livelygig.com</v>
      </c>
      <c r="D32" s="5" t="s">
        <v>56</v>
      </c>
      <c r="E32" s="5" t="s">
        <v>57</v>
      </c>
      <c r="F32" s="3">
        <v>1</v>
      </c>
      <c r="G32" s="3" t="str">
        <f>"mailto:"&amp;Table1[[#This Row],[email]]</f>
        <v>mailto:hhorton@livelygig.com</v>
      </c>
      <c r="H32" s="3" t="s">
        <v>251</v>
      </c>
      <c r="I32" s="3" t="s">
        <v>1170</v>
      </c>
      <c r="J32" s="3" t="str">
        <f>"""id"" : """&amp;Table1[[#This Row],[UUID]]&amp;""", "</f>
        <v xml:space="preserve">"id" : "f5cd3cf1-f5d3-4f50-a951-e898b9272eb1", </v>
      </c>
      <c r="K32" s="3" t="str">
        <f>"""email"" : """&amp;Table1[[#This Row],[email]]&amp;""", "</f>
        <v xml:space="preserve">"email" : "hhorton@livelygig.com", </v>
      </c>
      <c r="L32" s="3" t="str">
        <f>"""pwd"" : """&amp;Table1[[#This Row],[pwd]]&amp;""", "</f>
        <v xml:space="preserve">"pwd" : "1", </v>
      </c>
      <c r="M32" s="3" t="str">
        <f>"""jsonBlob"" : ""{\""name\"" : \"""&amp;Table1[[#This Row],[firstName]]&amp;" "&amp;Table1[[#This Row],[lastName]]&amp;"\"", "&amp;"\""imgSrc\"" : \"""&amp;Table1[[#This Row],[profilePic]]&amp;"\""}"","</f>
        <v>"jsonBlob"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2" s="3" t="str">
        <f>"""contacts"" : { ""channels"": [ {""url"" : """&amp;Table1[[#This Row],[contact1]]&amp;""", ""channelType"" : """&amp;Table1[[#This Row],[contact1 type]]&amp;""" } ] },"</f>
        <v>"contacts" : { "channels": [ {"url" : "mailto:hhorton@livelygig.com", "channelType" : "email" } ] },</v>
      </c>
      <c r="O32" s="3" t="str">
        <f>""</f>
        <v/>
      </c>
      <c r="P32" s="3">
        <v>1</v>
      </c>
      <c r="Q32" s="3"/>
      <c r="R32" s="3"/>
      <c r="S32" s="3"/>
      <c r="T32" s="128" t="str">
        <f>"""aliasLabels"" : [ "&amp;IF(NOT(ISBLANK(Table1[[#This Row],[label1]])),"{""label"": ""1"""&amp;"}"&amp;IF(NOT(ISBLANK(Table1[[#This Row],[label2]])),",{""label"": ""2"""&amp;"}"&amp;IF(NOT(ISBLANK(Table1[[#This Row],[label3]])),",{""label"":""3"""&amp;"}"&amp;IF(NOT(ISBLANK(Table1[[#This Row],[label4]])),",{""label"": ""4"""&amp;"}",""),""),""),"")&amp;"],"</f>
        <v>"aliasLabels" : [ {"label": "1"}],</v>
      </c>
      <c r="U32" s="3" t="str">
        <f t="shared" si="0"/>
        <v>"initialPosts" : [  ]</v>
      </c>
      <c r="V3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"f5cd3cf1-f5d3-4f50-a951-e898b9272eb1", "email" : "hhorton@livelygig.com", "pwd" : "1", "jsonBlob" : "{\"name\" : \"Henry Horton\",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"mailto:hhorton@livelygig.com", "channelType" : "email" } ] },"aliasLabels" : [ {"label": "1"}],"initialPosts" : [  ] }, </v>
      </c>
    </row>
    <row r="33" spans="1:22" x14ac:dyDescent="0.25">
      <c r="A33" s="2">
        <v>32</v>
      </c>
      <c r="B33" s="1" t="s">
        <v>188</v>
      </c>
      <c r="C33" s="35" t="str">
        <f>LOWER(LEFT(Table1[[#This Row],[firstName]],1)&amp;Table1[[#This Row],[lastName]])&amp;"@livelygig.com"</f>
        <v>lfrank@livelygig.com</v>
      </c>
      <c r="D33" s="5" t="s">
        <v>58</v>
      </c>
      <c r="E33" s="5" t="s">
        <v>5</v>
      </c>
      <c r="F33" s="3">
        <v>1</v>
      </c>
      <c r="G33" s="3" t="str">
        <f>"mailto:"&amp;Table1[[#This Row],[email]]</f>
        <v>mailto:lfrank@livelygig.com</v>
      </c>
      <c r="H33" s="3" t="s">
        <v>251</v>
      </c>
      <c r="I33" s="3" t="s">
        <v>1170</v>
      </c>
      <c r="J33" s="3" t="str">
        <f>"""id"" : """&amp;Table1[[#This Row],[UUID]]&amp;""", "</f>
        <v xml:space="preserve">"id" : "ed51310a-b84e-4864-9ada-583139871511", </v>
      </c>
      <c r="K33" s="3" t="str">
        <f>"""email"" : """&amp;Table1[[#This Row],[email]]&amp;""", "</f>
        <v xml:space="preserve">"email" : "lfrank@livelygig.com", </v>
      </c>
      <c r="L33" s="3" t="str">
        <f>"""pwd"" : """&amp;Table1[[#This Row],[pwd]]&amp;""", "</f>
        <v xml:space="preserve">"pwd" : "1", </v>
      </c>
      <c r="M33" s="3" t="str">
        <f>"""jsonBlob"" : ""{\""name\"" : \"""&amp;Table1[[#This Row],[firstName]]&amp;" "&amp;Table1[[#This Row],[lastName]]&amp;"\"", "&amp;"\""imgSrc\"" : \"""&amp;Table1[[#This Row],[profilePic]]&amp;"\""}"","</f>
        <v>"jsonBlob"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3" s="3" t="str">
        <f>"""contacts"" : { ""channels"": [ {""url"" : """&amp;Table1[[#This Row],[contact1]]&amp;""", ""channelType"" : """&amp;Table1[[#This Row],[contact1 type]]&amp;""" } ] },"</f>
        <v>"contacts" : { "channels": [ {"url" : "mailto:lfrank@livelygig.com", "channelType" : "email" } ] },</v>
      </c>
      <c r="O33" s="3" t="str">
        <f>""</f>
        <v/>
      </c>
      <c r="P33" s="3">
        <v>1</v>
      </c>
      <c r="Q33" s="3"/>
      <c r="R33" s="3"/>
      <c r="S33" s="3"/>
      <c r="T33" s="128" t="str">
        <f>"""aliasLabels"" : [ "&amp;IF(NOT(ISBLANK(Table1[[#This Row],[label1]])),"{""label"": ""1"""&amp;"}"&amp;IF(NOT(ISBLANK(Table1[[#This Row],[label2]])),",{""label"": ""2"""&amp;"}"&amp;IF(NOT(ISBLANK(Table1[[#This Row],[label3]])),",{""label"":""3"""&amp;"}"&amp;IF(NOT(ISBLANK(Table1[[#This Row],[label4]])),",{""label"": ""4"""&amp;"}",""),""),""),"")&amp;"],"</f>
        <v>"aliasLabels" : [ {"label": "1"}],</v>
      </c>
      <c r="U33" s="3" t="str">
        <f t="shared" si="0"/>
        <v>"initialPosts" : [  ]</v>
      </c>
      <c r="V3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"ed51310a-b84e-4864-9ada-583139871511", "email" : "lfrank@livelygig.com", "pwd" : "1", "jsonBlob" : "{\"name\" : \"Lester Frank\",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"mailto:lfrank@livelygig.com", "channelType" : "email" } ] },"aliasLabels" : [ {"label": "1"}],"initialPosts" : [  ] }, </v>
      </c>
    </row>
    <row r="34" spans="1:22" x14ac:dyDescent="0.25">
      <c r="A34" s="2">
        <v>33</v>
      </c>
      <c r="B34" s="1" t="s">
        <v>189</v>
      </c>
      <c r="C34" s="35" t="str">
        <f>LOWER(LEFT(Table1[[#This Row],[firstName]],1)&amp;Table1[[#This Row],[lastName]])&amp;"@livelygig.com"</f>
        <v>mhill@livelygig.com</v>
      </c>
      <c r="D34" s="5" t="s">
        <v>59</v>
      </c>
      <c r="E34" s="5" t="s">
        <v>60</v>
      </c>
      <c r="F34" s="3">
        <v>1</v>
      </c>
      <c r="G34" s="3" t="str">
        <f>"mailto:"&amp;Table1[[#This Row],[email]]</f>
        <v>mailto:mhill@livelygig.com</v>
      </c>
      <c r="H34" s="3" t="s">
        <v>251</v>
      </c>
      <c r="I34" s="3" t="s">
        <v>1170</v>
      </c>
      <c r="J34" s="3" t="str">
        <f>"""id"" : """&amp;Table1[[#This Row],[UUID]]&amp;""", "</f>
        <v xml:space="preserve">"id" : "9202217f-e525-46e8-b539-8d2206a526d0", </v>
      </c>
      <c r="K34" s="3" t="str">
        <f>"""email"" : """&amp;Table1[[#This Row],[email]]&amp;""", "</f>
        <v xml:space="preserve">"email" : "mhill@livelygig.com", </v>
      </c>
      <c r="L34" s="3" t="str">
        <f>"""pwd"" : """&amp;Table1[[#This Row],[pwd]]&amp;""", "</f>
        <v xml:space="preserve">"pwd" : "1", </v>
      </c>
      <c r="M34" s="3" t="str">
        <f>"""jsonBlob"" : ""{\""name\"" : \"""&amp;Table1[[#This Row],[firstName]]&amp;" "&amp;Table1[[#This Row],[lastName]]&amp;"\"", "&amp;"\""imgSrc\"" : \"""&amp;Table1[[#This Row],[profilePic]]&amp;"\""}"","</f>
        <v>"jsonBlob"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4" s="3" t="str">
        <f>"""contacts"" : { ""channels"": [ {""url"" : """&amp;Table1[[#This Row],[contact1]]&amp;""", ""channelType"" : """&amp;Table1[[#This Row],[contact1 type]]&amp;""" } ] },"</f>
        <v>"contacts" : { "channels": [ {"url" : "mailto:mhill@livelygig.com", "channelType" : "email" } ] },</v>
      </c>
      <c r="O34" s="3" t="str">
        <f>""</f>
        <v/>
      </c>
      <c r="P34" s="3">
        <v>1</v>
      </c>
      <c r="Q34" s="3"/>
      <c r="R34" s="3"/>
      <c r="S34" s="3"/>
      <c r="T34" s="128" t="str">
        <f>"""aliasLabels"" : [ "&amp;IF(NOT(ISBLANK(Table1[[#This Row],[label1]])),"{""label"": ""1"""&amp;"}"&amp;IF(NOT(ISBLANK(Table1[[#This Row],[label2]])),",{""label"": ""2"""&amp;"}"&amp;IF(NOT(ISBLANK(Table1[[#This Row],[label3]])),",{""label"":""3"""&amp;"}"&amp;IF(NOT(ISBLANK(Table1[[#This Row],[label4]])),",{""label"": ""4"""&amp;"}",""),""),""),"")&amp;"],"</f>
        <v>"aliasLabels" : [ {"label": "1"}],</v>
      </c>
      <c r="U34" s="3" t="str">
        <f t="shared" ref="U34:U65" si="1">"""initialPosts"" : [  ]"</f>
        <v>"initialPosts" : [  ]</v>
      </c>
      <c r="V3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"9202217f-e525-46e8-b539-8d2206a526d0", "email" : "mhill@livelygig.com", "pwd" : "1", "jsonBlob" : "{\"name\" : \"Melanie Hill\",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"mailto:mhill@livelygig.com", "channelType" : "email" } ] },"aliasLabels" : [ {"label": "1"}],"initialPosts" : [  ] }, </v>
      </c>
    </row>
    <row r="35" spans="1:22" x14ac:dyDescent="0.25">
      <c r="A35" s="117">
        <v>34</v>
      </c>
      <c r="B35" s="1" t="s">
        <v>190</v>
      </c>
      <c r="C35" s="35" t="str">
        <f>LOWER(LEFT(Table1[[#This Row],[firstName]],1)&amp;Table1[[#This Row],[lastName]])&amp;"@livelygig.com"</f>
        <v>nmendez@livelygig.com</v>
      </c>
      <c r="D35" s="5" t="s">
        <v>61</v>
      </c>
      <c r="E35" s="5" t="s">
        <v>62</v>
      </c>
      <c r="F35" s="3">
        <v>1</v>
      </c>
      <c r="G35" s="3" t="str">
        <f>"mailto:"&amp;Table1[[#This Row],[email]]</f>
        <v>mailto:nmendez@livelygig.com</v>
      </c>
      <c r="H35" s="3" t="s">
        <v>251</v>
      </c>
      <c r="I35" s="3" t="s">
        <v>1170</v>
      </c>
      <c r="J35" s="3" t="str">
        <f>"""id"" : """&amp;Table1[[#This Row],[UUID]]&amp;""", "</f>
        <v xml:space="preserve">"id" : "2e7de2ea-9a33-4fd1-aeff-3ab2abf40adc", </v>
      </c>
      <c r="K35" s="3" t="str">
        <f>"""email"" : """&amp;Table1[[#This Row],[email]]&amp;""", "</f>
        <v xml:space="preserve">"email" : "nmendez@livelygig.com", </v>
      </c>
      <c r="L35" s="3" t="str">
        <f>"""pwd"" : """&amp;Table1[[#This Row],[pwd]]&amp;""", "</f>
        <v xml:space="preserve">"pwd" : "1", </v>
      </c>
      <c r="M35" s="3" t="str">
        <f>"""jsonBlob"" : ""{\""name\"" : \"""&amp;Table1[[#This Row],[firstName]]&amp;" "&amp;Table1[[#This Row],[lastName]]&amp;"\"", "&amp;"\""imgSrc\"" : \"""&amp;Table1[[#This Row],[profilePic]]&amp;"\""}"","</f>
        <v>"jsonBlob"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5" s="3" t="str">
        <f>"""contacts"" : { ""channels"": [ {""url"" : """&amp;Table1[[#This Row],[contact1]]&amp;""", ""channelType"" : """&amp;Table1[[#This Row],[contact1 type]]&amp;""" } ] },"</f>
        <v>"contacts" : { "channels": [ {"url" : "mailto:nmendez@livelygig.com", "channelType" : "email" } ] },</v>
      </c>
      <c r="O35" s="3" t="str">
        <f>""</f>
        <v/>
      </c>
      <c r="P35" s="3">
        <v>1</v>
      </c>
      <c r="Q35" s="3"/>
      <c r="R35" s="3"/>
      <c r="S35" s="3"/>
      <c r="T35" s="128" t="str">
        <f>"""aliasLabels"" : [ "&amp;IF(NOT(ISBLANK(Table1[[#This Row],[label1]])),"{""label"": ""1"""&amp;"}"&amp;IF(NOT(ISBLANK(Table1[[#This Row],[label2]])),",{""label"": ""2"""&amp;"}"&amp;IF(NOT(ISBLANK(Table1[[#This Row],[label3]])),",{""label"":""3"""&amp;"}"&amp;IF(NOT(ISBLANK(Table1[[#This Row],[label4]])),",{""label"": ""4"""&amp;"}",""),""),""),"")&amp;"],"</f>
        <v>"aliasLabels" : [ {"label": "1"}],</v>
      </c>
      <c r="U35" s="3" t="str">
        <f t="shared" si="1"/>
        <v>"initialPosts" : [  ]</v>
      </c>
      <c r="V3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"2e7de2ea-9a33-4fd1-aeff-3ab2abf40adc", "email" : "nmendez@livelygig.com", "pwd" : "1", "jsonBlob" : "{\"name\" : \"Nicolas Mendez\",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"mailto:nmendez@livelygig.com", "channelType" : "email" } ] },"aliasLabels" : [ {"label": "1"}],"initialPosts" : [  ] }, </v>
      </c>
    </row>
    <row r="36" spans="1:22" x14ac:dyDescent="0.25">
      <c r="A36" s="2">
        <v>35</v>
      </c>
      <c r="B36" s="32" t="s">
        <v>191</v>
      </c>
      <c r="C36" s="35" t="str">
        <f>LOWER(LEFT(Table1[[#This Row],[firstName]],1)&amp;Table1[[#This Row],[lastName]])&amp;"@livelygig.com"</f>
        <v>gmiller@livelygig.com</v>
      </c>
      <c r="D36" s="5" t="s">
        <v>63</v>
      </c>
      <c r="E36" s="5" t="s">
        <v>64</v>
      </c>
      <c r="F36" s="3">
        <v>1</v>
      </c>
      <c r="G36" s="3" t="str">
        <f>"mailto:"&amp;Table1[[#This Row],[email]]</f>
        <v>mailto:gmiller@livelygig.com</v>
      </c>
      <c r="H36" s="3" t="s">
        <v>251</v>
      </c>
      <c r="I36" s="3" t="s">
        <v>1170</v>
      </c>
      <c r="J36" s="3" t="str">
        <f>"""id"" : """&amp;Table1[[#This Row],[UUID]]&amp;""", "</f>
        <v xml:space="preserve">"id" : "a0182840-d318-48dc-a2f9-550d9a39b9b5", </v>
      </c>
      <c r="K36" s="3" t="str">
        <f>"""email"" : """&amp;Table1[[#This Row],[email]]&amp;""", "</f>
        <v xml:space="preserve">"email" : "gmiller@livelygig.com", </v>
      </c>
      <c r="L36" s="3" t="str">
        <f>"""pwd"" : """&amp;Table1[[#This Row],[pwd]]&amp;""", "</f>
        <v xml:space="preserve">"pwd" : "1", </v>
      </c>
      <c r="M36" s="3" t="str">
        <f>"""jsonBlob"" : ""{\""name\"" : \"""&amp;Table1[[#This Row],[firstName]]&amp;" "&amp;Table1[[#This Row],[lastName]]&amp;"\"", "&amp;"\""imgSrc\"" : \"""&amp;Table1[[#This Row],[profilePic]]&amp;"\""}"","</f>
        <v>"jsonBlob"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6" s="3" t="str">
        <f>"""contacts"" : { ""channels"": [ {""url"" : """&amp;Table1[[#This Row],[contact1]]&amp;""", ""channelType"" : """&amp;Table1[[#This Row],[contact1 type]]&amp;""" } ] },"</f>
        <v>"contacts" : { "channels": [ {"url" : "mailto:gmiller@livelygig.com", "channelType" : "email" } ] },</v>
      </c>
      <c r="O36" s="3" t="str">
        <f>""</f>
        <v/>
      </c>
      <c r="P36" s="3">
        <v>1</v>
      </c>
      <c r="Q36" s="3"/>
      <c r="R36" s="3"/>
      <c r="S36" s="3"/>
      <c r="T36" s="128" t="str">
        <f>"""aliasLabels"" : [ "&amp;IF(NOT(ISBLANK(Table1[[#This Row],[label1]])),"{""label"": ""1"""&amp;"}"&amp;IF(NOT(ISBLANK(Table1[[#This Row],[label2]])),",{""label"": ""2"""&amp;"}"&amp;IF(NOT(ISBLANK(Table1[[#This Row],[label3]])),",{""label"":""3"""&amp;"}"&amp;IF(NOT(ISBLANK(Table1[[#This Row],[label4]])),",{""label"": ""4"""&amp;"}",""),""),""),"")&amp;"],"</f>
        <v>"aliasLabels" : [ {"label": "1"}],</v>
      </c>
      <c r="U36" s="3" t="str">
        <f t="shared" si="1"/>
        <v>"initialPosts" : [  ]</v>
      </c>
      <c r="V3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"a0182840-d318-48dc-a2f9-550d9a39b9b5", "email" : "gmiller@livelygig.com", "pwd" : "1", "jsonBlob" : "{\"name\" : \"Guadalupe Miller\",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"mailto:gmiller@livelygig.com", "channelType" : "email" } ] },"aliasLabels" : [ {"label": "1"}],"initialPosts" : [  ] }, </v>
      </c>
    </row>
    <row r="37" spans="1:22" x14ac:dyDescent="0.25">
      <c r="A37" s="2">
        <v>36</v>
      </c>
      <c r="B37" s="1" t="s">
        <v>192</v>
      </c>
      <c r="C37" s="35" t="str">
        <f>LOWER(LEFT(Table1[[#This Row],[firstName]],1)&amp;Table1[[#This Row],[lastName]])&amp;"@livelygig.com"</f>
        <v>jreed@livelygig.com</v>
      </c>
      <c r="D37" s="5" t="s">
        <v>65</v>
      </c>
      <c r="E37" s="5" t="s">
        <v>66</v>
      </c>
      <c r="F37" s="3">
        <v>1</v>
      </c>
      <c r="G37" s="3" t="str">
        <f>"mailto:"&amp;Table1[[#This Row],[email]]</f>
        <v>mailto:jreed@livelygig.com</v>
      </c>
      <c r="H37" s="3" t="s">
        <v>251</v>
      </c>
      <c r="I37" s="3" t="s">
        <v>1170</v>
      </c>
      <c r="J37" s="3" t="str">
        <f>"""id"" : """&amp;Table1[[#This Row],[UUID]]&amp;""", "</f>
        <v xml:space="preserve">"id" : "5c06cf2d-4b1d-4ee7-b0ce-64bc5f1fd429", </v>
      </c>
      <c r="K37" s="3" t="str">
        <f>"""email"" : """&amp;Table1[[#This Row],[email]]&amp;""", "</f>
        <v xml:space="preserve">"email" : "jreed@livelygig.com", </v>
      </c>
      <c r="L37" s="3" t="str">
        <f>"""pwd"" : """&amp;Table1[[#This Row],[pwd]]&amp;""", "</f>
        <v xml:space="preserve">"pwd" : "1", </v>
      </c>
      <c r="M37" s="3" t="str">
        <f>"""jsonBlob"" : ""{\""name\"" : \"""&amp;Table1[[#This Row],[firstName]]&amp;" "&amp;Table1[[#This Row],[lastName]]&amp;"\"", "&amp;"\""imgSrc\"" : \"""&amp;Table1[[#This Row],[profilePic]]&amp;"\""}"","</f>
        <v>"jsonBlob"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7" s="3" t="str">
        <f>"""contacts"" : { ""channels"": [ {""url"" : """&amp;Table1[[#This Row],[contact1]]&amp;""", ""channelType"" : """&amp;Table1[[#This Row],[contact1 type]]&amp;""" } ] },"</f>
        <v>"contacts" : { "channels": [ {"url" : "mailto:jreed@livelygig.com", "channelType" : "email" } ] },</v>
      </c>
      <c r="O37" s="3" t="str">
        <f>""</f>
        <v/>
      </c>
      <c r="P37" s="3">
        <v>1</v>
      </c>
      <c r="Q37" s="3"/>
      <c r="R37" s="3"/>
      <c r="S37" s="3"/>
      <c r="T37" s="128" t="str">
        <f>"""aliasLabels"" : [ "&amp;IF(NOT(ISBLANK(Table1[[#This Row],[label1]])),"{""label"": ""1"""&amp;"}"&amp;IF(NOT(ISBLANK(Table1[[#This Row],[label2]])),",{""label"": ""2"""&amp;"}"&amp;IF(NOT(ISBLANK(Table1[[#This Row],[label3]])),",{""label"":""3"""&amp;"}"&amp;IF(NOT(ISBLANK(Table1[[#This Row],[label4]])),",{""label"": ""4"""&amp;"}",""),""),""),"")&amp;"],"</f>
        <v>"aliasLabels" : [ {"label": "1"}],</v>
      </c>
      <c r="U37" s="3" t="str">
        <f t="shared" si="1"/>
        <v>"initialPosts" : [  ]</v>
      </c>
      <c r="V3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"5c06cf2d-4b1d-4ee7-b0ce-64bc5f1fd429", "email" : "jreed@livelygig.com", "pwd" : "1", "jsonBlob" : "{\"name\" : \"Jane Reed\",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"mailto:jreed@livelygig.com", "channelType" : "email" } ] },"aliasLabels" : [ {"label": "1"}],"initialPosts" : [  ] }, </v>
      </c>
    </row>
    <row r="38" spans="1:22" x14ac:dyDescent="0.25">
      <c r="A38" s="117">
        <v>37</v>
      </c>
      <c r="B38" s="1" t="s">
        <v>193</v>
      </c>
      <c r="C38" s="35" t="str">
        <f>LOWER(LEFT(Table1[[#This Row],[firstName]],1)&amp;Table1[[#This Row],[lastName]])&amp;"@livelygig.com"</f>
        <v>danderson@livelygig.com</v>
      </c>
      <c r="D38" s="5" t="s">
        <v>67</v>
      </c>
      <c r="E38" s="5" t="s">
        <v>68</v>
      </c>
      <c r="F38" s="3">
        <v>1</v>
      </c>
      <c r="G38" s="3" t="str">
        <f>"mailto:"&amp;Table1[[#This Row],[email]]</f>
        <v>mailto:danderson@livelygig.com</v>
      </c>
      <c r="H38" s="3" t="s">
        <v>251</v>
      </c>
      <c r="I38" s="3" t="s">
        <v>1170</v>
      </c>
      <c r="J38" s="3" t="str">
        <f>"""id"" : """&amp;Table1[[#This Row],[UUID]]&amp;""", "</f>
        <v xml:space="preserve">"id" : "622eae32-5c48-4c2f-8b93-dc655380e0e5", </v>
      </c>
      <c r="K38" s="3" t="str">
        <f>"""email"" : """&amp;Table1[[#This Row],[email]]&amp;""", "</f>
        <v xml:space="preserve">"email" : "danderson@livelygig.com", </v>
      </c>
      <c r="L38" s="3" t="str">
        <f>"""pwd"" : """&amp;Table1[[#This Row],[pwd]]&amp;""", "</f>
        <v xml:space="preserve">"pwd" : "1", </v>
      </c>
      <c r="M38" s="3" t="str">
        <f>"""jsonBlob"" : ""{\""name\"" : \"""&amp;Table1[[#This Row],[firstName]]&amp;" "&amp;Table1[[#This Row],[lastName]]&amp;"\"", "&amp;"\""imgSrc\"" : \"""&amp;Table1[[#This Row],[profilePic]]&amp;"\""}"","</f>
        <v>"jsonBlob"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8" s="3" t="str">
        <f>"""contacts"" : { ""channels"": [ {""url"" : """&amp;Table1[[#This Row],[contact1]]&amp;""", ""channelType"" : """&amp;Table1[[#This Row],[contact1 type]]&amp;""" } ] },"</f>
        <v>"contacts" : { "channels": [ {"url" : "mailto:danderson@livelygig.com", "channelType" : "email" } ] },</v>
      </c>
      <c r="O38" s="3" t="str">
        <f>""</f>
        <v/>
      </c>
      <c r="P38" s="3">
        <v>1</v>
      </c>
      <c r="Q38" s="3"/>
      <c r="R38" s="3"/>
      <c r="S38" s="3"/>
      <c r="T38" s="128" t="str">
        <f>"""aliasLabels"" : [ "&amp;IF(NOT(ISBLANK(Table1[[#This Row],[label1]])),"{""label"": ""1"""&amp;"}"&amp;IF(NOT(ISBLANK(Table1[[#This Row],[label2]])),",{""label"": ""2"""&amp;"}"&amp;IF(NOT(ISBLANK(Table1[[#This Row],[label3]])),",{""label"":""3"""&amp;"}"&amp;IF(NOT(ISBLANK(Table1[[#This Row],[label4]])),",{""label"": ""4"""&amp;"}",""),""),""),"")&amp;"],"</f>
        <v>"aliasLabels" : [ {"label": "1"}],</v>
      </c>
      <c r="U38" s="3" t="str">
        <f t="shared" si="1"/>
        <v>"initialPosts" : [  ]</v>
      </c>
      <c r="V3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"622eae32-5c48-4c2f-8b93-dc655380e0e5", "email" : "danderson@livelygig.com", "pwd" : "1", "jsonBlob" : "{\"name\" : \"Deborah Anderson\",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"mailto:danderson@livelygig.com", "channelType" : "email" } ] },"aliasLabels" : [ {"label": "1"}],"initialPosts" : [  ] }, </v>
      </c>
    </row>
    <row r="39" spans="1:22" x14ac:dyDescent="0.25">
      <c r="A39" s="2">
        <v>38</v>
      </c>
      <c r="B39" s="1" t="s">
        <v>194</v>
      </c>
      <c r="C39" s="35" t="str">
        <f>LOWER(LEFT(Table1[[#This Row],[firstName]],1)&amp;Table1[[#This Row],[lastName]])&amp;"@livelygig.com"</f>
        <v>wcoleman@livelygig.com</v>
      </c>
      <c r="D39" s="5" t="s">
        <v>69</v>
      </c>
      <c r="E39" s="5" t="s">
        <v>70</v>
      </c>
      <c r="F39" s="3">
        <v>1</v>
      </c>
      <c r="G39" s="3" t="str">
        <f>"mailto:"&amp;Table1[[#This Row],[email]]</f>
        <v>mailto:wcoleman@livelygig.com</v>
      </c>
      <c r="H39" s="3" t="s">
        <v>251</v>
      </c>
      <c r="I39" s="3" t="s">
        <v>1170</v>
      </c>
      <c r="J39" s="3" t="str">
        <f>"""id"" : """&amp;Table1[[#This Row],[UUID]]&amp;""", "</f>
        <v xml:space="preserve">"id" : "23843ee2-0209-4809-9929-f33cc315fcc0", </v>
      </c>
      <c r="K39" s="3" t="str">
        <f>"""email"" : """&amp;Table1[[#This Row],[email]]&amp;""", "</f>
        <v xml:space="preserve">"email" : "wcoleman@livelygig.com", </v>
      </c>
      <c r="L39" s="3" t="str">
        <f>"""pwd"" : """&amp;Table1[[#This Row],[pwd]]&amp;""", "</f>
        <v xml:space="preserve">"pwd" : "1", </v>
      </c>
      <c r="M39" s="3" t="str">
        <f>"""jsonBlob"" : ""{\""name\"" : \"""&amp;Table1[[#This Row],[firstName]]&amp;" "&amp;Table1[[#This Row],[lastName]]&amp;"\"", "&amp;"\""imgSrc\"" : \"""&amp;Table1[[#This Row],[profilePic]]&amp;"\""}"","</f>
        <v>"jsonBlob"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39" s="3" t="str">
        <f>"""contacts"" : { ""channels"": [ {""url"" : """&amp;Table1[[#This Row],[contact1]]&amp;""", ""channelType"" : """&amp;Table1[[#This Row],[contact1 type]]&amp;""" } ] },"</f>
        <v>"contacts" : { "channels": [ {"url" : "mailto:wcoleman@livelygig.com", "channelType" : "email" } ] },</v>
      </c>
      <c r="O39" s="3" t="str">
        <f>""</f>
        <v/>
      </c>
      <c r="P39" s="3">
        <v>1</v>
      </c>
      <c r="Q39" s="3"/>
      <c r="R39" s="3"/>
      <c r="S39" s="3"/>
      <c r="T39" s="128" t="str">
        <f>"""aliasLabels"" : [ "&amp;IF(NOT(ISBLANK(Table1[[#This Row],[label1]])),"{""label"": ""1"""&amp;"}"&amp;IF(NOT(ISBLANK(Table1[[#This Row],[label2]])),",{""label"": ""2"""&amp;"}"&amp;IF(NOT(ISBLANK(Table1[[#This Row],[label3]])),",{""label"":""3"""&amp;"}"&amp;IF(NOT(ISBLANK(Table1[[#This Row],[label4]])),",{""label"": ""4"""&amp;"}",""),""),""),"")&amp;"],"</f>
        <v>"aliasLabels" : [ {"label": "1"}],</v>
      </c>
      <c r="U39" s="3" t="str">
        <f t="shared" si="1"/>
        <v>"initialPosts" : [  ]</v>
      </c>
      <c r="V3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"23843ee2-0209-4809-9929-f33cc315fcc0", "email" : "wcoleman@livelygig.com", "pwd" : "1", "jsonBlob" : "{\"name\" : \"Wanda Coleman\",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"mailto:wcoleman@livelygig.com", "channelType" : "email" } ] },"aliasLabels" : [ {"label": "1"}],"initialPosts" : [  ] }, </v>
      </c>
    </row>
    <row r="40" spans="1:22" x14ac:dyDescent="0.25">
      <c r="A40" s="2">
        <v>39</v>
      </c>
      <c r="B40" s="32" t="s">
        <v>195</v>
      </c>
      <c r="C40" s="35" t="str">
        <f>LOWER(LEFT(Table1[[#This Row],[firstName]],1)&amp;Table1[[#This Row],[lastName]])&amp;"@livelygig.com"</f>
        <v>mmartin@livelygig.com</v>
      </c>
      <c r="D40" s="5" t="s">
        <v>71</v>
      </c>
      <c r="E40" s="5" t="s">
        <v>72</v>
      </c>
      <c r="F40" s="3">
        <v>1</v>
      </c>
      <c r="G40" s="3" t="str">
        <f>"mailto:"&amp;Table1[[#This Row],[email]]</f>
        <v>mailto:mmartin@livelygig.com</v>
      </c>
      <c r="H40" s="3" t="s">
        <v>251</v>
      </c>
      <c r="I40" s="3" t="s">
        <v>1170</v>
      </c>
      <c r="J40" s="3" t="str">
        <f>"""id"" : """&amp;Table1[[#This Row],[UUID]]&amp;""", "</f>
        <v xml:space="preserve">"id" : "6300a1bb-906c-4013-82cc-4d30f62dfac5", </v>
      </c>
      <c r="K40" s="3" t="str">
        <f>"""email"" : """&amp;Table1[[#This Row],[email]]&amp;""", "</f>
        <v xml:space="preserve">"email" : "mmartin@livelygig.com", </v>
      </c>
      <c r="L40" s="3" t="str">
        <f>"""pwd"" : """&amp;Table1[[#This Row],[pwd]]&amp;""", "</f>
        <v xml:space="preserve">"pwd" : "1", </v>
      </c>
      <c r="M40" s="3" t="str">
        <f>"""jsonBlob"" : ""{\""name\"" : \"""&amp;Table1[[#This Row],[firstName]]&amp;" "&amp;Table1[[#This Row],[lastName]]&amp;"\"", "&amp;"\""imgSrc\"" : \"""&amp;Table1[[#This Row],[profilePic]]&amp;"\""}"","</f>
        <v>"jsonBlob"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0" s="3" t="str">
        <f>"""contacts"" : { ""channels"": [ {""url"" : """&amp;Table1[[#This Row],[contact1]]&amp;""", ""channelType"" : """&amp;Table1[[#This Row],[contact1 type]]&amp;""" } ] },"</f>
        <v>"contacts" : { "channels": [ {"url" : "mailto:mmartin@livelygig.com", "channelType" : "email" } ] },</v>
      </c>
      <c r="O40" s="3" t="str">
        <f>""</f>
        <v/>
      </c>
      <c r="P40" s="3">
        <v>1</v>
      </c>
      <c r="Q40" s="3"/>
      <c r="R40" s="3"/>
      <c r="S40" s="3"/>
      <c r="T40" s="128" t="str">
        <f>"""aliasLabels"" : [ "&amp;IF(NOT(ISBLANK(Table1[[#This Row],[label1]])),"{""label"": ""1"""&amp;"}"&amp;IF(NOT(ISBLANK(Table1[[#This Row],[label2]])),",{""label"": ""2"""&amp;"}"&amp;IF(NOT(ISBLANK(Table1[[#This Row],[label3]])),",{""label"":""3"""&amp;"}"&amp;IF(NOT(ISBLANK(Table1[[#This Row],[label4]])),",{""label"": ""4"""&amp;"}",""),""),""),"")&amp;"],"</f>
        <v>"aliasLabels" : [ {"label": "1"}],</v>
      </c>
      <c r="U40" s="3" t="str">
        <f t="shared" si="1"/>
        <v>"initialPosts" : [  ]</v>
      </c>
      <c r="V4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"6300a1bb-906c-4013-82cc-4d30f62dfac5", "email" : "mmartin@livelygig.com", "pwd" : "1", "jsonBlob" : "{\"name\" : \"Mildred Martin\",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"mailto:mmartin@livelygig.com", "channelType" : "email" } ] },"aliasLabels" : [ {"label": "1"}],"initialPosts" : [  ] }, </v>
      </c>
    </row>
    <row r="41" spans="1:22" x14ac:dyDescent="0.25">
      <c r="A41" s="117">
        <v>40</v>
      </c>
      <c r="B41" s="1" t="s">
        <v>196</v>
      </c>
      <c r="C41" s="1" t="str">
        <f>LOWER(LEFT(Table1[[#This Row],[firstName]],1)&amp;Table1[[#This Row],[lastName]])&amp;"@livelygig.com"</f>
        <v>iperry@livelygig.com</v>
      </c>
      <c r="D41" s="5" t="s">
        <v>73</v>
      </c>
      <c r="E41" s="5" t="s">
        <v>74</v>
      </c>
      <c r="F41" s="3">
        <v>1</v>
      </c>
      <c r="G41" s="3" t="str">
        <f>"mailto:"&amp;Table1[[#This Row],[email]]</f>
        <v>mailto:iperry@livelygig.com</v>
      </c>
      <c r="H41" s="3" t="s">
        <v>251</v>
      </c>
      <c r="I41" s="3" t="s">
        <v>1170</v>
      </c>
      <c r="J41" s="3" t="str">
        <f>"""id"" : """&amp;Table1[[#This Row],[UUID]]&amp;""", "</f>
        <v xml:space="preserve">"id" : "13421f9e-1bff-4575-820d-1806c8d31190", </v>
      </c>
      <c r="K41" s="3" t="str">
        <f>"""email"" : """&amp;Table1[[#This Row],[email]]&amp;""", "</f>
        <v xml:space="preserve">"email" : "iperry@livelygig.com", </v>
      </c>
      <c r="L41" s="3" t="str">
        <f>"""pwd"" : """&amp;Table1[[#This Row],[pwd]]&amp;""", "</f>
        <v xml:space="preserve">"pwd" : "1", </v>
      </c>
      <c r="M41" s="3" t="str">
        <f>"""jsonBlob"" : ""{\""name\"" : \"""&amp;Table1[[#This Row],[firstName]]&amp;" "&amp;Table1[[#This Row],[lastName]]&amp;"\"", "&amp;"\""imgSrc\"" : \"""&amp;Table1[[#This Row],[profilePic]]&amp;"\""}"","</f>
        <v>"jsonBlob"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1" s="3" t="str">
        <f>"""contacts"" : { ""channels"": [ {""url"" : """&amp;Table1[[#This Row],[contact1]]&amp;""", ""channelType"" : """&amp;Table1[[#This Row],[contact1 type]]&amp;""" } ] },"</f>
        <v>"contacts" : { "channels": [ {"url" : "mailto:iperry@livelygig.com", "channelType" : "email" } ] },</v>
      </c>
      <c r="O41" s="3" t="str">
        <f>""</f>
        <v/>
      </c>
      <c r="P41" s="3">
        <v>1</v>
      </c>
      <c r="Q41" s="3"/>
      <c r="R41" s="3"/>
      <c r="S41" s="3"/>
      <c r="T41" s="128" t="str">
        <f>"""aliasLabels"" : [ "&amp;IF(NOT(ISBLANK(Table1[[#This Row],[label1]])),"{""label"": ""1"""&amp;"}"&amp;IF(NOT(ISBLANK(Table1[[#This Row],[label2]])),",{""label"": ""2"""&amp;"}"&amp;IF(NOT(ISBLANK(Table1[[#This Row],[label3]])),",{""label"":""3"""&amp;"}"&amp;IF(NOT(ISBLANK(Table1[[#This Row],[label4]])),",{""label"": ""4"""&amp;"}",""),""),""),"")&amp;"],"</f>
        <v>"aliasLabels" : [ {"label": "1"}],</v>
      </c>
      <c r="U41" s="3" t="str">
        <f t="shared" si="1"/>
        <v>"initialPosts" : [  ]</v>
      </c>
      <c r="V4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"13421f9e-1bff-4575-820d-1806c8d31190", "email" : "iperry@livelygig.com", "pwd" : "1", "jsonBlob" : "{\"name\" : \"Irene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"mailto:iperry@livelygig.com", "channelType" : "email" } ] },"aliasLabels" : [ {"label": "1"}],"initialPosts" : [  ] }, </v>
      </c>
    </row>
    <row r="42" spans="1:22" x14ac:dyDescent="0.25">
      <c r="A42" s="2">
        <v>41</v>
      </c>
      <c r="B42" s="1" t="s">
        <v>197</v>
      </c>
      <c r="C42" s="1" t="str">
        <f>LOWER(LEFT(Table1[[#This Row],[firstName]],1)&amp;Table1[[#This Row],[lastName]])&amp;"@livelygig.com"</f>
        <v>rperez@livelygig.com</v>
      </c>
      <c r="D42" s="5" t="s">
        <v>75</v>
      </c>
      <c r="E42" s="5" t="s">
        <v>76</v>
      </c>
      <c r="F42" s="3">
        <v>1</v>
      </c>
      <c r="G42" s="3" t="str">
        <f>"mailto:"&amp;Table1[[#This Row],[email]]</f>
        <v>mailto:rperez@livelygig.com</v>
      </c>
      <c r="H42" s="3" t="s">
        <v>251</v>
      </c>
      <c r="I42" s="3" t="s">
        <v>1170</v>
      </c>
      <c r="J42" s="3" t="str">
        <f>"""id"" : """&amp;Table1[[#This Row],[UUID]]&amp;""", "</f>
        <v xml:space="preserve">"id" : "a2ecef3f-df23-467a-bfe1-1fa2d331442d", </v>
      </c>
      <c r="K42" s="3" t="str">
        <f>"""email"" : """&amp;Table1[[#This Row],[email]]&amp;""", "</f>
        <v xml:space="preserve">"email" : "rperez@livelygig.com", </v>
      </c>
      <c r="L42" s="3" t="str">
        <f>"""pwd"" : """&amp;Table1[[#This Row],[pwd]]&amp;""", "</f>
        <v xml:space="preserve">"pwd" : "1", </v>
      </c>
      <c r="M42" s="3" t="str">
        <f>"""jsonBlob"" : ""{\""name\"" : \"""&amp;Table1[[#This Row],[firstName]]&amp;" "&amp;Table1[[#This Row],[lastName]]&amp;"\"", "&amp;"\""imgSrc\"" : \"""&amp;Table1[[#This Row],[profilePic]]&amp;"\""}"","</f>
        <v>"jsonBlob"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2" s="3" t="str">
        <f>"""contacts"" : { ""channels"": [ {""url"" : """&amp;Table1[[#This Row],[contact1]]&amp;""", ""channelType"" : """&amp;Table1[[#This Row],[contact1 type]]&amp;""" } ] },"</f>
        <v>"contacts" : { "channels": [ {"url" : "mailto:rperez@livelygig.com", "channelType" : "email" } ] },</v>
      </c>
      <c r="O42" s="3" t="str">
        <f>""</f>
        <v/>
      </c>
      <c r="P42" s="3">
        <v>1</v>
      </c>
      <c r="Q42" s="3"/>
      <c r="R42" s="3"/>
      <c r="S42" s="3"/>
      <c r="T42" s="128" t="str">
        <f>"""aliasLabels"" : [ "&amp;IF(NOT(ISBLANK(Table1[[#This Row],[label1]])),"{""label"": ""1"""&amp;"}"&amp;IF(NOT(ISBLANK(Table1[[#This Row],[label2]])),",{""label"": ""2"""&amp;"}"&amp;IF(NOT(ISBLANK(Table1[[#This Row],[label3]])),",{""label"":""3"""&amp;"}"&amp;IF(NOT(ISBLANK(Table1[[#This Row],[label4]])),",{""label"": ""4"""&amp;"}",""),""),""),"")&amp;"],"</f>
        <v>"aliasLabels" : [ {"label": "1"}],</v>
      </c>
      <c r="U42" s="3" t="str">
        <f t="shared" si="1"/>
        <v>"initialPosts" : [  ]</v>
      </c>
      <c r="V4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"a2ecef3f-df23-467a-bfe1-1fa2d331442d", "email" : "rperez@livelygig.com", "pwd" : "1", "jsonBlob" : "{\"name\" : \"Roger Perez\",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"mailto:rperez@livelygig.com", "channelType" : "email" } ] },"aliasLabels" : [ {"label": "1"}],"initialPosts" : [  ] }, </v>
      </c>
    </row>
    <row r="43" spans="1:22" x14ac:dyDescent="0.25">
      <c r="A43" s="2">
        <v>42</v>
      </c>
      <c r="B43" s="1" t="s">
        <v>198</v>
      </c>
      <c r="C43" s="1" t="str">
        <f>LOWER(LEFT(Table1[[#This Row],[firstName]],1)&amp;Table1[[#This Row],[lastName]])&amp;"@livelygig.com"</f>
        <v>mmorris@livelygig.com</v>
      </c>
      <c r="D43" s="5" t="s">
        <v>77</v>
      </c>
      <c r="E43" s="5" t="s">
        <v>78</v>
      </c>
      <c r="F43" s="3">
        <v>1</v>
      </c>
      <c r="G43" s="3" t="str">
        <f>"mailto:"&amp;Table1[[#This Row],[email]]</f>
        <v>mailto:mmorris@livelygig.com</v>
      </c>
      <c r="H43" s="3" t="s">
        <v>251</v>
      </c>
      <c r="I43" s="3" t="s">
        <v>1170</v>
      </c>
      <c r="J43" s="3" t="str">
        <f>"""id"" : """&amp;Table1[[#This Row],[UUID]]&amp;""", "</f>
        <v xml:space="preserve">"id" : "ee988673-4459-4630-91c3-6f6d9084641e", </v>
      </c>
      <c r="K43" s="3" t="str">
        <f>"""email"" : """&amp;Table1[[#This Row],[email]]&amp;""", "</f>
        <v xml:space="preserve">"email" : "mmorris@livelygig.com", </v>
      </c>
      <c r="L43" s="3" t="str">
        <f>"""pwd"" : """&amp;Table1[[#This Row],[pwd]]&amp;""", "</f>
        <v xml:space="preserve">"pwd" : "1", </v>
      </c>
      <c r="M43" s="3" t="str">
        <f>"""jsonBlob"" : ""{\""name\"" : \"""&amp;Table1[[#This Row],[firstName]]&amp;" "&amp;Table1[[#This Row],[lastName]]&amp;"\"", "&amp;"\""imgSrc\"" : \"""&amp;Table1[[#This Row],[profilePic]]&amp;"\""}"","</f>
        <v>"jsonBlob"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3" s="3" t="str">
        <f>"""contacts"" : { ""channels"": [ {""url"" : """&amp;Table1[[#This Row],[contact1]]&amp;""", ""channelType"" : """&amp;Table1[[#This Row],[contact1 type]]&amp;""" } ] },"</f>
        <v>"contacts" : { "channels": [ {"url" : "mailto:mmorris@livelygig.com", "channelType" : "email" } ] },</v>
      </c>
      <c r="O43" s="3" t="str">
        <f>""</f>
        <v/>
      </c>
      <c r="P43" s="3">
        <v>1</v>
      </c>
      <c r="Q43" s="3"/>
      <c r="R43" s="3"/>
      <c r="S43" s="3"/>
      <c r="T43" s="128" t="str">
        <f>"""aliasLabels"" : [ "&amp;IF(NOT(ISBLANK(Table1[[#This Row],[label1]])),"{""label"": ""1"""&amp;"}"&amp;IF(NOT(ISBLANK(Table1[[#This Row],[label2]])),",{""label"": ""2"""&amp;"}"&amp;IF(NOT(ISBLANK(Table1[[#This Row],[label3]])),",{""label"":""3"""&amp;"}"&amp;IF(NOT(ISBLANK(Table1[[#This Row],[label4]])),",{""label"": ""4"""&amp;"}",""),""),""),"")&amp;"],"</f>
        <v>"aliasLabels" : [ {"label": "1"}],</v>
      </c>
      <c r="U43" s="3" t="str">
        <f t="shared" si="1"/>
        <v>"initialPosts" : [  ]</v>
      </c>
      <c r="V4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"ee988673-4459-4630-91c3-6f6d9084641e", "email" : "mmorris@livelygig.com", "pwd" : "1", "jsonBlob" : "{\"name\" : \"Maria Morris\",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"mailto:mmorris@livelygig.com", "channelType" : "email" } ] },"aliasLabels" : [ {"label": "1"}],"initialPosts" : [  ] }, </v>
      </c>
    </row>
    <row r="44" spans="1:22" x14ac:dyDescent="0.25">
      <c r="A44" s="117">
        <v>43</v>
      </c>
      <c r="B44" s="5" t="s">
        <v>199</v>
      </c>
      <c r="C44" s="1" t="str">
        <f>LOWER(LEFT(Table1[[#This Row],[firstName]],1)&amp;Table1[[#This Row],[lastName]])&amp;"@livelygig.com"</f>
        <v>rmurphy@livelygig.com</v>
      </c>
      <c r="D44" s="5" t="s">
        <v>79</v>
      </c>
      <c r="E44" s="5" t="s">
        <v>80</v>
      </c>
      <c r="F44" s="3">
        <v>1</v>
      </c>
      <c r="G44" s="3" t="str">
        <f>"mailto:"&amp;Table1[[#This Row],[email]]</f>
        <v>mailto:rmurphy@livelygig.com</v>
      </c>
      <c r="H44" s="3" t="s">
        <v>251</v>
      </c>
      <c r="I44" s="3" t="s">
        <v>1170</v>
      </c>
      <c r="J44" s="3" t="str">
        <f>"""id"" : """&amp;Table1[[#This Row],[UUID]]&amp;""", "</f>
        <v xml:space="preserve">"id" : "93a381ad-c00d-4ee3-9a5a-fa47308efe64", </v>
      </c>
      <c r="K44" s="3" t="str">
        <f>"""email"" : """&amp;Table1[[#This Row],[email]]&amp;""", "</f>
        <v xml:space="preserve">"email" : "rmurphy@livelygig.com", </v>
      </c>
      <c r="L44" s="3" t="str">
        <f>"""pwd"" : """&amp;Table1[[#This Row],[pwd]]&amp;""", "</f>
        <v xml:space="preserve">"pwd" : "1", </v>
      </c>
      <c r="M44" s="3" t="str">
        <f>"""jsonBlob"" : ""{\""name\"" : \"""&amp;Table1[[#This Row],[firstName]]&amp;" "&amp;Table1[[#This Row],[lastName]]&amp;"\"", "&amp;"\""imgSrc\"" : \"""&amp;Table1[[#This Row],[profilePic]]&amp;"\""}"","</f>
        <v>"jsonBlob"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4" s="3" t="str">
        <f>"""contacts"" : { ""channels"": [ {""url"" : """&amp;Table1[[#This Row],[contact1]]&amp;""", ""channelType"" : """&amp;Table1[[#This Row],[contact1 type]]&amp;""" } ] },"</f>
        <v>"contacts" : { "channels": [ {"url" : "mailto:rmurphy@livelygig.com", "channelType" : "email" } ] },</v>
      </c>
      <c r="O44" s="3" t="str">
        <f>""</f>
        <v/>
      </c>
      <c r="P44" s="3">
        <v>1</v>
      </c>
      <c r="Q44" s="3"/>
      <c r="R44" s="3"/>
      <c r="S44" s="3"/>
      <c r="T44" s="128" t="str">
        <f>"""aliasLabels"" : [ "&amp;IF(NOT(ISBLANK(Table1[[#This Row],[label1]])),"{""label"": ""1"""&amp;"}"&amp;IF(NOT(ISBLANK(Table1[[#This Row],[label2]])),",{""label"": ""2"""&amp;"}"&amp;IF(NOT(ISBLANK(Table1[[#This Row],[label3]])),",{""label"":""3"""&amp;"}"&amp;IF(NOT(ISBLANK(Table1[[#This Row],[label4]])),",{""label"": ""4"""&amp;"}",""),""),""),"")&amp;"],"</f>
        <v>"aliasLabels" : [ {"label": "1"}],</v>
      </c>
      <c r="U44" s="3" t="str">
        <f t="shared" si="1"/>
        <v>"initialPosts" : [  ]</v>
      </c>
      <c r="V4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"93a381ad-c00d-4ee3-9a5a-fa47308efe64", "email" : "rmurphy@livelygig.com", "pwd" : "1", "jsonBlob" : "{\"name\" : \"Roy Murphy\",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"mailto:rmurphy@livelygig.com", "channelType" : "email" } ] },"aliasLabels" : [ {"label": "1"}],"initialPosts" : [  ] }, </v>
      </c>
    </row>
    <row r="45" spans="1:22" x14ac:dyDescent="0.25">
      <c r="A45" s="2">
        <v>44</v>
      </c>
      <c r="B45" s="1" t="s">
        <v>200</v>
      </c>
      <c r="C45" s="1" t="str">
        <f>LOWER(LEFT(Table1[[#This Row],[firstName]],1)&amp;Table1[[#This Row],[lastName]])&amp;"@livelygig.com"</f>
        <v>ethomas@livelygig.com</v>
      </c>
      <c r="D45" s="5" t="s">
        <v>81</v>
      </c>
      <c r="E45" s="5" t="s">
        <v>82</v>
      </c>
      <c r="F45" s="3">
        <v>1</v>
      </c>
      <c r="G45" s="3" t="str">
        <f>"mailto:"&amp;Table1[[#This Row],[email]]</f>
        <v>mailto:ethomas@livelygig.com</v>
      </c>
      <c r="H45" s="3" t="s">
        <v>251</v>
      </c>
      <c r="I45" s="3" t="s">
        <v>1170</v>
      </c>
      <c r="J45" s="3" t="str">
        <f>"""id"" : """&amp;Table1[[#This Row],[UUID]]&amp;""", "</f>
        <v xml:space="preserve">"id" : "b8616225-0496-417d-bcb9-be4a8bc54c7d", </v>
      </c>
      <c r="K45" s="3" t="str">
        <f>"""email"" : """&amp;Table1[[#This Row],[email]]&amp;""", "</f>
        <v xml:space="preserve">"email" : "ethomas@livelygig.com", </v>
      </c>
      <c r="L45" s="3" t="str">
        <f>"""pwd"" : """&amp;Table1[[#This Row],[pwd]]&amp;""", "</f>
        <v xml:space="preserve">"pwd" : "1", </v>
      </c>
      <c r="M45" s="3" t="str">
        <f>"""jsonBlob"" : ""{\""name\"" : \"""&amp;Table1[[#This Row],[firstName]]&amp;" "&amp;Table1[[#This Row],[lastName]]&amp;"\"", "&amp;"\""imgSrc\"" : \"""&amp;Table1[[#This Row],[profilePic]]&amp;"\""}"","</f>
        <v>"jsonBlob"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5" s="3" t="str">
        <f>"""contacts"" : { ""channels"": [ {""url"" : """&amp;Table1[[#This Row],[contact1]]&amp;""", ""channelType"" : """&amp;Table1[[#This Row],[contact1 type]]&amp;""" } ] },"</f>
        <v>"contacts" : { "channels": [ {"url" : "mailto:ethomas@livelygig.com", "channelType" : "email" } ] },</v>
      </c>
      <c r="O45" s="3" t="str">
        <f>""</f>
        <v/>
      </c>
      <c r="P45" s="3">
        <v>1</v>
      </c>
      <c r="Q45" s="3"/>
      <c r="R45" s="3"/>
      <c r="S45" s="3"/>
      <c r="T45" s="128" t="str">
        <f>"""aliasLabels"" : [ "&amp;IF(NOT(ISBLANK(Table1[[#This Row],[label1]])),"{""label"": ""1"""&amp;"}"&amp;IF(NOT(ISBLANK(Table1[[#This Row],[label2]])),",{""label"": ""2"""&amp;"}"&amp;IF(NOT(ISBLANK(Table1[[#This Row],[label3]])),",{""label"":""3"""&amp;"}"&amp;IF(NOT(ISBLANK(Table1[[#This Row],[label4]])),",{""label"": ""4"""&amp;"}",""),""),""),"")&amp;"],"</f>
        <v>"aliasLabels" : [ {"label": "1"}],</v>
      </c>
      <c r="U45" s="3" t="str">
        <f t="shared" si="1"/>
        <v>"initialPosts" : [  ]</v>
      </c>
      <c r="V4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"b8616225-0496-417d-bcb9-be4a8bc54c7d", "email" : "ethomas@livelygig.com", "pwd" : "1", "jsonBlob" : "{\"name\" : \"Ernest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"mailto:ethomas@livelygig.com", "channelType" : "email" } ] },"aliasLabels" : [ {"label": "1"}],"initialPosts" : [  ] }, </v>
      </c>
    </row>
    <row r="46" spans="1:22" x14ac:dyDescent="0.25">
      <c r="A46" s="2">
        <v>45</v>
      </c>
      <c r="B46" s="1" t="s">
        <v>201</v>
      </c>
      <c r="C46" s="1" t="str">
        <f>LOWER(LEFT(Table1[[#This Row],[firstName]],1)&amp;Table1[[#This Row],[lastName]])&amp;"@livelygig.com"</f>
        <v>kmoore@livelygig.com</v>
      </c>
      <c r="D46" s="5" t="s">
        <v>83</v>
      </c>
      <c r="E46" s="5" t="s">
        <v>84</v>
      </c>
      <c r="F46" s="3">
        <v>1</v>
      </c>
      <c r="G46" s="3" t="str">
        <f>"mailto:"&amp;Table1[[#This Row],[email]]</f>
        <v>mailto:kmoore@livelygig.com</v>
      </c>
      <c r="H46" s="3" t="s">
        <v>251</v>
      </c>
      <c r="I46" s="3" t="s">
        <v>1170</v>
      </c>
      <c r="J46" s="3" t="str">
        <f>"""id"" : """&amp;Table1[[#This Row],[UUID]]&amp;""", "</f>
        <v xml:space="preserve">"id" : "bc9721c0-6db1-4dd3-a5e2-4e3823ac112b", </v>
      </c>
      <c r="K46" s="3" t="str">
        <f>"""email"" : """&amp;Table1[[#This Row],[email]]&amp;""", "</f>
        <v xml:space="preserve">"email" : "kmoore@livelygig.com", </v>
      </c>
      <c r="L46" s="3" t="str">
        <f>"""pwd"" : """&amp;Table1[[#This Row],[pwd]]&amp;""", "</f>
        <v xml:space="preserve">"pwd" : "1", </v>
      </c>
      <c r="M46" s="3" t="str">
        <f>"""jsonBlob"" : ""{\""name\"" : \"""&amp;Table1[[#This Row],[firstName]]&amp;" "&amp;Table1[[#This Row],[lastName]]&amp;"\"", "&amp;"\""imgSrc\"" : \"""&amp;Table1[[#This Row],[profilePic]]&amp;"\""}"","</f>
        <v>"jsonBlob"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6" s="3" t="str">
        <f>"""contacts"" : { ""channels"": [ {""url"" : """&amp;Table1[[#This Row],[contact1]]&amp;""", ""channelType"" : """&amp;Table1[[#This Row],[contact1 type]]&amp;""" } ] },"</f>
        <v>"contacts" : { "channels": [ {"url" : "mailto:kmoore@livelygig.com", "channelType" : "email" } ] },</v>
      </c>
      <c r="O46" s="3" t="str">
        <f>""</f>
        <v/>
      </c>
      <c r="P46" s="3">
        <v>1</v>
      </c>
      <c r="Q46" s="3"/>
      <c r="R46" s="3"/>
      <c r="S46" s="3"/>
      <c r="T46" s="128" t="str">
        <f>"""aliasLabels"" : [ "&amp;IF(NOT(ISBLANK(Table1[[#This Row],[label1]])),"{""label"": ""1"""&amp;"}"&amp;IF(NOT(ISBLANK(Table1[[#This Row],[label2]])),",{""label"": ""2"""&amp;"}"&amp;IF(NOT(ISBLANK(Table1[[#This Row],[label3]])),",{""label"":""3"""&amp;"}"&amp;IF(NOT(ISBLANK(Table1[[#This Row],[label4]])),",{""label"": ""4"""&amp;"}",""),""),""),"")&amp;"],"</f>
        <v>"aliasLabels" : [ {"label": "1"}],</v>
      </c>
      <c r="U46" s="3" t="str">
        <f t="shared" si="1"/>
        <v>"initialPosts" : [  ]</v>
      </c>
      <c r="V4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"bc9721c0-6db1-4dd3-a5e2-4e3823ac112b", "email" : "kmoore@livelygig.com", "pwd" : "1", "jsonBlob" : "{\"name\" : \"Keith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"mailto:kmoore@livelygig.com", "channelType" : "email" } ] },"aliasLabels" : [ {"label": "1"}],"initialPosts" : [  ] }, </v>
      </c>
    </row>
    <row r="47" spans="1:22" x14ac:dyDescent="0.25">
      <c r="A47" s="117">
        <v>46</v>
      </c>
      <c r="B47" s="1" t="s">
        <v>202</v>
      </c>
      <c r="C47" s="1" t="str">
        <f>LOWER(LEFT(Table1[[#This Row],[firstName]],1)&amp;Table1[[#This Row],[lastName]])&amp;"@livelygig.com"</f>
        <v>dmoore@livelygig.com</v>
      </c>
      <c r="D47" s="5" t="s">
        <v>67</v>
      </c>
      <c r="E47" s="5" t="s">
        <v>84</v>
      </c>
      <c r="F47" s="3">
        <v>1</v>
      </c>
      <c r="G47" s="3" t="str">
        <f>"mailto:"&amp;Table1[[#This Row],[email]]</f>
        <v>mailto:dmoore@livelygig.com</v>
      </c>
      <c r="H47" s="3" t="s">
        <v>251</v>
      </c>
      <c r="I47" s="3" t="s">
        <v>1170</v>
      </c>
      <c r="J47" s="3" t="str">
        <f>"""id"" : """&amp;Table1[[#This Row],[UUID]]&amp;""", "</f>
        <v xml:space="preserve">"id" : "11252d6b-4da4-4fbd-8fe8-d7f36ffbd4c7", </v>
      </c>
      <c r="K47" s="3" t="str">
        <f>"""email"" : """&amp;Table1[[#This Row],[email]]&amp;""", "</f>
        <v xml:space="preserve">"email" : "dmoore@livelygig.com", </v>
      </c>
      <c r="L47" s="3" t="str">
        <f>"""pwd"" : """&amp;Table1[[#This Row],[pwd]]&amp;""", "</f>
        <v xml:space="preserve">"pwd" : "1", </v>
      </c>
      <c r="M47" s="3" t="str">
        <f>"""jsonBlob"" : ""{\""name\"" : \"""&amp;Table1[[#This Row],[firstName]]&amp;" "&amp;Table1[[#This Row],[lastName]]&amp;"\"", "&amp;"\""imgSrc\"" : \"""&amp;Table1[[#This Row],[profilePic]]&amp;"\""}"","</f>
        <v>"jsonBlob"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7" s="3" t="str">
        <f>"""contacts"" : { ""channels"": [ {""url"" : """&amp;Table1[[#This Row],[contact1]]&amp;""", ""channelType"" : """&amp;Table1[[#This Row],[contact1 type]]&amp;""" } ] },"</f>
        <v>"contacts" : { "channels": [ {"url" : "mailto:dmoore@livelygig.com", "channelType" : "email" } ] },</v>
      </c>
      <c r="O47" s="3" t="str">
        <f>""</f>
        <v/>
      </c>
      <c r="P47" s="3">
        <v>1</v>
      </c>
      <c r="Q47" s="3"/>
      <c r="R47" s="3"/>
      <c r="S47" s="3"/>
      <c r="T47" s="128" t="str">
        <f>"""aliasLabels"" : [ "&amp;IF(NOT(ISBLANK(Table1[[#This Row],[label1]])),"{""label"": ""1"""&amp;"}"&amp;IF(NOT(ISBLANK(Table1[[#This Row],[label2]])),",{""label"": ""2"""&amp;"}"&amp;IF(NOT(ISBLANK(Table1[[#This Row],[label3]])),",{""label"":""3"""&amp;"}"&amp;IF(NOT(ISBLANK(Table1[[#This Row],[label4]])),",{""label"": ""4"""&amp;"}",""),""),""),"")&amp;"],"</f>
        <v>"aliasLabels" : [ {"label": "1"}],</v>
      </c>
      <c r="U47" s="3" t="str">
        <f t="shared" si="1"/>
        <v>"initialPosts" : [  ]</v>
      </c>
      <c r="V4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"11252d6b-4da4-4fbd-8fe8-d7f36ffbd4c7", "email" : "dmoore@livelygig.com", "pwd" : "1", "jsonBlob" : "{\"name\" : \"Deborah Moore\",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"mailto:dmoore@livelygig.com", "channelType" : "email" } ] },"aliasLabels" : [ {"label": "1"}],"initialPosts" : [  ] }, </v>
      </c>
    </row>
    <row r="48" spans="1:22" x14ac:dyDescent="0.25">
      <c r="A48" s="2">
        <v>47</v>
      </c>
      <c r="B48" s="5" t="s">
        <v>203</v>
      </c>
      <c r="C48" s="1" t="str">
        <f>LOWER(LEFT(Table1[[#This Row],[firstName]],1)&amp;Table1[[#This Row],[lastName]])&amp;"@livelygig.com"</f>
        <v>hdreesens@livelygig.com</v>
      </c>
      <c r="D48" s="5" t="s">
        <v>85</v>
      </c>
      <c r="E48" s="5" t="s">
        <v>86</v>
      </c>
      <c r="F48" s="3">
        <v>1</v>
      </c>
      <c r="G48" s="3" t="str">
        <f>"mailto:"&amp;Table1[[#This Row],[email]]</f>
        <v>mailto:hdreesens@livelygig.com</v>
      </c>
      <c r="H48" s="3" t="s">
        <v>251</v>
      </c>
      <c r="I48" s="3" t="s">
        <v>1170</v>
      </c>
      <c r="J48" s="3" t="str">
        <f>"""id"" : """&amp;Table1[[#This Row],[UUID]]&amp;""", "</f>
        <v xml:space="preserve">"id" : "dbcc610b-ab0e-4a82-9aba-af849ffb6b6b", </v>
      </c>
      <c r="K48" s="3" t="str">
        <f>"""email"" : """&amp;Table1[[#This Row],[email]]&amp;""", "</f>
        <v xml:space="preserve">"email" : "hdreesens@livelygig.com", </v>
      </c>
      <c r="L48" s="3" t="str">
        <f>"""pwd"" : """&amp;Table1[[#This Row],[pwd]]&amp;""", "</f>
        <v xml:space="preserve">"pwd" : "1", </v>
      </c>
      <c r="M48" s="3" t="str">
        <f>"""jsonBlob"" : ""{\""name\"" : \"""&amp;Table1[[#This Row],[firstName]]&amp;" "&amp;Table1[[#This Row],[lastName]]&amp;"\"", "&amp;"\""imgSrc\"" : \"""&amp;Table1[[#This Row],[profilePic]]&amp;"\""}"","</f>
        <v>"jsonBlob"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8" s="3" t="str">
        <f>"""contacts"" : { ""channels"": [ {""url"" : """&amp;Table1[[#This Row],[contact1]]&amp;""", ""channelType"" : """&amp;Table1[[#This Row],[contact1 type]]&amp;""" } ] },"</f>
        <v>"contacts" : { "channels": [ {"url" : "mailto:hdreesens@livelygig.com", "channelType" : "email" } ] },</v>
      </c>
      <c r="O48" s="3" t="str">
        <f>""</f>
        <v/>
      </c>
      <c r="P48" s="3">
        <v>1</v>
      </c>
      <c r="Q48" s="3"/>
      <c r="R48" s="3"/>
      <c r="S48" s="3"/>
      <c r="T48" s="128" t="str">
        <f>"""aliasLabels"" : [ "&amp;IF(NOT(ISBLANK(Table1[[#This Row],[label1]])),"{""label"": ""1"""&amp;"}"&amp;IF(NOT(ISBLANK(Table1[[#This Row],[label2]])),",{""label"": ""2"""&amp;"}"&amp;IF(NOT(ISBLANK(Table1[[#This Row],[label3]])),",{""label"":""3"""&amp;"}"&amp;IF(NOT(ISBLANK(Table1[[#This Row],[label4]])),",{""label"": ""4"""&amp;"}",""),""),""),"")&amp;"],"</f>
        <v>"aliasLabels" : [ {"label": "1"}],</v>
      </c>
      <c r="U48" s="3" t="str">
        <f t="shared" si="1"/>
        <v>"initialPosts" : [  ]</v>
      </c>
      <c r="V4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"dbcc610b-ab0e-4a82-9aba-af849ffb6b6b", "email" : "hdreesens@livelygig.com", "pwd" : "1", "jsonBlob" : "{\"name\" : \"Hermann Dreesens\",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"mailto:hdreesens@livelygig.com", "channelType" : "email" } ] },"aliasLabels" : [ {"label": "1"}],"initialPosts" : [  ] }, </v>
      </c>
    </row>
    <row r="49" spans="1:22" x14ac:dyDescent="0.25">
      <c r="A49" s="2">
        <v>48</v>
      </c>
      <c r="B49" s="1" t="s">
        <v>204</v>
      </c>
      <c r="C49" s="1" t="str">
        <f>LOWER(LEFT(Table1[[#This Row],[firstName]],1)&amp;Table1[[#This Row],[lastName]])&amp;"@livelygig.com"</f>
        <v>lborde@livelygig.com</v>
      </c>
      <c r="D49" s="5" t="s">
        <v>87</v>
      </c>
      <c r="E49" s="5" t="s">
        <v>88</v>
      </c>
      <c r="F49" s="3">
        <v>1</v>
      </c>
      <c r="G49" s="3" t="str">
        <f>"mailto:"&amp;Table1[[#This Row],[email]]</f>
        <v>mailto:lborde@livelygig.com</v>
      </c>
      <c r="H49" s="3" t="s">
        <v>251</v>
      </c>
      <c r="I49" s="3" t="s">
        <v>1170</v>
      </c>
      <c r="J49" s="3" t="str">
        <f>"""id"" : """&amp;Table1[[#This Row],[UUID]]&amp;""", "</f>
        <v xml:space="preserve">"id" : "cb979e8b-8c81-42fe-a093-455a823f067d", </v>
      </c>
      <c r="K49" s="3" t="str">
        <f>"""email"" : """&amp;Table1[[#This Row],[email]]&amp;""", "</f>
        <v xml:space="preserve">"email" : "lborde@livelygig.com", </v>
      </c>
      <c r="L49" s="3" t="str">
        <f>"""pwd"" : """&amp;Table1[[#This Row],[pwd]]&amp;""", "</f>
        <v xml:space="preserve">"pwd" : "1", </v>
      </c>
      <c r="M49" s="3" t="str">
        <f>"""jsonBlob"" : ""{\""name\"" : \"""&amp;Table1[[#This Row],[firstName]]&amp;" "&amp;Table1[[#This Row],[lastName]]&amp;"\"", "&amp;"\""imgSrc\"" : \"""&amp;Table1[[#This Row],[profilePic]]&amp;"\""}"","</f>
        <v>"jsonBlob"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49" s="3" t="str">
        <f>"""contacts"" : { ""channels"": [ {""url"" : """&amp;Table1[[#This Row],[contact1]]&amp;""", ""channelType"" : """&amp;Table1[[#This Row],[contact1 type]]&amp;""" } ] },"</f>
        <v>"contacts" : { "channels": [ {"url" : "mailto:lborde@livelygig.com", "channelType" : "email" } ] },</v>
      </c>
      <c r="O49" s="3" t="str">
        <f>""</f>
        <v/>
      </c>
      <c r="P49" s="3">
        <v>1</v>
      </c>
      <c r="Q49" s="3"/>
      <c r="R49" s="3"/>
      <c r="S49" s="3"/>
      <c r="T49" s="128" t="str">
        <f>"""aliasLabels"" : [ "&amp;IF(NOT(ISBLANK(Table1[[#This Row],[label1]])),"{""label"": ""1"""&amp;"}"&amp;IF(NOT(ISBLANK(Table1[[#This Row],[label2]])),",{""label"": ""2"""&amp;"}"&amp;IF(NOT(ISBLANK(Table1[[#This Row],[label3]])),",{""label"":""3"""&amp;"}"&amp;IF(NOT(ISBLANK(Table1[[#This Row],[label4]])),",{""label"": ""4"""&amp;"}",""),""),""),"")&amp;"],"</f>
        <v>"aliasLabels" : [ {"label": "1"}],</v>
      </c>
      <c r="U49" s="3" t="str">
        <f t="shared" si="1"/>
        <v>"initialPosts" : [  ]</v>
      </c>
      <c r="V4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"cb979e8b-8c81-42fe-a093-455a823f067d", "email" : "lborde@livelygig.com", "pwd" : "1", "jsonBlob" : "{\"name\" : \"Lucia Borde\",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"mailto:lborde@livelygig.com", "channelType" : "email" } ] },"aliasLabels" : [ {"label": "1"}],"initialPosts" : [  ] }, </v>
      </c>
    </row>
    <row r="50" spans="1:22" x14ac:dyDescent="0.25">
      <c r="A50" s="117">
        <v>49</v>
      </c>
      <c r="B50" s="1" t="s">
        <v>205</v>
      </c>
      <c r="C50" s="1" t="str">
        <f>LOWER(LEFT(Table1[[#This Row],[firstName]],1)&amp;Table1[[#This Row],[lastName]])&amp;"@livelygig.com"</f>
        <v>mdragomirov@livelygig.com</v>
      </c>
      <c r="D50" s="5" t="s">
        <v>89</v>
      </c>
      <c r="E50" s="5" t="s">
        <v>90</v>
      </c>
      <c r="F50" s="3">
        <v>1</v>
      </c>
      <c r="G50" s="3" t="str">
        <f>"mailto:"&amp;Table1[[#This Row],[email]]</f>
        <v>mailto:mdragomirov@livelygig.com</v>
      </c>
      <c r="H50" s="3" t="s">
        <v>251</v>
      </c>
      <c r="I50" s="3" t="s">
        <v>1170</v>
      </c>
      <c r="J50" s="3" t="str">
        <f>"""id"" : """&amp;Table1[[#This Row],[UUID]]&amp;""", "</f>
        <v xml:space="preserve">"id" : "770495fe-e2b3-43aa-925a-dc4223a99c92", </v>
      </c>
      <c r="K50" s="3" t="str">
        <f>"""email"" : """&amp;Table1[[#This Row],[email]]&amp;""", "</f>
        <v xml:space="preserve">"email" : "mdragomirov@livelygig.com", </v>
      </c>
      <c r="L50" s="3" t="str">
        <f>"""pwd"" : """&amp;Table1[[#This Row],[pwd]]&amp;""", "</f>
        <v xml:space="preserve">"pwd" : "1", </v>
      </c>
      <c r="M50" s="3" t="str">
        <f>"""jsonBlob"" : ""{\""name\"" : \"""&amp;Table1[[#This Row],[firstName]]&amp;" "&amp;Table1[[#This Row],[lastName]]&amp;"\"", "&amp;"\""imgSrc\"" : \"""&amp;Table1[[#This Row],[profilePic]]&amp;"\""}"","</f>
        <v>"jsonBlob"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0" s="3" t="str">
        <f>"""contacts"" : { ""channels"": [ {""url"" : """&amp;Table1[[#This Row],[contact1]]&amp;""", ""channelType"" : """&amp;Table1[[#This Row],[contact1 type]]&amp;""" } ] },"</f>
        <v>"contacts" : { "channels": [ {"url" : "mailto:mdragomirov@livelygig.com", "channelType" : "email" } ] },</v>
      </c>
      <c r="O50" s="3" t="str">
        <f>""</f>
        <v/>
      </c>
      <c r="P50" s="3">
        <v>1</v>
      </c>
      <c r="Q50" s="3"/>
      <c r="R50" s="3"/>
      <c r="S50" s="3"/>
      <c r="T50" s="128" t="str">
        <f>"""aliasLabels"" : [ "&amp;IF(NOT(ISBLANK(Table1[[#This Row],[label1]])),"{""label"": ""1"""&amp;"}"&amp;IF(NOT(ISBLANK(Table1[[#This Row],[label2]])),",{""label"": ""2"""&amp;"}"&amp;IF(NOT(ISBLANK(Table1[[#This Row],[label3]])),",{""label"":""3"""&amp;"}"&amp;IF(NOT(ISBLANK(Table1[[#This Row],[label4]])),",{""label"": ""4"""&amp;"}",""),""),""),"")&amp;"],"</f>
        <v>"aliasLabels" : [ {"label": "1"}],</v>
      </c>
      <c r="U50" s="3" t="str">
        <f t="shared" si="1"/>
        <v>"initialPosts" : [  ]</v>
      </c>
      <c r="V5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"770495fe-e2b3-43aa-925a-dc4223a99c92", "email" : "mdragomirov@livelygig.com", "pwd" : "1", "jsonBlob" : "{\"name\" : \"Mihail Dragomirov\",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"mailto:mdragomirov@livelygig.com", "channelType" : "email" } ] },"aliasLabels" : [ {"label": "1"}],"initialPosts" : [  ] }, </v>
      </c>
    </row>
    <row r="51" spans="1:22" x14ac:dyDescent="0.25">
      <c r="A51" s="2">
        <v>50</v>
      </c>
      <c r="B51" s="1" t="s">
        <v>206</v>
      </c>
      <c r="C51" s="1" t="str">
        <f>LOWER(LEFT(Table1[[#This Row],[firstName]],1)&amp;Table1[[#This Row],[lastName]])&amp;"@livelygig.com"</f>
        <v>dcastro@livelygig.com</v>
      </c>
      <c r="D51" s="5" t="s">
        <v>91</v>
      </c>
      <c r="E51" s="5" t="s">
        <v>92</v>
      </c>
      <c r="F51" s="3">
        <v>1</v>
      </c>
      <c r="G51" s="3" t="str">
        <f>"mailto:"&amp;Table1[[#This Row],[email]]</f>
        <v>mailto:dcastro@livelygig.com</v>
      </c>
      <c r="H51" s="3" t="s">
        <v>251</v>
      </c>
      <c r="I51" s="3" t="s">
        <v>1170</v>
      </c>
      <c r="J51" s="3" t="str">
        <f>"""id"" : """&amp;Table1[[#This Row],[UUID]]&amp;""", "</f>
        <v xml:space="preserve">"id" : "4c6642bc-dfe4-45d6-8077-52210d6dff15", </v>
      </c>
      <c r="K51" s="3" t="str">
        <f>"""email"" : """&amp;Table1[[#This Row],[email]]&amp;""", "</f>
        <v xml:space="preserve">"email" : "dcastro@livelygig.com", </v>
      </c>
      <c r="L51" s="3" t="str">
        <f>"""pwd"" : """&amp;Table1[[#This Row],[pwd]]&amp;""", "</f>
        <v xml:space="preserve">"pwd" : "1", </v>
      </c>
      <c r="M51" s="3" t="str">
        <f>"""jsonBlob"" : ""{\""name\"" : \"""&amp;Table1[[#This Row],[firstName]]&amp;" "&amp;Table1[[#This Row],[lastName]]&amp;"\"", "&amp;"\""imgSrc\"" : \"""&amp;Table1[[#This Row],[profilePic]]&amp;"\""}"","</f>
        <v>"jsonBlob"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1" s="3" t="str">
        <f>"""contacts"" : { ""channels"": [ {""url"" : """&amp;Table1[[#This Row],[contact1]]&amp;""", ""channelType"" : """&amp;Table1[[#This Row],[contact1 type]]&amp;""" } ] },"</f>
        <v>"contacts" : { "channels": [ {"url" : "mailto:dcastro@livelygig.com", "channelType" : "email" } ] },</v>
      </c>
      <c r="O51" s="3" t="str">
        <f>""</f>
        <v/>
      </c>
      <c r="P51" s="3">
        <v>1</v>
      </c>
      <c r="Q51" s="3"/>
      <c r="R51" s="3"/>
      <c r="S51" s="3"/>
      <c r="T51" s="128" t="str">
        <f>"""aliasLabels"" : [ "&amp;IF(NOT(ISBLANK(Table1[[#This Row],[label1]])),"{""label"": ""1"""&amp;"}"&amp;IF(NOT(ISBLANK(Table1[[#This Row],[label2]])),",{""label"": ""2"""&amp;"}"&amp;IF(NOT(ISBLANK(Table1[[#This Row],[label3]])),",{""label"":""3"""&amp;"}"&amp;IF(NOT(ISBLANK(Table1[[#This Row],[label4]])),",{""label"": ""4"""&amp;"}",""),""),""),"")&amp;"],"</f>
        <v>"aliasLabels" : [ {"label": "1"}],</v>
      </c>
      <c r="U51" s="3" t="str">
        <f t="shared" si="1"/>
        <v>"initialPosts" : [  ]</v>
      </c>
      <c r="V5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"4c6642bc-dfe4-45d6-8077-52210d6dff15", "email" : "dcastro@livelygig.com", "pwd" : "1", "jsonBlob" : "{\"name\" : \"Daryl Castro\",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"mailto:dcastro@livelygig.com", "channelType" : "email" } ] },"aliasLabels" : [ {"label": "1"}],"initialPosts" : [  ] }, </v>
      </c>
    </row>
    <row r="52" spans="1:22" x14ac:dyDescent="0.25">
      <c r="A52" s="2">
        <v>51</v>
      </c>
      <c r="B52" s="5" t="s">
        <v>207</v>
      </c>
      <c r="C52" s="1" t="str">
        <f>LOWER(LEFT(Table1[[#This Row],[firstName]],1)&amp;Table1[[#This Row],[lastName]])&amp;"@livelygig.com"</f>
        <v>rvogts@livelygig.com</v>
      </c>
      <c r="D52" s="5" t="s">
        <v>93</v>
      </c>
      <c r="E52" s="5" t="s">
        <v>94</v>
      </c>
      <c r="F52" s="3">
        <v>1</v>
      </c>
      <c r="G52" s="3" t="str">
        <f>"mailto:"&amp;Table1[[#This Row],[email]]</f>
        <v>mailto:rvogts@livelygig.com</v>
      </c>
      <c r="H52" s="3" t="s">
        <v>251</v>
      </c>
      <c r="I52" s="3" t="s">
        <v>1170</v>
      </c>
      <c r="J52" s="3" t="str">
        <f>"""id"" : """&amp;Table1[[#This Row],[UUID]]&amp;""", "</f>
        <v xml:space="preserve">"id" : "b54e7190-040d-469d-8836-dd7afa6aed91", </v>
      </c>
      <c r="K52" s="3" t="str">
        <f>"""email"" : """&amp;Table1[[#This Row],[email]]&amp;""", "</f>
        <v xml:space="preserve">"email" : "rvogts@livelygig.com", </v>
      </c>
      <c r="L52" s="3" t="str">
        <f>"""pwd"" : """&amp;Table1[[#This Row],[pwd]]&amp;""", "</f>
        <v xml:space="preserve">"pwd" : "1", </v>
      </c>
      <c r="M52" s="3" t="str">
        <f>"""jsonBlob"" : ""{\""name\"" : \"""&amp;Table1[[#This Row],[firstName]]&amp;" "&amp;Table1[[#This Row],[lastName]]&amp;"\"", "&amp;"\""imgSrc\"" : \"""&amp;Table1[[#This Row],[profilePic]]&amp;"\""}"","</f>
        <v>"jsonBlob"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2" s="3" t="str">
        <f>"""contacts"" : { ""channels"": [ {""url"" : """&amp;Table1[[#This Row],[contact1]]&amp;""", ""channelType"" : """&amp;Table1[[#This Row],[contact1 type]]&amp;""" } ] },"</f>
        <v>"contacts" : { "channels": [ {"url" : "mailto:rvogts@livelygig.com", "channelType" : "email" } ] },</v>
      </c>
      <c r="O52" s="3" t="str">
        <f>""</f>
        <v/>
      </c>
      <c r="P52" s="3">
        <v>1</v>
      </c>
      <c r="Q52" s="3"/>
      <c r="R52" s="3"/>
      <c r="S52" s="3"/>
      <c r="T52" s="128" t="str">
        <f>"""aliasLabels"" : [ "&amp;IF(NOT(ISBLANK(Table1[[#This Row],[label1]])),"{""label"": ""1"""&amp;"}"&amp;IF(NOT(ISBLANK(Table1[[#This Row],[label2]])),",{""label"": ""2"""&amp;"}"&amp;IF(NOT(ISBLANK(Table1[[#This Row],[label3]])),",{""label"":""3"""&amp;"}"&amp;IF(NOT(ISBLANK(Table1[[#This Row],[label4]])),",{""label"": ""4"""&amp;"}",""),""),""),"")&amp;"],"</f>
        <v>"aliasLabels" : [ {"label": "1"}],</v>
      </c>
      <c r="U52" s="3" t="str">
        <f t="shared" si="1"/>
        <v>"initialPosts" : [  ]</v>
      </c>
      <c r="V5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"b54e7190-040d-469d-8836-dd7afa6aed91", "email" : "rvogts@livelygig.com", "pwd" : "1", "jsonBlob" : "{\"name\" : \"Ragnhildr Vogts\",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"mailto:rvogts@livelygig.com", "channelType" : "email" } ] },"aliasLabels" : [ {"label": "1"}],"initialPosts" : [  ] }, </v>
      </c>
    </row>
    <row r="53" spans="1:22" x14ac:dyDescent="0.25">
      <c r="A53" s="117">
        <v>52</v>
      </c>
      <c r="B53" s="1" t="s">
        <v>208</v>
      </c>
      <c r="C53" s="1" t="str">
        <f>LOWER(LEFT(Table1[[#This Row],[firstName]],1)&amp;Table1[[#This Row],[lastName]])&amp;"@livelygig.com"</f>
        <v>sseward@livelygig.com</v>
      </c>
      <c r="D53" s="5" t="s">
        <v>95</v>
      </c>
      <c r="E53" s="5" t="s">
        <v>96</v>
      </c>
      <c r="F53" s="3">
        <v>1</v>
      </c>
      <c r="G53" s="3" t="str">
        <f>"mailto:"&amp;Table1[[#This Row],[email]]</f>
        <v>mailto:sseward@livelygig.com</v>
      </c>
      <c r="H53" s="3" t="s">
        <v>251</v>
      </c>
      <c r="I53" s="3" t="s">
        <v>1170</v>
      </c>
      <c r="J53" s="3" t="str">
        <f>"""id"" : """&amp;Table1[[#This Row],[UUID]]&amp;""", "</f>
        <v xml:space="preserve">"id" : "2af95444-262e-4d3d-93e4-3e9b09d8cc2f", </v>
      </c>
      <c r="K53" s="3" t="str">
        <f>"""email"" : """&amp;Table1[[#This Row],[email]]&amp;""", "</f>
        <v xml:space="preserve">"email" : "sseward@livelygig.com", </v>
      </c>
      <c r="L53" s="3" t="str">
        <f>"""pwd"" : """&amp;Table1[[#This Row],[pwd]]&amp;""", "</f>
        <v xml:space="preserve">"pwd" : "1", </v>
      </c>
      <c r="M53" s="3" t="str">
        <f>"""jsonBlob"" : ""{\""name\"" : \"""&amp;Table1[[#This Row],[firstName]]&amp;" "&amp;Table1[[#This Row],[lastName]]&amp;"\"", "&amp;"\""imgSrc\"" : \"""&amp;Table1[[#This Row],[profilePic]]&amp;"\""}"","</f>
        <v>"jsonBlob"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3" s="3" t="str">
        <f>"""contacts"" : { ""channels"": [ {""url"" : """&amp;Table1[[#This Row],[contact1]]&amp;""", ""channelType"" : """&amp;Table1[[#This Row],[contact1 type]]&amp;""" } ] },"</f>
        <v>"contacts" : { "channels": [ {"url" : "mailto:sseward@livelygig.com", "channelType" : "email" } ] },</v>
      </c>
      <c r="O53" s="3" t="str">
        <f>""</f>
        <v/>
      </c>
      <c r="P53" s="3">
        <v>1</v>
      </c>
      <c r="Q53" s="3"/>
      <c r="R53" s="3"/>
      <c r="S53" s="3"/>
      <c r="T53" s="128" t="str">
        <f>"""aliasLabels"" : [ "&amp;IF(NOT(ISBLANK(Table1[[#This Row],[label1]])),"{""label"": ""1"""&amp;"}"&amp;IF(NOT(ISBLANK(Table1[[#This Row],[label2]])),",{""label"": ""2"""&amp;"}"&amp;IF(NOT(ISBLANK(Table1[[#This Row],[label3]])),",{""label"":""3"""&amp;"}"&amp;IF(NOT(ISBLANK(Table1[[#This Row],[label4]])),",{""label"": ""4"""&amp;"}",""),""),""),"")&amp;"],"</f>
        <v>"aliasLabels" : [ {"label": "1"}],</v>
      </c>
      <c r="U53" s="3" t="str">
        <f t="shared" si="1"/>
        <v>"initialPosts" : [  ]</v>
      </c>
      <c r="V5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"2af95444-262e-4d3d-93e4-3e9b09d8cc2f", "email" : "sseward@livelygig.com", "pwd" : "1", "jsonBlob" : "{\"name\" : \"Silvester Seward\",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"mailto:sseward@livelygig.com", "channelType" : "email" } ] },"aliasLabels" : [ {"label": "1"}],"initialPosts" : [  ] }, </v>
      </c>
    </row>
    <row r="54" spans="1:22" x14ac:dyDescent="0.25">
      <c r="A54" s="2">
        <v>53</v>
      </c>
      <c r="B54" s="1" t="s">
        <v>209</v>
      </c>
      <c r="C54" s="1" t="str">
        <f>LOWER(LEFT(Table1[[#This Row],[firstName]],1)&amp;Table1[[#This Row],[lastName]])&amp;"@livelygig.com"</f>
        <v>mstilo@livelygig.com</v>
      </c>
      <c r="D54" s="5" t="s">
        <v>97</v>
      </c>
      <c r="E54" s="5" t="s">
        <v>98</v>
      </c>
      <c r="F54" s="3">
        <v>1</v>
      </c>
      <c r="G54" s="3" t="str">
        <f>"mailto:"&amp;Table1[[#This Row],[email]]</f>
        <v>mailto:mstilo@livelygig.com</v>
      </c>
      <c r="H54" s="3" t="s">
        <v>251</v>
      </c>
      <c r="I54" s="3" t="s">
        <v>1170</v>
      </c>
      <c r="J54" s="3" t="str">
        <f>"""id"" : """&amp;Table1[[#This Row],[UUID]]&amp;""", "</f>
        <v xml:space="preserve">"id" : "1a1bb32e-3a44-4ce1-be6f-6095ff8306dc", </v>
      </c>
      <c r="K54" s="3" t="str">
        <f>"""email"" : """&amp;Table1[[#This Row],[email]]&amp;""", "</f>
        <v xml:space="preserve">"email" : "mstilo@livelygig.com", </v>
      </c>
      <c r="L54" s="3" t="str">
        <f>"""pwd"" : """&amp;Table1[[#This Row],[pwd]]&amp;""", "</f>
        <v xml:space="preserve">"pwd" : "1", </v>
      </c>
      <c r="M54" s="3" t="str">
        <f>"""jsonBlob"" : ""{\""name\"" : \"""&amp;Table1[[#This Row],[firstName]]&amp;" "&amp;Table1[[#This Row],[lastName]]&amp;"\"", "&amp;"\""imgSrc\"" : \"""&amp;Table1[[#This Row],[profilePic]]&amp;"\""}"","</f>
        <v>"jsonBlob"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4" s="3" t="str">
        <f>"""contacts"" : { ""channels"": [ {""url"" : """&amp;Table1[[#This Row],[contact1]]&amp;""", ""channelType"" : """&amp;Table1[[#This Row],[contact1 type]]&amp;""" } ] },"</f>
        <v>"contacts" : { "channels": [ {"url" : "mailto:mstilo@livelygig.com", "channelType" : "email" } ] },</v>
      </c>
      <c r="O54" s="3" t="str">
        <f>""</f>
        <v/>
      </c>
      <c r="P54" s="3">
        <v>1</v>
      </c>
      <c r="Q54" s="3"/>
      <c r="R54" s="3"/>
      <c r="S54" s="3"/>
      <c r="T54" s="128" t="str">
        <f>"""aliasLabels"" : [ "&amp;IF(NOT(ISBLANK(Table1[[#This Row],[label1]])),"{""label"": ""1"""&amp;"}"&amp;IF(NOT(ISBLANK(Table1[[#This Row],[label2]])),",{""label"": ""2"""&amp;"}"&amp;IF(NOT(ISBLANK(Table1[[#This Row],[label3]])),",{""label"":""3"""&amp;"}"&amp;IF(NOT(ISBLANK(Table1[[#This Row],[label4]])),",{""label"": ""4"""&amp;"}",""),""),""),"")&amp;"],"</f>
        <v>"aliasLabels" : [ {"label": "1"}],</v>
      </c>
      <c r="U54" s="3" t="str">
        <f t="shared" si="1"/>
        <v>"initialPosts" : [  ]</v>
      </c>
      <c r="V5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"1a1bb32e-3a44-4ce1-be6f-6095ff8306dc", "email" : "mstilo@livelygig.com", "pwd" : "1", "jsonBlob" : "{\"name\" : \"Mandy Stilo\",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"mailto:mstilo@livelygig.com", "channelType" : "email" } ] },"aliasLabels" : [ {"label": "1"}],"initialPosts" : [  ] }, </v>
      </c>
    </row>
    <row r="55" spans="1:22" x14ac:dyDescent="0.25">
      <c r="A55" s="2">
        <v>54</v>
      </c>
      <c r="B55" s="1" t="s">
        <v>210</v>
      </c>
      <c r="C55" s="1" t="str">
        <f>LOWER(LEFT(Table1[[#This Row],[firstName]],1)&amp;Table1[[#This Row],[lastName]])&amp;"@livelygig.com"</f>
        <v>iungaro@livelygig.com</v>
      </c>
      <c r="D55" s="5" t="s">
        <v>99</v>
      </c>
      <c r="E55" s="5" t="s">
        <v>100</v>
      </c>
      <c r="F55" s="3">
        <v>1</v>
      </c>
      <c r="G55" s="3" t="str">
        <f>"mailto:"&amp;Table1[[#This Row],[email]]</f>
        <v>mailto:iungaro@livelygig.com</v>
      </c>
      <c r="H55" s="3" t="s">
        <v>251</v>
      </c>
      <c r="I55" s="3" t="s">
        <v>1170</v>
      </c>
      <c r="J55" s="3" t="str">
        <f>"""id"" : """&amp;Table1[[#This Row],[UUID]]&amp;""", "</f>
        <v xml:space="preserve">"id" : "4c97d00a-f9b7-4073-93bc-968c29f4e86a", </v>
      </c>
      <c r="K55" s="3" t="str">
        <f>"""email"" : """&amp;Table1[[#This Row],[email]]&amp;""", "</f>
        <v xml:space="preserve">"email" : "iungaro@livelygig.com", </v>
      </c>
      <c r="L55" s="3" t="str">
        <f>"""pwd"" : """&amp;Table1[[#This Row],[pwd]]&amp;""", "</f>
        <v xml:space="preserve">"pwd" : "1", </v>
      </c>
      <c r="M55" s="3" t="str">
        <f>"""jsonBlob"" : ""{\""name\"" : \"""&amp;Table1[[#This Row],[firstName]]&amp;" "&amp;Table1[[#This Row],[lastName]]&amp;"\"", "&amp;"\""imgSrc\"" : \"""&amp;Table1[[#This Row],[profilePic]]&amp;"\""}"","</f>
        <v>"jsonBlob"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5" s="3" t="str">
        <f>"""contacts"" : { ""channels"": [ {""url"" : """&amp;Table1[[#This Row],[contact1]]&amp;""", ""channelType"" : """&amp;Table1[[#This Row],[contact1 type]]&amp;""" } ] },"</f>
        <v>"contacts" : { "channels": [ {"url" : "mailto:iungaro@livelygig.com", "channelType" : "email" } ] },</v>
      </c>
      <c r="O55" s="3" t="str">
        <f>""</f>
        <v/>
      </c>
      <c r="P55" s="3">
        <v>1</v>
      </c>
      <c r="Q55" s="3"/>
      <c r="R55" s="3"/>
      <c r="S55" s="3"/>
      <c r="T55" s="128" t="str">
        <f>"""aliasLabels"" : [ "&amp;IF(NOT(ISBLANK(Table1[[#This Row],[label1]])),"{""label"": ""1"""&amp;"}"&amp;IF(NOT(ISBLANK(Table1[[#This Row],[label2]])),",{""label"": ""2"""&amp;"}"&amp;IF(NOT(ISBLANK(Table1[[#This Row],[label3]])),",{""label"":""3"""&amp;"}"&amp;IF(NOT(ISBLANK(Table1[[#This Row],[label4]])),",{""label"": ""4"""&amp;"}",""),""),""),"")&amp;"],"</f>
        <v>"aliasLabels" : [ {"label": "1"}],</v>
      </c>
      <c r="U55" s="3" t="str">
        <f t="shared" si="1"/>
        <v>"initialPosts" : [  ]</v>
      </c>
      <c r="V5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"4c97d00a-f9b7-4073-93bc-968c29f4e86a", "email" : "iungaro@livelygig.com", "pwd" : "1", "jsonBlob" : "{\"name\" : \"Issa Ungaro\",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"mailto:iungaro@livelygig.com", "channelType" : "email" } ] },"aliasLabels" : [ {"label": "1"}],"initialPosts" : [  ] }, </v>
      </c>
    </row>
    <row r="56" spans="1:22" x14ac:dyDescent="0.25">
      <c r="A56" s="117">
        <v>55</v>
      </c>
      <c r="B56" s="5" t="s">
        <v>211</v>
      </c>
      <c r="C56" s="1" t="str">
        <f>LOWER(LEFT(Table1[[#This Row],[firstName]],1)&amp;Table1[[#This Row],[lastName]])&amp;"@livelygig.com"</f>
        <v>famador@livelygig.com</v>
      </c>
      <c r="D56" s="5" t="s">
        <v>101</v>
      </c>
      <c r="E56" s="5" t="s">
        <v>102</v>
      </c>
      <c r="F56" s="3">
        <v>1</v>
      </c>
      <c r="G56" s="3" t="str">
        <f>"mailto:"&amp;Table1[[#This Row],[email]]</f>
        <v>mailto:famador@livelygig.com</v>
      </c>
      <c r="H56" s="3" t="s">
        <v>251</v>
      </c>
      <c r="I56" s="3" t="s">
        <v>1170</v>
      </c>
      <c r="J56" s="3" t="str">
        <f>"""id"" : """&amp;Table1[[#This Row],[UUID]]&amp;""", "</f>
        <v xml:space="preserve">"id" : "7766a637-23b8-44aa-a043-3ccba9693d98", </v>
      </c>
      <c r="K56" s="3" t="str">
        <f>"""email"" : """&amp;Table1[[#This Row],[email]]&amp;""", "</f>
        <v xml:space="preserve">"email" : "famador@livelygig.com", </v>
      </c>
      <c r="L56" s="3" t="str">
        <f>"""pwd"" : """&amp;Table1[[#This Row],[pwd]]&amp;""", "</f>
        <v xml:space="preserve">"pwd" : "1", </v>
      </c>
      <c r="M56" s="3" t="str">
        <f>"""jsonBlob"" : ""{\""name\"" : \"""&amp;Table1[[#This Row],[firstName]]&amp;" "&amp;Table1[[#This Row],[lastName]]&amp;"\"", "&amp;"\""imgSrc\"" : \"""&amp;Table1[[#This Row],[profilePic]]&amp;"\""}"","</f>
        <v>"jsonBlob"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6" s="3" t="str">
        <f>"""contacts"" : { ""channels"": [ {""url"" : """&amp;Table1[[#This Row],[contact1]]&amp;""", ""channelType"" : """&amp;Table1[[#This Row],[contact1 type]]&amp;""" } ] },"</f>
        <v>"contacts" : { "channels": [ {"url" : "mailto:famador@livelygig.com", "channelType" : "email" } ] },</v>
      </c>
      <c r="O56" s="3" t="str">
        <f>""</f>
        <v/>
      </c>
      <c r="P56" s="3">
        <v>1</v>
      </c>
      <c r="Q56" s="3"/>
      <c r="R56" s="3"/>
      <c r="S56" s="3"/>
      <c r="T56" s="128" t="str">
        <f>"""aliasLabels"" : [ "&amp;IF(NOT(ISBLANK(Table1[[#This Row],[label1]])),"{""label"": ""1"""&amp;"}"&amp;IF(NOT(ISBLANK(Table1[[#This Row],[label2]])),",{""label"": ""2"""&amp;"}"&amp;IF(NOT(ISBLANK(Table1[[#This Row],[label3]])),",{""label"":""3"""&amp;"}"&amp;IF(NOT(ISBLANK(Table1[[#This Row],[label4]])),",{""label"": ""4"""&amp;"}",""),""),""),"")&amp;"],"</f>
        <v>"aliasLabels" : [ {"label": "1"}],</v>
      </c>
      <c r="U56" s="3" t="str">
        <f t="shared" si="1"/>
        <v>"initialPosts" : [  ]</v>
      </c>
      <c r="V5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"7766a637-23b8-44aa-a043-3ccba9693d98", "email" : "famador@livelygig.com", "pwd" : "1", "jsonBlob" : "{\"name\" : \"Ferdy Amador\",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"mailto:famador@livelygig.com", "channelType" : "email" } ] },"aliasLabels" : [ {"label": "1"}],"initialPosts" : [  ] }, </v>
      </c>
    </row>
    <row r="57" spans="1:22" x14ac:dyDescent="0.25">
      <c r="A57" s="2">
        <v>56</v>
      </c>
      <c r="B57" s="1" t="s">
        <v>212</v>
      </c>
      <c r="C57" s="1" t="str">
        <f>LOWER(LEFT(Table1[[#This Row],[firstName]],1)&amp;Table1[[#This Row],[lastName]])&amp;"@livelygig.com"</f>
        <v>mlamberti@livelygig.com</v>
      </c>
      <c r="D57" s="5" t="s">
        <v>103</v>
      </c>
      <c r="E57" s="5" t="s">
        <v>104</v>
      </c>
      <c r="F57" s="3">
        <v>1</v>
      </c>
      <c r="G57" s="3" t="str">
        <f>"mailto:"&amp;Table1[[#This Row],[email]]</f>
        <v>mailto:mlamberti@livelygig.com</v>
      </c>
      <c r="H57" s="3" t="s">
        <v>251</v>
      </c>
      <c r="I57" s="3" t="s">
        <v>1170</v>
      </c>
      <c r="J57" s="3" t="str">
        <f>"""id"" : """&amp;Table1[[#This Row],[UUID]]&amp;""", "</f>
        <v xml:space="preserve">"id" : "0689abfa-06cc-49a5-adb6-0e53134b0958", </v>
      </c>
      <c r="K57" s="3" t="str">
        <f>"""email"" : """&amp;Table1[[#This Row],[email]]&amp;""", "</f>
        <v xml:space="preserve">"email" : "mlamberti@livelygig.com", </v>
      </c>
      <c r="L57" s="3" t="str">
        <f>"""pwd"" : """&amp;Table1[[#This Row],[pwd]]&amp;""", "</f>
        <v xml:space="preserve">"pwd" : "1", </v>
      </c>
      <c r="M57" s="3" t="str">
        <f>"""jsonBlob"" : ""{\""name\"" : \"""&amp;Table1[[#This Row],[firstName]]&amp;" "&amp;Table1[[#This Row],[lastName]]&amp;"\"", "&amp;"\""imgSrc\"" : \"""&amp;Table1[[#This Row],[profilePic]]&amp;"\""}"","</f>
        <v>"jsonBlob"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7" s="3" t="str">
        <f>"""contacts"" : { ""channels"": [ {""url"" : """&amp;Table1[[#This Row],[contact1]]&amp;""", ""channelType"" : """&amp;Table1[[#This Row],[contact1 type]]&amp;""" } ] },"</f>
        <v>"contacts" : { "channels": [ {"url" : "mailto:mlamberti@livelygig.com", "channelType" : "email" } ] },</v>
      </c>
      <c r="O57" s="3" t="str">
        <f>""</f>
        <v/>
      </c>
      <c r="P57" s="3">
        <v>1</v>
      </c>
      <c r="Q57" s="3"/>
      <c r="R57" s="3"/>
      <c r="S57" s="3"/>
      <c r="T57" s="128" t="str">
        <f>"""aliasLabels"" : [ "&amp;IF(NOT(ISBLANK(Table1[[#This Row],[label1]])),"{""label"": ""1"""&amp;"}"&amp;IF(NOT(ISBLANK(Table1[[#This Row],[label2]])),",{""label"": ""2"""&amp;"}"&amp;IF(NOT(ISBLANK(Table1[[#This Row],[label3]])),",{""label"":""3"""&amp;"}"&amp;IF(NOT(ISBLANK(Table1[[#This Row],[label4]])),",{""label"": ""4"""&amp;"}",""),""),""),"")&amp;"],"</f>
        <v>"aliasLabels" : [ {"label": "1"}],</v>
      </c>
      <c r="U57" s="3" t="str">
        <f t="shared" si="1"/>
        <v>"initialPosts" : [  ]</v>
      </c>
      <c r="V5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"0689abfa-06cc-49a5-adb6-0e53134b0958", "email" : "mlamberti@livelygig.com", "pwd" : "1", "jsonBlob" : "{\"name\" : \"Manoel Lamberti\",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"mailto:mlamberti@livelygig.com", "channelType" : "email" } ] },"aliasLabels" : [ {"label": "1"}],"initialPosts" : [  ] }, </v>
      </c>
    </row>
    <row r="58" spans="1:22" x14ac:dyDescent="0.25">
      <c r="A58" s="2">
        <v>57</v>
      </c>
      <c r="B58" s="1" t="s">
        <v>213</v>
      </c>
      <c r="C58" s="1" t="str">
        <f>LOWER(LEFT(Table1[[#This Row],[firstName]],1)&amp;Table1[[#This Row],[lastName]])&amp;"@livelygig.com"</f>
        <v>tantall@livelygig.com</v>
      </c>
      <c r="D58" s="5" t="s">
        <v>105</v>
      </c>
      <c r="E58" s="5" t="s">
        <v>106</v>
      </c>
      <c r="F58" s="3">
        <v>1</v>
      </c>
      <c r="G58" s="3" t="str">
        <f>"mailto:"&amp;Table1[[#This Row],[email]]</f>
        <v>mailto:tantall@livelygig.com</v>
      </c>
      <c r="H58" s="3" t="s">
        <v>251</v>
      </c>
      <c r="I58" s="3" t="s">
        <v>1170</v>
      </c>
      <c r="J58" s="3" t="str">
        <f>"""id"" : """&amp;Table1[[#This Row],[UUID]]&amp;""", "</f>
        <v xml:space="preserve">"id" : "476aab86-01a7-4cc8-a80e-b2f36ad6ed0e", </v>
      </c>
      <c r="K58" s="3" t="str">
        <f>"""email"" : """&amp;Table1[[#This Row],[email]]&amp;""", "</f>
        <v xml:space="preserve">"email" : "tantall@livelygig.com", </v>
      </c>
      <c r="L58" s="3" t="str">
        <f>"""pwd"" : """&amp;Table1[[#This Row],[pwd]]&amp;""", "</f>
        <v xml:space="preserve">"pwd" : "1", </v>
      </c>
      <c r="M58" s="3" t="str">
        <f>"""jsonBlob"" : ""{\""name\"" : \"""&amp;Table1[[#This Row],[firstName]]&amp;" "&amp;Table1[[#This Row],[lastName]]&amp;"\"", "&amp;"\""imgSrc\"" : \"""&amp;Table1[[#This Row],[profilePic]]&amp;"\""}"","</f>
        <v>"jsonBlob"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8" s="3" t="str">
        <f>"""contacts"" : { ""channels"": [ {""url"" : """&amp;Table1[[#This Row],[contact1]]&amp;""", ""channelType"" : """&amp;Table1[[#This Row],[contact1 type]]&amp;""" } ] },"</f>
        <v>"contacts" : { "channels": [ {"url" : "mailto:tantall@livelygig.com", "channelType" : "email" } ] },</v>
      </c>
      <c r="O58" s="3" t="str">
        <f>""</f>
        <v/>
      </c>
      <c r="P58" s="3">
        <v>1</v>
      </c>
      <c r="Q58" s="3"/>
      <c r="R58" s="3"/>
      <c r="S58" s="3"/>
      <c r="T58" s="128" t="str">
        <f>"""aliasLabels"" : [ "&amp;IF(NOT(ISBLANK(Table1[[#This Row],[label1]])),"{""label"": ""1"""&amp;"}"&amp;IF(NOT(ISBLANK(Table1[[#This Row],[label2]])),",{""label"": ""2"""&amp;"}"&amp;IF(NOT(ISBLANK(Table1[[#This Row],[label3]])),",{""label"":""3"""&amp;"}"&amp;IF(NOT(ISBLANK(Table1[[#This Row],[label4]])),",{""label"": ""4"""&amp;"}",""),""),""),"")&amp;"],"</f>
        <v>"aliasLabels" : [ {"label": "1"}],</v>
      </c>
      <c r="U58" s="3" t="str">
        <f t="shared" si="1"/>
        <v>"initialPosts" : [  ]</v>
      </c>
      <c r="V5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"476aab86-01a7-4cc8-a80e-b2f36ad6ed0e", "email" : "tantall@livelygig.com", "pwd" : "1", "jsonBlob" : "{\"name\" : \"Twm Antall\",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"mailto:tantall@livelygig.com", "channelType" : "email" } ] },"aliasLabels" : [ {"label": "1"}],"initialPosts" : [  ] }, </v>
      </c>
    </row>
    <row r="59" spans="1:22" x14ac:dyDescent="0.25">
      <c r="A59" s="117">
        <v>58</v>
      </c>
      <c r="B59" s="1" t="s">
        <v>214</v>
      </c>
      <c r="C59" s="1" t="str">
        <f>LOWER(LEFT(Table1[[#This Row],[firstName]],1)&amp;Table1[[#This Row],[lastName]])&amp;"@livelygig.com"</f>
        <v>mdonalds@livelygig.com</v>
      </c>
      <c r="D59" s="5" t="s">
        <v>107</v>
      </c>
      <c r="E59" s="5" t="s">
        <v>108</v>
      </c>
      <c r="F59" s="3">
        <v>1</v>
      </c>
      <c r="G59" s="3" t="str">
        <f>"mailto:"&amp;Table1[[#This Row],[email]]</f>
        <v>mailto:mdonalds@livelygig.com</v>
      </c>
      <c r="H59" s="3" t="s">
        <v>251</v>
      </c>
      <c r="I59" s="3" t="s">
        <v>1170</v>
      </c>
      <c r="J59" s="3" t="str">
        <f>"""id"" : """&amp;Table1[[#This Row],[UUID]]&amp;""", "</f>
        <v xml:space="preserve">"id" : "9c51c8d1-1948-4d63-9dc1-31e7ffe40865", </v>
      </c>
      <c r="K59" s="3" t="str">
        <f>"""email"" : """&amp;Table1[[#This Row],[email]]&amp;""", "</f>
        <v xml:space="preserve">"email" : "mdonalds@livelygig.com", </v>
      </c>
      <c r="L59" s="3" t="str">
        <f>"""pwd"" : """&amp;Table1[[#This Row],[pwd]]&amp;""", "</f>
        <v xml:space="preserve">"pwd" : "1", </v>
      </c>
      <c r="M59" s="3" t="str">
        <f>"""jsonBlob"" : ""{\""name\"" : \"""&amp;Table1[[#This Row],[firstName]]&amp;" "&amp;Table1[[#This Row],[lastName]]&amp;"\"", "&amp;"\""imgSrc\"" : \"""&amp;Table1[[#This Row],[profilePic]]&amp;"\""}"","</f>
        <v>"jsonBlob"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59" s="3" t="str">
        <f>"""contacts"" : { ""channels"": [ {""url"" : """&amp;Table1[[#This Row],[contact1]]&amp;""", ""channelType"" : """&amp;Table1[[#This Row],[contact1 type]]&amp;""" } ] },"</f>
        <v>"contacts" : { "channels": [ {"url" : "mailto:mdonalds@livelygig.com", "channelType" : "email" } ] },</v>
      </c>
      <c r="O59" s="3" t="str">
        <f>""</f>
        <v/>
      </c>
      <c r="P59" s="3">
        <v>1</v>
      </c>
      <c r="Q59" s="3"/>
      <c r="R59" s="3"/>
      <c r="S59" s="3"/>
      <c r="T59" s="128" t="str">
        <f>"""aliasLabels"" : [ "&amp;IF(NOT(ISBLANK(Table1[[#This Row],[label1]])),"{""label"": ""1"""&amp;"}"&amp;IF(NOT(ISBLANK(Table1[[#This Row],[label2]])),",{""label"": ""2"""&amp;"}"&amp;IF(NOT(ISBLANK(Table1[[#This Row],[label3]])),",{""label"":""3"""&amp;"}"&amp;IF(NOT(ISBLANK(Table1[[#This Row],[label4]])),",{""label"": ""4"""&amp;"}",""),""),""),"")&amp;"],"</f>
        <v>"aliasLabels" : [ {"label": "1"}],</v>
      </c>
      <c r="U59" s="3" t="str">
        <f t="shared" si="1"/>
        <v>"initialPosts" : [  ]</v>
      </c>
      <c r="V5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"9c51c8d1-1948-4d63-9dc1-31e7ffe40865", "email" : "mdonalds@livelygig.com", "pwd" : "1", "jsonBlob" : "{\"name\" : \"Menno Donalds\",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"mailto:mdonalds@livelygig.com", "channelType" : "email" } ] },"aliasLabels" : [ {"label": "1"}],"initialPosts" : [  ] }, </v>
      </c>
    </row>
    <row r="60" spans="1:22" x14ac:dyDescent="0.25">
      <c r="A60" s="2">
        <v>59</v>
      </c>
      <c r="B60" s="5" t="s">
        <v>215</v>
      </c>
      <c r="C60" s="1" t="str">
        <f>LOWER(LEFT(Table1[[#This Row],[firstName]],1)&amp;Table1[[#This Row],[lastName]])&amp;"@livelygig.com"</f>
        <v>svincent@livelygig.com</v>
      </c>
      <c r="D60" s="5" t="s">
        <v>109</v>
      </c>
      <c r="E60" s="5" t="s">
        <v>110</v>
      </c>
      <c r="F60" s="3">
        <v>1</v>
      </c>
      <c r="G60" s="3" t="str">
        <f>"mailto:"&amp;Table1[[#This Row],[email]]</f>
        <v>mailto:svincent@livelygig.com</v>
      </c>
      <c r="H60" s="3" t="s">
        <v>251</v>
      </c>
      <c r="I60" s="3" t="s">
        <v>1170</v>
      </c>
      <c r="J60" s="3" t="str">
        <f>"""id"" : """&amp;Table1[[#This Row],[UUID]]&amp;""", "</f>
        <v xml:space="preserve">"id" : "4f773a4e-d1f7-4eb4-9a6f-5f81919bd4c5", </v>
      </c>
      <c r="K60" s="3" t="str">
        <f>"""email"" : """&amp;Table1[[#This Row],[email]]&amp;""", "</f>
        <v xml:space="preserve">"email" : "svincent@livelygig.com", </v>
      </c>
      <c r="L60" s="3" t="str">
        <f>"""pwd"" : """&amp;Table1[[#This Row],[pwd]]&amp;""", "</f>
        <v xml:space="preserve">"pwd" : "1", </v>
      </c>
      <c r="M60" s="3" t="str">
        <f>"""jsonBlob"" : ""{\""name\"" : \"""&amp;Table1[[#This Row],[firstName]]&amp;" "&amp;Table1[[#This Row],[lastName]]&amp;"\"", "&amp;"\""imgSrc\"" : \"""&amp;Table1[[#This Row],[profilePic]]&amp;"\""}"","</f>
        <v>"jsonBlob"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0" s="3" t="str">
        <f>"""contacts"" : { ""channels"": [ {""url"" : """&amp;Table1[[#This Row],[contact1]]&amp;""", ""channelType"" : """&amp;Table1[[#This Row],[contact1 type]]&amp;""" } ] },"</f>
        <v>"contacts" : { "channels": [ {"url" : "mailto:svincent@livelygig.com", "channelType" : "email" } ] },</v>
      </c>
      <c r="O60" s="3" t="str">
        <f>""</f>
        <v/>
      </c>
      <c r="P60" s="3">
        <v>1</v>
      </c>
      <c r="Q60" s="3"/>
      <c r="R60" s="3"/>
      <c r="S60" s="3"/>
      <c r="T60" s="128" t="str">
        <f>"""aliasLabels"" : [ "&amp;IF(NOT(ISBLANK(Table1[[#This Row],[label1]])),"{""label"": ""1"""&amp;"}"&amp;IF(NOT(ISBLANK(Table1[[#This Row],[label2]])),",{""label"": ""2"""&amp;"}"&amp;IF(NOT(ISBLANK(Table1[[#This Row],[label3]])),",{""label"":""3"""&amp;"}"&amp;IF(NOT(ISBLANK(Table1[[#This Row],[label4]])),",{""label"": ""4"""&amp;"}",""),""),""),"")&amp;"],"</f>
        <v>"aliasLabels" : [ {"label": "1"}],</v>
      </c>
      <c r="U60" s="3" t="str">
        <f t="shared" si="1"/>
        <v>"initialPosts" : [  ]</v>
      </c>
      <c r="V6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"4f773a4e-d1f7-4eb4-9a6f-5f81919bd4c5", "email" : "svincent@livelygig.com", "pwd" : "1", "jsonBlob" : "{\"name\" : \"Setsuko Vincent\",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"mailto:svincent@livelygig.com", "channelType" : "email" } ] },"aliasLabels" : [ {"label": "1"}],"initialPosts" : [  ] }, </v>
      </c>
    </row>
    <row r="61" spans="1:22" x14ac:dyDescent="0.25">
      <c r="A61" s="2">
        <v>60</v>
      </c>
      <c r="B61" s="1" t="s">
        <v>216</v>
      </c>
      <c r="C61" s="1" t="str">
        <f>LOWER(LEFT(Table1[[#This Row],[firstName]],1)&amp;Table1[[#This Row],[lastName]])&amp;"@livelygig.com"</f>
        <v>kdragic@livelygig.com</v>
      </c>
      <c r="D61" s="5" t="s">
        <v>111</v>
      </c>
      <c r="E61" s="5" t="s">
        <v>112</v>
      </c>
      <c r="F61" s="3">
        <v>1</v>
      </c>
      <c r="G61" s="3" t="str">
        <f>"mailto:"&amp;Table1[[#This Row],[email]]</f>
        <v>mailto:kdragic@livelygig.com</v>
      </c>
      <c r="H61" s="3" t="s">
        <v>251</v>
      </c>
      <c r="I61" s="3" t="s">
        <v>1170</v>
      </c>
      <c r="J61" s="3" t="str">
        <f>"""id"" : """&amp;Table1[[#This Row],[UUID]]&amp;""", "</f>
        <v xml:space="preserve">"id" : "94a8c78e-a71b-449d-aee7-38590853c242", </v>
      </c>
      <c r="K61" s="3" t="str">
        <f>"""email"" : """&amp;Table1[[#This Row],[email]]&amp;""", "</f>
        <v xml:space="preserve">"email" : "kdragic@livelygig.com", </v>
      </c>
      <c r="L61" s="3" t="str">
        <f>"""pwd"" : """&amp;Table1[[#This Row],[pwd]]&amp;""", "</f>
        <v xml:space="preserve">"pwd" : "1", </v>
      </c>
      <c r="M61" s="3" t="str">
        <f>"""jsonBlob"" : ""{\""name\"" : \"""&amp;Table1[[#This Row],[firstName]]&amp;" "&amp;Table1[[#This Row],[lastName]]&amp;"\"", "&amp;"\""imgSrc\"" : \"""&amp;Table1[[#This Row],[profilePic]]&amp;"\""}"","</f>
        <v>"jsonBlob"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1" s="3" t="str">
        <f>"""contacts"" : { ""channels"": [ {""url"" : """&amp;Table1[[#This Row],[contact1]]&amp;""", ""channelType"" : """&amp;Table1[[#This Row],[contact1 type]]&amp;""" } ] },"</f>
        <v>"contacts" : { "channels": [ {"url" : "mailto:kdragic@livelygig.com", "channelType" : "email" } ] },</v>
      </c>
      <c r="O61" s="3" t="str">
        <f>""</f>
        <v/>
      </c>
      <c r="P61" s="3">
        <v>1</v>
      </c>
      <c r="Q61" s="3"/>
      <c r="R61" s="3"/>
      <c r="S61" s="3"/>
      <c r="T61" s="128" t="str">
        <f>"""aliasLabels"" : [ "&amp;IF(NOT(ISBLANK(Table1[[#This Row],[label1]])),"{""label"": ""1"""&amp;"}"&amp;IF(NOT(ISBLANK(Table1[[#This Row],[label2]])),",{""label"": ""2"""&amp;"}"&amp;IF(NOT(ISBLANK(Table1[[#This Row],[label3]])),",{""label"":""3"""&amp;"}"&amp;IF(NOT(ISBLANK(Table1[[#This Row],[label4]])),",{""label"": ""4"""&amp;"}",""),""),""),"")&amp;"],"</f>
        <v>"aliasLabels" : [ {"label": "1"}],</v>
      </c>
      <c r="U61" s="3" t="str">
        <f t="shared" si="1"/>
        <v>"initialPosts" : [  ]</v>
      </c>
      <c r="V6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"94a8c78e-a71b-449d-aee7-38590853c242", "email" : "kdragic@livelygig.com", "pwd" : "1", "jsonBlob" : "{\"name\" : \"Kalle Dragic\",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"mailto:kdragic@livelygig.com", "channelType" : "email" } ] },"aliasLabels" : [ {"label": "1"}],"initialPosts" : [  ] }, </v>
      </c>
    </row>
    <row r="62" spans="1:22" x14ac:dyDescent="0.25">
      <c r="A62" s="117">
        <v>61</v>
      </c>
      <c r="B62" s="1" t="s">
        <v>217</v>
      </c>
      <c r="C62" s="1" t="str">
        <f>LOWER(LEFT(Table1[[#This Row],[firstName]],1)&amp;Table1[[#This Row],[lastName]])&amp;"@livelygig.com"</f>
        <v>rsarkozi@livelygig.com</v>
      </c>
      <c r="D62" s="5" t="s">
        <v>113</v>
      </c>
      <c r="E62" s="5" t="s">
        <v>114</v>
      </c>
      <c r="F62" s="3">
        <v>1</v>
      </c>
      <c r="G62" s="3" t="str">
        <f>"mailto:"&amp;Table1[[#This Row],[email]]</f>
        <v>mailto:rsarkozi@livelygig.com</v>
      </c>
      <c r="H62" s="3" t="s">
        <v>251</v>
      </c>
      <c r="I62" s="3" t="s">
        <v>1170</v>
      </c>
      <c r="J62" s="3" t="str">
        <f>"""id"" : """&amp;Table1[[#This Row],[UUID]]&amp;""", "</f>
        <v xml:space="preserve">"id" : "23e9ff8a-c0fd-40a3-8849-a1f1579f1179", </v>
      </c>
      <c r="K62" s="3" t="str">
        <f>"""email"" : """&amp;Table1[[#This Row],[email]]&amp;""", "</f>
        <v xml:space="preserve">"email" : "rsarkozi@livelygig.com", </v>
      </c>
      <c r="L62" s="3" t="str">
        <f>"""pwd"" : """&amp;Table1[[#This Row],[pwd]]&amp;""", "</f>
        <v xml:space="preserve">"pwd" : "1", </v>
      </c>
      <c r="M62" s="3" t="str">
        <f>"""jsonBlob"" : ""{\""name\"" : \"""&amp;Table1[[#This Row],[firstName]]&amp;" "&amp;Table1[[#This Row],[lastName]]&amp;"\"", "&amp;"\""imgSrc\"" : \"""&amp;Table1[[#This Row],[profilePic]]&amp;"\""}"","</f>
        <v>"jsonBlob"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2" s="3" t="str">
        <f>"""contacts"" : { ""channels"": [ {""url"" : """&amp;Table1[[#This Row],[contact1]]&amp;""", ""channelType"" : """&amp;Table1[[#This Row],[contact1 type]]&amp;""" } ] },"</f>
        <v>"contacts" : { "channels": [ {"url" : "mailto:rsarkozi@livelygig.com", "channelType" : "email" } ] },</v>
      </c>
      <c r="O62" s="3" t="str">
        <f>""</f>
        <v/>
      </c>
      <c r="P62" s="3">
        <v>1</v>
      </c>
      <c r="Q62" s="3"/>
      <c r="R62" s="3"/>
      <c r="S62" s="3"/>
      <c r="T62" s="128" t="str">
        <f>"""aliasLabels"" : [ "&amp;IF(NOT(ISBLANK(Table1[[#This Row],[label1]])),"{""label"": ""1"""&amp;"}"&amp;IF(NOT(ISBLANK(Table1[[#This Row],[label2]])),",{""label"": ""2"""&amp;"}"&amp;IF(NOT(ISBLANK(Table1[[#This Row],[label3]])),",{""label"":""3"""&amp;"}"&amp;IF(NOT(ISBLANK(Table1[[#This Row],[label4]])),",{""label"": ""4"""&amp;"}",""),""),""),"")&amp;"],"</f>
        <v>"aliasLabels" : [ {"label": "1"}],</v>
      </c>
      <c r="U62" s="3" t="str">
        <f t="shared" si="1"/>
        <v>"initialPosts" : [  ]</v>
      </c>
      <c r="V6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"23e9ff8a-c0fd-40a3-8849-a1f1579f1179", "email" : "rsarkozi@livelygig.com", "pwd" : "1", "jsonBlob" : "{\"name\" : \"Roxane Sarkozi\",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"mailto:rsarkozi@livelygig.com", "channelType" : "email" } ] },"aliasLabels" : [ {"label": "1"}],"initialPosts" : [  ] }, </v>
      </c>
    </row>
    <row r="63" spans="1:22" x14ac:dyDescent="0.25">
      <c r="A63" s="2">
        <v>62</v>
      </c>
      <c r="B63" s="1" t="s">
        <v>218</v>
      </c>
      <c r="C63" s="1" t="str">
        <f>LOWER(LEFT(Table1[[#This Row],[firstName]],1)&amp;Table1[[#This Row],[lastName]])&amp;"@livelygig.com"</f>
        <v>ghall@livelygig.com</v>
      </c>
      <c r="D63" s="5" t="s">
        <v>115</v>
      </c>
      <c r="E63" s="5" t="s">
        <v>116</v>
      </c>
      <c r="F63" s="3">
        <v>1</v>
      </c>
      <c r="G63" s="3" t="str">
        <f>"mailto:"&amp;Table1[[#This Row],[email]]</f>
        <v>mailto:ghall@livelygig.com</v>
      </c>
      <c r="H63" s="3" t="s">
        <v>251</v>
      </c>
      <c r="I63" s="3" t="s">
        <v>1170</v>
      </c>
      <c r="J63" s="3" t="str">
        <f>"""id"" : """&amp;Table1[[#This Row],[UUID]]&amp;""", "</f>
        <v xml:space="preserve">"id" : "43a9f1ee-41d1-4181-9360-4415f9624ce2", </v>
      </c>
      <c r="K63" s="3" t="str">
        <f>"""email"" : """&amp;Table1[[#This Row],[email]]&amp;""", "</f>
        <v xml:space="preserve">"email" : "ghall@livelygig.com", </v>
      </c>
      <c r="L63" s="3" t="str">
        <f>"""pwd"" : """&amp;Table1[[#This Row],[pwd]]&amp;""", "</f>
        <v xml:space="preserve">"pwd" : "1", </v>
      </c>
      <c r="M63" s="3" t="str">
        <f>"""jsonBlob"" : ""{\""name\"" : \"""&amp;Table1[[#This Row],[firstName]]&amp;" "&amp;Table1[[#This Row],[lastName]]&amp;"\"", "&amp;"\""imgSrc\"" : \"""&amp;Table1[[#This Row],[profilePic]]&amp;"\""}"","</f>
        <v>"jsonBlob"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3" s="3" t="str">
        <f>"""contacts"" : { ""channels"": [ {""url"" : """&amp;Table1[[#This Row],[contact1]]&amp;""", ""channelType"" : """&amp;Table1[[#This Row],[contact1 type]]&amp;""" } ] },"</f>
        <v>"contacts" : { "channels": [ {"url" : "mailto:ghall@livelygig.com", "channelType" : "email" } ] },</v>
      </c>
      <c r="O63" s="3" t="str">
        <f>""</f>
        <v/>
      </c>
      <c r="P63" s="3">
        <v>1</v>
      </c>
      <c r="Q63" s="3"/>
      <c r="R63" s="3"/>
      <c r="S63" s="3"/>
      <c r="T63" s="128" t="str">
        <f>"""aliasLabels"" : [ "&amp;IF(NOT(ISBLANK(Table1[[#This Row],[label1]])),"{""label"": ""1"""&amp;"}"&amp;IF(NOT(ISBLANK(Table1[[#This Row],[label2]])),",{""label"": ""2"""&amp;"}"&amp;IF(NOT(ISBLANK(Table1[[#This Row],[label3]])),",{""label"":""3"""&amp;"}"&amp;IF(NOT(ISBLANK(Table1[[#This Row],[label4]])),",{""label"": ""4"""&amp;"}",""),""),""),"")&amp;"],"</f>
        <v>"aliasLabels" : [ {"label": "1"}],</v>
      </c>
      <c r="U63" s="3" t="str">
        <f t="shared" si="1"/>
        <v>"initialPosts" : [  ]</v>
      </c>
      <c r="V6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"43a9f1ee-41d1-4181-9360-4415f9624ce2", "email" : "ghall@livelygig.com", "pwd" : "1", "jsonBlob" : "{\"name\" : \"Gerulf Hall\",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"mailto:ghall@livelygig.com", "channelType" : "email" } ] },"aliasLabels" : [ {"label": "1"}],"initialPosts" : [  ] }, </v>
      </c>
    </row>
    <row r="64" spans="1:22" x14ac:dyDescent="0.25">
      <c r="A64" s="2">
        <v>63</v>
      </c>
      <c r="B64" s="5" t="s">
        <v>219</v>
      </c>
      <c r="C64" s="1" t="str">
        <f>LOWER(LEFT(Table1[[#This Row],[firstName]],1)&amp;Table1[[#This Row],[lastName]])&amp;"@livelygig.com"</f>
        <v>myap@livelygig.com</v>
      </c>
      <c r="D64" s="5" t="s">
        <v>117</v>
      </c>
      <c r="E64" s="5" t="s">
        <v>118</v>
      </c>
      <c r="F64" s="3">
        <v>1</v>
      </c>
      <c r="G64" s="3" t="str">
        <f>"mailto:"&amp;Table1[[#This Row],[email]]</f>
        <v>mailto:myap@livelygig.com</v>
      </c>
      <c r="H64" s="3" t="s">
        <v>251</v>
      </c>
      <c r="I64" s="3" t="s">
        <v>1170</v>
      </c>
      <c r="J64" s="3" t="str">
        <f>"""id"" : """&amp;Table1[[#This Row],[UUID]]&amp;""", "</f>
        <v xml:space="preserve">"id" : "cb4ac0f8-8d6e-4458-a018-66484ce4dff9", </v>
      </c>
      <c r="K64" s="3" t="str">
        <f>"""email"" : """&amp;Table1[[#This Row],[email]]&amp;""", "</f>
        <v xml:space="preserve">"email" : "myap@livelygig.com", </v>
      </c>
      <c r="L64" s="3" t="str">
        <f>"""pwd"" : """&amp;Table1[[#This Row],[pwd]]&amp;""", "</f>
        <v xml:space="preserve">"pwd" : "1", </v>
      </c>
      <c r="M64" s="3" t="str">
        <f>"""jsonBlob"" : ""{\""name\"" : \"""&amp;Table1[[#This Row],[firstName]]&amp;" "&amp;Table1[[#This Row],[lastName]]&amp;"\"", "&amp;"\""imgSrc\"" : \"""&amp;Table1[[#This Row],[profilePic]]&amp;"\""}"","</f>
        <v>"jsonBlob"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4" s="3" t="str">
        <f>"""contacts"" : { ""channels"": [ {""url"" : """&amp;Table1[[#This Row],[contact1]]&amp;""", ""channelType"" : """&amp;Table1[[#This Row],[contact1 type]]&amp;""" } ] },"</f>
        <v>"contacts" : { "channels": [ {"url" : "mailto:myap@livelygig.com", "channelType" : "email" } ] },</v>
      </c>
      <c r="O64" s="3" t="str">
        <f>""</f>
        <v/>
      </c>
      <c r="P64" s="3">
        <v>1</v>
      </c>
      <c r="Q64" s="3"/>
      <c r="R64" s="3"/>
      <c r="S64" s="3"/>
      <c r="T64" s="128" t="str">
        <f>"""aliasLabels"" : [ "&amp;IF(NOT(ISBLANK(Table1[[#This Row],[label1]])),"{""label"": ""1"""&amp;"}"&amp;IF(NOT(ISBLANK(Table1[[#This Row],[label2]])),",{""label"": ""2"""&amp;"}"&amp;IF(NOT(ISBLANK(Table1[[#This Row],[label3]])),",{""label"":""3"""&amp;"}"&amp;IF(NOT(ISBLANK(Table1[[#This Row],[label4]])),",{""label"": ""4"""&amp;"}",""),""),""),"")&amp;"],"</f>
        <v>"aliasLabels" : [ {"label": "1"}],</v>
      </c>
      <c r="U64" s="3" t="str">
        <f t="shared" si="1"/>
        <v>"initialPosts" : [  ]</v>
      </c>
      <c r="V6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"cb4ac0f8-8d6e-4458-a018-66484ce4dff9", "email" : "myap@livelygig.com", "pwd" : "1", "jsonBlob" : "{\"name\" : \"Megaira Yap\",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"mailto:myap@livelygig.com", "channelType" : "email" } ] },"aliasLabels" : [ {"label": "1"}],"initialPosts" : [  ] }, </v>
      </c>
    </row>
    <row r="65" spans="1:22" x14ac:dyDescent="0.25">
      <c r="A65" s="117">
        <v>64</v>
      </c>
      <c r="B65" s="1" t="s">
        <v>220</v>
      </c>
      <c r="C65" s="1" t="str">
        <f>LOWER(LEFT(Table1[[#This Row],[firstName]],1)&amp;Table1[[#This Row],[lastName]])&amp;"@livelygig.com"</f>
        <v>csalvage@livelygig.com</v>
      </c>
      <c r="D65" s="5" t="s">
        <v>119</v>
      </c>
      <c r="E65" s="5" t="s">
        <v>120</v>
      </c>
      <c r="F65" s="3">
        <v>1</v>
      </c>
      <c r="G65" s="3" t="str">
        <f>"mailto:"&amp;Table1[[#This Row],[email]]</f>
        <v>mailto:csalvage@livelygig.com</v>
      </c>
      <c r="H65" s="3" t="s">
        <v>251</v>
      </c>
      <c r="I65" s="3" t="s">
        <v>1170</v>
      </c>
      <c r="J65" s="3" t="str">
        <f>"""id"" : """&amp;Table1[[#This Row],[UUID]]&amp;""", "</f>
        <v xml:space="preserve">"id" : "d57e47d9-3ad4-45d3-9dd9-c7898dcfbfbc", </v>
      </c>
      <c r="K65" s="3" t="str">
        <f>"""email"" : """&amp;Table1[[#This Row],[email]]&amp;""", "</f>
        <v xml:space="preserve">"email" : "csalvage@livelygig.com", </v>
      </c>
      <c r="L65" s="3" t="str">
        <f>"""pwd"" : """&amp;Table1[[#This Row],[pwd]]&amp;""", "</f>
        <v xml:space="preserve">"pwd" : "1", </v>
      </c>
      <c r="M65" s="3" t="str">
        <f>"""jsonBlob"" : ""{\""name\"" : \"""&amp;Table1[[#This Row],[firstName]]&amp;" "&amp;Table1[[#This Row],[lastName]]&amp;"\"", "&amp;"\""imgSrc\"" : \"""&amp;Table1[[#This Row],[profilePic]]&amp;"\""}"","</f>
        <v>"jsonBlob"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5" s="3" t="str">
        <f>"""contacts"" : { ""channels"": [ {""url"" : """&amp;Table1[[#This Row],[contact1]]&amp;""", ""channelType"" : """&amp;Table1[[#This Row],[contact1 type]]&amp;""" } ] },"</f>
        <v>"contacts" : { "channels": [ {"url" : "mailto:csalvage@livelygig.com", "channelType" : "email" } ] },</v>
      </c>
      <c r="O65" s="3" t="str">
        <f>""</f>
        <v/>
      </c>
      <c r="P65" s="3">
        <v>1</v>
      </c>
      <c r="Q65" s="3"/>
      <c r="R65" s="3"/>
      <c r="S65" s="3"/>
      <c r="T65" s="128" t="str">
        <f>"""aliasLabels"" : [ "&amp;IF(NOT(ISBLANK(Table1[[#This Row],[label1]])),"{""label"": ""1"""&amp;"}"&amp;IF(NOT(ISBLANK(Table1[[#This Row],[label2]])),",{""label"": ""2"""&amp;"}"&amp;IF(NOT(ISBLANK(Table1[[#This Row],[label3]])),",{""label"":""3"""&amp;"}"&amp;IF(NOT(ISBLANK(Table1[[#This Row],[label4]])),",{""label"": ""4"""&amp;"}",""),""),""),"")&amp;"],"</f>
        <v>"aliasLabels" : [ {"label": "1"}],</v>
      </c>
      <c r="U65" s="3" t="str">
        <f t="shared" si="1"/>
        <v>"initialPosts" : [  ]</v>
      </c>
      <c r="V6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"d57e47d9-3ad4-45d3-9dd9-c7898dcfbfbc", "email" : "csalvage@livelygig.com", "pwd" : "1", "jsonBlob" : "{\"name\" : \"Cerdic Salvage\",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"mailto:csalvage@livelygig.com", "channelType" : "email" } ] },"aliasLabels" : [ {"label": "1"}],"initialPosts" : [  ] }, </v>
      </c>
    </row>
    <row r="66" spans="1:22" x14ac:dyDescent="0.25">
      <c r="A66" s="2">
        <v>65</v>
      </c>
      <c r="B66" s="1" t="s">
        <v>221</v>
      </c>
      <c r="C66" s="1" t="str">
        <f>LOWER(LEFT(Table1[[#This Row],[firstName]],1)&amp;Table1[[#This Row],[lastName]])&amp;"@livelygig.com"</f>
        <v>dnagy@livelygig.com</v>
      </c>
      <c r="D66" s="5" t="s">
        <v>121</v>
      </c>
      <c r="E66" s="5" t="s">
        <v>122</v>
      </c>
      <c r="F66" s="3">
        <v>1</v>
      </c>
      <c r="G66" s="3" t="str">
        <f>"mailto:"&amp;Table1[[#This Row],[email]]</f>
        <v>mailto:dnagy@livelygig.com</v>
      </c>
      <c r="H66" s="3" t="s">
        <v>251</v>
      </c>
      <c r="I66" s="3" t="s">
        <v>1170</v>
      </c>
      <c r="J66" s="3" t="str">
        <f>"""id"" : """&amp;Table1[[#This Row],[UUID]]&amp;""", "</f>
        <v xml:space="preserve">"id" : "3637b365-f83f-4746-9bad-041537e4ff2c", </v>
      </c>
      <c r="K66" s="3" t="str">
        <f>"""email"" : """&amp;Table1[[#This Row],[email]]&amp;""", "</f>
        <v xml:space="preserve">"email" : "dnagy@livelygig.com", </v>
      </c>
      <c r="L66" s="3" t="str">
        <f>"""pwd"" : """&amp;Table1[[#This Row],[pwd]]&amp;""", "</f>
        <v xml:space="preserve">"pwd" : "1", </v>
      </c>
      <c r="M66" s="3" t="str">
        <f>"""jsonBlob"" : ""{\""name\"" : \"""&amp;Table1[[#This Row],[firstName]]&amp;" "&amp;Table1[[#This Row],[lastName]]&amp;"\"", "&amp;"\""imgSrc\"" : \"""&amp;Table1[[#This Row],[profilePic]]&amp;"\""}"","</f>
        <v>"jsonBlob"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6" s="3" t="str">
        <f>"""contacts"" : { ""channels"": [ {""url"" : """&amp;Table1[[#This Row],[contact1]]&amp;""", ""channelType"" : """&amp;Table1[[#This Row],[contact1 type]]&amp;""" } ] },"</f>
        <v>"contacts" : { "channels": [ {"url" : "mailto:dnagy@livelygig.com", "channelType" : "email" } ] },</v>
      </c>
      <c r="O66" s="3" t="str">
        <f>""</f>
        <v/>
      </c>
      <c r="P66" s="3">
        <v>1</v>
      </c>
      <c r="Q66" s="3"/>
      <c r="R66" s="3"/>
      <c r="S66" s="3"/>
      <c r="T66" s="128" t="str">
        <f>"""aliasLabels"" : [ "&amp;IF(NOT(ISBLANK(Table1[[#This Row],[label1]])),"{""label"": ""1"""&amp;"}"&amp;IF(NOT(ISBLANK(Table1[[#This Row],[label2]])),",{""label"": ""2"""&amp;"}"&amp;IF(NOT(ISBLANK(Table1[[#This Row],[label3]])),",{""label"":""3"""&amp;"}"&amp;IF(NOT(ISBLANK(Table1[[#This Row],[label4]])),",{""label"": ""4"""&amp;"}",""),""),""),"")&amp;"],"</f>
        <v>"aliasLabels" : [ {"label": "1"}],</v>
      </c>
      <c r="U66" s="3" t="str">
        <f t="shared" ref="U66:U102" si="2">"""initialPosts"" : [  ]"</f>
        <v>"initialPosts" : [  ]</v>
      </c>
      <c r="V6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"3637b365-f83f-4746-9bad-041537e4ff2c", "email" : "dnagy@livelygig.com", "pwd" : "1", "jsonBlob" : "{\"name\" : \"Dragana Nagy\",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"mailto:dnagy@livelygig.com", "channelType" : "email" } ] },"aliasLabels" : [ {"label": "1"}],"initialPosts" : [  ] }, </v>
      </c>
    </row>
    <row r="67" spans="1:22" x14ac:dyDescent="0.25">
      <c r="A67" s="2">
        <v>66</v>
      </c>
      <c r="B67" s="1" t="s">
        <v>222</v>
      </c>
      <c r="C67" s="1" t="str">
        <f>LOWER(LEFT(Table1[[#This Row],[firstName]],1)&amp;Table1[[#This Row],[lastName]])&amp;"@livelygig.com"</f>
        <v>kestevez@livelygig.com</v>
      </c>
      <c r="D67" s="5" t="s">
        <v>123</v>
      </c>
      <c r="E67" s="5" t="s">
        <v>962</v>
      </c>
      <c r="F67" s="3">
        <v>1</v>
      </c>
      <c r="G67" s="3" t="str">
        <f>"mailto:"&amp;Table1[[#This Row],[email]]</f>
        <v>mailto:kestevez@livelygig.com</v>
      </c>
      <c r="H67" s="3" t="s">
        <v>251</v>
      </c>
      <c r="I67" s="3" t="s">
        <v>1170</v>
      </c>
      <c r="J67" s="3" t="str">
        <f>"""id"" : """&amp;Table1[[#This Row],[UUID]]&amp;""", "</f>
        <v xml:space="preserve">"id" : "9497068c-5c42-48e2-8de9-14a2e44dc651", </v>
      </c>
      <c r="K67" s="3" t="str">
        <f>"""email"" : """&amp;Table1[[#This Row],[email]]&amp;""", "</f>
        <v xml:space="preserve">"email" : "kestevez@livelygig.com", </v>
      </c>
      <c r="L67" s="3" t="str">
        <f>"""pwd"" : """&amp;Table1[[#This Row],[pwd]]&amp;""", "</f>
        <v xml:space="preserve">"pwd" : "1", </v>
      </c>
      <c r="M67" s="3" t="str">
        <f>"""jsonBlob"" : ""{\""name\"" : \"""&amp;Table1[[#This Row],[firstName]]&amp;" "&amp;Table1[[#This Row],[lastName]]&amp;"\"", "&amp;"\""imgSrc\"" : \"""&amp;Table1[[#This Row],[profilePic]]&amp;"\""}"","</f>
        <v>"jsonBlob"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7" s="3" t="str">
        <f>"""contacts"" : { ""channels"": [ {""url"" : """&amp;Table1[[#This Row],[contact1]]&amp;""", ""channelType"" : """&amp;Table1[[#This Row],[contact1 type]]&amp;""" } ] },"</f>
        <v>"contacts" : { "channels": [ {"url" : "mailto:kestevez@livelygig.com", "channelType" : "email" } ] },</v>
      </c>
      <c r="O67" s="3" t="str">
        <f>""</f>
        <v/>
      </c>
      <c r="P67" s="3">
        <v>1</v>
      </c>
      <c r="Q67" s="3"/>
      <c r="R67" s="3"/>
      <c r="S67" s="3"/>
      <c r="T67" s="128" t="str">
        <f>"""aliasLabels"" : [ "&amp;IF(NOT(ISBLANK(Table1[[#This Row],[label1]])),"{""label"": ""1"""&amp;"}"&amp;IF(NOT(ISBLANK(Table1[[#This Row],[label2]])),",{""label"": ""2"""&amp;"}"&amp;IF(NOT(ISBLANK(Table1[[#This Row],[label3]])),",{""label"":""3"""&amp;"}"&amp;IF(NOT(ISBLANK(Table1[[#This Row],[label4]])),",{""label"": ""4"""&amp;"}",""),""),""),"")&amp;"],"</f>
        <v>"aliasLabels" : [ {"label": "1"}],</v>
      </c>
      <c r="U67" s="3" t="str">
        <f t="shared" si="2"/>
        <v>"initialPosts" : [  ]</v>
      </c>
      <c r="V6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"9497068c-5c42-48e2-8de9-14a2e44dc651", "email" : "kestevez@livelygig.com", "pwd" : "1", "jsonBlob" : "{\"name\" : \"Karina Estevez\",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"mailto:kestevez@livelygig.com", "channelType" : "email" } ] },"aliasLabels" : [ {"label": "1"}],"initialPosts" : [  ] }, </v>
      </c>
    </row>
    <row r="68" spans="1:22" x14ac:dyDescent="0.25">
      <c r="A68" s="117">
        <v>67</v>
      </c>
      <c r="B68" s="5" t="s">
        <v>223</v>
      </c>
      <c r="C68" s="1" t="str">
        <f>LOWER(LEFT(Table1[[#This Row],[firstName]],1)&amp;Table1[[#This Row],[lastName]])&amp;"@livelygig.com"</f>
        <v>mmachado@livelygig.com</v>
      </c>
      <c r="D68" s="5" t="s">
        <v>124</v>
      </c>
      <c r="E68" s="5" t="s">
        <v>125</v>
      </c>
      <c r="F68" s="3">
        <v>1</v>
      </c>
      <c r="G68" s="3" t="str">
        <f>"mailto:"&amp;Table1[[#This Row],[email]]</f>
        <v>mailto:mmachado@livelygig.com</v>
      </c>
      <c r="H68" s="3" t="s">
        <v>251</v>
      </c>
      <c r="I68" s="3" t="s">
        <v>1170</v>
      </c>
      <c r="J68" s="3" t="str">
        <f>"""id"" : """&amp;Table1[[#This Row],[UUID]]&amp;""", "</f>
        <v xml:space="preserve">"id" : "dfe045e9-42ad-41e5-a2a0-9890b219e4f7", </v>
      </c>
      <c r="K68" s="3" t="str">
        <f>"""email"" : """&amp;Table1[[#This Row],[email]]&amp;""", "</f>
        <v xml:space="preserve">"email" : "mmachado@livelygig.com", </v>
      </c>
      <c r="L68" s="3" t="str">
        <f>"""pwd"" : """&amp;Table1[[#This Row],[pwd]]&amp;""", "</f>
        <v xml:space="preserve">"pwd" : "1", </v>
      </c>
      <c r="M68" s="3" t="str">
        <f>"""jsonBlob"" : ""{\""name\"" : \"""&amp;Table1[[#This Row],[firstName]]&amp;" "&amp;Table1[[#This Row],[lastName]]&amp;"\"", "&amp;"\""imgSrc\"" : \"""&amp;Table1[[#This Row],[profilePic]]&amp;"\""}"","</f>
        <v>"jsonBlob"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8" s="3" t="str">
        <f>"""contacts"" : { ""channels"": [ {""url"" : """&amp;Table1[[#This Row],[contact1]]&amp;""", ""channelType"" : """&amp;Table1[[#This Row],[contact1 type]]&amp;""" } ] },"</f>
        <v>"contacts" : { "channels": [ {"url" : "mailto:mmachado@livelygig.com", "channelType" : "email" } ] },</v>
      </c>
      <c r="O68" s="3" t="str">
        <f>""</f>
        <v/>
      </c>
      <c r="P68" s="3">
        <v>1</v>
      </c>
      <c r="Q68" s="3"/>
      <c r="R68" s="3"/>
      <c r="S68" s="3"/>
      <c r="T68" s="128" t="str">
        <f>"""aliasLabels"" : [ "&amp;IF(NOT(ISBLANK(Table1[[#This Row],[label1]])),"{""label"": ""1"""&amp;"}"&amp;IF(NOT(ISBLANK(Table1[[#This Row],[label2]])),",{""label"": ""2"""&amp;"}"&amp;IF(NOT(ISBLANK(Table1[[#This Row],[label3]])),",{""label"":""3"""&amp;"}"&amp;IF(NOT(ISBLANK(Table1[[#This Row],[label4]])),",{""label"": ""4"""&amp;"}",""),""),""),"")&amp;"],"</f>
        <v>"aliasLabels" : [ {"label": "1"}],</v>
      </c>
      <c r="U68" s="3" t="str">
        <f t="shared" si="2"/>
        <v>"initialPosts" : [  ]</v>
      </c>
      <c r="V6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"dfe045e9-42ad-41e5-a2a0-9890b219e4f7", "email" : "mmachado@livelygig.com", "pwd" : "1", "jsonBlob" : "{\"name\" : \"Mario Machado\",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"mailto:mmachado@livelygig.com", "channelType" : "email" } ] },"aliasLabels" : [ {"label": "1"}],"initialPosts" : [  ] }, </v>
      </c>
    </row>
    <row r="69" spans="1:22" x14ac:dyDescent="0.25">
      <c r="A69" s="2">
        <v>68</v>
      </c>
      <c r="B69" s="1" t="s">
        <v>224</v>
      </c>
      <c r="C69" s="1" t="str">
        <f>LOWER(LEFT(Table1[[#This Row],[firstName]],1)&amp;Table1[[#This Row],[lastName]])&amp;"@livelygig.com"</f>
        <v>dbenitez@livelygig.com</v>
      </c>
      <c r="D69" s="5" t="s">
        <v>126</v>
      </c>
      <c r="E69" s="5" t="s">
        <v>127</v>
      </c>
      <c r="F69" s="3">
        <v>1</v>
      </c>
      <c r="G69" s="3" t="str">
        <f>"mailto:"&amp;Table1[[#This Row],[email]]</f>
        <v>mailto:dbenitez@livelygig.com</v>
      </c>
      <c r="H69" s="3" t="s">
        <v>251</v>
      </c>
      <c r="I69" s="3" t="s">
        <v>1170</v>
      </c>
      <c r="J69" s="3" t="str">
        <f>"""id"" : """&amp;Table1[[#This Row],[UUID]]&amp;""", "</f>
        <v xml:space="preserve">"id" : "955f3107-fd5f-46bc-a28d-f18f82cc8cf6", </v>
      </c>
      <c r="K69" s="3" t="str">
        <f>"""email"" : """&amp;Table1[[#This Row],[email]]&amp;""", "</f>
        <v xml:space="preserve">"email" : "dbenitez@livelygig.com", </v>
      </c>
      <c r="L69" s="3" t="str">
        <f>"""pwd"" : """&amp;Table1[[#This Row],[pwd]]&amp;""", "</f>
        <v xml:space="preserve">"pwd" : "1", </v>
      </c>
      <c r="M69" s="3" t="str">
        <f>"""jsonBlob"" : ""{\""name\"" : \"""&amp;Table1[[#This Row],[firstName]]&amp;" "&amp;Table1[[#This Row],[lastName]]&amp;"\"", "&amp;"\""imgSrc\"" : \"""&amp;Table1[[#This Row],[profilePic]]&amp;"\""}"","</f>
        <v>"jsonBlob"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69" s="3" t="str">
        <f>"""contacts"" : { ""channels"": [ {""url"" : """&amp;Table1[[#This Row],[contact1]]&amp;""", ""channelType"" : """&amp;Table1[[#This Row],[contact1 type]]&amp;""" } ] },"</f>
        <v>"contacts" : { "channels": [ {"url" : "mailto:dbenitez@livelygig.com", "channelType" : "email" } ] },</v>
      </c>
      <c r="O69" s="3" t="str">
        <f>""</f>
        <v/>
      </c>
      <c r="P69" s="3">
        <v>1</v>
      </c>
      <c r="Q69" s="3"/>
      <c r="R69" s="3"/>
      <c r="S69" s="3"/>
      <c r="T69" s="128" t="str">
        <f>"""aliasLabels"" : [ "&amp;IF(NOT(ISBLANK(Table1[[#This Row],[label1]])),"{""label"": ""1"""&amp;"}"&amp;IF(NOT(ISBLANK(Table1[[#This Row],[label2]])),",{""label"": ""2"""&amp;"}"&amp;IF(NOT(ISBLANK(Table1[[#This Row],[label3]])),",{""label"":""3"""&amp;"}"&amp;IF(NOT(ISBLANK(Table1[[#This Row],[label4]])),",{""label"": ""4"""&amp;"}",""),""),""),"")&amp;"],"</f>
        <v>"aliasLabels" : [ {"label": "1"}],</v>
      </c>
      <c r="U69" s="3" t="str">
        <f t="shared" si="2"/>
        <v>"initialPosts" : [  ]</v>
      </c>
      <c r="V6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"955f3107-fd5f-46bc-a28d-f18f82cc8cf6", "email" : "dbenitez@livelygig.com", "pwd" : "1", "jsonBlob" : "{\"name\" : \"Davor Benitez\",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"mailto:dbenitez@livelygig.com", "channelType" : "email" } ] },"aliasLabels" : [ {"label": "1"}],"initialPosts" : [  ] }, </v>
      </c>
    </row>
    <row r="70" spans="1:22" x14ac:dyDescent="0.25">
      <c r="A70" s="2">
        <v>69</v>
      </c>
      <c r="B70" s="1" t="s">
        <v>225</v>
      </c>
      <c r="C70" s="1" t="str">
        <f>LOWER(LEFT(Table1[[#This Row],[firstName]],1)&amp;Table1[[#This Row],[lastName]])&amp;"@livelygig.com"</f>
        <v>apage@livelygig.com</v>
      </c>
      <c r="D70" s="5" t="s">
        <v>128</v>
      </c>
      <c r="E70" s="5" t="s">
        <v>129</v>
      </c>
      <c r="F70" s="3">
        <v>1</v>
      </c>
      <c r="G70" s="3" t="str">
        <f>"mailto:"&amp;Table1[[#This Row],[email]]</f>
        <v>mailto:apage@livelygig.com</v>
      </c>
      <c r="H70" s="3" t="s">
        <v>251</v>
      </c>
      <c r="I70" s="3" t="s">
        <v>1170</v>
      </c>
      <c r="J70" s="3" t="str">
        <f>"""id"" : """&amp;Table1[[#This Row],[UUID]]&amp;""", "</f>
        <v xml:space="preserve">"id" : "f7fe2ff1-5756-4ff9-a3fd-15961118746b", </v>
      </c>
      <c r="K70" s="3" t="str">
        <f>"""email"" : """&amp;Table1[[#This Row],[email]]&amp;""", "</f>
        <v xml:space="preserve">"email" : "apage@livelygig.com", </v>
      </c>
      <c r="L70" s="3" t="str">
        <f>"""pwd"" : """&amp;Table1[[#This Row],[pwd]]&amp;""", "</f>
        <v xml:space="preserve">"pwd" : "1", </v>
      </c>
      <c r="M70" s="3" t="str">
        <f>"""jsonBlob"" : ""{\""name\"" : \"""&amp;Table1[[#This Row],[firstName]]&amp;" "&amp;Table1[[#This Row],[lastName]]&amp;"\"", "&amp;"\""imgSrc\"" : \"""&amp;Table1[[#This Row],[profilePic]]&amp;"\""}"","</f>
        <v>"jsonBlob"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0" s="3" t="str">
        <f>"""contacts"" : { ""channels"": [ {""url"" : """&amp;Table1[[#This Row],[contact1]]&amp;""", ""channelType"" : """&amp;Table1[[#This Row],[contact1 type]]&amp;""" } ] },"</f>
        <v>"contacts" : { "channels": [ {"url" : "mailto:apage@livelygig.com", "channelType" : "email" } ] },</v>
      </c>
      <c r="O70" s="3" t="str">
        <f>""</f>
        <v/>
      </c>
      <c r="P70" s="3">
        <v>1</v>
      </c>
      <c r="Q70" s="3"/>
      <c r="R70" s="3"/>
      <c r="S70" s="3"/>
      <c r="T70" s="128" t="str">
        <f>"""aliasLabels"" : [ "&amp;IF(NOT(ISBLANK(Table1[[#This Row],[label1]])),"{""label"": ""1"""&amp;"}"&amp;IF(NOT(ISBLANK(Table1[[#This Row],[label2]])),",{""label"": ""2"""&amp;"}"&amp;IF(NOT(ISBLANK(Table1[[#This Row],[label3]])),",{""label"":""3"""&amp;"}"&amp;IF(NOT(ISBLANK(Table1[[#This Row],[label4]])),",{""label"": ""4"""&amp;"}",""),""),""),"")&amp;"],"</f>
        <v>"aliasLabels" : [ {"label": "1"}],</v>
      </c>
      <c r="U70" s="3" t="str">
        <f t="shared" si="2"/>
        <v>"initialPosts" : [  ]</v>
      </c>
      <c r="V7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"f7fe2ff1-5756-4ff9-a3fd-15961118746b", "email" : "apage@livelygig.com", "pwd" : "1", "jsonBlob" : "{\"name\" : \"Atarah Page\",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"mailto:apage@livelygig.com", "channelType" : "email" } ] },"aliasLabels" : [ {"label": "1"}],"initialPosts" : [  ] }, </v>
      </c>
    </row>
    <row r="71" spans="1:22" x14ac:dyDescent="0.25">
      <c r="A71" s="117">
        <v>70</v>
      </c>
      <c r="B71" s="1" t="s">
        <v>226</v>
      </c>
      <c r="C71" s="1" t="str">
        <f>LOWER(LEFT(Table1[[#This Row],[firstName]],1)&amp;Table1[[#This Row],[lastName]])&amp;"@livelygig.com"</f>
        <v>alim@livelygig.com</v>
      </c>
      <c r="D71" s="5" t="s">
        <v>130</v>
      </c>
      <c r="E71" s="5" t="s">
        <v>131</v>
      </c>
      <c r="F71" s="3">
        <v>1</v>
      </c>
      <c r="G71" s="3" t="str">
        <f>"mailto:"&amp;Table1[[#This Row],[email]]</f>
        <v>mailto:alim@livelygig.com</v>
      </c>
      <c r="H71" s="3" t="s">
        <v>251</v>
      </c>
      <c r="I71" s="3" t="s">
        <v>1170</v>
      </c>
      <c r="J71" s="3" t="str">
        <f>"""id"" : """&amp;Table1[[#This Row],[UUID]]&amp;""", "</f>
        <v xml:space="preserve">"id" : "4588b052-b643-4add-ade9-803c3607ffbd", </v>
      </c>
      <c r="K71" s="3" t="str">
        <f>"""email"" : """&amp;Table1[[#This Row],[email]]&amp;""", "</f>
        <v xml:space="preserve">"email" : "alim@livelygig.com", </v>
      </c>
      <c r="L71" s="3" t="str">
        <f>"""pwd"" : """&amp;Table1[[#This Row],[pwd]]&amp;""", "</f>
        <v xml:space="preserve">"pwd" : "1", </v>
      </c>
      <c r="M71" s="3" t="str">
        <f>"""jsonBlob"" : ""{\""name\"" : \"""&amp;Table1[[#This Row],[firstName]]&amp;" "&amp;Table1[[#This Row],[lastName]]&amp;"\"", "&amp;"\""imgSrc\"" : \"""&amp;Table1[[#This Row],[profilePic]]&amp;"\""}"","</f>
        <v>"jsonBlob"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1" s="3" t="str">
        <f>"""contacts"" : { ""channels"": [ {""url"" : """&amp;Table1[[#This Row],[contact1]]&amp;""", ""channelType"" : """&amp;Table1[[#This Row],[contact1 type]]&amp;""" } ] },"</f>
        <v>"contacts" : { "channels": [ {"url" : "mailto:alim@livelygig.com", "channelType" : "email" } ] },</v>
      </c>
      <c r="O71" s="3" t="str">
        <f>""</f>
        <v/>
      </c>
      <c r="P71" s="3">
        <v>1</v>
      </c>
      <c r="Q71" s="3"/>
      <c r="R71" s="3"/>
      <c r="S71" s="3"/>
      <c r="T71" s="128" t="str">
        <f>"""aliasLabels"" : [ "&amp;IF(NOT(ISBLANK(Table1[[#This Row],[label1]])),"{""label"": ""1"""&amp;"}"&amp;IF(NOT(ISBLANK(Table1[[#This Row],[label2]])),",{""label"": ""2"""&amp;"}"&amp;IF(NOT(ISBLANK(Table1[[#This Row],[label3]])),",{""label"":""3"""&amp;"}"&amp;IF(NOT(ISBLANK(Table1[[#This Row],[label4]])),",{""label"": ""4"""&amp;"}",""),""),""),"")&amp;"],"</f>
        <v>"aliasLabels" : [ {"label": "1"}],</v>
      </c>
      <c r="U71" s="3" t="str">
        <f t="shared" si="2"/>
        <v>"initialPosts" : [  ]</v>
      </c>
      <c r="V7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"4588b052-b643-4add-ade9-803c3607ffbd", "email" : "alim@livelygig.com", "pwd" : "1", "jsonBlob" : "{\"name\" : \"Anita Lim\",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"mailto:alim@livelygig.com", "channelType" : "email" } ] },"aliasLabels" : [ {"label": "1"}],"initialPosts" : [  ] }, </v>
      </c>
    </row>
    <row r="72" spans="1:22" x14ac:dyDescent="0.25">
      <c r="A72" s="2">
        <v>71</v>
      </c>
      <c r="B72" s="5" t="s">
        <v>227</v>
      </c>
      <c r="C72" s="1" t="str">
        <f>LOWER(LEFT(Table1[[#This Row],[firstName]],1)&amp;Table1[[#This Row],[lastName]])&amp;"@livelygig.com"</f>
        <v>ymasson@livelygig.com</v>
      </c>
      <c r="D72" s="5" t="s">
        <v>132</v>
      </c>
      <c r="E72" s="5" t="s">
        <v>133</v>
      </c>
      <c r="F72" s="3">
        <v>1</v>
      </c>
      <c r="G72" s="3" t="str">
        <f>"mailto:"&amp;Table1[[#This Row],[email]]</f>
        <v>mailto:ymasson@livelygig.com</v>
      </c>
      <c r="H72" s="3" t="s">
        <v>251</v>
      </c>
      <c r="I72" s="3" t="s">
        <v>1170</v>
      </c>
      <c r="J72" s="3" t="str">
        <f>"""id"" : """&amp;Table1[[#This Row],[UUID]]&amp;""", "</f>
        <v xml:space="preserve">"id" : "16b3ad7e-8e05-4f35-a81a-4e28b3456f73", </v>
      </c>
      <c r="K72" s="3" t="str">
        <f>"""email"" : """&amp;Table1[[#This Row],[email]]&amp;""", "</f>
        <v xml:space="preserve">"email" : "ymasson@livelygig.com", </v>
      </c>
      <c r="L72" s="3" t="str">
        <f>"""pwd"" : """&amp;Table1[[#This Row],[pwd]]&amp;""", "</f>
        <v xml:space="preserve">"pwd" : "1", </v>
      </c>
      <c r="M72" s="3" t="str">
        <f>"""jsonBlob"" : ""{\""name\"" : \"""&amp;Table1[[#This Row],[firstName]]&amp;" "&amp;Table1[[#This Row],[lastName]]&amp;"\"", "&amp;"\""imgSrc\"" : \"""&amp;Table1[[#This Row],[profilePic]]&amp;"\""}"","</f>
        <v>"jsonBlob"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2" s="3" t="str">
        <f>"""contacts"" : { ""channels"": [ {""url"" : """&amp;Table1[[#This Row],[contact1]]&amp;""", ""channelType"" : """&amp;Table1[[#This Row],[contact1 type]]&amp;""" } ] },"</f>
        <v>"contacts" : { "channels": [ {"url" : "mailto:ymasson@livelygig.com", "channelType" : "email" } ] },</v>
      </c>
      <c r="O72" s="3" t="str">
        <f>""</f>
        <v/>
      </c>
      <c r="P72" s="3">
        <v>1</v>
      </c>
      <c r="Q72" s="3"/>
      <c r="R72" s="3"/>
      <c r="S72" s="3"/>
      <c r="T72" s="128" t="str">
        <f>"""aliasLabels"" : [ "&amp;IF(NOT(ISBLANK(Table1[[#This Row],[label1]])),"{""label"": ""1"""&amp;"}"&amp;IF(NOT(ISBLANK(Table1[[#This Row],[label2]])),",{""label"": ""2"""&amp;"}"&amp;IF(NOT(ISBLANK(Table1[[#This Row],[label3]])),",{""label"":""3"""&amp;"}"&amp;IF(NOT(ISBLANK(Table1[[#This Row],[label4]])),",{""label"": ""4"""&amp;"}",""),""),""),"")&amp;"],"</f>
        <v>"aliasLabels" : [ {"label": "1"}],</v>
      </c>
      <c r="U72" s="3" t="str">
        <f t="shared" si="2"/>
        <v>"initialPosts" : [  ]</v>
      </c>
      <c r="V7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"16b3ad7e-8e05-4f35-a81a-4e28b3456f73", "email" : "ymasson@livelygig.com", "pwd" : "1", "jsonBlob" : "{\"name\" : \"Yadira Masson\",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"mailto:ymasson@livelygig.com", "channelType" : "email" } ] },"aliasLabels" : [ {"label": "1"}],"initialPosts" : [  ] }, </v>
      </c>
    </row>
    <row r="73" spans="1:22" x14ac:dyDescent="0.25">
      <c r="A73" s="2">
        <v>72</v>
      </c>
      <c r="B73" s="1" t="s">
        <v>228</v>
      </c>
      <c r="C73" s="1" t="str">
        <f>LOWER(LEFT(Table1[[#This Row],[firstName]],1)&amp;Table1[[#This Row],[lastName]])&amp;"@livelygig.com"</f>
        <v>cmendel@livelygig.com</v>
      </c>
      <c r="D73" s="5" t="s">
        <v>134</v>
      </c>
      <c r="E73" s="5" t="s">
        <v>135</v>
      </c>
      <c r="F73" s="3">
        <v>1</v>
      </c>
      <c r="G73" s="3" t="str">
        <f>"mailto:"&amp;Table1[[#This Row],[email]]</f>
        <v>mailto:cmendel@livelygig.com</v>
      </c>
      <c r="H73" s="3" t="s">
        <v>251</v>
      </c>
      <c r="I73" s="3" t="s">
        <v>1170</v>
      </c>
      <c r="J73" s="3" t="str">
        <f>"""id"" : """&amp;Table1[[#This Row],[UUID]]&amp;""", "</f>
        <v xml:space="preserve">"id" : "63653fbb-2f01-4952-a455-a637f46db7ee", </v>
      </c>
      <c r="K73" s="3" t="str">
        <f>"""email"" : """&amp;Table1[[#This Row],[email]]&amp;""", "</f>
        <v xml:space="preserve">"email" : "cmendel@livelygig.com", </v>
      </c>
      <c r="L73" s="3" t="str">
        <f>"""pwd"" : """&amp;Table1[[#This Row],[pwd]]&amp;""", "</f>
        <v xml:space="preserve">"pwd" : "1", </v>
      </c>
      <c r="M73" s="3" t="str">
        <f>"""jsonBlob"" : ""{\""name\"" : \"""&amp;Table1[[#This Row],[firstName]]&amp;" "&amp;Table1[[#This Row],[lastName]]&amp;"\"", "&amp;"\""imgSrc\"" : \"""&amp;Table1[[#This Row],[profilePic]]&amp;"\""}"","</f>
        <v>"jsonBlob"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3" s="3" t="str">
        <f>"""contacts"" : { ""channels"": [ {""url"" : """&amp;Table1[[#This Row],[contact1]]&amp;""", ""channelType"" : """&amp;Table1[[#This Row],[contact1 type]]&amp;""" } ] },"</f>
        <v>"contacts" : { "channels": [ {"url" : "mailto:cmendel@livelygig.com", "channelType" : "email" } ] },</v>
      </c>
      <c r="O73" s="3" t="str">
        <f>""</f>
        <v/>
      </c>
      <c r="P73" s="3">
        <v>1</v>
      </c>
      <c r="Q73" s="3"/>
      <c r="R73" s="3"/>
      <c r="S73" s="3"/>
      <c r="T73" s="128" t="str">
        <f>"""aliasLabels"" : [ "&amp;IF(NOT(ISBLANK(Table1[[#This Row],[label1]])),"{""label"": ""1"""&amp;"}"&amp;IF(NOT(ISBLANK(Table1[[#This Row],[label2]])),",{""label"": ""2"""&amp;"}"&amp;IF(NOT(ISBLANK(Table1[[#This Row],[label3]])),",{""label"":""3"""&amp;"}"&amp;IF(NOT(ISBLANK(Table1[[#This Row],[label4]])),",{""label"": ""4"""&amp;"}",""),""),""),"")&amp;"],"</f>
        <v>"aliasLabels" : [ {"label": "1"}],</v>
      </c>
      <c r="U73" s="3" t="str">
        <f t="shared" si="2"/>
        <v>"initialPosts" : [  ]</v>
      </c>
      <c r="V7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"63653fbb-2f01-4952-a455-a637f46db7ee", "email" : "cmendel@livelygig.com", "pwd" : "1", "jsonBlob" : "{\"name\" : \"Chibueze Mendel\",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"mailto:cmendel@livelygig.com", "channelType" : "email" } ] },"aliasLabels" : [ {"label": "1"}],"initialPosts" : [  ] }, </v>
      </c>
    </row>
    <row r="74" spans="1:22" x14ac:dyDescent="0.25">
      <c r="A74" s="117">
        <v>73</v>
      </c>
      <c r="B74" s="1" t="s">
        <v>229</v>
      </c>
      <c r="C74" s="1" t="str">
        <f>LOWER(LEFT(Table1[[#This Row],[firstName]],1)&amp;Table1[[#This Row],[lastName]])&amp;"@livelygig.com"</f>
        <v>lchevrolet@livelygig.com</v>
      </c>
      <c r="D74" s="5" t="s">
        <v>136</v>
      </c>
      <c r="E74" s="5" t="s">
        <v>137</v>
      </c>
      <c r="F74" s="3">
        <v>1</v>
      </c>
      <c r="G74" s="3" t="str">
        <f>"mailto:"&amp;Table1[[#This Row],[email]]</f>
        <v>mailto:lchevrolet@livelygig.com</v>
      </c>
      <c r="H74" s="3" t="s">
        <v>251</v>
      </c>
      <c r="I74" s="3" t="s">
        <v>1170</v>
      </c>
      <c r="J74" s="3" t="str">
        <f>"""id"" : """&amp;Table1[[#This Row],[UUID]]&amp;""", "</f>
        <v xml:space="preserve">"id" : "d1567958-1d4b-48eb-9613-fbfe7dc352b4", </v>
      </c>
      <c r="K74" s="3" t="str">
        <f>"""email"" : """&amp;Table1[[#This Row],[email]]&amp;""", "</f>
        <v xml:space="preserve">"email" : "lchevrolet@livelygig.com", </v>
      </c>
      <c r="L74" s="3" t="str">
        <f>"""pwd"" : """&amp;Table1[[#This Row],[pwd]]&amp;""", "</f>
        <v xml:space="preserve">"pwd" : "1", </v>
      </c>
      <c r="M74" s="3" t="str">
        <f>"""jsonBlob"" : ""{\""name\"" : \"""&amp;Table1[[#This Row],[firstName]]&amp;" "&amp;Table1[[#This Row],[lastName]]&amp;"\"", "&amp;"\""imgSrc\"" : \"""&amp;Table1[[#This Row],[profilePic]]&amp;"\""}"","</f>
        <v>"jsonBlob"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4" s="3" t="str">
        <f>"""contacts"" : { ""channels"": [ {""url"" : """&amp;Table1[[#This Row],[contact1]]&amp;""", ""channelType"" : """&amp;Table1[[#This Row],[contact1 type]]&amp;""" } ] },"</f>
        <v>"contacts" : { "channels": [ {"url" : "mailto:lchevrolet@livelygig.com", "channelType" : "email" } ] },</v>
      </c>
      <c r="O74" s="3" t="str">
        <f>""</f>
        <v/>
      </c>
      <c r="P74" s="3">
        <v>1</v>
      </c>
      <c r="Q74" s="3"/>
      <c r="R74" s="3"/>
      <c r="S74" s="3"/>
      <c r="T74" s="128" t="str">
        <f>"""aliasLabels"" : [ "&amp;IF(NOT(ISBLANK(Table1[[#This Row],[label1]])),"{""label"": ""1"""&amp;"}"&amp;IF(NOT(ISBLANK(Table1[[#This Row],[label2]])),",{""label"": ""2"""&amp;"}"&amp;IF(NOT(ISBLANK(Table1[[#This Row],[label3]])),",{""label"":""3"""&amp;"}"&amp;IF(NOT(ISBLANK(Table1[[#This Row],[label4]])),",{""label"": ""4"""&amp;"}",""),""),""),"")&amp;"],"</f>
        <v>"aliasLabels" : [ {"label": "1"}],</v>
      </c>
      <c r="U74" s="3" t="str">
        <f t="shared" si="2"/>
        <v>"initialPosts" : [  ]</v>
      </c>
      <c r="V7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"d1567958-1d4b-48eb-9613-fbfe7dc352b4", "email" : "lchevrolet@livelygig.com", "pwd" : "1", "jsonBlob" : "{\"name\" : \"Lyuba Chevrolet\",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"mailto:lchevrolet@livelygig.com", "channelType" : "email" } ] },"aliasLabels" : [ {"label": "1"}],"initialPosts" : [  ] }, </v>
      </c>
    </row>
    <row r="75" spans="1:22" x14ac:dyDescent="0.25">
      <c r="A75" s="2">
        <v>74</v>
      </c>
      <c r="B75" s="1" t="s">
        <v>230</v>
      </c>
      <c r="C75" s="1" t="str">
        <f>LOWER(LEFT(Table1[[#This Row],[firstName]],1)&amp;Table1[[#This Row],[lastName]])&amp;"@livelygig.com"</f>
        <v>esheinfeld@livelygig.com</v>
      </c>
      <c r="D75" s="5" t="s">
        <v>138</v>
      </c>
      <c r="E75" s="5" t="s">
        <v>139</v>
      </c>
      <c r="F75" s="3">
        <v>1</v>
      </c>
      <c r="G75" s="3" t="str">
        <f>"mailto:"&amp;Table1[[#This Row],[email]]</f>
        <v>mailto:esheinfeld@livelygig.com</v>
      </c>
      <c r="H75" s="3" t="s">
        <v>251</v>
      </c>
      <c r="I75" s="3" t="s">
        <v>1170</v>
      </c>
      <c r="J75" s="3" t="str">
        <f>"""id"" : """&amp;Table1[[#This Row],[UUID]]&amp;""", "</f>
        <v xml:space="preserve">"id" : "1e15d29f-3bfc-4c23-8be7-6f4bb0e19df9", </v>
      </c>
      <c r="K75" s="3" t="str">
        <f>"""email"" : """&amp;Table1[[#This Row],[email]]&amp;""", "</f>
        <v xml:space="preserve">"email" : "esheinfeld@livelygig.com", </v>
      </c>
      <c r="L75" s="3" t="str">
        <f>"""pwd"" : """&amp;Table1[[#This Row],[pwd]]&amp;""", "</f>
        <v xml:space="preserve">"pwd" : "1", </v>
      </c>
      <c r="M75" s="3" t="str">
        <f>"""jsonBlob"" : ""{\""name\"" : \"""&amp;Table1[[#This Row],[firstName]]&amp;" "&amp;Table1[[#This Row],[lastName]]&amp;"\"", "&amp;"\""imgSrc\"" : \"""&amp;Table1[[#This Row],[profilePic]]&amp;"\""}"","</f>
        <v>"jsonBlob"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5" s="3" t="str">
        <f>"""contacts"" : { ""channels"": [ {""url"" : """&amp;Table1[[#This Row],[contact1]]&amp;""", ""channelType"" : """&amp;Table1[[#This Row],[contact1 type]]&amp;""" } ] },"</f>
        <v>"contacts" : { "channels": [ {"url" : "mailto:esheinfeld@livelygig.com", "channelType" : "email" } ] },</v>
      </c>
      <c r="O75" s="3" t="str">
        <f>""</f>
        <v/>
      </c>
      <c r="P75" s="3">
        <v>1</v>
      </c>
      <c r="Q75" s="3"/>
      <c r="R75" s="3"/>
      <c r="S75" s="3"/>
      <c r="T75" s="128" t="str">
        <f>"""aliasLabels"" : [ "&amp;IF(NOT(ISBLANK(Table1[[#This Row],[label1]])),"{""label"": ""1"""&amp;"}"&amp;IF(NOT(ISBLANK(Table1[[#This Row],[label2]])),",{""label"": ""2"""&amp;"}"&amp;IF(NOT(ISBLANK(Table1[[#This Row],[label3]])),",{""label"":""3"""&amp;"}"&amp;IF(NOT(ISBLANK(Table1[[#This Row],[label4]])),",{""label"": ""4"""&amp;"}",""),""),""),"")&amp;"],"</f>
        <v>"aliasLabels" : [ {"label": "1"}],</v>
      </c>
      <c r="U75" s="3" t="str">
        <f t="shared" si="2"/>
        <v>"initialPosts" : [  ]</v>
      </c>
      <c r="V7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"1e15d29f-3bfc-4c23-8be7-6f4bb0e19df9", "email" : "esheinfeld@livelygig.com", "pwd" : "1", "jsonBlob" : "{\"name\" : \"Eva Sheinfeld\",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"mailto:esheinfeld@livelygig.com", "channelType" : "email" } ] },"aliasLabels" : [ {"label": "1"}],"initialPosts" : [  ] }, </v>
      </c>
    </row>
    <row r="76" spans="1:22" x14ac:dyDescent="0.25">
      <c r="A76" s="2">
        <v>75</v>
      </c>
      <c r="B76" s="5" t="s">
        <v>231</v>
      </c>
      <c r="C76" s="1" t="str">
        <f>LOWER(LEFT(Table1[[#This Row],[firstName]],1)&amp;Table1[[#This Row],[lastName]])&amp;"@livelygig.com"</f>
        <v>ddaniau@livelygig.com</v>
      </c>
      <c r="D76" s="5" t="s">
        <v>140</v>
      </c>
      <c r="E76" s="5" t="s">
        <v>141</v>
      </c>
      <c r="F76" s="3">
        <v>1</v>
      </c>
      <c r="G76" s="3" t="str">
        <f>"mailto:"&amp;Table1[[#This Row],[email]]</f>
        <v>mailto:ddaniau@livelygig.com</v>
      </c>
      <c r="H76" s="3" t="s">
        <v>251</v>
      </c>
      <c r="I76" s="3" t="s">
        <v>1170</v>
      </c>
      <c r="J76" s="3" t="str">
        <f>"""id"" : """&amp;Table1[[#This Row],[UUID]]&amp;""", "</f>
        <v xml:space="preserve">"id" : "dd8bdf36-fdd1-4046-9fb7-f36848840cdd", </v>
      </c>
      <c r="K76" s="3" t="str">
        <f>"""email"" : """&amp;Table1[[#This Row],[email]]&amp;""", "</f>
        <v xml:space="preserve">"email" : "ddaniau@livelygig.com", </v>
      </c>
      <c r="L76" s="3" t="str">
        <f>"""pwd"" : """&amp;Table1[[#This Row],[pwd]]&amp;""", "</f>
        <v xml:space="preserve">"pwd" : "1", </v>
      </c>
      <c r="M76" s="3" t="str">
        <f>"""jsonBlob"" : ""{\""name\"" : \"""&amp;Table1[[#This Row],[firstName]]&amp;" "&amp;Table1[[#This Row],[lastName]]&amp;"\"", "&amp;"\""imgSrc\"" : \"""&amp;Table1[[#This Row],[profilePic]]&amp;"\""}"","</f>
        <v>"jsonBlob"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6" s="3" t="str">
        <f>"""contacts"" : { ""channels"": [ {""url"" : """&amp;Table1[[#This Row],[contact1]]&amp;""", ""channelType"" : """&amp;Table1[[#This Row],[contact1 type]]&amp;""" } ] },"</f>
        <v>"contacts" : { "channels": [ {"url" : "mailto:ddaniau@livelygig.com", "channelType" : "email" } ] },</v>
      </c>
      <c r="O76" s="3" t="str">
        <f>""</f>
        <v/>
      </c>
      <c r="P76" s="3">
        <v>1</v>
      </c>
      <c r="Q76" s="3"/>
      <c r="R76" s="3"/>
      <c r="S76" s="3"/>
      <c r="T76" s="128" t="str">
        <f>"""aliasLabels"" : [ "&amp;IF(NOT(ISBLANK(Table1[[#This Row],[label1]])),"{""label"": ""1"""&amp;"}"&amp;IF(NOT(ISBLANK(Table1[[#This Row],[label2]])),",{""label"": ""2"""&amp;"}"&amp;IF(NOT(ISBLANK(Table1[[#This Row],[label3]])),",{""label"":""3"""&amp;"}"&amp;IF(NOT(ISBLANK(Table1[[#This Row],[label4]])),",{""label"": ""4"""&amp;"}",""),""),""),"")&amp;"],"</f>
        <v>"aliasLabels" : [ {"label": "1"}],</v>
      </c>
      <c r="U76" s="3" t="str">
        <f t="shared" si="2"/>
        <v>"initialPosts" : [  ]</v>
      </c>
      <c r="V7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"dd8bdf36-fdd1-4046-9fb7-f36848840cdd", "email" : "ddaniau@livelygig.com", "pwd" : "1", "jsonBlob" : "{\"name\" : \"Dorofei Daniau\",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"mailto:ddaniau@livelygig.com", "channelType" : "email" } ] },"aliasLabels" : [ {"label": "1"}],"initialPosts" : [  ] }, </v>
      </c>
    </row>
    <row r="77" spans="1:22" x14ac:dyDescent="0.25">
      <c r="A77" s="117">
        <v>76</v>
      </c>
      <c r="B77" s="1" t="s">
        <v>232</v>
      </c>
      <c r="C77" s="1" t="str">
        <f>LOWER(LEFT(Table1[[#This Row],[firstName]],1)&amp;Table1[[#This Row],[lastName]])&amp;"@livelygig.com"</f>
        <v>tzhu@livelygig.com</v>
      </c>
      <c r="D77" s="5" t="s">
        <v>142</v>
      </c>
      <c r="E77" s="5" t="s">
        <v>143</v>
      </c>
      <c r="F77" s="3">
        <v>1</v>
      </c>
      <c r="G77" s="3" t="str">
        <f>"mailto:"&amp;Table1[[#This Row],[email]]</f>
        <v>mailto:tzhu@livelygig.com</v>
      </c>
      <c r="H77" s="3" t="s">
        <v>251</v>
      </c>
      <c r="I77" s="3" t="s">
        <v>1170</v>
      </c>
      <c r="J77" s="3" t="str">
        <f>"""id"" : """&amp;Table1[[#This Row],[UUID]]&amp;""", "</f>
        <v xml:space="preserve">"id" : "b320523a-00e1-4700-bdac-8ff06aad24fc", </v>
      </c>
      <c r="K77" s="3" t="str">
        <f>"""email"" : """&amp;Table1[[#This Row],[email]]&amp;""", "</f>
        <v xml:space="preserve">"email" : "tzhu@livelygig.com", </v>
      </c>
      <c r="L77" s="3" t="str">
        <f>"""pwd"" : """&amp;Table1[[#This Row],[pwd]]&amp;""", "</f>
        <v xml:space="preserve">"pwd" : "1", </v>
      </c>
      <c r="M77" s="3" t="str">
        <f>"""jsonBlob"" : ""{\""name\"" : \"""&amp;Table1[[#This Row],[firstName]]&amp;" "&amp;Table1[[#This Row],[lastName]]&amp;"\"", "&amp;"\""imgSrc\"" : \"""&amp;Table1[[#This Row],[profilePic]]&amp;"\""}"","</f>
        <v>"jsonBlob"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7" s="3" t="str">
        <f>"""contacts"" : { ""channels"": [ {""url"" : """&amp;Table1[[#This Row],[contact1]]&amp;""", ""channelType"" : """&amp;Table1[[#This Row],[contact1 type]]&amp;""" } ] },"</f>
        <v>"contacts" : { "channels": [ {"url" : "mailto:tzhu@livelygig.com", "channelType" : "email" } ] },</v>
      </c>
      <c r="O77" s="3" t="str">
        <f>""</f>
        <v/>
      </c>
      <c r="P77" s="3">
        <v>1</v>
      </c>
      <c r="Q77" s="3"/>
      <c r="R77" s="3"/>
      <c r="S77" s="3"/>
      <c r="T77" s="128" t="str">
        <f>"""aliasLabels"" : [ "&amp;IF(NOT(ISBLANK(Table1[[#This Row],[label1]])),"{""label"": ""1"""&amp;"}"&amp;IF(NOT(ISBLANK(Table1[[#This Row],[label2]])),",{""label"": ""2"""&amp;"}"&amp;IF(NOT(ISBLANK(Table1[[#This Row],[label3]])),",{""label"":""3"""&amp;"}"&amp;IF(NOT(ISBLANK(Table1[[#This Row],[label4]])),",{""label"": ""4"""&amp;"}",""),""),""),"")&amp;"],"</f>
        <v>"aliasLabels" : [ {"label": "1"}],</v>
      </c>
      <c r="U77" s="3" t="str">
        <f t="shared" si="2"/>
        <v>"initialPosts" : [  ]</v>
      </c>
      <c r="V7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"b320523a-00e1-4700-bdac-8ff06aad24fc", "email" : "tzhu@livelygig.com", "pwd" : "1", "jsonBlob" : "{\"name\" : \"Toomas Zhu\",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"mailto:tzhu@livelygig.com", "channelType" : "email" } ] },"aliasLabels" : [ {"label": "1"}],"initialPosts" : [  ] }, </v>
      </c>
    </row>
    <row r="78" spans="1:22" x14ac:dyDescent="0.25">
      <c r="A78" s="2">
        <v>77</v>
      </c>
      <c r="B78" s="1" t="s">
        <v>233</v>
      </c>
      <c r="C78" s="1" t="str">
        <f>LOWER(LEFT(Table1[[#This Row],[firstName]],1)&amp;Table1[[#This Row],[lastName]])&amp;"@livelygig.com"</f>
        <v>mhakim@livelygig.com</v>
      </c>
      <c r="D78" s="5" t="s">
        <v>144</v>
      </c>
      <c r="E78" s="5" t="s">
        <v>145</v>
      </c>
      <c r="F78" s="3">
        <v>1</v>
      </c>
      <c r="G78" s="3" t="str">
        <f>"mailto:"&amp;Table1[[#This Row],[email]]</f>
        <v>mailto:mhakim@livelygig.com</v>
      </c>
      <c r="H78" s="3" t="s">
        <v>251</v>
      </c>
      <c r="I78" s="3" t="s">
        <v>1170</v>
      </c>
      <c r="J78" s="3" t="str">
        <f>"""id"" : """&amp;Table1[[#This Row],[UUID]]&amp;""", "</f>
        <v xml:space="preserve">"id" : "af258f6f-4dea-4f5a-936d-be49c638b262", </v>
      </c>
      <c r="K78" s="3" t="str">
        <f>"""email"" : """&amp;Table1[[#This Row],[email]]&amp;""", "</f>
        <v xml:space="preserve">"email" : "mhakim@livelygig.com", </v>
      </c>
      <c r="L78" s="3" t="str">
        <f>"""pwd"" : """&amp;Table1[[#This Row],[pwd]]&amp;""", "</f>
        <v xml:space="preserve">"pwd" : "1", </v>
      </c>
      <c r="M78" s="3" t="str">
        <f>"""jsonBlob"" : ""{\""name\"" : \"""&amp;Table1[[#This Row],[firstName]]&amp;" "&amp;Table1[[#This Row],[lastName]]&amp;"\"", "&amp;"\""imgSrc\"" : \"""&amp;Table1[[#This Row],[profilePic]]&amp;"\""}"","</f>
        <v>"jsonBlob"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8" s="3" t="str">
        <f>"""contacts"" : { ""channels"": [ {""url"" : """&amp;Table1[[#This Row],[contact1]]&amp;""", ""channelType"" : """&amp;Table1[[#This Row],[contact1 type]]&amp;""" } ] },"</f>
        <v>"contacts" : { "channels": [ {"url" : "mailto:mhakim@livelygig.com", "channelType" : "email" } ] },</v>
      </c>
      <c r="O78" s="3" t="str">
        <f>""</f>
        <v/>
      </c>
      <c r="P78" s="3">
        <v>1</v>
      </c>
      <c r="Q78" s="3"/>
      <c r="R78" s="3"/>
      <c r="S78" s="3"/>
      <c r="T78" s="128" t="str">
        <f>"""aliasLabels"" : [ "&amp;IF(NOT(ISBLANK(Table1[[#This Row],[label1]])),"{""label"": ""1"""&amp;"}"&amp;IF(NOT(ISBLANK(Table1[[#This Row],[label2]])),",{""label"": ""2"""&amp;"}"&amp;IF(NOT(ISBLANK(Table1[[#This Row],[label3]])),",{""label"":""3"""&amp;"}"&amp;IF(NOT(ISBLANK(Table1[[#This Row],[label4]])),",{""label"": ""4"""&amp;"}",""),""),""),"")&amp;"],"</f>
        <v>"aliasLabels" : [ {"label": "1"}],</v>
      </c>
      <c r="U78" s="3" t="str">
        <f t="shared" si="2"/>
        <v>"initialPosts" : [  ]</v>
      </c>
      <c r="V7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"af258f6f-4dea-4f5a-936d-be49c638b262", "email" : "mhakim@livelygig.com", "pwd" : "1", "jsonBlob" : "{\"name\" : \"Musa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"mailto:mhakim@livelygig.com", "channelType" : "email" } ] },"aliasLabels" : [ {"label": "1"}],"initialPosts" : [  ] }, </v>
      </c>
    </row>
    <row r="79" spans="1:22" x14ac:dyDescent="0.25">
      <c r="A79" s="2">
        <v>78</v>
      </c>
      <c r="B79" s="1" t="s">
        <v>234</v>
      </c>
      <c r="C79" s="1" t="str">
        <f>LOWER(LEFT(Table1[[#This Row],[firstName]],1)&amp;Table1[[#This Row],[lastName]])&amp;"@livelygig.com"</f>
        <v>aamirmoez@livelygig.com</v>
      </c>
      <c r="D79" s="5" t="s">
        <v>146</v>
      </c>
      <c r="E79" s="5" t="s">
        <v>147</v>
      </c>
      <c r="F79" s="3">
        <v>1</v>
      </c>
      <c r="G79" s="3" t="str">
        <f>"mailto:"&amp;Table1[[#This Row],[email]]</f>
        <v>mailto:aamirmoez@livelygig.com</v>
      </c>
      <c r="H79" s="3" t="s">
        <v>251</v>
      </c>
      <c r="I79" s="3" t="s">
        <v>1170</v>
      </c>
      <c r="J79" s="3" t="str">
        <f>"""id"" : """&amp;Table1[[#This Row],[UUID]]&amp;""", "</f>
        <v xml:space="preserve">"id" : "04171b5e-c892-4647-aba2-9eed98b15214", </v>
      </c>
      <c r="K79" s="3" t="str">
        <f>"""email"" : """&amp;Table1[[#This Row],[email]]&amp;""", "</f>
        <v xml:space="preserve">"email" : "aamirmoez@livelygig.com", </v>
      </c>
      <c r="L79" s="3" t="str">
        <f>"""pwd"" : """&amp;Table1[[#This Row],[pwd]]&amp;""", "</f>
        <v xml:space="preserve">"pwd" : "1", </v>
      </c>
      <c r="M79" s="3" t="str">
        <f>"""jsonBlob"" : ""{\""name\"" : \"""&amp;Table1[[#This Row],[firstName]]&amp;" "&amp;Table1[[#This Row],[lastName]]&amp;"\"", "&amp;"\""imgSrc\"" : \"""&amp;Table1[[#This Row],[profilePic]]&amp;"\""}"","</f>
        <v>"jsonBlob"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79" s="3" t="str">
        <f>"""contacts"" : { ""channels"": [ {""url"" : """&amp;Table1[[#This Row],[contact1]]&amp;""", ""channelType"" : """&amp;Table1[[#This Row],[contact1 type]]&amp;""" } ] },"</f>
        <v>"contacts" : { "channels": [ {"url" : "mailto:aamirmoez@livelygig.com", "channelType" : "email" } ] },</v>
      </c>
      <c r="O79" s="3" t="str">
        <f>""</f>
        <v/>
      </c>
      <c r="P79" s="3">
        <v>1</v>
      </c>
      <c r="Q79" s="3"/>
      <c r="R79" s="3"/>
      <c r="S79" s="3"/>
      <c r="T79" s="128" t="str">
        <f>"""aliasLabels"" : [ "&amp;IF(NOT(ISBLANK(Table1[[#This Row],[label1]])),"{""label"": ""1"""&amp;"}"&amp;IF(NOT(ISBLANK(Table1[[#This Row],[label2]])),",{""label"": ""2"""&amp;"}"&amp;IF(NOT(ISBLANK(Table1[[#This Row],[label3]])),",{""label"":""3"""&amp;"}"&amp;IF(NOT(ISBLANK(Table1[[#This Row],[label4]])),",{""label"": ""4"""&amp;"}",""),""),""),"")&amp;"],"</f>
        <v>"aliasLabels" : [ {"label": "1"}],</v>
      </c>
      <c r="U79" s="3" t="str">
        <f t="shared" si="2"/>
        <v>"initialPosts" : [  ]</v>
      </c>
      <c r="V7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"04171b5e-c892-4647-aba2-9eed98b15214", "email" : "aamirmoez@livelygig.com", "pwd" : "1", "jsonBlob" : "{\"name\" : \"Ahmad Amirmoez\",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"mailto:aamirmoez@livelygig.com", "channelType" : "email" } ] },"aliasLabels" : [ {"label": "1"}],"initialPosts" : [  ] }, </v>
      </c>
    </row>
    <row r="80" spans="1:22" x14ac:dyDescent="0.25">
      <c r="A80" s="117">
        <v>79</v>
      </c>
      <c r="B80" s="5" t="s">
        <v>235</v>
      </c>
      <c r="C80" s="1" t="str">
        <f>LOWER(LEFT(Table1[[#This Row],[firstName]],1)&amp;Table1[[#This Row],[lastName]])&amp;"@livelygig.com"</f>
        <v>tel-mofty@livelygig.com</v>
      </c>
      <c r="D80" s="5" t="s">
        <v>148</v>
      </c>
      <c r="E80" s="5" t="s">
        <v>149</v>
      </c>
      <c r="F80" s="3">
        <v>1</v>
      </c>
      <c r="G80" s="3" t="str">
        <f>"mailto:"&amp;Table1[[#This Row],[email]]</f>
        <v>mailto:tel-mofty@livelygig.com</v>
      </c>
      <c r="H80" s="3" t="s">
        <v>251</v>
      </c>
      <c r="I80" s="3" t="s">
        <v>1170</v>
      </c>
      <c r="J80" s="3" t="str">
        <f>"""id"" : """&amp;Table1[[#This Row],[UUID]]&amp;""", "</f>
        <v xml:space="preserve">"id" : "0063a81d-a4ec-4588-bc34-d261c64a76d9", </v>
      </c>
      <c r="K80" s="3" t="str">
        <f>"""email"" : """&amp;Table1[[#This Row],[email]]&amp;""", "</f>
        <v xml:space="preserve">"email" : "tel-mofty@livelygig.com", </v>
      </c>
      <c r="L80" s="3" t="str">
        <f>"""pwd"" : """&amp;Table1[[#This Row],[pwd]]&amp;""", "</f>
        <v xml:space="preserve">"pwd" : "1", </v>
      </c>
      <c r="M80" s="3" t="str">
        <f>"""jsonBlob"" : ""{\""name\"" : \"""&amp;Table1[[#This Row],[firstName]]&amp;" "&amp;Table1[[#This Row],[lastName]]&amp;"\"", "&amp;"\""imgSrc\"" : \"""&amp;Table1[[#This Row],[profilePic]]&amp;"\""}"","</f>
        <v>"jsonBlob"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0" s="3" t="str">
        <f>"""contacts"" : { ""channels"": [ {""url"" : """&amp;Table1[[#This Row],[contact1]]&amp;""", ""channelType"" : """&amp;Table1[[#This Row],[contact1 type]]&amp;""" } ] },"</f>
        <v>"contacts" : { "channels": [ {"url" : "mailto:tel-mofty@livelygig.com", "channelType" : "email" } ] },</v>
      </c>
      <c r="O80" s="3" t="str">
        <f>""</f>
        <v/>
      </c>
      <c r="P80" s="3">
        <v>1</v>
      </c>
      <c r="Q80" s="3"/>
      <c r="R80" s="3"/>
      <c r="S80" s="3"/>
      <c r="T80" s="128" t="str">
        <f>"""aliasLabels"" : [ "&amp;IF(NOT(ISBLANK(Table1[[#This Row],[label1]])),"{""label"": ""1"""&amp;"}"&amp;IF(NOT(ISBLANK(Table1[[#This Row],[label2]])),",{""label"": ""2"""&amp;"}"&amp;IF(NOT(ISBLANK(Table1[[#This Row],[label3]])),",{""label"":""3"""&amp;"}"&amp;IF(NOT(ISBLANK(Table1[[#This Row],[label4]])),",{""label"": ""4"""&amp;"}",""),""),""),"")&amp;"],"</f>
        <v>"aliasLabels" : [ {"label": "1"}],</v>
      </c>
      <c r="U80" s="3" t="str">
        <f t="shared" si="2"/>
        <v>"initialPosts" : [  ]</v>
      </c>
      <c r="V8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"0063a81d-a4ec-4588-bc34-d261c64a76d9", "email" : "tel-mofty@livelygig.com", "pwd" : "1", "jsonBlob" : "{\"name\" : \"Toufik El-Mofty\",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"mailto:tel-mofty@livelygig.com", "channelType" : "email" } ] },"aliasLabels" : [ {"label": "1"}],"initialPosts" : [  ] }, </v>
      </c>
    </row>
    <row r="81" spans="1:22" x14ac:dyDescent="0.25">
      <c r="A81" s="2">
        <v>80</v>
      </c>
      <c r="B81" s="63" t="s">
        <v>236</v>
      </c>
      <c r="C81" s="1" t="str">
        <f>LOWER(LEFT(Table1[[#This Row],[firstName]],1)&amp;Table1[[#This Row],[lastName]])&amp;"@livelygig.com"</f>
        <v>zhakim@livelygig.com</v>
      </c>
      <c r="D81" s="5" t="s">
        <v>150</v>
      </c>
      <c r="E81" s="5" t="s">
        <v>145</v>
      </c>
      <c r="F81" s="3">
        <v>1</v>
      </c>
      <c r="G81" s="3" t="str">
        <f>"mailto:"&amp;Table1[[#This Row],[email]]</f>
        <v>mailto:zhakim@livelygig.com</v>
      </c>
      <c r="H81" s="3" t="s">
        <v>251</v>
      </c>
      <c r="I81" s="3" t="s">
        <v>1170</v>
      </c>
      <c r="J81" s="1" t="str">
        <f>"""id"" : """&amp;Table1[[#This Row],[UUID]]&amp;""", "</f>
        <v xml:space="preserve">"id" : "c1835ecc-f9ea-4449-af7b-2fcea845763c", </v>
      </c>
      <c r="K81" s="1" t="str">
        <f>"""email"" : """&amp;Table1[[#This Row],[email]]&amp;""", "</f>
        <v xml:space="preserve">"email" : "zhakim@livelygig.com", </v>
      </c>
      <c r="L81" s="1" t="str">
        <f>"""pwd"" : """&amp;Table1[[#This Row],[pwd]]&amp;""", "</f>
        <v xml:space="preserve">"pwd" : "1", </v>
      </c>
      <c r="M81" s="1" t="str">
        <f>"""jsonBlob"" : ""{\""name\"" : \"""&amp;Table1[[#This Row],[firstName]]&amp;" "&amp;Table1[[#This Row],[lastName]]&amp;"\"", "&amp;"\""imgSrc\"" : \"""&amp;Table1[[#This Row],[profilePic]]&amp;"\""}"","</f>
        <v>"jsonBlob"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1" s="1" t="str">
        <f>"""contacts"" : { ""channels"": [ {""url"" : """&amp;Table1[[#This Row],[contact1]]&amp;""", ""channelType"" : """&amp;Table1[[#This Row],[contact1 type]]&amp;""" } ] },"</f>
        <v>"contacts" : { "channels": [ {"url" : "mailto:zhakim@livelygig.com", "channelType" : "email" } ] },</v>
      </c>
      <c r="O81" s="3" t="str">
        <f>""</f>
        <v/>
      </c>
      <c r="P81" s="3">
        <v>1</v>
      </c>
      <c r="Q81" s="3"/>
      <c r="R81" s="3"/>
      <c r="S81" s="3"/>
      <c r="T81" s="128" t="str">
        <f>"""aliasLabels"" : [ "&amp;IF(NOT(ISBLANK(Table1[[#This Row],[label1]])),"{""label"": ""1"""&amp;"}"&amp;IF(NOT(ISBLANK(Table1[[#This Row],[label2]])),",{""label"": ""2"""&amp;"}"&amp;IF(NOT(ISBLANK(Table1[[#This Row],[label3]])),",{""label"":""3"""&amp;"}"&amp;IF(NOT(ISBLANK(Table1[[#This Row],[label4]])),",{""label"": ""4"""&amp;"}",""),""),""),"")&amp;"],"</f>
        <v>"aliasLabels" : [ {"label": "1"}],</v>
      </c>
      <c r="U81" s="3" t="str">
        <f t="shared" si="2"/>
        <v>"initialPosts" : [  ]</v>
      </c>
      <c r="V8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"c1835ecc-f9ea-4449-af7b-2fcea845763c", "email" : "zhakim@livelygig.com", "pwd" : "1", "jsonBlob" : "{\"name\" : \"Zakiyya Hakim\",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"mailto:zhakim@livelygig.com", "channelType" : "email" } ] },"aliasLabels" : [ {"label": "1"}],"initialPosts" : [  ] }, </v>
      </c>
    </row>
    <row r="82" spans="1:22" x14ac:dyDescent="0.25">
      <c r="A82" s="2">
        <v>81</v>
      </c>
      <c r="B82" s="1" t="s">
        <v>237</v>
      </c>
      <c r="C82" s="1" t="str">
        <f>LOWER(LEFT(Table1[[#This Row],[firstName]],1)&amp;Table1[[#This Row],[lastName]])&amp;"@livelygig.com"</f>
        <v>sxun@livelygig.com</v>
      </c>
      <c r="D82" s="5" t="s">
        <v>151</v>
      </c>
      <c r="E82" s="5" t="s">
        <v>152</v>
      </c>
      <c r="F82" s="3">
        <v>1</v>
      </c>
      <c r="G82" s="3" t="str">
        <f>"mailto:"&amp;Table1[[#This Row],[email]]</f>
        <v>mailto:sxun@livelygig.com</v>
      </c>
      <c r="H82" s="3" t="s">
        <v>251</v>
      </c>
      <c r="I82" s="3" t="s">
        <v>1170</v>
      </c>
      <c r="J82" s="1" t="str">
        <f>"""id"" : """&amp;Table1[[#This Row],[UUID]]&amp;""", "</f>
        <v xml:space="preserve">"id" : "7107881c-c5c3-4939-8886-5c7fd5a87b8c", </v>
      </c>
      <c r="K82" s="1" t="str">
        <f>"""email"" : """&amp;Table1[[#This Row],[email]]&amp;""", "</f>
        <v xml:space="preserve">"email" : "sxun@livelygig.com", </v>
      </c>
      <c r="L82" s="1" t="str">
        <f>"""pwd"" : """&amp;Table1[[#This Row],[pwd]]&amp;""", "</f>
        <v xml:space="preserve">"pwd" : "1", </v>
      </c>
      <c r="M82" s="1" t="str">
        <f>"""jsonBlob"" : ""{\""name\"" : \"""&amp;Table1[[#This Row],[firstName]]&amp;" "&amp;Table1[[#This Row],[lastName]]&amp;"\"", "&amp;"\""imgSrc\"" : \"""&amp;Table1[[#This Row],[profilePic]]&amp;"\""}"","</f>
        <v>"jsonBlob"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2" s="1" t="str">
        <f>"""contacts"" : { ""channels"": [ {""url"" : """&amp;Table1[[#This Row],[contact1]]&amp;""", ""channelType"" : """&amp;Table1[[#This Row],[contact1 type]]&amp;""" } ] },"</f>
        <v>"contacts" : { "channels": [ {"url" : "mailto:sxun@livelygig.com", "channelType" : "email" } ] },</v>
      </c>
      <c r="O82" s="3" t="str">
        <f>""</f>
        <v/>
      </c>
      <c r="P82" s="3">
        <v>1</v>
      </c>
      <c r="Q82" s="3"/>
      <c r="R82" s="3"/>
      <c r="S82" s="3"/>
      <c r="T82" s="128" t="str">
        <f>"""aliasLabels"" : [ "&amp;IF(NOT(ISBLANK(Table1[[#This Row],[label1]])),"{""label"": ""1"""&amp;"}"&amp;IF(NOT(ISBLANK(Table1[[#This Row],[label2]])),",{""label"": ""2"""&amp;"}"&amp;IF(NOT(ISBLANK(Table1[[#This Row],[label3]])),",{""label"":""3"""&amp;"}"&amp;IF(NOT(ISBLANK(Table1[[#This Row],[label4]])),",{""label"": ""4"""&amp;"}",""),""),""),"")&amp;"],"</f>
        <v>"aliasLabels" : [ {"label": "1"}],</v>
      </c>
      <c r="U82" s="3" t="str">
        <f t="shared" si="2"/>
        <v>"initialPosts" : [  ]</v>
      </c>
      <c r="V8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"7107881c-c5c3-4939-8886-5c7fd5a87b8c", "email" : "sxun@livelygig.com", "pwd" : "1", "jsonBlob" : "{\"name\" : \"Samir Xun\",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"mailto:sxun@livelygig.com", "channelType" : "email" } ] },"aliasLabels" : [ {"label": "1"}],"initialPosts" : [  ] }, </v>
      </c>
    </row>
    <row r="83" spans="1:22" x14ac:dyDescent="0.25">
      <c r="A83" s="117">
        <v>82</v>
      </c>
      <c r="B83" s="1" t="s">
        <v>238</v>
      </c>
      <c r="C83" s="1" t="str">
        <f>LOWER(LEFT(Table1[[#This Row],[firstName]],1)&amp;Table1[[#This Row],[lastName]])&amp;"@livelygig.com"</f>
        <v>kabdulrashid@livelygig.com</v>
      </c>
      <c r="D83" s="5" t="s">
        <v>153</v>
      </c>
      <c r="E83" s="5" t="s">
        <v>154</v>
      </c>
      <c r="F83" s="3">
        <v>1</v>
      </c>
      <c r="G83" s="3" t="str">
        <f>"mailto:"&amp;Table1[[#This Row],[email]]</f>
        <v>mailto:kabdulrashid@livelygig.com</v>
      </c>
      <c r="H83" s="3" t="s">
        <v>251</v>
      </c>
      <c r="I83" s="3" t="s">
        <v>1170</v>
      </c>
      <c r="J83" s="1" t="str">
        <f>"""id"" : """&amp;Table1[[#This Row],[UUID]]&amp;""", "</f>
        <v xml:space="preserve">"id" : "5a452f49-bb74-4f96-8656-65f6df9856be", </v>
      </c>
      <c r="K83" s="1" t="str">
        <f>"""email"" : """&amp;Table1[[#This Row],[email]]&amp;""", "</f>
        <v xml:space="preserve">"email" : "kabdulrashid@livelygig.com", </v>
      </c>
      <c r="L83" s="1" t="str">
        <f>"""pwd"" : """&amp;Table1[[#This Row],[pwd]]&amp;""", "</f>
        <v xml:space="preserve">"pwd" : "1", </v>
      </c>
      <c r="M83" s="1" t="str">
        <f>"""jsonBlob"" : ""{\""name\"" : \"""&amp;Table1[[#This Row],[firstName]]&amp;" "&amp;Table1[[#This Row],[lastName]]&amp;"\"", "&amp;"\""imgSrc\"" : \"""&amp;Table1[[#This Row],[profilePic]]&amp;"\""}"","</f>
        <v>"jsonBlob"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3" s="1" t="str">
        <f>"""contacts"" : { ""channels"": [ {""url"" : """&amp;Table1[[#This Row],[contact1]]&amp;""", ""channelType"" : """&amp;Table1[[#This Row],[contact1 type]]&amp;""" } ] },"</f>
        <v>"contacts" : { "channels": [ {"url" : "mailto:kabdulrashid@livelygig.com", "channelType" : "email" } ] },</v>
      </c>
      <c r="O83" s="3" t="str">
        <f>""</f>
        <v/>
      </c>
      <c r="P83" s="3">
        <v>1</v>
      </c>
      <c r="Q83" s="3"/>
      <c r="R83" s="3"/>
      <c r="S83" s="3"/>
      <c r="T83" s="128" t="str">
        <f>"""aliasLabels"" : [ "&amp;IF(NOT(ISBLANK(Table1[[#This Row],[label1]])),"{""label"": ""1"""&amp;"}"&amp;IF(NOT(ISBLANK(Table1[[#This Row],[label2]])),",{""label"": ""2"""&amp;"}"&amp;IF(NOT(ISBLANK(Table1[[#This Row],[label3]])),",{""label"":""3"""&amp;"}"&amp;IF(NOT(ISBLANK(Table1[[#This Row],[label4]])),",{""label"": ""4"""&amp;"}",""),""),""),"")&amp;"],"</f>
        <v>"aliasLabels" : [ {"label": "1"}],</v>
      </c>
      <c r="U83" s="3" t="str">
        <f t="shared" si="2"/>
        <v>"initialPosts" : [  ]</v>
      </c>
      <c r="V8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"5a452f49-bb74-4f96-8656-65f6df9856be", "email" : "kabdulrashid@livelygig.com", "pwd" : "1", "jsonBlob" : "{\"name\" : \"Khalifa Abdulrashid\",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"mailto:kabdulrashid@livelygig.com", "channelType" : "email" } ] },"aliasLabels" : [ {"label": "1"}],"initialPosts" : [  ] }, </v>
      </c>
    </row>
    <row r="84" spans="1:22" x14ac:dyDescent="0.25">
      <c r="A84" s="2">
        <v>83</v>
      </c>
      <c r="B84" s="5" t="s">
        <v>239</v>
      </c>
      <c r="C84" s="1" t="str">
        <f>LOWER(LEFT(Table1[[#This Row],[firstName]],1)&amp;Table1[[#This Row],[lastName]])&amp;"@livelygig.com"</f>
        <v>iliao@livelygig.com</v>
      </c>
      <c r="D84" s="5" t="s">
        <v>155</v>
      </c>
      <c r="E84" s="5" t="s">
        <v>156</v>
      </c>
      <c r="F84" s="3">
        <v>1</v>
      </c>
      <c r="G84" s="3" t="str">
        <f>"mailto:"&amp;Table1[[#This Row],[email]]</f>
        <v>mailto:iliao@livelygig.com</v>
      </c>
      <c r="H84" s="3" t="s">
        <v>251</v>
      </c>
      <c r="I84" s="3" t="s">
        <v>1170</v>
      </c>
      <c r="J84" s="1" t="str">
        <f>"""id"" : """&amp;Table1[[#This Row],[UUID]]&amp;""", "</f>
        <v xml:space="preserve">"id" : "a4ebdfba-9bc3-4d91-98cc-7f652d849c3a", </v>
      </c>
      <c r="K84" s="1" t="str">
        <f>"""email"" : """&amp;Table1[[#This Row],[email]]&amp;""", "</f>
        <v xml:space="preserve">"email" : "iliao@livelygig.com", </v>
      </c>
      <c r="L84" s="1" t="str">
        <f>"""pwd"" : """&amp;Table1[[#This Row],[pwd]]&amp;""", "</f>
        <v xml:space="preserve">"pwd" : "1", </v>
      </c>
      <c r="M84" s="1" t="str">
        <f>"""jsonBlob"" : ""{\""name\"" : \"""&amp;Table1[[#This Row],[firstName]]&amp;" "&amp;Table1[[#This Row],[lastName]]&amp;"\"", "&amp;"\""imgSrc\"" : \"""&amp;Table1[[#This Row],[profilePic]]&amp;"\""}"","</f>
        <v>"jsonBlob"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4" s="1" t="str">
        <f>"""contacts"" : { ""channels"": [ {""url"" : """&amp;Table1[[#This Row],[contact1]]&amp;""", ""channelType"" : """&amp;Table1[[#This Row],[contact1 type]]&amp;""" } ] },"</f>
        <v>"contacts" : { "channels": [ {"url" : "mailto:iliao@livelygig.com", "channelType" : "email" } ] },</v>
      </c>
      <c r="O84" s="3" t="str">
        <f>""</f>
        <v/>
      </c>
      <c r="P84" s="3">
        <v>1</v>
      </c>
      <c r="Q84" s="3"/>
      <c r="R84" s="3"/>
      <c r="S84" s="3"/>
      <c r="T84" s="128" t="str">
        <f>"""aliasLabels"" : [ "&amp;IF(NOT(ISBLANK(Table1[[#This Row],[label1]])),"{""label"": ""1"""&amp;"}"&amp;IF(NOT(ISBLANK(Table1[[#This Row],[label2]])),",{""label"": ""2"""&amp;"}"&amp;IF(NOT(ISBLANK(Table1[[#This Row],[label3]])),",{""label"":""3"""&amp;"}"&amp;IF(NOT(ISBLANK(Table1[[#This Row],[label4]])),",{""label"": ""4"""&amp;"}",""),""),""),"")&amp;"],"</f>
        <v>"aliasLabels" : [ {"label": "1"}],</v>
      </c>
      <c r="U84" s="3" t="str">
        <f t="shared" si="2"/>
        <v>"initialPosts" : [  ]</v>
      </c>
      <c r="V8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"a4ebdfba-9bc3-4d91-98cc-7f652d849c3a", "email" : "iliao@livelygig.com", "pwd" : "1", "jsonBlob" : "{\"name\" : \"Irfan Liao\",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"mailto:iliao@livelygig.com", "channelType" : "email" } ] },"aliasLabels" : [ {"label": "1"}],"initialPosts" : [  ] }, </v>
      </c>
    </row>
    <row r="85" spans="1:22" x14ac:dyDescent="0.25">
      <c r="A85" s="2">
        <v>84</v>
      </c>
      <c r="B85" s="1" t="s">
        <v>240</v>
      </c>
      <c r="C85" s="1" t="str">
        <f>LOWER(LEFT(Table1[[#This Row],[firstName]],1)&amp;Table1[[#This Row],[lastName]])&amp;"@livelygig.com"</f>
        <v>bsaqqaf@livelygig.com</v>
      </c>
      <c r="D85" s="5" t="s">
        <v>157</v>
      </c>
      <c r="E85" s="5" t="s">
        <v>158</v>
      </c>
      <c r="F85" s="3">
        <v>1</v>
      </c>
      <c r="G85" s="3" t="str">
        <f>"mailto:"&amp;Table1[[#This Row],[email]]</f>
        <v>mailto:bsaqqaf@livelygig.com</v>
      </c>
      <c r="H85" s="3" t="s">
        <v>251</v>
      </c>
      <c r="I85" s="3" t="s">
        <v>1170</v>
      </c>
      <c r="J85" s="1" t="str">
        <f>"""id"" : """&amp;Table1[[#This Row],[UUID]]&amp;""", "</f>
        <v xml:space="preserve">"id" : "5da946b7-7b4e-4e7b-8cfd-4eb5c020b0c0", </v>
      </c>
      <c r="K85" s="1" t="str">
        <f>"""email"" : """&amp;Table1[[#This Row],[email]]&amp;""", "</f>
        <v xml:space="preserve">"email" : "bsaqqaf@livelygig.com", </v>
      </c>
      <c r="L85" s="1" t="str">
        <f>"""pwd"" : """&amp;Table1[[#This Row],[pwd]]&amp;""", "</f>
        <v xml:space="preserve">"pwd" : "1", </v>
      </c>
      <c r="M85" s="1" t="str">
        <f>"""jsonBlob"" : ""{\""name\"" : \"""&amp;Table1[[#This Row],[firstName]]&amp;" "&amp;Table1[[#This Row],[lastName]]&amp;"\"", "&amp;"\""imgSrc\"" : \"""&amp;Table1[[#This Row],[profilePic]]&amp;"\""}"","</f>
        <v>"jsonBlob"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5" s="1" t="str">
        <f>"""contacts"" : { ""channels"": [ {""url"" : """&amp;Table1[[#This Row],[contact1]]&amp;""", ""channelType"" : """&amp;Table1[[#This Row],[contact1 type]]&amp;""" } ] },"</f>
        <v>"contacts" : { "channels": [ {"url" : "mailto:bsaqqaf@livelygig.com", "channelType" : "email" } ] },</v>
      </c>
      <c r="O85" s="3" t="str">
        <f>""</f>
        <v/>
      </c>
      <c r="P85" s="3">
        <v>1</v>
      </c>
      <c r="Q85" s="3"/>
      <c r="R85" s="3"/>
      <c r="S85" s="3"/>
      <c r="T85" s="128" t="str">
        <f>"""aliasLabels"" : [ "&amp;IF(NOT(ISBLANK(Table1[[#This Row],[label1]])),"{""label"": ""1"""&amp;"}"&amp;IF(NOT(ISBLANK(Table1[[#This Row],[label2]])),",{""label"": ""2"""&amp;"}"&amp;IF(NOT(ISBLANK(Table1[[#This Row],[label3]])),",{""label"":""3"""&amp;"}"&amp;IF(NOT(ISBLANK(Table1[[#This Row],[label4]])),",{""label"": ""4"""&amp;"}",""),""),""),"")&amp;"],"</f>
        <v>"aliasLabels" : [ {"label": "1"}],</v>
      </c>
      <c r="U85" s="3" t="str">
        <f t="shared" si="2"/>
        <v>"initialPosts" : [  ]</v>
      </c>
      <c r="V8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"5da946b7-7b4e-4e7b-8cfd-4eb5c020b0c0", "email" : "bsaqqaf@livelygig.com", "pwd" : "1", "jsonBlob" : "{\"name\" : \"Bo Saqqaf\",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"mailto:bsaqqaf@livelygig.com", "channelType" : "email" } ] },"aliasLabels" : [ {"label": "1"}],"initialPosts" : [  ] }, </v>
      </c>
    </row>
    <row r="86" spans="1:22" x14ac:dyDescent="0.25">
      <c r="A86" s="117">
        <v>85</v>
      </c>
      <c r="B86" s="1" t="s">
        <v>241</v>
      </c>
      <c r="C86" s="1" t="str">
        <f>LOWER(LEFT(Table1[[#This Row],[firstName]],1)&amp;Table1[[#This Row],[lastName]])&amp;"@livelygig.com"</f>
        <v>ralfarsi@livelygig.com</v>
      </c>
      <c r="D86" s="5" t="s">
        <v>860</v>
      </c>
      <c r="E86" s="5" t="s">
        <v>159</v>
      </c>
      <c r="F86" s="3">
        <v>1</v>
      </c>
      <c r="G86" s="3" t="str">
        <f>"mailto:"&amp;Table1[[#This Row],[email]]</f>
        <v>mailto:ralfarsi@livelygig.com</v>
      </c>
      <c r="H86" s="3" t="s">
        <v>251</v>
      </c>
      <c r="I86" s="3" t="s">
        <v>1170</v>
      </c>
      <c r="J86" s="1" t="str">
        <f>"""id"" : """&amp;Table1[[#This Row],[UUID]]&amp;""", "</f>
        <v xml:space="preserve">"id" : "95580059-5628-403f-81c8-a3c5aa4d91ec", </v>
      </c>
      <c r="K86" s="1" t="str">
        <f>"""email"" : """&amp;Table1[[#This Row],[email]]&amp;""", "</f>
        <v xml:space="preserve">"email" : "ralfarsi@livelygig.com", </v>
      </c>
      <c r="L86" s="1" t="str">
        <f>"""pwd"" : """&amp;Table1[[#This Row],[pwd]]&amp;""", "</f>
        <v xml:space="preserve">"pwd" : "1", </v>
      </c>
      <c r="M86" s="1" t="str">
        <f>"""jsonBlob"" : ""{\""name\"" : \"""&amp;Table1[[#This Row],[firstName]]&amp;" "&amp;Table1[[#This Row],[lastName]]&amp;"\"", "&amp;"\""imgSrc\"" : \"""&amp;Table1[[#This Row],[profilePic]]&amp;"\""}"","</f>
        <v>"jsonBlob"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6" s="1" t="str">
        <f>"""contacts"" : { ""channels"": [ {""url"" : """&amp;Table1[[#This Row],[contact1]]&amp;""", ""channelType"" : """&amp;Table1[[#This Row],[contact1 type]]&amp;""" } ] },"</f>
        <v>"contacts" : { "channels": [ {"url" : "mailto:ralfarsi@livelygig.com", "channelType" : "email" } ] },</v>
      </c>
      <c r="O86" s="3" t="str">
        <f>""</f>
        <v/>
      </c>
      <c r="P86" s="3">
        <v>1</v>
      </c>
      <c r="Q86" s="3"/>
      <c r="R86" s="3"/>
      <c r="S86" s="3"/>
      <c r="T86" s="128" t="str">
        <f>"""aliasLabels"" : [ "&amp;IF(NOT(ISBLANK(Table1[[#This Row],[label1]])),"{""label"": ""1"""&amp;"}"&amp;IF(NOT(ISBLANK(Table1[[#This Row],[label2]])),",{""label"": ""2"""&amp;"}"&amp;IF(NOT(ISBLANK(Table1[[#This Row],[label3]])),",{""label"":""3"""&amp;"}"&amp;IF(NOT(ISBLANK(Table1[[#This Row],[label4]])),",{""label"": ""4"""&amp;"}",""),""),""),"")&amp;"],"</f>
        <v>"aliasLabels" : [ {"label": "1"}],</v>
      </c>
      <c r="U86" s="3" t="str">
        <f t="shared" si="2"/>
        <v>"initialPosts" : [  ]</v>
      </c>
      <c r="V8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"95580059-5628-403f-81c8-a3c5aa4d91ec", "email" : "ralfarsi@livelygig.com", "pwd" : "1", "jsonBlob" : "{\"name\" : \"Rad Alfarsi\",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"mailto:ralfarsi@livelygig.com", "channelType" : "email" } ] },"aliasLabels" : [ {"label": "1"}],"initialPosts" : [  ] }, </v>
      </c>
    </row>
    <row r="87" spans="1:22" x14ac:dyDescent="0.25">
      <c r="A87" s="2">
        <v>86</v>
      </c>
      <c r="B87" s="11" t="s">
        <v>732</v>
      </c>
      <c r="C87" s="1" t="str">
        <f>LOWER(LEFT(Table1[[#This Row],[firstName]],1)&amp;Table1[[#This Row],[lastName]])&amp;"@livelygig.com"</f>
        <v>anadir@livelygig.com</v>
      </c>
      <c r="D87" s="37" t="s">
        <v>795</v>
      </c>
      <c r="E87" s="33" t="s">
        <v>790</v>
      </c>
      <c r="F87" s="3">
        <v>1</v>
      </c>
      <c r="G87" s="3" t="str">
        <f>"mailto:"&amp;Table1[[#This Row],[email]]</f>
        <v>mailto:anadir@livelygig.com</v>
      </c>
      <c r="H87" s="3" t="s">
        <v>251</v>
      </c>
      <c r="I87" s="3" t="s">
        <v>1170</v>
      </c>
      <c r="J87" s="34" t="str">
        <f>"""id"" : """&amp;Table1[[#This Row],[UUID]]&amp;""", "</f>
        <v xml:space="preserve">"id" : "8ce7d7d3-4c83-48a5-b3b5-1eb0400f0408", </v>
      </c>
      <c r="K87" s="34" t="str">
        <f>"""email"" : """&amp;Table1[[#This Row],[email]]&amp;""", "</f>
        <v xml:space="preserve">"email" : "anadir@livelygig.com", </v>
      </c>
      <c r="L87" s="34" t="str">
        <f>"""pwd"" : """&amp;Table1[[#This Row],[pwd]]&amp;""", "</f>
        <v xml:space="preserve">"pwd" : "1", </v>
      </c>
      <c r="M87" s="34" t="str">
        <f>"""jsonBlob"" : ""{\""name\"" : \"""&amp;Table1[[#This Row],[firstName]]&amp;" "&amp;Table1[[#This Row],[lastName]]&amp;"\"", "&amp;"\""imgSrc\"" : \"""&amp;Table1[[#This Row],[profilePic]]&amp;"\""}"","</f>
        <v>"jsonBlob"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7" s="34" t="str">
        <f>"""contacts"" : { ""channels"": [ {""url"" : """&amp;Table1[[#This Row],[contact1]]&amp;""", ""channelType"" : """&amp;Table1[[#This Row],[contact1 type]]&amp;""" } ] },"</f>
        <v>"contacts" : { "channels": [ {"url" : "mailto:anadir@livelygig.com", "channelType" : "email" } ] },</v>
      </c>
      <c r="O87" s="3" t="str">
        <f>""</f>
        <v/>
      </c>
      <c r="P87" s="3">
        <v>1</v>
      </c>
      <c r="Q87" s="3"/>
      <c r="R87" s="3"/>
      <c r="S87" s="3"/>
      <c r="T87" s="128" t="str">
        <f>"""aliasLabels"" : [ "&amp;IF(NOT(ISBLANK(Table1[[#This Row],[label1]])),"{""label"": ""1"""&amp;"}"&amp;IF(NOT(ISBLANK(Table1[[#This Row],[label2]])),",{""label"": ""2"""&amp;"}"&amp;IF(NOT(ISBLANK(Table1[[#This Row],[label3]])),",{""label"":""3"""&amp;"}"&amp;IF(NOT(ISBLANK(Table1[[#This Row],[label4]])),",{""label"": ""4"""&amp;"}",""),""),""),"")&amp;"],"</f>
        <v>"aliasLabels" : [ {"label": "1"}],</v>
      </c>
      <c r="U87" s="3" t="str">
        <f t="shared" si="2"/>
        <v>"initialPosts" : [  ]</v>
      </c>
      <c r="V8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"8ce7d7d3-4c83-48a5-b3b5-1eb0400f0408", "email" : "anadir@livelygig.com", "pwd" : "1", "jsonBlob" : "{\"name\" : \"Abed Nadir\",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"mailto:anadir@livelygig.com", "channelType" : "email" } ] },"aliasLabels" : [ {"label": "1"}],"initialPosts" : [  ] }, </v>
      </c>
    </row>
    <row r="88" spans="1:22" x14ac:dyDescent="0.25">
      <c r="A88" s="2">
        <v>87</v>
      </c>
      <c r="B88" t="s">
        <v>733</v>
      </c>
      <c r="C88" s="1" t="str">
        <f>LOWER(LEFT(Table1[[#This Row],[firstName]],1)&amp;Table1[[#This Row],[lastName]])&amp;"@livelygig.com"</f>
        <v>tbarnes@livelygig.com</v>
      </c>
      <c r="D88" s="33" t="s">
        <v>796</v>
      </c>
      <c r="E88" s="33" t="s">
        <v>791</v>
      </c>
      <c r="F88" s="3">
        <v>1</v>
      </c>
      <c r="G88" s="3" t="str">
        <f>"mailto:"&amp;Table1[[#This Row],[email]]</f>
        <v>mailto:tbarnes@livelygig.com</v>
      </c>
      <c r="H88" s="3" t="s">
        <v>251</v>
      </c>
      <c r="I88" s="3" t="s">
        <v>1170</v>
      </c>
      <c r="J88" s="35" t="str">
        <f>"""id"" : """&amp;Table1[[#This Row],[UUID]]&amp;""", "</f>
        <v xml:space="preserve">"id" : "97c8738f-a95b-4e35-a8b2-bac9cb0e14d1", </v>
      </c>
      <c r="K88" s="35" t="str">
        <f>"""email"" : """&amp;Table1[[#This Row],[email]]&amp;""", "</f>
        <v xml:space="preserve">"email" : "tbarnes@livelygig.com", </v>
      </c>
      <c r="L88" s="35" t="str">
        <f>"""pwd"" : """&amp;Table1[[#This Row],[pwd]]&amp;""", "</f>
        <v xml:space="preserve">"pwd" : "1", </v>
      </c>
      <c r="M88" s="35" t="str">
        <f>"""jsonBlob"" : ""{\""name\"" : \"""&amp;Table1[[#This Row],[firstName]]&amp;" "&amp;Table1[[#This Row],[lastName]]&amp;"\"", "&amp;"\""imgSrc\"" : \"""&amp;Table1[[#This Row],[profilePic]]&amp;"\""}"","</f>
        <v>"jsonBlob"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8" s="35" t="str">
        <f>"""contacts"" : { ""channels"": [ {""url"" : """&amp;Table1[[#This Row],[contact1]]&amp;""", ""channelType"" : """&amp;Table1[[#This Row],[contact1 type]]&amp;""" } ] },"</f>
        <v>"contacts" : { "channels": [ {"url" : "mailto:tbarnes@livelygig.com", "channelType" : "email" } ] },</v>
      </c>
      <c r="O88" s="3" t="str">
        <f>""</f>
        <v/>
      </c>
      <c r="P88" s="3">
        <v>1</v>
      </c>
      <c r="Q88" s="3"/>
      <c r="R88" s="3"/>
      <c r="S88" s="3"/>
      <c r="T88" s="128" t="str">
        <f>"""aliasLabels"" : [ "&amp;IF(NOT(ISBLANK(Table1[[#This Row],[label1]])),"{""label"": ""1"""&amp;"}"&amp;IF(NOT(ISBLANK(Table1[[#This Row],[label2]])),",{""label"": ""2"""&amp;"}"&amp;IF(NOT(ISBLANK(Table1[[#This Row],[label3]])),",{""label"":""3"""&amp;"}"&amp;IF(NOT(ISBLANK(Table1[[#This Row],[label4]])),",{""label"": ""4"""&amp;"}",""),""),""),"")&amp;"],"</f>
        <v>"aliasLabels" : [ {"label": "1"}],</v>
      </c>
      <c r="U88" s="3" t="str">
        <f t="shared" si="2"/>
        <v>"initialPosts" : [  ]</v>
      </c>
      <c r="V8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"97c8738f-a95b-4e35-a8b2-bac9cb0e14d1", "email" : "tbarnes@livelygig.com", "pwd" : "1", "jsonBlob" : "{\"name\" : \"Troy Barnes\",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"mailto:tbarnes@livelygig.com", "channelType" : "email" } ] },"aliasLabels" : [ {"label": "1"}],"initialPosts" : [  ] }, </v>
      </c>
    </row>
    <row r="89" spans="1:22" x14ac:dyDescent="0.25">
      <c r="A89" s="117">
        <v>88</v>
      </c>
      <c r="B89" t="s">
        <v>734</v>
      </c>
      <c r="C89" s="1" t="str">
        <f>LOWER(LEFT(Table1[[#This Row],[firstName]],1)&amp;Table1[[#This Row],[lastName]])&amp;"@livelygig.com"</f>
        <v>aeddison@livelygig.com</v>
      </c>
      <c r="D89" s="33" t="s">
        <v>797</v>
      </c>
      <c r="E89" s="33" t="s">
        <v>792</v>
      </c>
      <c r="F89" s="3">
        <v>1</v>
      </c>
      <c r="G89" s="3" t="str">
        <f>"mailto:"&amp;Table1[[#This Row],[email]]</f>
        <v>mailto:aeddison@livelygig.com</v>
      </c>
      <c r="H89" s="3" t="s">
        <v>251</v>
      </c>
      <c r="I89" s="3" t="s">
        <v>1170</v>
      </c>
      <c r="J89" s="35" t="str">
        <f>"""id"" : """&amp;Table1[[#This Row],[UUID]]&amp;""", "</f>
        <v xml:space="preserve">"id" : "0aa85ff5-d572-400b-acd0-497c17641601", </v>
      </c>
      <c r="K89" s="35" t="str">
        <f>"""email"" : """&amp;Table1[[#This Row],[email]]&amp;""", "</f>
        <v xml:space="preserve">"email" : "aeddison@livelygig.com", </v>
      </c>
      <c r="L89" s="35" t="str">
        <f>"""pwd"" : """&amp;Table1[[#This Row],[pwd]]&amp;""", "</f>
        <v xml:space="preserve">"pwd" : "1", </v>
      </c>
      <c r="M89" s="35" t="str">
        <f>"""jsonBlob"" : ""{\""name\"" : \"""&amp;Table1[[#This Row],[firstName]]&amp;" "&amp;Table1[[#This Row],[lastName]]&amp;"\"", "&amp;"\""imgSrc\"" : \"""&amp;Table1[[#This Row],[profilePic]]&amp;"\""}"","</f>
        <v>"jsonBlob"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89" s="35" t="str">
        <f>"""contacts"" : { ""channels"": [ {""url"" : """&amp;Table1[[#This Row],[contact1]]&amp;""", ""channelType"" : """&amp;Table1[[#This Row],[contact1 type]]&amp;""" } ] },"</f>
        <v>"contacts" : { "channels": [ {"url" : "mailto:aeddison@livelygig.com", "channelType" : "email" } ] },</v>
      </c>
      <c r="O89" s="3" t="str">
        <f>""</f>
        <v/>
      </c>
      <c r="P89" s="3">
        <v>1</v>
      </c>
      <c r="Q89" s="3"/>
      <c r="R89" s="3"/>
      <c r="S89" s="3"/>
      <c r="T89" s="128" t="str">
        <f>"""aliasLabels"" : [ "&amp;IF(NOT(ISBLANK(Table1[[#This Row],[label1]])),"{""label"": ""1"""&amp;"}"&amp;IF(NOT(ISBLANK(Table1[[#This Row],[label2]])),",{""label"": ""2"""&amp;"}"&amp;IF(NOT(ISBLANK(Table1[[#This Row],[label3]])),",{""label"":""3"""&amp;"}"&amp;IF(NOT(ISBLANK(Table1[[#This Row],[label4]])),",{""label"": ""4"""&amp;"}",""),""),""),"")&amp;"],"</f>
        <v>"aliasLabels" : [ {"label": "1"}],</v>
      </c>
      <c r="U89" s="3" t="str">
        <f t="shared" si="2"/>
        <v>"initialPosts" : [  ]</v>
      </c>
      <c r="V8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"0aa85ff5-d572-400b-acd0-497c17641601", "email" : "aeddison@livelygig.com", "pwd" : "1", "jsonBlob" : "{\"name\" : \"Annie Eddison\",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"mailto:aeddison@livelygig.com", "channelType" : "email" } ] },"aliasLabels" : [ {"label": "1"}],"initialPosts" : [  ] }, </v>
      </c>
    </row>
    <row r="90" spans="1:22" x14ac:dyDescent="0.25">
      <c r="A90" s="2">
        <v>89</v>
      </c>
      <c r="B90" t="s">
        <v>735</v>
      </c>
      <c r="C90" s="1" t="str">
        <f>LOWER(LEFT(Table1[[#This Row],[firstName]],1)&amp;Table1[[#This Row],[lastName]])&amp;"@livelygig.com"</f>
        <v>bperry@livelygig.com</v>
      </c>
      <c r="D90" s="37" t="s">
        <v>798</v>
      </c>
      <c r="E90" s="33" t="s">
        <v>74</v>
      </c>
      <c r="F90" s="3">
        <v>1</v>
      </c>
      <c r="G90" s="3" t="str">
        <f>"mailto:"&amp;Table1[[#This Row],[email]]</f>
        <v>mailto:bperry@livelygig.com</v>
      </c>
      <c r="H90" s="3" t="s">
        <v>251</v>
      </c>
      <c r="I90" s="3" t="s">
        <v>1170</v>
      </c>
      <c r="J90" s="35" t="str">
        <f>"""id"" : """&amp;Table1[[#This Row],[UUID]]&amp;""", "</f>
        <v xml:space="preserve">"id" : "2e1b5dfe-feb3-46ed-abc8-f7342f1d5d61", </v>
      </c>
      <c r="K90" s="35" t="str">
        <f>"""email"" : """&amp;Table1[[#This Row],[email]]&amp;""", "</f>
        <v xml:space="preserve">"email" : "bperry@livelygig.com", </v>
      </c>
      <c r="L90" s="35" t="str">
        <f>"""pwd"" : """&amp;Table1[[#This Row],[pwd]]&amp;""", "</f>
        <v xml:space="preserve">"pwd" : "1", </v>
      </c>
      <c r="M90" s="35" t="str">
        <f>"""jsonBlob"" : ""{\""name\"" : \"""&amp;Table1[[#This Row],[firstName]]&amp;" "&amp;Table1[[#This Row],[lastName]]&amp;"\"", "&amp;"\""imgSrc\"" : \"""&amp;Table1[[#This Row],[profilePic]]&amp;"\""}"","</f>
        <v>"jsonBlob"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0" s="35" t="str">
        <f>"""contacts"" : { ""channels"": [ {""url"" : """&amp;Table1[[#This Row],[contact1]]&amp;""", ""channelType"" : """&amp;Table1[[#This Row],[contact1 type]]&amp;""" } ] },"</f>
        <v>"contacts" : { "channels": [ {"url" : "mailto:bperry@livelygig.com", "channelType" : "email" } ] },</v>
      </c>
      <c r="O90" s="3" t="str">
        <f>""</f>
        <v/>
      </c>
      <c r="P90" s="3">
        <v>1</v>
      </c>
      <c r="Q90" s="3"/>
      <c r="R90" s="3"/>
      <c r="S90" s="3"/>
      <c r="T90" s="128" t="str">
        <f>"""aliasLabels"" : [ "&amp;IF(NOT(ISBLANK(Table1[[#This Row],[label1]])),"{""label"": ""1"""&amp;"}"&amp;IF(NOT(ISBLANK(Table1[[#This Row],[label2]])),",{""label"": ""2"""&amp;"}"&amp;IF(NOT(ISBLANK(Table1[[#This Row],[label3]])),",{""label"":""3"""&amp;"}"&amp;IF(NOT(ISBLANK(Table1[[#This Row],[label4]])),",{""label"": ""4"""&amp;"}",""),""),""),"")&amp;"],"</f>
        <v>"aliasLabels" : [ {"label": "1"}],</v>
      </c>
      <c r="U90" s="3" t="str">
        <f t="shared" si="2"/>
        <v>"initialPosts" : [  ]</v>
      </c>
      <c r="V9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"2e1b5dfe-feb3-46ed-abc8-f7342f1d5d61", "email" : "bperry@livelygig.com", "pwd" : "1", "jsonBlob" : "{\"name\" : \"Britta Perry\",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"mailto:bperry@livelygig.com", "channelType" : "email" } ] },"aliasLabels" : [ {"label": "1"}],"initialPosts" : [  ] }, </v>
      </c>
    </row>
    <row r="91" spans="1:22" x14ac:dyDescent="0.25">
      <c r="A91" s="2">
        <v>90</v>
      </c>
      <c r="B91" t="s">
        <v>736</v>
      </c>
      <c r="C91" s="1" t="str">
        <f>LOWER(LEFT(Table1[[#This Row],[firstName]],1)&amp;Table1[[#This Row],[lastName]])&amp;"@livelygig.com"</f>
        <v>sbennett@livelygig.com</v>
      </c>
      <c r="D91" s="33" t="s">
        <v>799</v>
      </c>
      <c r="E91" s="33" t="s">
        <v>3</v>
      </c>
      <c r="F91" s="3">
        <v>1</v>
      </c>
      <c r="G91" s="3" t="str">
        <f>"mailto:"&amp;Table1[[#This Row],[email]]</f>
        <v>mailto:sbennett@livelygig.com</v>
      </c>
      <c r="H91" s="3" t="s">
        <v>251</v>
      </c>
      <c r="I91" s="3" t="s">
        <v>1170</v>
      </c>
      <c r="J91" s="35" t="str">
        <f>"""id"" : """&amp;Table1[[#This Row],[UUID]]&amp;""", "</f>
        <v xml:space="preserve">"id" : "96af8409-0805-4b62-84fe-f434572e6c9f", </v>
      </c>
      <c r="K91" s="35" t="str">
        <f>"""email"" : """&amp;Table1[[#This Row],[email]]&amp;""", "</f>
        <v xml:space="preserve">"email" : "sbennett@livelygig.com", </v>
      </c>
      <c r="L91" s="35" t="str">
        <f>"""pwd"" : """&amp;Table1[[#This Row],[pwd]]&amp;""", "</f>
        <v xml:space="preserve">"pwd" : "1", </v>
      </c>
      <c r="M91" s="35" t="str">
        <f>"""jsonBlob"" : ""{\""name\"" : \"""&amp;Table1[[#This Row],[firstName]]&amp;" "&amp;Table1[[#This Row],[lastName]]&amp;"\"", "&amp;"\""imgSrc\"" : \"""&amp;Table1[[#This Row],[profilePic]]&amp;"\""}"","</f>
        <v>"jsonBlob"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1" s="35" t="str">
        <f>"""contacts"" : { ""channels"": [ {""url"" : """&amp;Table1[[#This Row],[contact1]]&amp;""", ""channelType"" : """&amp;Table1[[#This Row],[contact1 type]]&amp;""" } ] },"</f>
        <v>"contacts" : { "channels": [ {"url" : "mailto:sbennett@livelygig.com", "channelType" : "email" } ] },</v>
      </c>
      <c r="O91" s="3" t="str">
        <f>""</f>
        <v/>
      </c>
      <c r="P91" s="3">
        <v>1</v>
      </c>
      <c r="Q91" s="3"/>
      <c r="R91" s="3"/>
      <c r="S91" s="3"/>
      <c r="T91" s="128" t="str">
        <f>"""aliasLabels"" : [ "&amp;IF(NOT(ISBLANK(Table1[[#This Row],[label1]])),"{""label"": ""1"""&amp;"}"&amp;IF(NOT(ISBLANK(Table1[[#This Row],[label2]])),",{""label"": ""2"""&amp;"}"&amp;IF(NOT(ISBLANK(Table1[[#This Row],[label3]])),",{""label"":""3"""&amp;"}"&amp;IF(NOT(ISBLANK(Table1[[#This Row],[label4]])),",{""label"": ""4"""&amp;"}",""),""),""),"")&amp;"],"</f>
        <v>"aliasLabels" : [ {"label": "1"}],</v>
      </c>
      <c r="U91" s="3" t="str">
        <f t="shared" si="2"/>
        <v>"initialPosts" : [  ]</v>
      </c>
      <c r="V9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"96af8409-0805-4b62-84fe-f434572e6c9f", "email" : "sbennett@livelygig.com", "pwd" : "1", "jsonBlob" : "{\"name\" : \"Shirley Bennett\",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"mailto:sbennett@livelygig.com", "channelType" : "email" } ] },"aliasLabels" : [ {"label": "1"}],"initialPosts" : [  ] }, </v>
      </c>
    </row>
    <row r="92" spans="1:22" x14ac:dyDescent="0.25">
      <c r="A92" s="117">
        <v>91</v>
      </c>
      <c r="B92" t="s">
        <v>737</v>
      </c>
      <c r="C92" s="1" t="str">
        <f>LOWER(LEFT(Table1[[#This Row],[firstName]],1)&amp;Table1[[#This Row],[lastName]])&amp;"@livelygig.com"</f>
        <v>jwinger@livelygig.com</v>
      </c>
      <c r="D92" s="33" t="s">
        <v>800</v>
      </c>
      <c r="E92" s="33" t="s">
        <v>793</v>
      </c>
      <c r="F92" s="3">
        <v>1</v>
      </c>
      <c r="G92" s="3" t="str">
        <f>"mailto:"&amp;Table1[[#This Row],[email]]</f>
        <v>mailto:jwinger@livelygig.com</v>
      </c>
      <c r="H92" s="3" t="s">
        <v>251</v>
      </c>
      <c r="I92" s="3" t="s">
        <v>1170</v>
      </c>
      <c r="J92" s="35" t="str">
        <f>"""id"" : """&amp;Table1[[#This Row],[UUID]]&amp;""", "</f>
        <v xml:space="preserve">"id" : "96d82e92-a79f-454d-bf2b-fe27b3b36871", </v>
      </c>
      <c r="K92" s="35" t="str">
        <f>"""email"" : """&amp;Table1[[#This Row],[email]]&amp;""", "</f>
        <v xml:space="preserve">"email" : "jwinger@livelygig.com", </v>
      </c>
      <c r="L92" s="35" t="str">
        <f>"""pwd"" : """&amp;Table1[[#This Row],[pwd]]&amp;""", "</f>
        <v xml:space="preserve">"pwd" : "1", </v>
      </c>
      <c r="M92" s="35" t="str">
        <f>"""jsonBlob"" : ""{\""name\"" : \"""&amp;Table1[[#This Row],[firstName]]&amp;" "&amp;Table1[[#This Row],[lastName]]&amp;"\"", "&amp;"\""imgSrc\"" : \"""&amp;Table1[[#This Row],[profilePic]]&amp;"\""}"","</f>
        <v>"jsonBlob"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2" s="35" t="str">
        <f>"""contacts"" : { ""channels"": [ {""url"" : """&amp;Table1[[#This Row],[contact1]]&amp;""", ""channelType"" : """&amp;Table1[[#This Row],[contact1 type]]&amp;""" } ] },"</f>
        <v>"contacts" : { "channels": [ {"url" : "mailto:jwinger@livelygig.com", "channelType" : "email" } ] },</v>
      </c>
      <c r="O92" s="3" t="str">
        <f>""</f>
        <v/>
      </c>
      <c r="P92" s="3">
        <v>1</v>
      </c>
      <c r="Q92" s="3"/>
      <c r="R92" s="3"/>
      <c r="S92" s="3"/>
      <c r="T92" s="128" t="str">
        <f>"""aliasLabels"" : [ "&amp;IF(NOT(ISBLANK(Table1[[#This Row],[label1]])),"{""label"": ""1"""&amp;"}"&amp;IF(NOT(ISBLANK(Table1[[#This Row],[label2]])),",{""label"": ""2"""&amp;"}"&amp;IF(NOT(ISBLANK(Table1[[#This Row],[label3]])),",{""label"":""3"""&amp;"}"&amp;IF(NOT(ISBLANK(Table1[[#This Row],[label4]])),",{""label"": ""4"""&amp;"}",""),""),""),"")&amp;"],"</f>
        <v>"aliasLabels" : [ {"label": "1"}],</v>
      </c>
      <c r="U92" s="3" t="str">
        <f t="shared" si="2"/>
        <v>"initialPosts" : [  ]</v>
      </c>
      <c r="V9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"96d82e92-a79f-454d-bf2b-fe27b3b36871", "email" : "jwinger@livelygig.com", "pwd" : "1", "jsonBlob" : "{\"name\" : \"Jeff Winger\",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"mailto:jwinger@livelygig.com", "channelType" : "email" } ] },"aliasLabels" : [ {"label": "1"}],"initialPosts" : [  ] }, </v>
      </c>
    </row>
    <row r="93" spans="1:22" x14ac:dyDescent="0.25">
      <c r="A93" s="2">
        <v>92</v>
      </c>
      <c r="B93" t="s">
        <v>738</v>
      </c>
      <c r="C93" s="1" t="str">
        <f>LOWER(LEFT(Table1[[#This Row],[firstName]],1)&amp;Table1[[#This Row],[lastName]])&amp;"@livelygig.com"</f>
        <v>phawthorn@livelygig.com</v>
      </c>
      <c r="D93" s="33" t="s">
        <v>801</v>
      </c>
      <c r="E93" s="33" t="s">
        <v>794</v>
      </c>
      <c r="F93" s="3">
        <v>1</v>
      </c>
      <c r="G93" s="3" t="str">
        <f>"mailto:"&amp;Table1[[#This Row],[email]]</f>
        <v>mailto:phawthorn@livelygig.com</v>
      </c>
      <c r="H93" s="3" t="s">
        <v>251</v>
      </c>
      <c r="I93" s="3" t="s">
        <v>1170</v>
      </c>
      <c r="J93" s="35" t="str">
        <f>"""id"" : """&amp;Table1[[#This Row],[UUID]]&amp;""", "</f>
        <v xml:space="preserve">"id" : "5f172d03-3a60-4e59-94fa-a4190d416260", </v>
      </c>
      <c r="K93" s="35" t="str">
        <f>"""email"" : """&amp;Table1[[#This Row],[email]]&amp;""", "</f>
        <v xml:space="preserve">"email" : "phawthorn@livelygig.com", </v>
      </c>
      <c r="L93" s="35" t="str">
        <f>"""pwd"" : """&amp;Table1[[#This Row],[pwd]]&amp;""", "</f>
        <v xml:space="preserve">"pwd" : "1", </v>
      </c>
      <c r="M93" s="35" t="str">
        <f>"""jsonBlob"" : ""{\""name\"" : \"""&amp;Table1[[#This Row],[firstName]]&amp;" "&amp;Table1[[#This Row],[lastName]]&amp;"\"", "&amp;"\""imgSrc\"" : \"""&amp;Table1[[#This Row],[profilePic]]&amp;"\""}"","</f>
        <v>"jsonBlob"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3" s="35" t="str">
        <f>"""contacts"" : { ""channels"": [ {""url"" : """&amp;Table1[[#This Row],[contact1]]&amp;""", ""channelType"" : """&amp;Table1[[#This Row],[contact1 type]]&amp;""" } ] },"</f>
        <v>"contacts" : { "channels": [ {"url" : "mailto:phawthorn@livelygig.com", "channelType" : "email" } ] },</v>
      </c>
      <c r="O93" s="3" t="str">
        <f>""</f>
        <v/>
      </c>
      <c r="P93" s="3">
        <v>1</v>
      </c>
      <c r="Q93" s="3"/>
      <c r="R93" s="3"/>
      <c r="S93" s="3"/>
      <c r="T93" s="128" t="str">
        <f>"""aliasLabels"" : [ "&amp;IF(NOT(ISBLANK(Table1[[#This Row],[label1]])),"{""label"": ""1"""&amp;"}"&amp;IF(NOT(ISBLANK(Table1[[#This Row],[label2]])),",{""label"": ""2"""&amp;"}"&amp;IF(NOT(ISBLANK(Table1[[#This Row],[label3]])),",{""label"":""3"""&amp;"}"&amp;IF(NOT(ISBLANK(Table1[[#This Row],[label4]])),",{""label"": ""4"""&amp;"}",""),""),""),"")&amp;"],"</f>
        <v>"aliasLabels" : [ {"label": "1"}],</v>
      </c>
      <c r="U93" s="3" t="str">
        <f t="shared" si="2"/>
        <v>"initialPosts" : [  ]</v>
      </c>
      <c r="V93"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"5f172d03-3a60-4e59-94fa-a4190d416260", "email" : "phawthorn@livelygig.com", "pwd" : "1", "jsonBlob" : "{\"name\" : \"Pierce Hawthorn\",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"mailto:phawthorn@livelygig.com", "channelType" : "email" } ] },"aliasLabels" : [ {"label": "1"}],"initialPosts" : [  ] }, </v>
      </c>
    </row>
    <row r="94" spans="1:22" x14ac:dyDescent="0.25">
      <c r="A94" s="2">
        <v>93</v>
      </c>
      <c r="B94" t="s">
        <v>739</v>
      </c>
      <c r="C94" s="35" t="str">
        <f>LOWER(LEFT(Table1[[#This Row],[firstName]],1)&amp;Table1[[#This Row],[lastName]])&amp;"@livelygig.com"</f>
        <v>dthomas@livelygig.com</v>
      </c>
      <c r="D94" t="s">
        <v>803</v>
      </c>
      <c r="E94" t="s">
        <v>82</v>
      </c>
      <c r="F94" s="3">
        <v>1</v>
      </c>
      <c r="G94" s="3" t="str">
        <f>"mailto:"&amp;Table1[[#This Row],[email]]</f>
        <v>mailto:dthomas@livelygig.com</v>
      </c>
      <c r="H94" s="3" t="s">
        <v>251</v>
      </c>
      <c r="I94" s="3" t="s">
        <v>1170</v>
      </c>
      <c r="J94" s="35" t="str">
        <f>"""id"" : """&amp;Table1[[#This Row],[UUID]]&amp;""", "</f>
        <v xml:space="preserve">"id" : "60582911-c2cd-4c14-8513-d13b9cc8cbff", </v>
      </c>
      <c r="K94" s="35" t="str">
        <f>"""email"" : """&amp;Table1[[#This Row],[email]]&amp;""", "</f>
        <v xml:space="preserve">"email" : "dthomas@livelygig.com", </v>
      </c>
      <c r="L94" s="35" t="str">
        <f>"""pwd"" : """&amp;Table1[[#This Row],[pwd]]&amp;""", "</f>
        <v xml:space="preserve">"pwd" : "1", </v>
      </c>
      <c r="M94" s="35" t="str">
        <f>"""jsonBlob"" : ""{\""name\"" : \"""&amp;Table1[[#This Row],[firstName]]&amp;" "&amp;Table1[[#This Row],[lastName]]&amp;"\"", "&amp;"\""imgSrc\"" : \"""&amp;Table1[[#This Row],[profilePic]]&amp;"\""}"","</f>
        <v>"jsonBlob"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4" s="35" t="str">
        <f>"""contacts"" : { ""channels"": [ {""url"" : """&amp;Table1[[#This Row],[contact1]]&amp;""", ""channelType"" : """&amp;Table1[[#This Row],[contact1 type]]&amp;""" } ] },"</f>
        <v>"contacts" : { "channels": [ {"url" : "mailto:dthomas@livelygig.com", "channelType" : "email" } ] },</v>
      </c>
      <c r="O94" s="3" t="str">
        <f>""</f>
        <v/>
      </c>
      <c r="P94" s="3">
        <v>1</v>
      </c>
      <c r="Q94" s="3"/>
      <c r="R94" s="3"/>
      <c r="S94" s="3"/>
      <c r="T94" s="128" t="str">
        <f>"""aliasLabels"" : [ "&amp;IF(NOT(ISBLANK(Table1[[#This Row],[label1]])),"{""label"": ""1"""&amp;"}"&amp;IF(NOT(ISBLANK(Table1[[#This Row],[label2]])),",{""label"": ""2"""&amp;"}"&amp;IF(NOT(ISBLANK(Table1[[#This Row],[label3]])),",{""label"":""3"""&amp;"}"&amp;IF(NOT(ISBLANK(Table1[[#This Row],[label4]])),",{""label"": ""4"""&amp;"}",""),""),""),"")&amp;"],"</f>
        <v>"aliasLabels" : [ {"label": "1"}],</v>
      </c>
      <c r="U94" s="3" t="str">
        <f t="shared" si="2"/>
        <v>"initialPosts" : [  ]</v>
      </c>
      <c r="V94"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"60582911-c2cd-4c14-8513-d13b9cc8cbff", "email" : "dthomas@livelygig.com", "pwd" : "1", "jsonBlob" : "{\"name\" : \"Dylan Thomas\",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"mailto:dthomas@livelygig.com", "channelType" : "email" } ] },"aliasLabels" : [ {"label": "1"}],"initialPosts" : [  ] }, </v>
      </c>
    </row>
    <row r="95" spans="1:22" x14ac:dyDescent="0.25">
      <c r="A95" s="117">
        <v>94</v>
      </c>
      <c r="B95" t="s">
        <v>740</v>
      </c>
      <c r="C95" s="35" t="str">
        <f>LOWER(LEFT(Table1[[#This Row],[firstName]],1)&amp;Table1[[#This Row],[lastName]])&amp;"@livelygig.com"</f>
        <v>bdylan@livelygig.com</v>
      </c>
      <c r="D95" t="s">
        <v>804</v>
      </c>
      <c r="E95" t="s">
        <v>803</v>
      </c>
      <c r="F95" s="3">
        <v>1</v>
      </c>
      <c r="G95" s="3" t="str">
        <f>"mailto:"&amp;Table1[[#This Row],[email]]</f>
        <v>mailto:bdylan@livelygig.com</v>
      </c>
      <c r="H95" s="3" t="s">
        <v>251</v>
      </c>
      <c r="I95" s="3" t="s">
        <v>1170</v>
      </c>
      <c r="J95" s="35" t="str">
        <f>"""id"" : """&amp;Table1[[#This Row],[UUID]]&amp;""", "</f>
        <v xml:space="preserve">"id" : "d2dd3995-b195-49ad-9e21-d1b90f9edc29", </v>
      </c>
      <c r="K95" s="35" t="str">
        <f>"""email"" : """&amp;Table1[[#This Row],[email]]&amp;""", "</f>
        <v xml:space="preserve">"email" : "bdylan@livelygig.com", </v>
      </c>
      <c r="L95" s="35" t="str">
        <f>"""pwd"" : """&amp;Table1[[#This Row],[pwd]]&amp;""", "</f>
        <v xml:space="preserve">"pwd" : "1", </v>
      </c>
      <c r="M95" s="35" t="str">
        <f>"""jsonBlob"" : ""{\""name\"" : \"""&amp;Table1[[#This Row],[firstName]]&amp;" "&amp;Table1[[#This Row],[lastName]]&amp;"\"", "&amp;"\""imgSrc\"" : \"""&amp;Table1[[#This Row],[profilePic]]&amp;"\""}"","</f>
        <v>"jsonBlob"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5" s="35" t="str">
        <f>"""contacts"" : { ""channels"": [ {""url"" : """&amp;Table1[[#This Row],[contact1]]&amp;""", ""channelType"" : """&amp;Table1[[#This Row],[contact1 type]]&amp;""" } ] },"</f>
        <v>"contacts" : { "channels": [ {"url" : "mailto:bdylan@livelygig.com", "channelType" : "email" } ] },</v>
      </c>
      <c r="O95" s="3" t="str">
        <f>""</f>
        <v/>
      </c>
      <c r="P95" s="3">
        <v>1</v>
      </c>
      <c r="Q95" s="3"/>
      <c r="R95" s="3"/>
      <c r="S95" s="3"/>
      <c r="T95" s="128" t="str">
        <f>"""aliasLabels"" : [ "&amp;IF(NOT(ISBLANK(Table1[[#This Row],[label1]])),"{""label"": ""1"""&amp;"}"&amp;IF(NOT(ISBLANK(Table1[[#This Row],[label2]])),",{""label"": ""2"""&amp;"}"&amp;IF(NOT(ISBLANK(Table1[[#This Row],[label3]])),",{""label"":""3"""&amp;"}"&amp;IF(NOT(ISBLANK(Table1[[#This Row],[label4]])),",{""label"": ""4"""&amp;"}",""),""),""),"")&amp;"],"</f>
        <v>"aliasLabels" : [ {"label": "1"}],</v>
      </c>
      <c r="U95" s="3" t="str">
        <f t="shared" si="2"/>
        <v>"initialPosts" : [  ]</v>
      </c>
      <c r="V95"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"d2dd3995-b195-49ad-9e21-d1b90f9edc29", "email" : "bdylan@livelygig.com", "pwd" : "1", "jsonBlob" : "{\"name\" : \"Bob Dylan\",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"mailto:bdylan@livelygig.com", "channelType" : "email" } ] },"aliasLabels" : [ {"label": "1"}],"initialPosts" : [  ] }, </v>
      </c>
    </row>
    <row r="96" spans="1:22" x14ac:dyDescent="0.25">
      <c r="A96" s="2">
        <v>95</v>
      </c>
      <c r="B96" t="s">
        <v>741</v>
      </c>
      <c r="C96" s="35" t="str">
        <f>LOWER(LEFT(Table1[[#This Row],[firstName]],1)&amp;Table1[[#This Row],[lastName]])&amp;"@livelygig.com"</f>
        <v>lcohen@livelygig.com</v>
      </c>
      <c r="D96" t="s">
        <v>805</v>
      </c>
      <c r="E96" t="s">
        <v>811</v>
      </c>
      <c r="F96" s="3">
        <v>1</v>
      </c>
      <c r="G96" s="3" t="str">
        <f>"mailto:"&amp;Table1[[#This Row],[email]]</f>
        <v>mailto:lcohen@livelygig.com</v>
      </c>
      <c r="H96" s="3" t="s">
        <v>251</v>
      </c>
      <c r="I96" s="3" t="s">
        <v>1170</v>
      </c>
      <c r="J96" s="34" t="str">
        <f>"""id"" : """&amp;Table1[[#This Row],[UUID]]&amp;""", "</f>
        <v xml:space="preserve">"id" : "95204302-2882-4c94-8631-5c494efeb2c2", </v>
      </c>
      <c r="K96" s="34" t="str">
        <f>"""email"" : """&amp;Table1[[#This Row],[email]]&amp;""", "</f>
        <v xml:space="preserve">"email" : "lcohen@livelygig.com", </v>
      </c>
      <c r="L96" s="34" t="str">
        <f>"""pwd"" : """&amp;Table1[[#This Row],[pwd]]&amp;""", "</f>
        <v xml:space="preserve">"pwd" : "1", </v>
      </c>
      <c r="M96" s="35" t="str">
        <f>"""jsonBlob"" : ""{\""name\"" : \"""&amp;Table1[[#This Row],[firstName]]&amp;" "&amp;Table1[[#This Row],[lastName]]&amp;"\"", "&amp;"\""imgSrc\"" : \"""&amp;Table1[[#This Row],[profilePic]]&amp;"\""}"","</f>
        <v>"jsonBlob"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6" s="34" t="str">
        <f>"""contacts"" : { ""channels"": [ {""url"" : """&amp;Table1[[#This Row],[contact1]]&amp;""", ""channelType"" : """&amp;Table1[[#This Row],[contact1 type]]&amp;""" } ] },"</f>
        <v>"contacts" : { "channels": [ {"url" : "mailto:lcohen@livelygig.com", "channelType" : "email" } ] },</v>
      </c>
      <c r="O96" s="1" t="str">
        <f>""</f>
        <v/>
      </c>
      <c r="P96" s="3">
        <v>1</v>
      </c>
      <c r="Q96" s="1"/>
      <c r="R96" s="1"/>
      <c r="S96" s="1"/>
      <c r="T96" s="128" t="str">
        <f>"""aliasLabels"" : [ "&amp;IF(NOT(ISBLANK(Table1[[#This Row],[label1]])),"{""label"": ""1"""&amp;"}"&amp;IF(NOT(ISBLANK(Table1[[#This Row],[label2]])),",{""label"": ""2"""&amp;"}"&amp;IF(NOT(ISBLANK(Table1[[#This Row],[label3]])),",{""label"":""3"""&amp;"}"&amp;IF(NOT(ISBLANK(Table1[[#This Row],[label4]])),",{""label"": ""4"""&amp;"}",""),""),""),"")&amp;"],"</f>
        <v>"aliasLabels" : [ {"label": "1"}],</v>
      </c>
      <c r="U96" s="3" t="str">
        <f t="shared" si="2"/>
        <v>"initialPosts" : [  ]</v>
      </c>
      <c r="V96"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"95204302-2882-4c94-8631-5c494efeb2c2", "email" : "lcohen@livelygig.com", "pwd" : "1", "jsonBlob" : "{\"name\" : \"Leonard Cohen\",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"mailto:lcohen@livelygig.com", "channelType" : "email" } ] },"aliasLabels" : [ {"label": "1"}],"initialPosts" : [  ] }, </v>
      </c>
    </row>
    <row r="97" spans="1:22" x14ac:dyDescent="0.25">
      <c r="A97" s="2">
        <v>96</v>
      </c>
      <c r="B97" t="s">
        <v>742</v>
      </c>
      <c r="C97" s="35" t="str">
        <f>LOWER(LEFT(Table1[[#This Row],[firstName]],1)&amp;Table1[[#This Row],[lastName]])&amp;"@livelygig.com"</f>
        <v>moliver@livelygig.com</v>
      </c>
      <c r="D97" t="s">
        <v>806</v>
      </c>
      <c r="E97" t="s">
        <v>812</v>
      </c>
      <c r="F97" s="3">
        <v>1</v>
      </c>
      <c r="G97" s="3" t="str">
        <f>"mailto:"&amp;Table1[[#This Row],[email]]</f>
        <v>mailto:moliver@livelygig.com</v>
      </c>
      <c r="H97" s="3" t="s">
        <v>251</v>
      </c>
      <c r="I97" s="3" t="s">
        <v>1170</v>
      </c>
      <c r="J97" s="34" t="str">
        <f>"""id"" : """&amp;Table1[[#This Row],[UUID]]&amp;""", "</f>
        <v xml:space="preserve">"id" : "98e22eea-4bc7-4ea6-9196-ec995ff038f7", </v>
      </c>
      <c r="K97" s="34" t="str">
        <f>"""email"" : """&amp;Table1[[#This Row],[email]]&amp;""", "</f>
        <v xml:space="preserve">"email" : "moliver@livelygig.com", </v>
      </c>
      <c r="L97" s="34" t="str">
        <f>"""pwd"" : """&amp;Table1[[#This Row],[pwd]]&amp;""", "</f>
        <v xml:space="preserve">"pwd" : "1", </v>
      </c>
      <c r="M97" s="35" t="str">
        <f>"""jsonBlob"" : ""{\""name\"" : \"""&amp;Table1[[#This Row],[firstName]]&amp;" "&amp;Table1[[#This Row],[lastName]]&amp;"\"", "&amp;"\""imgSrc\"" : \"""&amp;Table1[[#This Row],[profilePic]]&amp;"\""}"","</f>
        <v>"jsonBlob"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7" s="34" t="str">
        <f>"""contacts"" : { ""channels"": [ {""url"" : """&amp;Table1[[#This Row],[contact1]]&amp;""", ""channelType"" : """&amp;Table1[[#This Row],[contact1 type]]&amp;""" } ] },"</f>
        <v>"contacts" : { "channels": [ {"url" : "mailto:moliver@livelygig.com", "channelType" : "email" } ] },</v>
      </c>
      <c r="O97" s="1" t="str">
        <f>""</f>
        <v/>
      </c>
      <c r="P97" s="3">
        <v>1</v>
      </c>
      <c r="Q97" s="1"/>
      <c r="R97" s="1"/>
      <c r="S97" s="1"/>
      <c r="T97" s="128" t="str">
        <f>"""aliasLabels"" : [ "&amp;IF(NOT(ISBLANK(Table1[[#This Row],[label1]])),"{""label"": ""1"""&amp;"}"&amp;IF(NOT(ISBLANK(Table1[[#This Row],[label2]])),",{""label"": ""2"""&amp;"}"&amp;IF(NOT(ISBLANK(Table1[[#This Row],[label3]])),",{""label"":""3"""&amp;"}"&amp;IF(NOT(ISBLANK(Table1[[#This Row],[label4]])),",{""label"": ""4"""&amp;"}",""),""),""),"")&amp;"],"</f>
        <v>"aliasLabels" : [ {"label": "1"}],</v>
      </c>
      <c r="U97" s="3" t="str">
        <f t="shared" si="2"/>
        <v>"initialPosts" : [  ]</v>
      </c>
      <c r="V97"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"98e22eea-4bc7-4ea6-9196-ec995ff038f7", "email" : "moliver@livelygig.com", "pwd" : "1", "jsonBlob" : "{\"name\" : \"Mary Oliver\",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"mailto:moliver@livelygig.com", "channelType" : "email" } ] },"aliasLabels" : [ {"label": "1"}],"initialPosts" : [  ] }, </v>
      </c>
    </row>
    <row r="98" spans="1:22" x14ac:dyDescent="0.25">
      <c r="A98" s="117">
        <v>97</v>
      </c>
      <c r="B98" t="s">
        <v>743</v>
      </c>
      <c r="C98" s="35" t="str">
        <f>LOWER(LEFT(Table1[[#This Row],[firstName]],1)&amp;Table1[[#This Row],[lastName]])&amp;"@livelygig.com"</f>
        <v>psmith@livelygig.com</v>
      </c>
      <c r="D98" t="s">
        <v>807</v>
      </c>
      <c r="E98" t="s">
        <v>813</v>
      </c>
      <c r="F98" s="3">
        <v>1</v>
      </c>
      <c r="G98" s="3" t="str">
        <f>"mailto:"&amp;Table1[[#This Row],[email]]</f>
        <v>mailto:psmith@livelygig.com</v>
      </c>
      <c r="H98" s="3" t="s">
        <v>251</v>
      </c>
      <c r="I98" s="3" t="s">
        <v>1170</v>
      </c>
      <c r="J98" s="34" t="str">
        <f>"""id"" : """&amp;Table1[[#This Row],[UUID]]&amp;""", "</f>
        <v xml:space="preserve">"id" : "a2a73d30-274a-4173-b405-50a99eac3e2f", </v>
      </c>
      <c r="K98" s="34" t="str">
        <f>"""email"" : """&amp;Table1[[#This Row],[email]]&amp;""", "</f>
        <v xml:space="preserve">"email" : "psmith@livelygig.com", </v>
      </c>
      <c r="L98" s="34" t="str">
        <f>"""pwd"" : """&amp;Table1[[#This Row],[pwd]]&amp;""", "</f>
        <v xml:space="preserve">"pwd" : "1", </v>
      </c>
      <c r="M98" s="35" t="str">
        <f>"""jsonBlob"" : ""{\""name\"" : \"""&amp;Table1[[#This Row],[firstName]]&amp;" "&amp;Table1[[#This Row],[lastName]]&amp;"\"", "&amp;"\""imgSrc\"" : \"""&amp;Table1[[#This Row],[profilePic]]&amp;"\""}"","</f>
        <v>"jsonBlob"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8" s="34" t="str">
        <f>"""contacts"" : { ""channels"": [ {""url"" : """&amp;Table1[[#This Row],[contact1]]&amp;""", ""channelType"" : """&amp;Table1[[#This Row],[contact1 type]]&amp;""" } ] },"</f>
        <v>"contacts" : { "channels": [ {"url" : "mailto:psmith@livelygig.com", "channelType" : "email" } ] },</v>
      </c>
      <c r="O98" s="1" t="str">
        <f>""</f>
        <v/>
      </c>
      <c r="P98" s="3">
        <v>1</v>
      </c>
      <c r="Q98" s="1"/>
      <c r="R98" s="1"/>
      <c r="S98" s="1"/>
      <c r="T98" s="128" t="str">
        <f>"""aliasLabels"" : [ "&amp;IF(NOT(ISBLANK(Table1[[#This Row],[label1]])),"{""label"": ""1"""&amp;"}"&amp;IF(NOT(ISBLANK(Table1[[#This Row],[label2]])),",{""label"": ""2"""&amp;"}"&amp;IF(NOT(ISBLANK(Table1[[#This Row],[label3]])),",{""label"":""3"""&amp;"}"&amp;IF(NOT(ISBLANK(Table1[[#This Row],[label4]])),",{""label"": ""4"""&amp;"}",""),""),""),"")&amp;"],"</f>
        <v>"aliasLabels" : [ {"label": "1"}],</v>
      </c>
      <c r="U98" s="3" t="str">
        <f t="shared" si="2"/>
        <v>"initialPosts" : [  ]</v>
      </c>
      <c r="V98"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"a2a73d30-274a-4173-b405-50a99eac3e2f", "email" : "psmith@livelygig.com", "pwd" : "1", "jsonBlob" : "{\"name\" : \"Patti Smith\",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"mailto:psmith@livelygig.com", "channelType" : "email" } ] },"aliasLabels" : [ {"label": "1"}],"initialPosts" : [  ] }, </v>
      </c>
    </row>
    <row r="99" spans="1:22" x14ac:dyDescent="0.25">
      <c r="A99" s="2">
        <v>98</v>
      </c>
      <c r="B99" t="s">
        <v>744</v>
      </c>
      <c r="C99" s="35" t="str">
        <f>LOWER(LEFT(Table1[[#This Row],[firstName]],1)&amp;Table1[[#This Row],[lastName]])&amp;"@livelygig.com"</f>
        <v>slee@livelygig.com</v>
      </c>
      <c r="D99" t="s">
        <v>808</v>
      </c>
      <c r="E99" t="s">
        <v>814</v>
      </c>
      <c r="F99" s="3">
        <v>1</v>
      </c>
      <c r="G99" s="3" t="str">
        <f>"mailto:"&amp;Table1[[#This Row],[email]]</f>
        <v>mailto:slee@livelygig.com</v>
      </c>
      <c r="H99" s="3" t="s">
        <v>251</v>
      </c>
      <c r="I99" s="3" t="s">
        <v>1170</v>
      </c>
      <c r="J99" s="34" t="str">
        <f>"""id"" : """&amp;Table1[[#This Row],[UUID]]&amp;""", "</f>
        <v xml:space="preserve">"id" : "09f536f2-99d5-4c6d-bee8-6209e4fa650b", </v>
      </c>
      <c r="K99" s="34" t="str">
        <f>"""email"" : """&amp;Table1[[#This Row],[email]]&amp;""", "</f>
        <v xml:space="preserve">"email" : "slee@livelygig.com", </v>
      </c>
      <c r="L99" s="34" t="str">
        <f>"""pwd"" : """&amp;Table1[[#This Row],[pwd]]&amp;""", "</f>
        <v xml:space="preserve">"pwd" : "1", </v>
      </c>
      <c r="M99" s="35" t="str">
        <f>"""jsonBlob"" : ""{\""name\"" : \"""&amp;Table1[[#This Row],[firstName]]&amp;" "&amp;Table1[[#This Row],[lastName]]&amp;"\"", "&amp;"\""imgSrc\"" : \"""&amp;Table1[[#This Row],[profilePic]]&amp;"\""}"","</f>
        <v>"jsonBlob"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99" s="34" t="str">
        <f>"""contacts"" : { ""channels"": [ {""url"" : """&amp;Table1[[#This Row],[contact1]]&amp;""", ""channelType"" : """&amp;Table1[[#This Row],[contact1 type]]&amp;""" } ] },"</f>
        <v>"contacts" : { "channels": [ {"url" : "mailto:slee@livelygig.com", "channelType" : "email" } ] },</v>
      </c>
      <c r="O99" s="1" t="str">
        <f>""</f>
        <v/>
      </c>
      <c r="P99" s="3">
        <v>1</v>
      </c>
      <c r="Q99" s="1"/>
      <c r="R99" s="1"/>
      <c r="S99" s="1"/>
      <c r="T99" s="128" t="str">
        <f>"""aliasLabels"" : [ "&amp;IF(NOT(ISBLANK(Table1[[#This Row],[label1]])),"{""label"": ""1"""&amp;"}"&amp;IF(NOT(ISBLANK(Table1[[#This Row],[label2]])),",{""label"": ""2"""&amp;"}"&amp;IF(NOT(ISBLANK(Table1[[#This Row],[label3]])),",{""label"":""3"""&amp;"}"&amp;IF(NOT(ISBLANK(Table1[[#This Row],[label4]])),",{""label"": ""4"""&amp;"}",""),""),""),"")&amp;"],"</f>
        <v>"aliasLabels" : [ {"label": "1"}],</v>
      </c>
      <c r="U99" s="3" t="str">
        <f t="shared" si="2"/>
        <v>"initialPosts" : [  ]</v>
      </c>
      <c r="V99"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"09f536f2-99d5-4c6d-bee8-6209e4fa650b", "email" : "slee@livelygig.com", "pwd" : "1", "jsonBlob" : "{\"name\" : \"Stan Lee\",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"mailto:slee@livelygig.com", "channelType" : "email" } ] },"aliasLabels" : [ {"label": "1"}],"initialPosts" : [  ] }, </v>
      </c>
    </row>
    <row r="100" spans="1:22" x14ac:dyDescent="0.25">
      <c r="A100" s="2">
        <v>99</v>
      </c>
      <c r="B100" t="s">
        <v>745</v>
      </c>
      <c r="C100" s="35" t="str">
        <f>LOWER(LEFT(Table1[[#This Row],[firstName]],1)&amp;Table1[[#This Row],[lastName]])&amp;"@livelygig.com"</f>
        <v>rbrooks@livelygig.com</v>
      </c>
      <c r="D100" t="s">
        <v>809</v>
      </c>
      <c r="E100" t="s">
        <v>815</v>
      </c>
      <c r="F100" s="3">
        <v>1</v>
      </c>
      <c r="G100" s="3" t="str">
        <f>"mailto:"&amp;Table1[[#This Row],[email]]</f>
        <v>mailto:rbrooks@livelygig.com</v>
      </c>
      <c r="H100" s="3" t="s">
        <v>251</v>
      </c>
      <c r="I100" s="3" t="s">
        <v>1170</v>
      </c>
      <c r="J100" s="34" t="str">
        <f>"""id"" : """&amp;Table1[[#This Row],[UUID]]&amp;""", "</f>
        <v xml:space="preserve">"id" : "727f1d78-d9e6-4d17-b36b-d30485942d02", </v>
      </c>
      <c r="K100" s="34" t="str">
        <f>"""email"" : """&amp;Table1[[#This Row],[email]]&amp;""", "</f>
        <v xml:space="preserve">"email" : "rbrooks@livelygig.com", </v>
      </c>
      <c r="L100" s="34" t="str">
        <f>"""pwd"" : """&amp;Table1[[#This Row],[pwd]]&amp;""", "</f>
        <v xml:space="preserve">"pwd" : "1", </v>
      </c>
      <c r="M100" s="35" t="str">
        <f>"""jsonBlob"" : ""{\""name\"" : \"""&amp;Table1[[#This Row],[firstName]]&amp;" "&amp;Table1[[#This Row],[lastName]]&amp;"\"", "&amp;"\""imgSrc\"" : \"""&amp;Table1[[#This Row],[profilePic]]&amp;"\""}"","</f>
        <v>"jsonBlob"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0" s="34" t="str">
        <f>"""contacts"" : { ""channels"": [ {""url"" : """&amp;Table1[[#This Row],[contact1]]&amp;""", ""channelType"" : """&amp;Table1[[#This Row],[contact1 type]]&amp;""" } ] },"</f>
        <v>"contacts" : { "channels": [ {"url" : "mailto:rbrooks@livelygig.com", "channelType" : "email" } ] },</v>
      </c>
      <c r="O100" s="1" t="str">
        <f>""</f>
        <v/>
      </c>
      <c r="P100" s="3">
        <v>1</v>
      </c>
      <c r="Q100" s="1"/>
      <c r="R100" s="1"/>
      <c r="S100" s="1"/>
      <c r="T100" s="128" t="str">
        <f>"""aliasLabels"" : [ "&amp;IF(NOT(ISBLANK(Table1[[#This Row],[label1]])),"{""label"": ""1"""&amp;"}"&amp;IF(NOT(ISBLANK(Table1[[#This Row],[label2]])),",{""label"": ""2"""&amp;"}"&amp;IF(NOT(ISBLANK(Table1[[#This Row],[label3]])),",{""label"":""3"""&amp;"}"&amp;IF(NOT(ISBLANK(Table1[[#This Row],[label4]])),",{""label"": ""4"""&amp;"}",""),""),""),"")&amp;"],"</f>
        <v>"aliasLabels" : [ {"label": "1"}],</v>
      </c>
      <c r="U100" s="3" t="str">
        <f t="shared" si="2"/>
        <v>"initialPosts" : [  ]</v>
      </c>
      <c r="V100"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"727f1d78-d9e6-4d17-b36b-d30485942d02", "email" : "rbrooks@livelygig.com", "pwd" : "1", "jsonBlob" : "{\"name\" : \"Rebekah Brooks\",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"mailto:rbrooks@livelygig.com", "channelType" : "email" } ] },"aliasLabels" : [ {"label": "1"}],"initialPosts" : [  ] }, </v>
      </c>
    </row>
    <row r="101" spans="1:22" x14ac:dyDescent="0.25">
      <c r="A101" s="117">
        <v>100</v>
      </c>
      <c r="B101" t="s">
        <v>746</v>
      </c>
      <c r="C101" s="35" t="str">
        <f>LOWER(LEFT(Table1[[#This Row],[firstName]],1)&amp;Table1[[#This Row],[lastName]])&amp;"@livelygig.com"</f>
        <v>sphan@livelygig.com</v>
      </c>
      <c r="D101" t="s">
        <v>810</v>
      </c>
      <c r="E101" t="s">
        <v>816</v>
      </c>
      <c r="F101" s="3">
        <v>1</v>
      </c>
      <c r="G101" s="3" t="str">
        <f>"mailto:"&amp;Table1[[#This Row],[email]]</f>
        <v>mailto:sphan@livelygig.com</v>
      </c>
      <c r="H101" s="3" t="s">
        <v>251</v>
      </c>
      <c r="I101" s="3" t="s">
        <v>1170</v>
      </c>
      <c r="J101" s="34" t="str">
        <f>"""id"" : """&amp;Table1[[#This Row],[UUID]]&amp;""", "</f>
        <v xml:space="preserve">"id" : "aedaead9-fba3-4e87-a628-646e0064ca54", </v>
      </c>
      <c r="K101" s="34" t="str">
        <f>"""email"" : """&amp;Table1[[#This Row],[email]]&amp;""", "</f>
        <v xml:space="preserve">"email" : "sphan@livelygig.com", </v>
      </c>
      <c r="L101" s="34" t="str">
        <f>"""pwd"" : """&amp;Table1[[#This Row],[pwd]]&amp;""", "</f>
        <v xml:space="preserve">"pwd" : "1", </v>
      </c>
      <c r="M101" s="35" t="str">
        <f>"""jsonBlob"" : ""{\""name\"" : \"""&amp;Table1[[#This Row],[firstName]]&amp;" "&amp;Table1[[#This Row],[lastName]]&amp;"\"", "&amp;"\""imgSrc\"" : \"""&amp;Table1[[#This Row],[profilePic]]&amp;"\""}"","</f>
        <v>"jsonBlob"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1" s="34" t="str">
        <f>"""contacts"" : { ""channels"": [ {""url"" : """&amp;Table1[[#This Row],[contact1]]&amp;""", ""channelType"" : """&amp;Table1[[#This Row],[contact1 type]]&amp;""" } ] },"</f>
        <v>"contacts" : { "channels": [ {"url" : "mailto:sphan@livelygig.com", "channelType" : "email" } ] },</v>
      </c>
      <c r="O101" s="1" t="str">
        <f>""</f>
        <v/>
      </c>
      <c r="P101" s="3">
        <v>1</v>
      </c>
      <c r="Q101" s="1"/>
      <c r="R101" s="1"/>
      <c r="S101" s="1"/>
      <c r="T101" s="128" t="str">
        <f>"""aliasLabels"" : [ "&amp;IF(NOT(ISBLANK(Table1[[#This Row],[label1]])),"{""label"": ""1"""&amp;"}"&amp;IF(NOT(ISBLANK(Table1[[#This Row],[label2]])),",{""label"": ""2"""&amp;"}"&amp;IF(NOT(ISBLANK(Table1[[#This Row],[label3]])),",{""label"":""3"""&amp;"}"&amp;IF(NOT(ISBLANK(Table1[[#This Row],[label4]])),",{""label"": ""4"""&amp;"}",""),""),""),"")&amp;"],"</f>
        <v>"aliasLabels" : [ {"label": "1"}],</v>
      </c>
      <c r="U101" s="3" t="str">
        <f t="shared" si="2"/>
        <v>"initialPosts" : [  ]</v>
      </c>
      <c r="V101"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"aedaead9-fba3-4e87-a628-646e0064ca54", "email" : "sphan@livelygig.com", "pwd" : "1", "jsonBlob" : "{\"name\" : \"Sum Phan\",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"mailto:sphan@livelygig.com", "channelType" : "email" } ] },"aliasLabels" : [ {"label": "1"}],"initialPosts" : [  ] }, </v>
      </c>
    </row>
    <row r="102" spans="1:22" x14ac:dyDescent="0.25">
      <c r="A102" s="2">
        <v>101</v>
      </c>
      <c r="B102" t="s">
        <v>747</v>
      </c>
      <c r="C102" s="35" t="str">
        <f>LOWER(LEFT(Table1[[#This Row],[firstName]],1)&amp;Table1[[#This Row],[lastName]])&amp;"@livelygig.com"</f>
        <v>unitedfan@livelygig.com</v>
      </c>
      <c r="E102" t="s">
        <v>819</v>
      </c>
      <c r="F102" s="3">
        <v>1</v>
      </c>
      <c r="G102" s="3" t="str">
        <f>"mailto:"&amp;Table1[[#This Row],[email]]</f>
        <v>mailto:unitedfan@livelygig.com</v>
      </c>
      <c r="H102" s="3" t="s">
        <v>251</v>
      </c>
      <c r="I102" s="3" t="s">
        <v>1170</v>
      </c>
      <c r="J102" s="34" t="str">
        <f>"""id"" : """&amp;Table1[[#This Row],[UUID]]&amp;""", "</f>
        <v xml:space="preserve">"id" : "179ee405-aa43-4b8a-9e94-a49dc3b3d07d", </v>
      </c>
      <c r="K102" s="34" t="str">
        <f>"""email"" : """&amp;Table1[[#This Row],[email]]&amp;""", "</f>
        <v xml:space="preserve">"email" : "unitedfan@livelygig.com", </v>
      </c>
      <c r="L102" s="34" t="str">
        <f>"""pwd"" : """&amp;Table1[[#This Row],[pwd]]&amp;""", "</f>
        <v xml:space="preserve">"pwd" : "1", </v>
      </c>
      <c r="M102" s="35" t="str">
        <f>"""jsonBlob"" : ""{\""name\"" : \"""&amp;Table1[[#This Row],[firstName]]&amp;" "&amp;Table1[[#This Row],[lastName]]&amp;"\"", "&amp;"\""imgSrc\"" : \"""&amp;Table1[[#This Row],[profilePic]]&amp;"\""}"","</f>
        <v>"jsonBlob"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v>
      </c>
      <c r="N102" s="34" t="str">
        <f>"""contacts"" : { ""channels"": [ {""url"" : """&amp;Table1[[#This Row],[contact1]]&amp;""", ""channelType"" : """&amp;Table1[[#This Row],[contact1 type]]&amp;""" } ] },"</f>
        <v>"contacts" : { "channels": [ {"url" : "mailto:unitedfan@livelygig.com", "channelType" : "email" } ] },</v>
      </c>
      <c r="O102" s="1" t="str">
        <f>""</f>
        <v/>
      </c>
      <c r="P102" s="3">
        <v>1</v>
      </c>
      <c r="Q102" s="1"/>
      <c r="R102" s="1"/>
      <c r="S102" s="1"/>
      <c r="T102" s="128" t="str">
        <f>"""aliasLabels"" : [ "&amp;IF(NOT(ISBLANK(Table1[[#This Row],[label1]])),"{""label"": ""1"""&amp;"}"&amp;IF(NOT(ISBLANK(Table1[[#This Row],[label2]])),",{""label"": ""2"""&amp;"}"&amp;IF(NOT(ISBLANK(Table1[[#This Row],[label3]])),",{""label"":""3"""&amp;"}"&amp;IF(NOT(ISBLANK(Table1[[#This Row],[label4]])),",{""label"": ""4"""&amp;"}",""),""),""),"")&amp;"],"</f>
        <v>"aliasLabels" : [ {"label": "1"}],</v>
      </c>
      <c r="U102" s="3" t="str">
        <f t="shared" si="2"/>
        <v>"initialPosts" : [  ]</v>
      </c>
      <c r="V102" s="3" t="str">
        <f ca="1">"{ "&amp;Table1[[#This Row],[id data]]&amp;Table1[[#This Row],[loginId data]]&amp;Table1[[#This Row],[pwd data]]&amp;Table1[[#This Row],[jsonBlob]]&amp;Table1[[#This Row],[bindings]]&amp;Table1[[#This Row],[contacts]]&amp;Table1[[#This Row],[Labels]]&amp;Table1[[#This Row],[Posts]]&amp;" }"&amp;IF(ISBLANK(OFFSET(Table1[[#This Row],[id]],1,0))," ",", ")</f>
        <v xml:space="preserve">{ "id" : "179ee405-aa43-4b8a-9e94-a49dc3b3d07d", "email" : "unitedfan@livelygig.com", "pwd" : "1", "jsonBlob" : "{\"name\" : \" UnitedFan\", \"imgSrc\" : \"data:image/png;base64,iVBORw0KGgoAAAANSUhEUgAAABoAAAAaCAMAAACelLz8AAAAGXRFWHRTb2Z0d2FyZQBBZG9iZSBJbWFnZVJlYWR5ccllPAAAAw9pVFh0WE1MOmNvbS5hZG9iZS54bXAAAAAAADw/eHBhY2tldCBiZWdpbj0i77u/IiBpZD0iVzVNME1wQ2VoaUh6cmVTek5UY3prYzlkIj8+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RvY3VtZW50SUQ9InhtcC5kaWQ6RDEzQUFCNUMwMjlFMTFFNkE2QkRGOENGOTgzOTk0OEMiIHhtcE1NOkluc3RhbmNlSUQ9InhtcC5paWQ6RDEzQUFCNUIwMjlFMTFFNkE2QkRGOENGOTgzOTk0OEMiIHhtcDpDcmVhdG9yVG9vbD0iQWRvYmUgUGhvdG9zaG9wIENDIFdpbmRvd3MiPiA8eG1wTU06RGVyaXZlZEZyb20gc3RSZWY6aW5zdGFuY2VJRD0iMzdFQ0EyRkZCRDQyNkZGNDI3Mzg3ODFGN0IzRjQzODYiIHN0UmVmOmRvY3VtZW50SUQ9IjM3RUNBMkZGQkQ0MjZGRjQyNzM4NzgxRjdCM0Y0Mzg2Ii8+IDwvcmRmOkRlc2NyaXB0aW9uPiA8L3JkZjpSREY+IDwveDp4bXBtZXRhPiA8P3hwYWNrZXQgZW5kPSJyIj8+IRPYLwAAAAZQTFRF5n8j////rMEQjAAAAFNJREFUeNqk0ssKACAIRNHr//90EFImY/SwXYcZXIiVwzfRnyAHVAorUiOEKkyNLLI0nq5Bkao33KQYk8g/sYDkzDSUBAJl94QTT2RX9H5sTYABANFGAcZAvppzAAAAAElFTkSuQmCC\"}","contacts" : { "channels": [ {"url" : "mailto:unitedfan@livelygig.com", "channelType" : "email" } ] },"aliasLabels" : [ {"label": "1"}],"initialPosts" : [  ] } </v>
      </c>
    </row>
    <row r="182" spans="3:3" x14ac:dyDescent="0.25">
      <c r="C182" s="8"/>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2"/>
  <sheetViews>
    <sheetView workbookViewId="0"/>
  </sheetViews>
  <sheetFormatPr defaultRowHeight="15" x14ac:dyDescent="0.25"/>
  <cols>
    <col min="1" max="1" width="43.28515625" customWidth="1"/>
    <col min="2" max="2" width="19.42578125" customWidth="1"/>
    <col min="3" max="3" width="15.7109375" customWidth="1"/>
    <col min="4" max="4" width="41.28515625" customWidth="1"/>
    <col min="5" max="5" width="14.42578125" customWidth="1"/>
    <col min="6" max="6" width="65.85546875" customWidth="1"/>
    <col min="7" max="7" width="26.7109375" customWidth="1"/>
    <col min="8" max="8" width="14.42578125" customWidth="1"/>
    <col min="9" max="9" width="36.140625" customWidth="1"/>
    <col min="10" max="10" width="19.42578125" customWidth="1"/>
  </cols>
  <sheetData>
    <row r="1" spans="1:10" s="7" customFormat="1" x14ac:dyDescent="0.25">
      <c r="A1" s="10" t="s">
        <v>776</v>
      </c>
      <c r="B1" s="10" t="s">
        <v>780</v>
      </c>
      <c r="C1" s="10" t="s">
        <v>781</v>
      </c>
      <c r="D1" s="10" t="s">
        <v>777</v>
      </c>
      <c r="E1" s="10" t="s">
        <v>782</v>
      </c>
      <c r="F1" s="10" t="s">
        <v>2610</v>
      </c>
      <c r="G1" s="10" t="s">
        <v>1243</v>
      </c>
      <c r="H1" s="10" t="s">
        <v>783</v>
      </c>
      <c r="I1" s="10" t="s">
        <v>779</v>
      </c>
      <c r="J1" s="10" t="s">
        <v>778</v>
      </c>
    </row>
    <row r="2" spans="1:10" s="7" customFormat="1" x14ac:dyDescent="0.25">
      <c r="A2" s="138" t="s">
        <v>1245</v>
      </c>
      <c r="B2" s="139" t="str">
        <f>VLOOKUP(Table134[[#This Row],[src]],Table1[[UUID]:[email]],2,FALSE)</f>
        <v>1@livelygig.com</v>
      </c>
      <c r="C2" s="140" t="s">
        <v>770</v>
      </c>
      <c r="D2" s="140" t="s">
        <v>937</v>
      </c>
      <c r="E2" s="141" t="str">
        <f>VLOOKUP(Table134[[#This Row],[trgt]],Table1[[UUID]:[email]],2,FALSE)</f>
        <v>livelygig@livelygig.com</v>
      </c>
      <c r="F2" s="141" t="str">
        <f>IF(Table134[[#This Row],[src]]&lt;Table134[[#This Row],[trgt]],Table134[[#This Row],[src]]&amp;Table134[[#This Row],[trgt]],Table134[[#This Row],[trgt]]&amp;Table134[[#This Row],[src]])</f>
        <v>0001b786-be60-4980-af3b-d2a9e55d6daeeeeeeeee-eeee-eeee-eeee-eeeeeeeeeeee</v>
      </c>
      <c r="G2" s="141">
        <f>COUNTIF(Table134[DuplicateCheckId],Table134[[#This Row],[DuplicateCheckId]])-1</f>
        <v>0</v>
      </c>
      <c r="H2" s="141"/>
      <c r="I2" s="141" t="str">
        <f>IF(LEN(Table134[[#This Row],[Label]])&gt;0,"""label"" : { ""id"" : ""a7311ed0-9ba6-4a6e-8066-caa2a2247991"" , ""functor"" : ""tag list"" , ""components"" : [ { value"" : """ &amp; Table134[[#This Row],[Label]] &amp; """, ""type"" : ""string"" } ] },","")</f>
        <v/>
      </c>
      <c r="J2" s="142" t="str">
        <f ca="1">"{ ""src"" : ""agent://" &amp; Table134[[#This Row],[src]] &amp; """,  ""trgt"" : ""agent://" &amp; Table134[[#This Row],[trgt]] &amp; """ } " &amp; IF(LEN(OFFSET(Table134[[#This Row],[src]],1,0))&gt;0,", ","")</f>
        <v xml:space="preserve">{ "src" : "agent://0001b786-be60-4980-af3b-d2a9e55d6dae",  "trgt" : "agent://eeeeeeee-eeee-eeee-eeee-eeeeeeeeeeee" } , </v>
      </c>
    </row>
    <row r="3" spans="1:10" s="7" customFormat="1" x14ac:dyDescent="0.25">
      <c r="A3" s="7" t="s">
        <v>1246</v>
      </c>
      <c r="B3" s="139" t="str">
        <f>VLOOKUP(Table134[[#This Row],[src]],Table1[[UUID]:[email]],2,FALSE)</f>
        <v>2@livelygig.com</v>
      </c>
      <c r="C3" s="140" t="s">
        <v>770</v>
      </c>
      <c r="D3" s="140" t="s">
        <v>937</v>
      </c>
      <c r="E3" s="141" t="str">
        <f>VLOOKUP(Table134[[#This Row],[trgt]],Table1[[UUID]:[email]],2,FALSE)</f>
        <v>livelygig@livelygig.com</v>
      </c>
      <c r="F3" s="141" t="str">
        <f>IF(Table134[[#This Row],[src]]&lt;Table134[[#This Row],[trgt]],Table134[[#This Row],[src]]&amp;Table134[[#This Row],[trgt]],Table134[[#This Row],[trgt]]&amp;Table134[[#This Row],[src]])</f>
        <v>0002223c-1a99-4530-96fa-3ccb8dca5418eeeeeeee-eeee-eeee-eeee-eeeeeeeeeeee</v>
      </c>
      <c r="G3" s="141">
        <f>COUNTIF(Table134[DuplicateCheckId],Table134[[#This Row],[DuplicateCheckId]])-1</f>
        <v>0</v>
      </c>
      <c r="H3" s="141"/>
      <c r="I3" s="141" t="str">
        <f>IF(LEN(Table134[[#This Row],[Label]])&gt;0,"""label"" : { ""id"" : ""a7311ed0-9ba6-4a6e-8066-caa2a2247991"" , ""functor"" : ""tag list"" , ""components"" : [ { value"" : """ &amp; Table134[[#This Row],[Label]] &amp; """, ""type"" : ""string"" } ] },","")</f>
        <v/>
      </c>
      <c r="J3" s="142" t="str">
        <f ca="1">"{ ""src"" : ""agent://" &amp; Table134[[#This Row],[src]] &amp; """,  ""trgt"" : ""agent://" &amp; Table134[[#This Row],[trgt]] &amp; """ } " &amp; IF(LEN(OFFSET(Table134[[#This Row],[src]],1,0))&gt;0,", ","")</f>
        <v xml:space="preserve">{ "src" : "agent://0002223c-1a99-4530-96fa-3ccb8dca5418",  "trgt" : "agent://eeeeeeee-eeee-eeee-eeee-eeeeeeeeeeee" } , </v>
      </c>
    </row>
    <row r="4" spans="1:10" s="7" customFormat="1" x14ac:dyDescent="0.25">
      <c r="A4" s="7" t="s">
        <v>1247</v>
      </c>
      <c r="B4" s="139" t="str">
        <f>VLOOKUP(Table134[[#This Row],[src]],Table1[[UUID]:[email]],2,FALSE)</f>
        <v>3@livelygig.com</v>
      </c>
      <c r="C4" s="140" t="s">
        <v>770</v>
      </c>
      <c r="D4" s="140" t="s">
        <v>937</v>
      </c>
      <c r="E4" s="141" t="str">
        <f>VLOOKUP(Table134[[#This Row],[trgt]],Table1[[UUID]:[email]],2,FALSE)</f>
        <v>livelygig@livelygig.com</v>
      </c>
      <c r="F4" s="141" t="str">
        <f>IF(Table134[[#This Row],[src]]&lt;Table134[[#This Row],[trgt]],Table134[[#This Row],[src]]&amp;Table134[[#This Row],[trgt]],Table134[[#This Row],[trgt]]&amp;Table134[[#This Row],[src]])</f>
        <v>00038b40-4799-4557-9050-fd7a4b77c23eeeeeeeee-eeee-eeee-eeee-eeeeeeeeeeee</v>
      </c>
      <c r="G4" s="141">
        <f>COUNTIF(Table134[DuplicateCheckId],Table134[[#This Row],[DuplicateCheckId]])-1</f>
        <v>0</v>
      </c>
      <c r="H4" s="141"/>
      <c r="I4" s="141" t="str">
        <f>IF(LEN(Table134[[#This Row],[Label]])&gt;0,"""label"" : { ""id"" : ""a7311ed0-9ba6-4a6e-8066-caa2a2247991"" , ""functor"" : ""tag list"" , ""components"" : [ { value"" : """ &amp; Table134[[#This Row],[Label]] &amp; """, ""type"" : ""string"" } ] },","")</f>
        <v/>
      </c>
      <c r="J4" s="142" t="str">
        <f ca="1">"{ ""src"" : ""agent://" &amp; Table134[[#This Row],[src]] &amp; """,  ""trgt"" : ""agent://" &amp; Table134[[#This Row],[trgt]] &amp; """ } " &amp; IF(LEN(OFFSET(Table134[[#This Row],[src]],1,0))&gt;0,", ","")</f>
        <v xml:space="preserve">{ "src" : "agent://00038b40-4799-4557-9050-fd7a4b77c23e",  "trgt" : "agent://eeeeeeee-eeee-eeee-eeee-eeeeeeeeeeee" } , </v>
      </c>
    </row>
    <row r="5" spans="1:10" s="7" customFormat="1" x14ac:dyDescent="0.25">
      <c r="A5" s="143" t="s">
        <v>235</v>
      </c>
      <c r="B5" s="139" t="str">
        <f>VLOOKUP(Table134[[#This Row],[src]],Table1[[UUID]:[email]],2,FALSE)</f>
        <v>tel-mofty@livelygig.com</v>
      </c>
      <c r="C5" s="140" t="s">
        <v>770</v>
      </c>
      <c r="D5" s="140" t="s">
        <v>186</v>
      </c>
      <c r="E5" s="141" t="str">
        <f>VLOOKUP(Table134[[#This Row],[trgt]],Table1[[UUID]:[email]],2,FALSE)</f>
        <v>jdean@livelygig.com</v>
      </c>
      <c r="F5" s="141" t="str">
        <f>IF(Table134[[#This Row],[src]]&lt;Table134[[#This Row],[trgt]],Table134[[#This Row],[src]]&amp;Table134[[#This Row],[trgt]],Table134[[#This Row],[trgt]]&amp;Table134[[#This Row],[src]])</f>
        <v>0063a81d-a4ec-4588-bc34-d261c64a76d98ae601e0-32dd-49d0-8c34-76196ad59861</v>
      </c>
      <c r="G5" s="141">
        <f>COUNTIF(Table134[DuplicateCheckId],Table134[[#This Row],[DuplicateCheckId]])-1</f>
        <v>0</v>
      </c>
      <c r="H5" s="141"/>
      <c r="I5" s="144" t="str">
        <f>IF(LEN(Table134[[#This Row],[Label]])&gt;0,"""label"" : { ""id"" : ""a7311ed0-9ba6-4a6e-8066-caa2a2247991"" , ""functor"" : ""tag list"" , ""components"" : [ { value"" : """ &amp; Table134[[#This Row],[Label]] &amp; """, ""type"" : ""string"" } ] },","")</f>
        <v/>
      </c>
      <c r="J5" s="145" t="str">
        <f ca="1">"{ ""src"" : ""agent://" &amp; Table134[[#This Row],[src]] &amp; """,  ""trgt"" : ""agent://" &amp; Table134[[#This Row],[trgt]] &amp; """ } " &amp; IF(LEN(OFFSET(Table134[[#This Row],[src]],1,0))&gt;0,", ","")</f>
        <v xml:space="preserve">{ "src" : "agent://0063a81d-a4ec-4588-bc34-d261c64a76d9",  "trgt" : "agent://8ae601e0-32dd-49d0-8c34-76196ad59861" } , </v>
      </c>
    </row>
    <row r="6" spans="1:10" s="7" customFormat="1" x14ac:dyDescent="0.25">
      <c r="A6" s="31" t="s">
        <v>235</v>
      </c>
      <c r="B6" s="31" t="str">
        <f>VLOOKUP(Table134[[#This Row],[src]],Table1[[UUID]:[email]],2,FALSE)</f>
        <v>tel-mofty@livelygig.com</v>
      </c>
      <c r="C6" s="140" t="s">
        <v>770</v>
      </c>
      <c r="D6" s="140" t="s">
        <v>937</v>
      </c>
      <c r="E6" s="144" t="str">
        <f>VLOOKUP(Table134[[#This Row],[trgt]],Table1[[UUID]:[email]],2,FALSE)</f>
        <v>livelygig@livelygig.com</v>
      </c>
      <c r="F6" s="144" t="str">
        <f>IF(Table134[[#This Row],[src]]&lt;Table134[[#This Row],[trgt]],Table134[[#This Row],[src]]&amp;Table134[[#This Row],[trgt]],Table134[[#This Row],[trgt]]&amp;Table134[[#This Row],[src]])</f>
        <v>0063a81d-a4ec-4588-bc34-d261c64a76d9eeeeeeee-eeee-eeee-eeee-eeeeeeeeeeee</v>
      </c>
      <c r="G6" s="141">
        <f>COUNTIF(Table134[DuplicateCheckId],Table134[[#This Row],[DuplicateCheckId]])-1</f>
        <v>0</v>
      </c>
      <c r="H6" s="144"/>
      <c r="I6" s="144" t="str">
        <f>IF(LEN(Table134[[#This Row],[Label]])&gt;0,"""label"" : { ""id"" : ""a7311ed0-9ba6-4a6e-8066-caa2a2247991"" , ""functor"" : ""tag list"" , ""components"" : [ { value"" : """ &amp; Table134[[#This Row],[Label]] &amp; """, ""type"" : ""string"" } ] },","")</f>
        <v/>
      </c>
      <c r="J6" s="145" t="str">
        <f ca="1">"{ ""src"" : ""agent://" &amp; Table134[[#This Row],[src]] &amp; """,  ""trgt"" : ""agent://" &amp; Table134[[#This Row],[trgt]] &amp; """ } " &amp; IF(LEN(OFFSET(Table134[[#This Row],[src]],1,0))&gt;0,", ","")</f>
        <v xml:space="preserve">{ "src" : "agent://0063a81d-a4ec-4588-bc34-d261c64a76d9",  "trgt" : "agent://eeeeeeee-eeee-eeee-eeee-eeeeeeeeeeee" } , </v>
      </c>
    </row>
    <row r="7" spans="1:10" s="7" customFormat="1" x14ac:dyDescent="0.25">
      <c r="A7" s="143" t="s">
        <v>217</v>
      </c>
      <c r="B7" s="139" t="str">
        <f>VLOOKUP(Table134[[#This Row],[src]],Table1[[UUID]:[email]],2,FALSE)</f>
        <v>rsarkozi@livelygig.com</v>
      </c>
      <c r="C7" s="140" t="s">
        <v>770</v>
      </c>
      <c r="D7" s="140" t="s">
        <v>234</v>
      </c>
      <c r="E7" s="141" t="str">
        <f>VLOOKUP(Table134[[#This Row],[trgt]],Table1[[UUID]:[email]],2,FALSE)</f>
        <v>aamirmoez@livelygig.com</v>
      </c>
      <c r="F7" s="141" t="str">
        <f>IF(Table134[[#This Row],[src]]&lt;Table134[[#This Row],[trgt]],Table134[[#This Row],[src]]&amp;Table134[[#This Row],[trgt]],Table134[[#This Row],[trgt]]&amp;Table134[[#This Row],[src]])</f>
        <v>04171b5e-c892-4647-aba2-9eed98b1521423e9ff8a-c0fd-40a3-8849-a1f1579f1179</v>
      </c>
      <c r="G7" s="141">
        <f>COUNTIF(Table134[DuplicateCheckId],Table134[[#This Row],[DuplicateCheckId]])-1</f>
        <v>0</v>
      </c>
      <c r="H7" s="141"/>
      <c r="I7" s="144" t="str">
        <f>IF(LEN(Table134[[#This Row],[Label]])&gt;0,"""label"" : { ""id"" : ""a7311ed0-9ba6-4a6e-8066-caa2a2247991"" , ""functor"" : ""tag list"" , ""components"" : [ { value"" : """ &amp; Table134[[#This Row],[Label]] &amp; """, ""type"" : ""string"" } ] },","")</f>
        <v/>
      </c>
      <c r="J7" s="145" t="str">
        <f ca="1">"{ ""src"" : ""agent://" &amp; Table134[[#This Row],[src]] &amp; """,  ""trgt"" : ""agent://" &amp; Table134[[#This Row],[trgt]] &amp; """ } " &amp; IF(LEN(OFFSET(Table134[[#This Row],[src]],1,0))&gt;0,", ","")</f>
        <v xml:space="preserve">{ "src" : "agent://23e9ff8a-c0fd-40a3-8849-a1f1579f1179",  "trgt" : "agent://04171b5e-c892-4647-aba2-9eed98b15214" } , </v>
      </c>
    </row>
    <row r="8" spans="1:10" s="7" customFormat="1" x14ac:dyDescent="0.25">
      <c r="A8" s="143" t="s">
        <v>234</v>
      </c>
      <c r="B8" s="139" t="str">
        <f>VLOOKUP(Table134[[#This Row],[src]],Table1[[UUID]:[email]],2,FALSE)</f>
        <v>aamirmoez@livelygig.com</v>
      </c>
      <c r="C8" s="140" t="s">
        <v>770</v>
      </c>
      <c r="D8" s="140" t="s">
        <v>184</v>
      </c>
      <c r="E8" s="141" t="str">
        <f>VLOOKUP(Table134[[#This Row],[trgt]],Table1[[UUID]:[email]],2,FALSE)</f>
        <v>jhart@livelygig.com</v>
      </c>
      <c r="F8" s="141" t="str">
        <f>IF(Table134[[#This Row],[src]]&lt;Table134[[#This Row],[trgt]],Table134[[#This Row],[src]]&amp;Table134[[#This Row],[trgt]],Table134[[#This Row],[trgt]]&amp;Table134[[#This Row],[src]])</f>
        <v>04171b5e-c892-4647-aba2-9eed98b15214af4ffdd5-8e19-425f-9ff0-2be6fe96c244</v>
      </c>
      <c r="G8" s="141">
        <f>COUNTIF(Table134[DuplicateCheckId],Table134[[#This Row],[DuplicateCheckId]])-1</f>
        <v>0</v>
      </c>
      <c r="H8" s="141"/>
      <c r="I8" s="144" t="str">
        <f>IF(LEN(Table134[[#This Row],[Label]])&gt;0,"""label"" : { ""id"" : ""a7311ed0-9ba6-4a6e-8066-caa2a2247991"" , ""functor"" : ""tag list"" , ""components"" : [ { value"" : """ &amp; Table134[[#This Row],[Label]] &amp; """, ""type"" : ""string"" } ] },","")</f>
        <v/>
      </c>
      <c r="J8" s="145" t="str">
        <f ca="1">"{ ""src"" : ""agent://" &amp; Table134[[#This Row],[src]] &amp; """,  ""trgt"" : ""agent://" &amp; Table134[[#This Row],[trgt]] &amp; """ } " &amp; IF(LEN(OFFSET(Table134[[#This Row],[src]],1,0))&gt;0,", ","")</f>
        <v xml:space="preserve">{ "src" : "agent://04171b5e-c892-4647-aba2-9eed98b15214",  "trgt" : "agent://af4ffdd5-8e19-425f-9ff0-2be6fe96c244" } , </v>
      </c>
    </row>
    <row r="9" spans="1:10" s="7" customFormat="1" x14ac:dyDescent="0.25">
      <c r="A9" s="143" t="s">
        <v>204</v>
      </c>
      <c r="B9" s="139" t="str">
        <f>VLOOKUP(Table134[[#This Row],[src]],Table1[[UUID]:[email]],2,FALSE)</f>
        <v>lborde@livelygig.com</v>
      </c>
      <c r="C9" s="140" t="s">
        <v>770</v>
      </c>
      <c r="D9" s="140" t="s">
        <v>234</v>
      </c>
      <c r="E9" s="141" t="str">
        <f>VLOOKUP(Table134[[#This Row],[trgt]],Table1[[UUID]:[email]],2,FALSE)</f>
        <v>aamirmoez@livelygig.com</v>
      </c>
      <c r="F9" s="141" t="str">
        <f>IF(Table134[[#This Row],[src]]&lt;Table134[[#This Row],[trgt]],Table134[[#This Row],[src]]&amp;Table134[[#This Row],[trgt]],Table134[[#This Row],[trgt]]&amp;Table134[[#This Row],[src]])</f>
        <v>04171b5e-c892-4647-aba2-9eed98b15214cb979e8b-8c81-42fe-a093-455a823f067d</v>
      </c>
      <c r="G9" s="141">
        <f>COUNTIF(Table134[DuplicateCheckId],Table134[[#This Row],[DuplicateCheckId]])-1</f>
        <v>0</v>
      </c>
      <c r="H9" s="141"/>
      <c r="I9" s="144" t="str">
        <f>IF(LEN(Table134[[#This Row],[Label]])&gt;0,"""label"" : { ""id"" : ""a7311ed0-9ba6-4a6e-8066-caa2a2247991"" , ""functor"" : ""tag list"" , ""components"" : [ { value"" : """ &amp; Table134[[#This Row],[Label]] &amp; """, ""type"" : ""string"" } ] },","")</f>
        <v/>
      </c>
      <c r="J9" s="145" t="str">
        <f ca="1">"{ ""src"" : ""agent://" &amp; Table134[[#This Row],[src]] &amp; """,  ""trgt"" : ""agent://" &amp; Table134[[#This Row],[trgt]] &amp; """ } " &amp; IF(LEN(OFFSET(Table134[[#This Row],[src]],1,0))&gt;0,", ","")</f>
        <v xml:space="preserve">{ "src" : "agent://cb979e8b-8c81-42fe-a093-455a823f067d",  "trgt" : "agent://04171b5e-c892-4647-aba2-9eed98b15214" } , </v>
      </c>
    </row>
    <row r="10" spans="1:10" s="7" customFormat="1" x14ac:dyDescent="0.25">
      <c r="A10" s="143" t="s">
        <v>234</v>
      </c>
      <c r="B10" s="143" t="str">
        <f>VLOOKUP(Table134[[#This Row],[src]],Table1[[UUID]:[email]],2,FALSE)</f>
        <v>aamirmoez@livelygig.com</v>
      </c>
      <c r="C10" s="140" t="s">
        <v>770</v>
      </c>
      <c r="D10" s="140" t="s">
        <v>937</v>
      </c>
      <c r="E10" s="144" t="str">
        <f>VLOOKUP(Table134[[#This Row],[trgt]],Table1[[UUID]:[email]],2,FALSE)</f>
        <v>livelygig@livelygig.com</v>
      </c>
      <c r="F10" s="144" t="str">
        <f>IF(Table134[[#This Row],[src]]&lt;Table134[[#This Row],[trgt]],Table134[[#This Row],[src]]&amp;Table134[[#This Row],[trgt]],Table134[[#This Row],[trgt]]&amp;Table134[[#This Row],[src]])</f>
        <v>04171b5e-c892-4647-aba2-9eed98b15214eeeeeeee-eeee-eeee-eeee-eeeeeeeeeeee</v>
      </c>
      <c r="G10" s="141">
        <f>COUNTIF(Table134[DuplicateCheckId],Table134[[#This Row],[DuplicateCheckId]])-1</f>
        <v>0</v>
      </c>
      <c r="H10" s="144"/>
      <c r="I10" s="144" t="str">
        <f>IF(LEN(Table134[[#This Row],[Label]])&gt;0,"""label"" : { ""id"" : ""a7311ed0-9ba6-4a6e-8066-caa2a2247991"" , ""functor"" : ""tag list"" , ""components"" : [ { value"" : """ &amp; Table134[[#This Row],[Label]] &amp; """, ""type"" : ""string"" } ] },","")</f>
        <v/>
      </c>
      <c r="J10" s="145" t="str">
        <f ca="1">"{ ""src"" : ""agent://" &amp; Table134[[#This Row],[src]] &amp; """,  ""trgt"" : ""agent://" &amp; Table134[[#This Row],[trgt]] &amp; """ } " &amp; IF(LEN(OFFSET(Table134[[#This Row],[src]],1,0))&gt;0,", ","")</f>
        <v xml:space="preserve">{ "src" : "agent://04171b5e-c892-4647-aba2-9eed98b15214",  "trgt" : "agent://eeeeeeee-eeee-eeee-eeee-eeeeeeeeeeee" } , </v>
      </c>
    </row>
    <row r="11" spans="1:10" s="7" customFormat="1" x14ac:dyDescent="0.25">
      <c r="A11" s="143" t="s">
        <v>193</v>
      </c>
      <c r="B11" s="139" t="str">
        <f>VLOOKUP(Table134[[#This Row],[src]],Table1[[UUID]:[email]],2,FALSE)</f>
        <v>danderson@livelygig.com</v>
      </c>
      <c r="C11" s="140" t="s">
        <v>770</v>
      </c>
      <c r="D11" s="140" t="s">
        <v>171</v>
      </c>
      <c r="E11" s="141" t="str">
        <f>VLOOKUP(Table134[[#This Row],[trgt]],Table1[[UUID]:[email]],2,FALSE)</f>
        <v>uchauha@livelygig.com</v>
      </c>
      <c r="F11" s="141" t="str">
        <f>IF(Table134[[#This Row],[src]]&lt;Table134[[#This Row],[trgt]],Table134[[#This Row],[src]]&amp;Table134[[#This Row],[trgt]],Table134[[#This Row],[trgt]]&amp;Table134[[#This Row],[src]])</f>
        <v>05a543f8-0d75-4a25-9b0f-2ef7c6ac85dc622eae32-5c48-4c2f-8b93-dc655380e0e5</v>
      </c>
      <c r="G11" s="141">
        <f>COUNTIF(Table134[DuplicateCheckId],Table134[[#This Row],[DuplicateCheckId]])-1</f>
        <v>0</v>
      </c>
      <c r="H11" s="141"/>
      <c r="I11" s="144" t="str">
        <f>IF(LEN(Table134[[#This Row],[Label]])&gt;0,"""label"" : { ""id"" : ""a7311ed0-9ba6-4a6e-8066-caa2a2247991"" , ""functor"" : ""tag list"" , ""components"" : [ { value"" : """ &amp; Table134[[#This Row],[Label]] &amp; """, ""type"" : ""string"" } ] },","")</f>
        <v/>
      </c>
      <c r="J11" s="145" t="str">
        <f ca="1">"{ ""src"" : ""agent://" &amp; Table134[[#This Row],[src]] &amp; """,  ""trgt"" : ""agent://" &amp; Table134[[#This Row],[trgt]] &amp; """ } " &amp; IF(LEN(OFFSET(Table134[[#This Row],[src]],1,0))&gt;0,", ","")</f>
        <v xml:space="preserve">{ "src" : "agent://622eae32-5c48-4c2f-8b93-dc655380e0e5",  "trgt" : "agent://05a543f8-0d75-4a25-9b0f-2ef7c6ac85dc" } , </v>
      </c>
    </row>
    <row r="12" spans="1:10" s="7" customFormat="1" x14ac:dyDescent="0.25">
      <c r="A12" s="143" t="s">
        <v>175</v>
      </c>
      <c r="B12" s="139" t="str">
        <f>VLOOKUP(Table134[[#This Row],[src]],Table1[[UUID]:[email]],2,FALSE)</f>
        <v>mkant@livelygig.com</v>
      </c>
      <c r="C12" s="140" t="s">
        <v>770</v>
      </c>
      <c r="D12" s="140" t="s">
        <v>171</v>
      </c>
      <c r="E12" s="141" t="str">
        <f>VLOOKUP(Table134[[#This Row],[trgt]],Table1[[UUID]:[email]],2,FALSE)</f>
        <v>uchauha@livelygig.com</v>
      </c>
      <c r="F12" s="141" t="str">
        <f>IF(Table134[[#This Row],[src]]&lt;Table134[[#This Row],[trgt]],Table134[[#This Row],[src]]&amp;Table134[[#This Row],[trgt]],Table134[[#This Row],[trgt]]&amp;Table134[[#This Row],[src]])</f>
        <v>05a543f8-0d75-4a25-9b0f-2ef7c6ac85dc7c0fc06b-4f02-4bf8-8aea-f0125f397555</v>
      </c>
      <c r="G12" s="141">
        <f>COUNTIF(Table134[DuplicateCheckId],Table134[[#This Row],[DuplicateCheckId]])-1</f>
        <v>0</v>
      </c>
      <c r="H12" s="141"/>
      <c r="I12" s="144" t="str">
        <f>IF(LEN(Table134[[#This Row],[Label]])&gt;0,"""label"" : { ""id"" : ""a7311ed0-9ba6-4a6e-8066-caa2a2247991"" , ""functor"" : ""tag list"" , ""components"" : [ { value"" : """ &amp; Table134[[#This Row],[Label]] &amp; """, ""type"" : ""string"" } ] },","")</f>
        <v/>
      </c>
      <c r="J12" s="145" t="str">
        <f ca="1">"{ ""src"" : ""agent://" &amp; Table134[[#This Row],[src]] &amp; """,  ""trgt"" : ""agent://" &amp; Table134[[#This Row],[trgt]] &amp; """ } " &amp; IF(LEN(OFFSET(Table134[[#This Row],[src]],1,0))&gt;0,", ","")</f>
        <v xml:space="preserve">{ "src" : "agent://7c0fc06b-4f02-4bf8-8aea-f0125f397555",  "trgt" : "agent://05a543f8-0d75-4a25-9b0f-2ef7c6ac85dc" } , </v>
      </c>
    </row>
    <row r="13" spans="1:10" s="7" customFormat="1" x14ac:dyDescent="0.25">
      <c r="A13" s="143" t="s">
        <v>222</v>
      </c>
      <c r="B13" s="139" t="str">
        <f>VLOOKUP(Table134[[#This Row],[src]],Table1[[UUID]:[email]],2,FALSE)</f>
        <v>kestevez@livelygig.com</v>
      </c>
      <c r="C13" s="140" t="s">
        <v>770</v>
      </c>
      <c r="D13" s="140" t="s">
        <v>171</v>
      </c>
      <c r="E13" s="141" t="str">
        <f>VLOOKUP(Table134[[#This Row],[trgt]],Table1[[UUID]:[email]],2,FALSE)</f>
        <v>uchauha@livelygig.com</v>
      </c>
      <c r="F13" s="141" t="str">
        <f>IF(Table134[[#This Row],[src]]&lt;Table134[[#This Row],[trgt]],Table134[[#This Row],[src]]&amp;Table134[[#This Row],[trgt]],Table134[[#This Row],[trgt]]&amp;Table134[[#This Row],[src]])</f>
        <v>05a543f8-0d75-4a25-9b0f-2ef7c6ac85dc9497068c-5c42-48e2-8de9-14a2e44dc651</v>
      </c>
      <c r="G13" s="141">
        <f>COUNTIF(Table134[DuplicateCheckId],Table134[[#This Row],[DuplicateCheckId]])-1</f>
        <v>0</v>
      </c>
      <c r="H13" s="141"/>
      <c r="I13" s="144" t="str">
        <f>IF(LEN(Table134[[#This Row],[Label]])&gt;0,"""label"" : { ""id"" : ""a7311ed0-9ba6-4a6e-8066-caa2a2247991"" , ""functor"" : ""tag list"" , ""components"" : [ { value"" : """ &amp; Table134[[#This Row],[Label]] &amp; """, ""type"" : ""string"" } ] },","")</f>
        <v/>
      </c>
      <c r="J13" s="145" t="str">
        <f ca="1">"{ ""src"" : ""agent://" &amp; Table134[[#This Row],[src]] &amp; """,  ""trgt"" : ""agent://" &amp; Table134[[#This Row],[trgt]] &amp; """ } " &amp; IF(LEN(OFFSET(Table134[[#This Row],[src]],1,0))&gt;0,", ","")</f>
        <v xml:space="preserve">{ "src" : "agent://9497068c-5c42-48e2-8de9-14a2e44dc651",  "trgt" : "agent://05a543f8-0d75-4a25-9b0f-2ef7c6ac85dc" } , </v>
      </c>
    </row>
    <row r="14" spans="1:10" s="7" customFormat="1" x14ac:dyDescent="0.25">
      <c r="A14" s="31" t="s">
        <v>171</v>
      </c>
      <c r="B14" s="31" t="str">
        <f>VLOOKUP(Table134[[#This Row],[src]],Table1[[UUID]:[email]],2,FALSE)</f>
        <v>uchauha@livelygig.com</v>
      </c>
      <c r="C14" s="140" t="s">
        <v>770</v>
      </c>
      <c r="D14" s="140" t="s">
        <v>937</v>
      </c>
      <c r="E14" s="144" t="str">
        <f>VLOOKUP(Table134[[#This Row],[trgt]],Table1[[UUID]:[email]],2,FALSE)</f>
        <v>livelygig@livelygig.com</v>
      </c>
      <c r="F14" s="144" t="str">
        <f>IF(Table134[[#This Row],[src]]&lt;Table134[[#This Row],[trgt]],Table134[[#This Row],[src]]&amp;Table134[[#This Row],[trgt]],Table134[[#This Row],[trgt]]&amp;Table134[[#This Row],[src]])</f>
        <v>05a543f8-0d75-4a25-9b0f-2ef7c6ac85dceeeeeeee-eeee-eeee-eeee-eeeeeeeeeeee</v>
      </c>
      <c r="G14" s="141">
        <f>COUNTIF(Table134[DuplicateCheckId],Table134[[#This Row],[DuplicateCheckId]])-1</f>
        <v>0</v>
      </c>
      <c r="H14" s="144"/>
      <c r="I14" s="144" t="str">
        <f>IF(LEN(Table134[[#This Row],[Label]])&gt;0,"""label"" : { ""id"" : ""a7311ed0-9ba6-4a6e-8066-caa2a2247991"" , ""functor"" : ""tag list"" , ""components"" : [ { value"" : """ &amp; Table134[[#This Row],[Label]] &amp; """, ""type"" : ""string"" } ] },","")</f>
        <v/>
      </c>
      <c r="J14" s="145" t="str">
        <f ca="1">"{ ""src"" : ""agent://" &amp; Table134[[#This Row],[src]] &amp; """,  ""trgt"" : ""agent://" &amp; Table134[[#This Row],[trgt]] &amp; """ } " &amp; IF(LEN(OFFSET(Table134[[#This Row],[src]],1,0))&gt;0,", ","")</f>
        <v xml:space="preserve">{ "src" : "agent://05a543f8-0d75-4a25-9b0f-2ef7c6ac85dc",  "trgt" : "agent://eeeeeeee-eeee-eeee-eeee-eeeeeeeeeeee" } , </v>
      </c>
    </row>
    <row r="15" spans="1:10" s="7" customFormat="1" x14ac:dyDescent="0.25">
      <c r="A15" s="143" t="s">
        <v>171</v>
      </c>
      <c r="B15" s="139" t="str">
        <f>VLOOKUP(Table134[[#This Row],[src]],Table1[[UUID]:[email]],2,FALSE)</f>
        <v>uchauha@livelygig.com</v>
      </c>
      <c r="C15" s="140" t="s">
        <v>770</v>
      </c>
      <c r="D15" s="140" t="s">
        <v>166</v>
      </c>
      <c r="E15" s="141" t="str">
        <f>VLOOKUP(Table134[[#This Row],[trgt]],Table1[[UUID]:[email]],2,FALSE)</f>
        <v>nuppal@livelygig.com</v>
      </c>
      <c r="F15" s="141" t="str">
        <f>IF(Table134[[#This Row],[src]]&lt;Table134[[#This Row],[trgt]],Table134[[#This Row],[src]]&amp;Table134[[#This Row],[trgt]],Table134[[#This Row],[trgt]]&amp;Table134[[#This Row],[src]])</f>
        <v>05a543f8-0d75-4a25-9b0f-2ef7c6ac85dcf9ad7bb7-1524-4e1a-bf8e-3611859f1875</v>
      </c>
      <c r="G15" s="141">
        <f>COUNTIF(Table134[DuplicateCheckId],Table134[[#This Row],[DuplicateCheckId]])-1</f>
        <v>0</v>
      </c>
      <c r="H15" s="144" t="s">
        <v>784</v>
      </c>
      <c r="I15"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5" s="145" t="str">
        <f ca="1">"{ ""src"" : ""agent://" &amp; Table134[[#This Row],[src]] &amp; """,  ""trgt"" : ""agent://" &amp; Table134[[#This Row],[trgt]] &amp; """ } " &amp; IF(LEN(OFFSET(Table134[[#This Row],[src]],1,0))&gt;0,", ","")</f>
        <v xml:space="preserve">{ "src" : "agent://05a543f8-0d75-4a25-9b0f-2ef7c6ac85dc",  "trgt" : "agent://f9ad7bb7-1524-4e1a-bf8e-3611859f1875" } , </v>
      </c>
    </row>
    <row r="16" spans="1:10" s="7" customFormat="1" x14ac:dyDescent="0.25">
      <c r="A16" s="143" t="s">
        <v>212</v>
      </c>
      <c r="B16" s="139" t="str">
        <f>VLOOKUP(Table134[[#This Row],[src]],Table1[[UUID]:[email]],2,FALSE)</f>
        <v>mlamberti@livelygig.com</v>
      </c>
      <c r="C16" s="140" t="s">
        <v>770</v>
      </c>
      <c r="D16" s="140" t="s">
        <v>227</v>
      </c>
      <c r="E16" s="141" t="str">
        <f>VLOOKUP(Table134[[#This Row],[trgt]],Table1[[UUID]:[email]],2,FALSE)</f>
        <v>ymasson@livelygig.com</v>
      </c>
      <c r="F16" s="141" t="str">
        <f>IF(Table134[[#This Row],[src]]&lt;Table134[[#This Row],[trgt]],Table134[[#This Row],[src]]&amp;Table134[[#This Row],[trgt]],Table134[[#This Row],[trgt]]&amp;Table134[[#This Row],[src]])</f>
        <v>0689abfa-06cc-49a5-adb6-0e53134b095816b3ad7e-8e05-4f35-a81a-4e28b3456f73</v>
      </c>
      <c r="G16" s="141">
        <f>COUNTIF(Table134[DuplicateCheckId],Table134[[#This Row],[DuplicateCheckId]])-1</f>
        <v>0</v>
      </c>
      <c r="H16" s="141"/>
      <c r="I16" s="144" t="str">
        <f>IF(LEN(Table134[[#This Row],[Label]])&gt;0,"""label"" : { ""id"" : ""a7311ed0-9ba6-4a6e-8066-caa2a2247991"" , ""functor"" : ""tag list"" , ""components"" : [ { value"" : """ &amp; Table134[[#This Row],[Label]] &amp; """, ""type"" : ""string"" } ] },","")</f>
        <v/>
      </c>
      <c r="J16" s="145" t="str">
        <f ca="1">"{ ""src"" : ""agent://" &amp; Table134[[#This Row],[src]] &amp; """,  ""trgt"" : ""agent://" &amp; Table134[[#This Row],[trgt]] &amp; """ } " &amp; IF(LEN(OFFSET(Table134[[#This Row],[src]],1,0))&gt;0,", ","")</f>
        <v xml:space="preserve">{ "src" : "agent://0689abfa-06cc-49a5-adb6-0e53134b0958",  "trgt" : "agent://16b3ad7e-8e05-4f35-a81a-4e28b3456f73" } , </v>
      </c>
    </row>
    <row r="17" spans="1:10" s="7" customFormat="1" x14ac:dyDescent="0.25">
      <c r="A17" s="143" t="s">
        <v>211</v>
      </c>
      <c r="B17" s="139" t="str">
        <f>VLOOKUP(Table134[[#This Row],[src]],Table1[[UUID]:[email]],2,FALSE)</f>
        <v>famador@livelygig.com</v>
      </c>
      <c r="C17" s="140" t="s">
        <v>770</v>
      </c>
      <c r="D17" s="140" t="s">
        <v>212</v>
      </c>
      <c r="E17" s="141" t="str">
        <f>VLOOKUP(Table134[[#This Row],[trgt]],Table1[[UUID]:[email]],2,FALSE)</f>
        <v>mlamberti@livelygig.com</v>
      </c>
      <c r="F17" s="141" t="str">
        <f>IF(Table134[[#This Row],[src]]&lt;Table134[[#This Row],[trgt]],Table134[[#This Row],[src]]&amp;Table134[[#This Row],[trgt]],Table134[[#This Row],[trgt]]&amp;Table134[[#This Row],[src]])</f>
        <v>0689abfa-06cc-49a5-adb6-0e53134b09587766a637-23b8-44aa-a043-3ccba9693d98</v>
      </c>
      <c r="G17" s="141">
        <f>COUNTIF(Table134[DuplicateCheckId],Table134[[#This Row],[DuplicateCheckId]])-1</f>
        <v>0</v>
      </c>
      <c r="H17" s="141"/>
      <c r="I17" s="144" t="str">
        <f>IF(LEN(Table134[[#This Row],[Label]])&gt;0,"""label"" : { ""id"" : ""a7311ed0-9ba6-4a6e-8066-caa2a2247991"" , ""functor"" : ""tag list"" , ""components"" : [ { value"" : """ &amp; Table134[[#This Row],[Label]] &amp; """, ""type"" : ""string"" } ] },","")</f>
        <v/>
      </c>
      <c r="J17" s="145" t="str">
        <f ca="1">"{ ""src"" : ""agent://" &amp; Table134[[#This Row],[src]] &amp; """,  ""trgt"" : ""agent://" &amp; Table134[[#This Row],[trgt]] &amp; """ } " &amp; IF(LEN(OFFSET(Table134[[#This Row],[src]],1,0))&gt;0,", ","")</f>
        <v xml:space="preserve">{ "src" : "agent://7766a637-23b8-44aa-a043-3ccba9693d98",  "trgt" : "agent://0689abfa-06cc-49a5-adb6-0e53134b0958" } , </v>
      </c>
    </row>
    <row r="18" spans="1:10" s="7" customFormat="1" x14ac:dyDescent="0.25">
      <c r="A18" s="143" t="s">
        <v>212</v>
      </c>
      <c r="B18" s="143" t="str">
        <f>VLOOKUP(Table134[[#This Row],[src]],Table1[[UUID]:[email]],2,FALSE)</f>
        <v>mlamberti@livelygig.com</v>
      </c>
      <c r="C18" s="140" t="s">
        <v>770</v>
      </c>
      <c r="D18" s="140" t="s">
        <v>937</v>
      </c>
      <c r="E18" s="144" t="str">
        <f>VLOOKUP(Table134[[#This Row],[trgt]],Table1[[UUID]:[email]],2,FALSE)</f>
        <v>livelygig@livelygig.com</v>
      </c>
      <c r="F18" s="144" t="str">
        <f>IF(Table134[[#This Row],[src]]&lt;Table134[[#This Row],[trgt]],Table134[[#This Row],[src]]&amp;Table134[[#This Row],[trgt]],Table134[[#This Row],[trgt]]&amp;Table134[[#This Row],[src]])</f>
        <v>0689abfa-06cc-49a5-adb6-0e53134b0958eeeeeeee-eeee-eeee-eeee-eeeeeeeeeeee</v>
      </c>
      <c r="G18" s="141">
        <f>COUNTIF(Table134[DuplicateCheckId],Table134[[#This Row],[DuplicateCheckId]])-1</f>
        <v>0</v>
      </c>
      <c r="H18" s="144"/>
      <c r="I18" s="144" t="str">
        <f>IF(LEN(Table134[[#This Row],[Label]])&gt;0,"""label"" : { ""id"" : ""a7311ed0-9ba6-4a6e-8066-caa2a2247991"" , ""functor"" : ""tag list"" , ""components"" : [ { value"" : """ &amp; Table134[[#This Row],[Label]] &amp; """, ""type"" : ""string"" } ] },","")</f>
        <v/>
      </c>
      <c r="J18" s="145" t="str">
        <f ca="1">"{ ""src"" : ""agent://" &amp; Table134[[#This Row],[src]] &amp; """,  ""trgt"" : ""agent://" &amp; Table134[[#This Row],[trgt]] &amp; """ } " &amp; IF(LEN(OFFSET(Table134[[#This Row],[src]],1,0))&gt;0,", ","")</f>
        <v xml:space="preserve">{ "src" : "agent://0689abfa-06cc-49a5-adb6-0e53134b0958",  "trgt" : "agent://eeeeeeee-eeee-eeee-eeee-eeeeeeeeeeee" } , </v>
      </c>
    </row>
    <row r="19" spans="1:10" s="7" customFormat="1" x14ac:dyDescent="0.25">
      <c r="A19" s="143" t="s">
        <v>739</v>
      </c>
      <c r="B19" s="139" t="str">
        <f>VLOOKUP(Table134[[#This Row],[src]],Table1[[UUID]:[email]],2,FALSE)</f>
        <v>dthomas@livelygig.com</v>
      </c>
      <c r="C19" s="140" t="s">
        <v>802</v>
      </c>
      <c r="D19" s="140" t="s">
        <v>744</v>
      </c>
      <c r="E19" s="141" t="str">
        <f>VLOOKUP(Table134[[#This Row],[trgt]],Table1[[UUID]:[email]],2,FALSE)</f>
        <v>slee@livelygig.com</v>
      </c>
      <c r="F19" s="141" t="str">
        <f>IF(Table134[[#This Row],[src]]&lt;Table134[[#This Row],[trgt]],Table134[[#This Row],[src]]&amp;Table134[[#This Row],[trgt]],Table134[[#This Row],[trgt]]&amp;Table134[[#This Row],[src]])</f>
        <v>09f536f2-99d5-4c6d-bee8-6209e4fa650b60582911-c2cd-4c14-8513-d13b9cc8cbff</v>
      </c>
      <c r="G19" s="141">
        <f>COUNTIF(Table134[DuplicateCheckId],Table134[[#This Row],[DuplicateCheckId]])-1</f>
        <v>0</v>
      </c>
      <c r="H19" s="141"/>
      <c r="I19" s="141" t="str">
        <f>IF(LEN(Table134[[#This Row],[Label]])&gt;0,"""label"" : { ""id"" : ""a7311ed0-9ba6-4a6e-8066-caa2a2247991"" , ""functor"" : ""tag list"" , ""components"" : [ { value"" : """ &amp; Table134[[#This Row],[Label]] &amp; """, ""type"" : ""string"" } ] },","")</f>
        <v/>
      </c>
      <c r="J19" s="145" t="str">
        <f ca="1">"{ ""src"" : ""agent://" &amp; Table134[[#This Row],[src]] &amp; """,  ""trgt"" : ""agent://" &amp; Table134[[#This Row],[trgt]] &amp; """ } " &amp; IF(LEN(OFFSET(Table134[[#This Row],[src]],1,0))&gt;0,", ","")</f>
        <v xml:space="preserve">{ "src" : "agent://60582911-c2cd-4c14-8513-d13b9cc8cbff",  "trgt" : "agent://09f536f2-99d5-4c6d-bee8-6209e4fa650b" } , </v>
      </c>
    </row>
    <row r="20" spans="1:10" s="7" customFormat="1" x14ac:dyDescent="0.25">
      <c r="A20" s="143" t="s">
        <v>734</v>
      </c>
      <c r="B20" s="139" t="str">
        <f>VLOOKUP(Table134[[#This Row],[src]],Table1[[UUID]:[email]],2,FALSE)</f>
        <v>aeddison@livelygig.com</v>
      </c>
      <c r="C20" s="140" t="s">
        <v>772</v>
      </c>
      <c r="D20" s="146" t="s">
        <v>738</v>
      </c>
      <c r="E20" s="141" t="str">
        <f>VLOOKUP(Table134[[#This Row],[trgt]],Table1[[UUID]:[email]],2,FALSE)</f>
        <v>phawthorn@livelygig.com</v>
      </c>
      <c r="F20" s="141" t="str">
        <f>IF(Table134[[#This Row],[src]]&lt;Table134[[#This Row],[trgt]],Table134[[#This Row],[src]]&amp;Table134[[#This Row],[trgt]],Table134[[#This Row],[trgt]]&amp;Table134[[#This Row],[src]])</f>
        <v>0aa85ff5-d572-400b-acd0-497c176416015f172d03-3a60-4e59-94fa-a4190d416260</v>
      </c>
      <c r="G20" s="141">
        <f>COUNTIF(Table134[DuplicateCheckId],Table134[[#This Row],[DuplicateCheckId]])-1</f>
        <v>0</v>
      </c>
      <c r="H20" s="141"/>
      <c r="I20" s="141" t="str">
        <f>IF(LEN(Table134[[#This Row],[Label]])&gt;0,"""label"" : { ""id"" : ""a7311ed0-9ba6-4a6e-8066-caa2a2247991"" , ""functor"" : ""tag list"" , ""components"" : [ { value"" : """ &amp; Table134[[#This Row],[Label]] &amp; """, ""type"" : ""string"" } ] },","")</f>
        <v/>
      </c>
      <c r="J20" s="145" t="str">
        <f ca="1">"{ ""src"" : ""agent://" &amp; Table134[[#This Row],[src]] &amp; """,  ""trgt"" : ""agent://" &amp; Table134[[#This Row],[trgt]] &amp; """ } " &amp; IF(LEN(OFFSET(Table134[[#This Row],[src]],1,0))&gt;0,", ","")</f>
        <v xml:space="preserve">{ "src" : "agent://0aa85ff5-d572-400b-acd0-497c17641601",  "trgt" : "agent://5f172d03-3a60-4e59-94fa-a4190d416260" } , </v>
      </c>
    </row>
    <row r="21" spans="1:10" s="7" customFormat="1" x14ac:dyDescent="0.25">
      <c r="A21" s="143" t="s">
        <v>732</v>
      </c>
      <c r="B21" s="139" t="str">
        <f>VLOOKUP(Table134[[#This Row],[src]],Table1[[UUID]:[email]],2,FALSE)</f>
        <v>anadir@livelygig.com</v>
      </c>
      <c r="C21" s="140" t="s">
        <v>772</v>
      </c>
      <c r="D21" s="146" t="s">
        <v>734</v>
      </c>
      <c r="E21" s="141" t="str">
        <f>VLOOKUP(Table134[[#This Row],[trgt]],Table1[[UUID]:[email]],2,FALSE)</f>
        <v>aeddison@livelygig.com</v>
      </c>
      <c r="F21" s="141" t="str">
        <f>IF(Table134[[#This Row],[src]]&lt;Table134[[#This Row],[trgt]],Table134[[#This Row],[src]]&amp;Table134[[#This Row],[trgt]],Table134[[#This Row],[trgt]]&amp;Table134[[#This Row],[src]])</f>
        <v>0aa85ff5-d572-400b-acd0-497c176416018ce7d7d3-4c83-48a5-b3b5-1eb0400f0408</v>
      </c>
      <c r="G21" s="141">
        <f>COUNTIF(Table134[DuplicateCheckId],Table134[[#This Row],[DuplicateCheckId]])-1</f>
        <v>0</v>
      </c>
      <c r="H21" s="141"/>
      <c r="I21" s="141" t="str">
        <f>IF(LEN(Table134[[#This Row],[Label]])&gt;0,"""label"" : { ""id"" : ""a7311ed0-9ba6-4a6e-8066-caa2a2247991"" , ""functor"" : ""tag list"" , ""components"" : [ { value"" : """ &amp; Table134[[#This Row],[Label]] &amp; """, ""type"" : ""string"" } ] },","")</f>
        <v/>
      </c>
      <c r="J21" s="145" t="str">
        <f ca="1">"{ ""src"" : ""agent://" &amp; Table134[[#This Row],[src]] &amp; """,  ""trgt"" : ""agent://" &amp; Table134[[#This Row],[trgt]] &amp; """ } " &amp; IF(LEN(OFFSET(Table134[[#This Row],[src]],1,0))&gt;0,", ","")</f>
        <v xml:space="preserve">{ "src" : "agent://8ce7d7d3-4c83-48a5-b3b5-1eb0400f0408",  "trgt" : "agent://0aa85ff5-d572-400b-acd0-497c17641601" } , </v>
      </c>
    </row>
    <row r="22" spans="1:10" s="7" customFormat="1" x14ac:dyDescent="0.25">
      <c r="A22" s="143" t="s">
        <v>202</v>
      </c>
      <c r="B22" s="139" t="str">
        <f>VLOOKUP(Table134[[#This Row],[src]],Table1[[UUID]:[email]],2,FALSE)</f>
        <v>dmoore@livelygig.com</v>
      </c>
      <c r="C22" s="140" t="s">
        <v>770</v>
      </c>
      <c r="D22" s="140" t="s">
        <v>164</v>
      </c>
      <c r="E22" s="141" t="str">
        <f>VLOOKUP(Table134[[#This Row],[trgt]],Table1[[UUID]:[email]],2,FALSE)</f>
        <v>ibabu@livelygig.com</v>
      </c>
      <c r="F22" s="141" t="str">
        <f>IF(Table134[[#This Row],[src]]&lt;Table134[[#This Row],[trgt]],Table134[[#This Row],[src]]&amp;Table134[[#This Row],[trgt]],Table134[[#This Row],[trgt]]&amp;Table134[[#This Row],[src]])</f>
        <v>11252d6b-4da4-4fbd-8fe8-d7f36ffbd4c723c3669c-de78-4a5d-8c15-4a3792a96f10</v>
      </c>
      <c r="G22" s="141">
        <f>COUNTIF(Table134[DuplicateCheckId],Table134[[#This Row],[DuplicateCheckId]])-1</f>
        <v>0</v>
      </c>
      <c r="H22" s="141"/>
      <c r="I22" s="144" t="str">
        <f>IF(LEN(Table134[[#This Row],[Label]])&gt;0,"""label"" : { ""id"" : ""a7311ed0-9ba6-4a6e-8066-caa2a2247991"" , ""functor"" : ""tag list"" , ""components"" : [ { value"" : """ &amp; Table134[[#This Row],[Label]] &amp; """, ""type"" : ""string"" } ] },","")</f>
        <v/>
      </c>
      <c r="J22" s="145" t="str">
        <f ca="1">"{ ""src"" : ""agent://" &amp; Table134[[#This Row],[src]] &amp; """,  ""trgt"" : ""agent://" &amp; Table134[[#This Row],[trgt]] &amp; """ } " &amp; IF(LEN(OFFSET(Table134[[#This Row],[src]],1,0))&gt;0,", ","")</f>
        <v xml:space="preserve">{ "src" : "agent://11252d6b-4da4-4fbd-8fe8-d7f36ffbd4c7",  "trgt" : "agent://23c3669c-de78-4a5d-8c15-4a3792a96f10" } , </v>
      </c>
    </row>
    <row r="23" spans="1:10" s="7" customFormat="1" x14ac:dyDescent="0.25">
      <c r="A23" s="143" t="s">
        <v>214</v>
      </c>
      <c r="B23" s="139" t="str">
        <f>VLOOKUP(Table134[[#This Row],[src]],Table1[[UUID]:[email]],2,FALSE)</f>
        <v>mdonalds@livelygig.com</v>
      </c>
      <c r="C23" s="140" t="s">
        <v>770</v>
      </c>
      <c r="D23" s="140" t="s">
        <v>202</v>
      </c>
      <c r="E23" s="141" t="str">
        <f>VLOOKUP(Table134[[#This Row],[trgt]],Table1[[UUID]:[email]],2,FALSE)</f>
        <v>dmoore@livelygig.com</v>
      </c>
      <c r="F23" s="141" t="str">
        <f>IF(Table134[[#This Row],[src]]&lt;Table134[[#This Row],[trgt]],Table134[[#This Row],[src]]&amp;Table134[[#This Row],[trgt]],Table134[[#This Row],[trgt]]&amp;Table134[[#This Row],[src]])</f>
        <v>11252d6b-4da4-4fbd-8fe8-d7f36ffbd4c79c51c8d1-1948-4d63-9dc1-31e7ffe40865</v>
      </c>
      <c r="G23" s="141">
        <f>COUNTIF(Table134[DuplicateCheckId],Table134[[#This Row],[DuplicateCheckId]])-1</f>
        <v>0</v>
      </c>
      <c r="H23" s="141"/>
      <c r="I23" s="144" t="str">
        <f>IF(LEN(Table134[[#This Row],[Label]])&gt;0,"""label"" : { ""id"" : ""a7311ed0-9ba6-4a6e-8066-caa2a2247991"" , ""functor"" : ""tag list"" , ""components"" : [ { value"" : """ &amp; Table134[[#This Row],[Label]] &amp; """, ""type"" : ""string"" } ] },","")</f>
        <v/>
      </c>
      <c r="J23" s="145" t="str">
        <f ca="1">"{ ""src"" : ""agent://" &amp; Table134[[#This Row],[src]] &amp; """,  ""trgt"" : ""agent://" &amp; Table134[[#This Row],[trgt]] &amp; """ } " &amp; IF(LEN(OFFSET(Table134[[#This Row],[src]],1,0))&gt;0,", ","")</f>
        <v xml:space="preserve">{ "src" : "agent://9c51c8d1-1948-4d63-9dc1-31e7ffe40865",  "trgt" : "agent://11252d6b-4da4-4fbd-8fe8-d7f36ffbd4c7" } , </v>
      </c>
    </row>
    <row r="24" spans="1:10" s="7" customFormat="1" x14ac:dyDescent="0.25">
      <c r="A24" s="143" t="s">
        <v>202</v>
      </c>
      <c r="B24" s="143" t="str">
        <f>VLOOKUP(Table134[[#This Row],[src]],Table1[[UUID]:[email]],2,FALSE)</f>
        <v>dmoore@livelygig.com</v>
      </c>
      <c r="C24" s="140" t="s">
        <v>770</v>
      </c>
      <c r="D24" s="140" t="s">
        <v>937</v>
      </c>
      <c r="E24" s="144" t="str">
        <f>VLOOKUP(Table134[[#This Row],[trgt]],Table1[[UUID]:[email]],2,FALSE)</f>
        <v>livelygig@livelygig.com</v>
      </c>
      <c r="F24" s="144" t="str">
        <f>IF(Table134[[#This Row],[src]]&lt;Table134[[#This Row],[trgt]],Table134[[#This Row],[src]]&amp;Table134[[#This Row],[trgt]],Table134[[#This Row],[trgt]]&amp;Table134[[#This Row],[src]])</f>
        <v>11252d6b-4da4-4fbd-8fe8-d7f36ffbd4c7eeeeeeee-eeee-eeee-eeee-eeeeeeeeeeee</v>
      </c>
      <c r="G24" s="141">
        <f>COUNTIF(Table134[DuplicateCheckId],Table134[[#This Row],[DuplicateCheckId]])-1</f>
        <v>0</v>
      </c>
      <c r="H24" s="144"/>
      <c r="I24" s="144" t="str">
        <f>IF(LEN(Table134[[#This Row],[Label]])&gt;0,"""label"" : { ""id"" : ""a7311ed0-9ba6-4a6e-8066-caa2a2247991"" , ""functor"" : ""tag list"" , ""components"" : [ { value"" : """ &amp; Table134[[#This Row],[Label]] &amp; """, ""type"" : ""string"" } ] },","")</f>
        <v/>
      </c>
      <c r="J24" s="145" t="str">
        <f ca="1">"{ ""src"" : ""agent://" &amp; Table134[[#This Row],[src]] &amp; """,  ""trgt"" : ""agent://" &amp; Table134[[#This Row],[trgt]] &amp; """ } " &amp; IF(LEN(OFFSET(Table134[[#This Row],[src]],1,0))&gt;0,", ","")</f>
        <v xml:space="preserve">{ "src" : "agent://11252d6b-4da4-4fbd-8fe8-d7f36ffbd4c7",  "trgt" : "agent://eeeeeeee-eeee-eeee-eeee-eeeeeeeeeeee" } , </v>
      </c>
    </row>
    <row r="25" spans="1:10" s="7" customFormat="1" x14ac:dyDescent="0.25">
      <c r="A25" s="143" t="s">
        <v>228</v>
      </c>
      <c r="B25" s="139" t="str">
        <f>VLOOKUP(Table134[[#This Row],[src]],Table1[[UUID]:[email]],2,FALSE)</f>
        <v>cmendel@livelygig.com</v>
      </c>
      <c r="C25" s="140" t="s">
        <v>770</v>
      </c>
      <c r="D25" s="140" t="s">
        <v>196</v>
      </c>
      <c r="E25" s="141" t="str">
        <f>VLOOKUP(Table134[[#This Row],[trgt]],Table1[[UUID]:[email]],2,FALSE)</f>
        <v>iperry@livelygig.com</v>
      </c>
      <c r="F25" s="141" t="str">
        <f>IF(Table134[[#This Row],[src]]&lt;Table134[[#This Row],[trgt]],Table134[[#This Row],[src]]&amp;Table134[[#This Row],[trgt]],Table134[[#This Row],[trgt]]&amp;Table134[[#This Row],[src]])</f>
        <v>13421f9e-1bff-4575-820d-1806c8d3119063653fbb-2f01-4952-a455-a637f46db7ee</v>
      </c>
      <c r="G25" s="141">
        <f>COUNTIF(Table134[DuplicateCheckId],Table134[[#This Row],[DuplicateCheckId]])-1</f>
        <v>0</v>
      </c>
      <c r="H25" s="141"/>
      <c r="I25" s="144" t="str">
        <f>IF(LEN(Table134[[#This Row],[Label]])&gt;0,"""label"" : { ""id"" : ""a7311ed0-9ba6-4a6e-8066-caa2a2247991"" , ""functor"" : ""tag list"" , ""components"" : [ { value"" : """ &amp; Table134[[#This Row],[Label]] &amp; """, ""type"" : ""string"" } ] },","")</f>
        <v/>
      </c>
      <c r="J25" s="145" t="str">
        <f ca="1">"{ ""src"" : ""agent://" &amp; Table134[[#This Row],[src]] &amp; """,  ""trgt"" : ""agent://" &amp; Table134[[#This Row],[trgt]] &amp; """ } " &amp; IF(LEN(OFFSET(Table134[[#This Row],[src]],1,0))&gt;0,", ","")</f>
        <v xml:space="preserve">{ "src" : "agent://63653fbb-2f01-4952-a455-a637f46db7ee",  "trgt" : "agent://13421f9e-1bff-4575-820d-1806c8d31190" } , </v>
      </c>
    </row>
    <row r="26" spans="1:10" s="7" customFormat="1" x14ac:dyDescent="0.25">
      <c r="A26" s="143" t="s">
        <v>207</v>
      </c>
      <c r="B26" s="139" t="str">
        <f>VLOOKUP(Table134[[#This Row],[src]],Table1[[UUID]:[email]],2,FALSE)</f>
        <v>rvogts@livelygig.com</v>
      </c>
      <c r="C26" s="140" t="s">
        <v>770</v>
      </c>
      <c r="D26" s="140" t="s">
        <v>196</v>
      </c>
      <c r="E26" s="141" t="str">
        <f>VLOOKUP(Table134[[#This Row],[trgt]],Table1[[UUID]:[email]],2,FALSE)</f>
        <v>iperry@livelygig.com</v>
      </c>
      <c r="F26" s="141" t="str">
        <f>IF(Table134[[#This Row],[src]]&lt;Table134[[#This Row],[trgt]],Table134[[#This Row],[src]]&amp;Table134[[#This Row],[trgt]],Table134[[#This Row],[trgt]]&amp;Table134[[#This Row],[src]])</f>
        <v>13421f9e-1bff-4575-820d-1806c8d31190b54e7190-040d-469d-8836-dd7afa6aed91</v>
      </c>
      <c r="G26" s="141">
        <f>COUNTIF(Table134[DuplicateCheckId],Table134[[#This Row],[DuplicateCheckId]])-1</f>
        <v>0</v>
      </c>
      <c r="H26" s="141"/>
      <c r="I26" s="144" t="str">
        <f>IF(LEN(Table134[[#This Row],[Label]])&gt;0,"""label"" : { ""id"" : ""a7311ed0-9ba6-4a6e-8066-caa2a2247991"" , ""functor"" : ""tag list"" , ""components"" : [ { value"" : """ &amp; Table134[[#This Row],[Label]] &amp; """, ""type"" : ""string"" } ] },","")</f>
        <v/>
      </c>
      <c r="J26" s="145" t="str">
        <f ca="1">"{ ""src"" : ""agent://" &amp; Table134[[#This Row],[src]] &amp; """,  ""trgt"" : ""agent://" &amp; Table134[[#This Row],[trgt]] &amp; """ } " &amp; IF(LEN(OFFSET(Table134[[#This Row],[src]],1,0))&gt;0,", ","")</f>
        <v xml:space="preserve">{ "src" : "agent://b54e7190-040d-469d-8836-dd7afa6aed91",  "trgt" : "agent://13421f9e-1bff-4575-820d-1806c8d31190" } , </v>
      </c>
    </row>
    <row r="27" spans="1:10" s="7" customFormat="1" x14ac:dyDescent="0.25">
      <c r="A27" s="143" t="s">
        <v>196</v>
      </c>
      <c r="B27" s="139" t="str">
        <f>VLOOKUP(Table134[[#This Row],[src]],Table1[[UUID]:[email]],2,FALSE)</f>
        <v>iperry@livelygig.com</v>
      </c>
      <c r="C27" s="140" t="s">
        <v>770</v>
      </c>
      <c r="D27" s="140" t="s">
        <v>231</v>
      </c>
      <c r="E27" s="141" t="str">
        <f>VLOOKUP(Table134[[#This Row],[trgt]],Table1[[UUID]:[email]],2,FALSE)</f>
        <v>ddaniau@livelygig.com</v>
      </c>
      <c r="F27" s="141" t="str">
        <f>IF(Table134[[#This Row],[src]]&lt;Table134[[#This Row],[trgt]],Table134[[#This Row],[src]]&amp;Table134[[#This Row],[trgt]],Table134[[#This Row],[trgt]]&amp;Table134[[#This Row],[src]])</f>
        <v>13421f9e-1bff-4575-820d-1806c8d31190dd8bdf36-fdd1-4046-9fb7-f36848840cdd</v>
      </c>
      <c r="G27" s="141">
        <f>COUNTIF(Table134[DuplicateCheckId],Table134[[#This Row],[DuplicateCheckId]])-1</f>
        <v>0</v>
      </c>
      <c r="H27" s="141"/>
      <c r="I27" s="144" t="str">
        <f>IF(LEN(Table134[[#This Row],[Label]])&gt;0,"""label"" : { ""id"" : ""a7311ed0-9ba6-4a6e-8066-caa2a2247991"" , ""functor"" : ""tag list"" , ""components"" : [ { value"" : """ &amp; Table134[[#This Row],[Label]] &amp; """, ""type"" : ""string"" } ] },","")</f>
        <v/>
      </c>
      <c r="J27" s="145" t="str">
        <f ca="1">"{ ""src"" : ""agent://" &amp; Table134[[#This Row],[src]] &amp; """,  ""trgt"" : ""agent://" &amp; Table134[[#This Row],[trgt]] &amp; """ } " &amp; IF(LEN(OFFSET(Table134[[#This Row],[src]],1,0))&gt;0,", ","")</f>
        <v xml:space="preserve">{ "src" : "agent://13421f9e-1bff-4575-820d-1806c8d31190",  "trgt" : "agent://dd8bdf36-fdd1-4046-9fb7-f36848840cdd" } , </v>
      </c>
    </row>
    <row r="28" spans="1:10" s="7" customFormat="1" x14ac:dyDescent="0.25">
      <c r="A28" s="143" t="s">
        <v>196</v>
      </c>
      <c r="B28" s="143" t="str">
        <f>VLOOKUP(Table134[[#This Row],[src]],Table1[[UUID]:[email]],2,FALSE)</f>
        <v>iperry@livelygig.com</v>
      </c>
      <c r="C28" s="140" t="s">
        <v>770</v>
      </c>
      <c r="D28" s="140" t="s">
        <v>937</v>
      </c>
      <c r="E28" s="144" t="str">
        <f>VLOOKUP(Table134[[#This Row],[trgt]],Table1[[UUID]:[email]],2,FALSE)</f>
        <v>livelygig@livelygig.com</v>
      </c>
      <c r="F28" s="144" t="str">
        <f>IF(Table134[[#This Row],[src]]&lt;Table134[[#This Row],[trgt]],Table134[[#This Row],[src]]&amp;Table134[[#This Row],[trgt]],Table134[[#This Row],[trgt]]&amp;Table134[[#This Row],[src]])</f>
        <v>13421f9e-1bff-4575-820d-1806c8d31190eeeeeeee-eeee-eeee-eeee-eeeeeeeeeeee</v>
      </c>
      <c r="G28" s="141">
        <f>COUNTIF(Table134[DuplicateCheckId],Table134[[#This Row],[DuplicateCheckId]])-1</f>
        <v>0</v>
      </c>
      <c r="H28" s="144"/>
      <c r="I28" s="144" t="str">
        <f>IF(LEN(Table134[[#This Row],[Label]])&gt;0,"""label"" : { ""id"" : ""a7311ed0-9ba6-4a6e-8066-caa2a2247991"" , ""functor"" : ""tag list"" , ""components"" : [ { value"" : """ &amp; Table134[[#This Row],[Label]] &amp; """, ""type"" : ""string"" } ] },","")</f>
        <v/>
      </c>
      <c r="J28" s="145" t="str">
        <f ca="1">"{ ""src"" : ""agent://" &amp; Table134[[#This Row],[src]] &amp; """,  ""trgt"" : ""agent://" &amp; Table134[[#This Row],[trgt]] &amp; """ } " &amp; IF(LEN(OFFSET(Table134[[#This Row],[src]],1,0))&gt;0,", ","")</f>
        <v xml:space="preserve">{ "src" : "agent://13421f9e-1bff-4575-820d-1806c8d31190",  "trgt" : "agent://eeeeeeee-eeee-eeee-eeee-eeeeeeeeeeee" } , </v>
      </c>
    </row>
    <row r="29" spans="1:10" s="7" customFormat="1" x14ac:dyDescent="0.25">
      <c r="A29" s="143" t="s">
        <v>227</v>
      </c>
      <c r="B29" s="139" t="str">
        <f>VLOOKUP(Table134[[#This Row],[src]],Table1[[UUID]:[email]],2,FALSE)</f>
        <v>ymasson@livelygig.com</v>
      </c>
      <c r="C29" s="140" t="s">
        <v>770</v>
      </c>
      <c r="D29" s="140" t="s">
        <v>230</v>
      </c>
      <c r="E29" s="141" t="str">
        <f>VLOOKUP(Table134[[#This Row],[trgt]],Table1[[UUID]:[email]],2,FALSE)</f>
        <v>esheinfeld@livelygig.com</v>
      </c>
      <c r="F29" s="141" t="str">
        <f>IF(Table134[[#This Row],[src]]&lt;Table134[[#This Row],[trgt]],Table134[[#This Row],[src]]&amp;Table134[[#This Row],[trgt]],Table134[[#This Row],[trgt]]&amp;Table134[[#This Row],[src]])</f>
        <v>16b3ad7e-8e05-4f35-a81a-4e28b3456f731e15d29f-3bfc-4c23-8be7-6f4bb0e19df9</v>
      </c>
      <c r="G29" s="141">
        <f>COUNTIF(Table134[DuplicateCheckId],Table134[[#This Row],[DuplicateCheckId]])-1</f>
        <v>0</v>
      </c>
      <c r="H29" s="141"/>
      <c r="I29" s="144" t="str">
        <f>IF(LEN(Table134[[#This Row],[Label]])&gt;0,"""label"" : { ""id"" : ""a7311ed0-9ba6-4a6e-8066-caa2a2247991"" , ""functor"" : ""tag list"" , ""components"" : [ { value"" : """ &amp; Table134[[#This Row],[Label]] &amp; """, ""type"" : ""string"" } ] },","")</f>
        <v/>
      </c>
      <c r="J29" s="145" t="str">
        <f ca="1">"{ ""src"" : ""agent://" &amp; Table134[[#This Row],[src]] &amp; """,  ""trgt"" : ""agent://" &amp; Table134[[#This Row],[trgt]] &amp; """ } " &amp; IF(LEN(OFFSET(Table134[[#This Row],[src]],1,0))&gt;0,", ","")</f>
        <v xml:space="preserve">{ "src" : "agent://16b3ad7e-8e05-4f35-a81a-4e28b3456f73",  "trgt" : "agent://1e15d29f-3bfc-4c23-8be7-6f4bb0e19df9" } , </v>
      </c>
    </row>
    <row r="30" spans="1:10" s="7" customFormat="1" x14ac:dyDescent="0.25">
      <c r="A30" s="31" t="s">
        <v>227</v>
      </c>
      <c r="B30" s="31" t="str">
        <f>VLOOKUP(Table134[[#This Row],[src]],Table1[[UUID]:[email]],2,FALSE)</f>
        <v>ymasson@livelygig.com</v>
      </c>
      <c r="C30" s="140" t="s">
        <v>770</v>
      </c>
      <c r="D30" s="140" t="s">
        <v>937</v>
      </c>
      <c r="E30" s="144" t="str">
        <f>VLOOKUP(Table134[[#This Row],[trgt]],Table1[[UUID]:[email]],2,FALSE)</f>
        <v>livelygig@livelygig.com</v>
      </c>
      <c r="F30" s="144" t="str">
        <f>IF(Table134[[#This Row],[src]]&lt;Table134[[#This Row],[trgt]],Table134[[#This Row],[src]]&amp;Table134[[#This Row],[trgt]],Table134[[#This Row],[trgt]]&amp;Table134[[#This Row],[src]])</f>
        <v>16b3ad7e-8e05-4f35-a81a-4e28b3456f73eeeeeeee-eeee-eeee-eeee-eeeeeeeeeeee</v>
      </c>
      <c r="G30" s="141">
        <f>COUNTIF(Table134[DuplicateCheckId],Table134[[#This Row],[DuplicateCheckId]])-1</f>
        <v>0</v>
      </c>
      <c r="H30" s="144"/>
      <c r="I30" s="144" t="str">
        <f>IF(LEN(Table134[[#This Row],[Label]])&gt;0,"""label"" : { ""id"" : ""a7311ed0-9ba6-4a6e-8066-caa2a2247991"" , ""functor"" : ""tag list"" , ""components"" : [ { value"" : """ &amp; Table134[[#This Row],[Label]] &amp; """, ""type"" : ""string"" } ] },","")</f>
        <v/>
      </c>
      <c r="J30" s="145" t="str">
        <f ca="1">"{ ""src"" : ""agent://" &amp; Table134[[#This Row],[src]] &amp; """,  ""trgt"" : ""agent://" &amp; Table134[[#This Row],[trgt]] &amp; """ } " &amp; IF(LEN(OFFSET(Table134[[#This Row],[src]],1,0))&gt;0,", ","")</f>
        <v xml:space="preserve">{ "src" : "agent://16b3ad7e-8e05-4f35-a81a-4e28b3456f73",  "trgt" : "agent://eeeeeeee-eeee-eeee-eeee-eeeeeeeeeeee" } , </v>
      </c>
    </row>
    <row r="31" spans="1:10" s="7" customFormat="1" x14ac:dyDescent="0.25">
      <c r="A31" s="143" t="s">
        <v>180</v>
      </c>
      <c r="B31" s="139" t="str">
        <f>VLOOKUP(Table134[[#This Row],[src]],Table1[[UUID]:[email]],2,FALSE)</f>
        <v>mthakur@livelygig.com</v>
      </c>
      <c r="C31" s="140" t="s">
        <v>770</v>
      </c>
      <c r="D31" s="140" t="s">
        <v>218</v>
      </c>
      <c r="E31" s="141" t="str">
        <f>VLOOKUP(Table134[[#This Row],[trgt]],Table1[[UUID]:[email]],2,FALSE)</f>
        <v>ghall@livelygig.com</v>
      </c>
      <c r="F31" s="141" t="str">
        <f>IF(Table134[[#This Row],[src]]&lt;Table134[[#This Row],[trgt]],Table134[[#This Row],[src]]&amp;Table134[[#This Row],[trgt]],Table134[[#This Row],[trgt]]&amp;Table134[[#This Row],[src]])</f>
        <v>192a8f61-aac0-4261-918c-b1a31f8f26f643a9f1ee-41d1-4181-9360-4415f9624ce2</v>
      </c>
      <c r="G31" s="141">
        <f>COUNTIF(Table134[DuplicateCheckId],Table134[[#This Row],[DuplicateCheckId]])-1</f>
        <v>0</v>
      </c>
      <c r="H31" s="141"/>
      <c r="I31" s="144" t="str">
        <f>IF(LEN(Table134[[#This Row],[Label]])&gt;0,"""label"" : { ""id"" : ""a7311ed0-9ba6-4a6e-8066-caa2a2247991"" , ""functor"" : ""tag list"" , ""components"" : [ { value"" : """ &amp; Table134[[#This Row],[Label]] &amp; """, ""type"" : ""string"" } ] },","")</f>
        <v/>
      </c>
      <c r="J31" s="145" t="str">
        <f ca="1">"{ ""src"" : ""agent://" &amp; Table134[[#This Row],[src]] &amp; """,  ""trgt"" : ""agent://" &amp; Table134[[#This Row],[trgt]] &amp; """ } " &amp; IF(LEN(OFFSET(Table134[[#This Row],[src]],1,0))&gt;0,", ","")</f>
        <v xml:space="preserve">{ "src" : "agent://192a8f61-aac0-4261-918c-b1a31f8f26f6",  "trgt" : "agent://43a9f1ee-41d1-4181-9360-4415f9624ce2" } , </v>
      </c>
    </row>
    <row r="32" spans="1:10" s="7" customFormat="1" x14ac:dyDescent="0.25">
      <c r="A32" s="143" t="s">
        <v>197</v>
      </c>
      <c r="B32" s="139" t="str">
        <f>VLOOKUP(Table134[[#This Row],[src]],Table1[[UUID]:[email]],2,FALSE)</f>
        <v>rperez@livelygig.com</v>
      </c>
      <c r="C32" s="140" t="s">
        <v>770</v>
      </c>
      <c r="D32" s="140" t="s">
        <v>180</v>
      </c>
      <c r="E32" s="141" t="str">
        <f>VLOOKUP(Table134[[#This Row],[trgt]],Table1[[UUID]:[email]],2,FALSE)</f>
        <v>mthakur@livelygig.com</v>
      </c>
      <c r="F32" s="141" t="str">
        <f>IF(Table134[[#This Row],[src]]&lt;Table134[[#This Row],[trgt]],Table134[[#This Row],[src]]&amp;Table134[[#This Row],[trgt]],Table134[[#This Row],[trgt]]&amp;Table134[[#This Row],[src]])</f>
        <v>192a8f61-aac0-4261-918c-b1a31f8f26f6a2ecef3f-df23-467a-bfe1-1fa2d331442d</v>
      </c>
      <c r="G32" s="141">
        <f>COUNTIF(Table134[DuplicateCheckId],Table134[[#This Row],[DuplicateCheckId]])-1</f>
        <v>0</v>
      </c>
      <c r="H32" s="141"/>
      <c r="I32" s="144" t="str">
        <f>IF(LEN(Table134[[#This Row],[Label]])&gt;0,"""label"" : { ""id"" : ""a7311ed0-9ba6-4a6e-8066-caa2a2247991"" , ""functor"" : ""tag list"" , ""components"" : [ { value"" : """ &amp; Table134[[#This Row],[Label]] &amp; """, ""type"" : ""string"" } ] },","")</f>
        <v/>
      </c>
      <c r="J32" s="145" t="str">
        <f ca="1">"{ ""src"" : ""agent://" &amp; Table134[[#This Row],[src]] &amp; """,  ""trgt"" : ""agent://" &amp; Table134[[#This Row],[trgt]] &amp; """ } " &amp; IF(LEN(OFFSET(Table134[[#This Row],[src]],1,0))&gt;0,", ","")</f>
        <v xml:space="preserve">{ "src" : "agent://a2ecef3f-df23-467a-bfe1-1fa2d331442d",  "trgt" : "agent://192a8f61-aac0-4261-918c-b1a31f8f26f6" } , </v>
      </c>
    </row>
    <row r="33" spans="1:10" s="7" customFormat="1" x14ac:dyDescent="0.25">
      <c r="A33" s="143" t="s">
        <v>180</v>
      </c>
      <c r="B33" s="143" t="str">
        <f>VLOOKUP(Table134[[#This Row],[src]],Table1[[UUID]:[email]],2,FALSE)</f>
        <v>mthakur@livelygig.com</v>
      </c>
      <c r="C33" s="140" t="s">
        <v>770</v>
      </c>
      <c r="D33" s="140" t="s">
        <v>937</v>
      </c>
      <c r="E33" s="144" t="str">
        <f>VLOOKUP(Table134[[#This Row],[trgt]],Table1[[UUID]:[email]],2,FALSE)</f>
        <v>livelygig@livelygig.com</v>
      </c>
      <c r="F33" s="144" t="str">
        <f>IF(Table134[[#This Row],[src]]&lt;Table134[[#This Row],[trgt]],Table134[[#This Row],[src]]&amp;Table134[[#This Row],[trgt]],Table134[[#This Row],[trgt]]&amp;Table134[[#This Row],[src]])</f>
        <v>192a8f61-aac0-4261-918c-b1a31f8f26f6eeeeeeee-eeee-eeee-eeee-eeeeeeeeeeee</v>
      </c>
      <c r="G33" s="141">
        <f>COUNTIF(Table134[DuplicateCheckId],Table134[[#This Row],[DuplicateCheckId]])-1</f>
        <v>0</v>
      </c>
      <c r="H33" s="144"/>
      <c r="I33" s="144" t="str">
        <f>IF(LEN(Table134[[#This Row],[Label]])&gt;0,"""label"" : { ""id"" : ""a7311ed0-9ba6-4a6e-8066-caa2a2247991"" , ""functor"" : ""tag list"" , ""components"" : [ { value"" : """ &amp; Table134[[#This Row],[Label]] &amp; """, ""type"" : ""string"" } ] },","")</f>
        <v/>
      </c>
      <c r="J33" s="145" t="str">
        <f ca="1">"{ ""src"" : ""agent://" &amp; Table134[[#This Row],[src]] &amp; """,  ""trgt"" : ""agent://" &amp; Table134[[#This Row],[trgt]] &amp; """ } " &amp; IF(LEN(OFFSET(Table134[[#This Row],[src]],1,0))&gt;0,", ","")</f>
        <v xml:space="preserve">{ "src" : "agent://192a8f61-aac0-4261-918c-b1a31f8f26f6",  "trgt" : "agent://eeeeeeee-eeee-eeee-eeee-eeeeeeeeeeee" } , </v>
      </c>
    </row>
    <row r="34" spans="1:10" s="7" customFormat="1" x14ac:dyDescent="0.25">
      <c r="A34" s="143" t="s">
        <v>195</v>
      </c>
      <c r="B34" s="139" t="str">
        <f>VLOOKUP(Table134[[#This Row],[src]],Table1[[UUID]:[email]],2,FALSE)</f>
        <v>mmartin@livelygig.com</v>
      </c>
      <c r="C34" s="140" t="s">
        <v>770</v>
      </c>
      <c r="D34" s="140" t="s">
        <v>209</v>
      </c>
      <c r="E34" s="141" t="str">
        <f>VLOOKUP(Table134[[#This Row],[trgt]],Table1[[UUID]:[email]],2,FALSE)</f>
        <v>mstilo@livelygig.com</v>
      </c>
      <c r="F34" s="141" t="str">
        <f>IF(Table134[[#This Row],[src]]&lt;Table134[[#This Row],[trgt]],Table134[[#This Row],[src]]&amp;Table134[[#This Row],[trgt]],Table134[[#This Row],[trgt]]&amp;Table134[[#This Row],[src]])</f>
        <v>1a1bb32e-3a44-4ce1-be6f-6095ff8306dc6300a1bb-906c-4013-82cc-4d30f62dfac5</v>
      </c>
      <c r="G34" s="141">
        <f>COUNTIF(Table134[DuplicateCheckId],Table134[[#This Row],[DuplicateCheckId]])-1</f>
        <v>0</v>
      </c>
      <c r="H34" s="141"/>
      <c r="I34" s="144" t="str">
        <f>IF(LEN(Table134[[#This Row],[Label]])&gt;0,"""label"" : { ""id"" : ""a7311ed0-9ba6-4a6e-8066-caa2a2247991"" , ""functor"" : ""tag list"" , ""components"" : [ { value"" : """ &amp; Table134[[#This Row],[Label]] &amp; """, ""type"" : ""string"" } ] },","")</f>
        <v/>
      </c>
      <c r="J34" s="145" t="str">
        <f ca="1">"{ ""src"" : ""agent://" &amp; Table134[[#This Row],[src]] &amp; """,  ""trgt"" : ""agent://" &amp; Table134[[#This Row],[trgt]] &amp; """ } " &amp; IF(LEN(OFFSET(Table134[[#This Row],[src]],1,0))&gt;0,", ","")</f>
        <v xml:space="preserve">{ "src" : "agent://6300a1bb-906c-4013-82cc-4d30f62dfac5",  "trgt" : "agent://1a1bb32e-3a44-4ce1-be6f-6095ff8306dc" } , </v>
      </c>
    </row>
    <row r="35" spans="1:10" s="7" customFormat="1" x14ac:dyDescent="0.25">
      <c r="A35" s="143" t="s">
        <v>209</v>
      </c>
      <c r="B35" s="139" t="str">
        <f>VLOOKUP(Table134[[#This Row],[src]],Table1[[UUID]:[email]],2,FALSE)</f>
        <v>mstilo@livelygig.com</v>
      </c>
      <c r="C35" s="140" t="s">
        <v>770</v>
      </c>
      <c r="D35" s="140" t="s">
        <v>199</v>
      </c>
      <c r="E35" s="141" t="str">
        <f>VLOOKUP(Table134[[#This Row],[trgt]],Table1[[UUID]:[email]],2,FALSE)</f>
        <v>rmurphy@livelygig.com</v>
      </c>
      <c r="F35" s="141" t="str">
        <f>IF(Table134[[#This Row],[src]]&lt;Table134[[#This Row],[trgt]],Table134[[#This Row],[src]]&amp;Table134[[#This Row],[trgt]],Table134[[#This Row],[trgt]]&amp;Table134[[#This Row],[src]])</f>
        <v>1a1bb32e-3a44-4ce1-be6f-6095ff8306dc93a381ad-c00d-4ee3-9a5a-fa47308efe64</v>
      </c>
      <c r="G35" s="141">
        <f>COUNTIF(Table134[DuplicateCheckId],Table134[[#This Row],[DuplicateCheckId]])-1</f>
        <v>0</v>
      </c>
      <c r="H35" s="141"/>
      <c r="I35" s="144" t="str">
        <f>IF(LEN(Table134[[#This Row],[Label]])&gt;0,"""label"" : { ""id"" : ""a7311ed0-9ba6-4a6e-8066-caa2a2247991"" , ""functor"" : ""tag list"" , ""components"" : [ { value"" : """ &amp; Table134[[#This Row],[Label]] &amp; """, ""type"" : ""string"" } ] },","")</f>
        <v/>
      </c>
      <c r="J35" s="145" t="str">
        <f ca="1">"{ ""src"" : ""agent://" &amp; Table134[[#This Row],[src]] &amp; """,  ""trgt"" : ""agent://" &amp; Table134[[#This Row],[trgt]] &amp; """ } " &amp; IF(LEN(OFFSET(Table134[[#This Row],[src]],1,0))&gt;0,", ","")</f>
        <v xml:space="preserve">{ "src" : "agent://1a1bb32e-3a44-4ce1-be6f-6095ff8306dc",  "trgt" : "agent://93a381ad-c00d-4ee3-9a5a-fa47308efe64" } , </v>
      </c>
    </row>
    <row r="36" spans="1:10" s="7" customFormat="1" x14ac:dyDescent="0.25">
      <c r="A36" s="143" t="s">
        <v>209</v>
      </c>
      <c r="B36" s="143" t="str">
        <f>VLOOKUP(Table134[[#This Row],[src]],Table1[[UUID]:[email]],2,FALSE)</f>
        <v>mstilo@livelygig.com</v>
      </c>
      <c r="C36" s="140" t="s">
        <v>770</v>
      </c>
      <c r="D36" s="140" t="s">
        <v>937</v>
      </c>
      <c r="E36" s="144" t="str">
        <f>VLOOKUP(Table134[[#This Row],[trgt]],Table1[[UUID]:[email]],2,FALSE)</f>
        <v>livelygig@livelygig.com</v>
      </c>
      <c r="F36" s="144" t="str">
        <f>IF(Table134[[#This Row],[src]]&lt;Table134[[#This Row],[trgt]],Table134[[#This Row],[src]]&amp;Table134[[#This Row],[trgt]],Table134[[#This Row],[trgt]]&amp;Table134[[#This Row],[src]])</f>
        <v>1a1bb32e-3a44-4ce1-be6f-6095ff8306dceeeeeeee-eeee-eeee-eeee-eeeeeeeeeeee</v>
      </c>
      <c r="G36" s="141">
        <f>COUNTIF(Table134[DuplicateCheckId],Table134[[#This Row],[DuplicateCheckId]])-1</f>
        <v>0</v>
      </c>
      <c r="H36" s="144"/>
      <c r="I36" s="144" t="str">
        <f>IF(LEN(Table134[[#This Row],[Label]])&gt;0,"""label"" : { ""id"" : ""a7311ed0-9ba6-4a6e-8066-caa2a2247991"" , ""functor"" : ""tag list"" , ""components"" : [ { value"" : """ &amp; Table134[[#This Row],[Label]] &amp; """, ""type"" : ""string"" } ] },","")</f>
        <v/>
      </c>
      <c r="J36" s="145" t="str">
        <f ca="1">"{ ""src"" : ""agent://" &amp; Table134[[#This Row],[src]] &amp; """,  ""trgt"" : ""agent://" &amp; Table134[[#This Row],[trgt]] &amp; """ } " &amp; IF(LEN(OFFSET(Table134[[#This Row],[src]],1,0))&gt;0,", ","")</f>
        <v xml:space="preserve">{ "src" : "agent://1a1bb32e-3a44-4ce1-be6f-6095ff8306dc",  "trgt" : "agent://eeeeeeee-eeee-eeee-eeee-eeeeeeeeeeee" } , </v>
      </c>
    </row>
    <row r="37" spans="1:10" s="7" customFormat="1" x14ac:dyDescent="0.25">
      <c r="A37" s="143" t="s">
        <v>192</v>
      </c>
      <c r="B37" s="139" t="str">
        <f>VLOOKUP(Table134[[#This Row],[src]],Table1[[UUID]:[email]],2,FALSE)</f>
        <v>jreed@livelygig.com</v>
      </c>
      <c r="C37" s="140" t="s">
        <v>770</v>
      </c>
      <c r="D37" s="140" t="s">
        <v>230</v>
      </c>
      <c r="E37" s="141" t="str">
        <f>VLOOKUP(Table134[[#This Row],[trgt]],Table1[[UUID]:[email]],2,FALSE)</f>
        <v>esheinfeld@livelygig.com</v>
      </c>
      <c r="F37" s="141" t="str">
        <f>IF(Table134[[#This Row],[src]]&lt;Table134[[#This Row],[trgt]],Table134[[#This Row],[src]]&amp;Table134[[#This Row],[trgt]],Table134[[#This Row],[trgt]]&amp;Table134[[#This Row],[src]])</f>
        <v>1e15d29f-3bfc-4c23-8be7-6f4bb0e19df95c06cf2d-4b1d-4ee7-b0ce-64bc5f1fd429</v>
      </c>
      <c r="G37" s="141">
        <f>COUNTIF(Table134[DuplicateCheckId],Table134[[#This Row],[DuplicateCheckId]])-1</f>
        <v>0</v>
      </c>
      <c r="H37" s="141"/>
      <c r="I37" s="144" t="str">
        <f>IF(LEN(Table134[[#This Row],[Label]])&gt;0,"""label"" : { ""id"" : ""a7311ed0-9ba6-4a6e-8066-caa2a2247991"" , ""functor"" : ""tag list"" , ""components"" : [ { value"" : """ &amp; Table134[[#This Row],[Label]] &amp; """, ""type"" : ""string"" } ] },","")</f>
        <v/>
      </c>
      <c r="J37" s="145" t="str">
        <f ca="1">"{ ""src"" : ""agent://" &amp; Table134[[#This Row],[src]] &amp; """,  ""trgt"" : ""agent://" &amp; Table134[[#This Row],[trgt]] &amp; """ } " &amp; IF(LEN(OFFSET(Table134[[#This Row],[src]],1,0))&gt;0,", ","")</f>
        <v xml:space="preserve">{ "src" : "agent://5c06cf2d-4b1d-4ee7-b0ce-64bc5f1fd429",  "trgt" : "agent://1e15d29f-3bfc-4c23-8be7-6f4bb0e19df9" } , </v>
      </c>
    </row>
    <row r="38" spans="1:10" s="7" customFormat="1" x14ac:dyDescent="0.25">
      <c r="A38" s="143" t="s">
        <v>230</v>
      </c>
      <c r="B38" s="139" t="str">
        <f>VLOOKUP(Table134[[#This Row],[src]],Table1[[UUID]:[email]],2,FALSE)</f>
        <v>esheinfeld@livelygig.com</v>
      </c>
      <c r="C38" s="140" t="s">
        <v>770</v>
      </c>
      <c r="D38" s="140" t="s">
        <v>239</v>
      </c>
      <c r="E38" s="141" t="str">
        <f>VLOOKUP(Table134[[#This Row],[trgt]],Table1[[UUID]:[email]],2,FALSE)</f>
        <v>iliao@livelygig.com</v>
      </c>
      <c r="F38" s="141" t="str">
        <f>IF(Table134[[#This Row],[src]]&lt;Table134[[#This Row],[trgt]],Table134[[#This Row],[src]]&amp;Table134[[#This Row],[trgt]],Table134[[#This Row],[trgt]]&amp;Table134[[#This Row],[src]])</f>
        <v>1e15d29f-3bfc-4c23-8be7-6f4bb0e19df9a4ebdfba-9bc3-4d91-98cc-7f652d849c3a</v>
      </c>
      <c r="G38" s="141">
        <f>COUNTIF(Table134[DuplicateCheckId],Table134[[#This Row],[DuplicateCheckId]])-1</f>
        <v>0</v>
      </c>
      <c r="H38" s="141"/>
      <c r="I38" s="144" t="str">
        <f>IF(LEN(Table134[[#This Row],[Label]])&gt;0,"""label"" : { ""id"" : ""a7311ed0-9ba6-4a6e-8066-caa2a2247991"" , ""functor"" : ""tag list"" , ""components"" : [ { value"" : """ &amp; Table134[[#This Row],[Label]] &amp; """, ""type"" : ""string"" } ] },","")</f>
        <v/>
      </c>
      <c r="J38" s="145" t="str">
        <f ca="1">"{ ""src"" : ""agent://" &amp; Table134[[#This Row],[src]] &amp; """,  ""trgt"" : ""agent://" &amp; Table134[[#This Row],[trgt]] &amp; """ } " &amp; IF(LEN(OFFSET(Table134[[#This Row],[src]],1,0))&gt;0,", ","")</f>
        <v xml:space="preserve">{ "src" : "agent://1e15d29f-3bfc-4c23-8be7-6f4bb0e19df9",  "trgt" : "agent://a4ebdfba-9bc3-4d91-98cc-7f652d849c3a" } , </v>
      </c>
    </row>
    <row r="39" spans="1:10" s="7" customFormat="1" x14ac:dyDescent="0.25">
      <c r="A39" s="143" t="s">
        <v>232</v>
      </c>
      <c r="B39" s="139" t="str">
        <f>VLOOKUP(Table134[[#This Row],[src]],Table1[[UUID]:[email]],2,FALSE)</f>
        <v>tzhu@livelygig.com</v>
      </c>
      <c r="C39" s="140" t="s">
        <v>770</v>
      </c>
      <c r="D39" s="140" t="s">
        <v>230</v>
      </c>
      <c r="E39" s="141" t="str">
        <f>VLOOKUP(Table134[[#This Row],[trgt]],Table1[[UUID]:[email]],2,FALSE)</f>
        <v>esheinfeld@livelygig.com</v>
      </c>
      <c r="F39" s="141" t="str">
        <f>IF(Table134[[#This Row],[src]]&lt;Table134[[#This Row],[trgt]],Table134[[#This Row],[src]]&amp;Table134[[#This Row],[trgt]],Table134[[#This Row],[trgt]]&amp;Table134[[#This Row],[src]])</f>
        <v>1e15d29f-3bfc-4c23-8be7-6f4bb0e19df9b320523a-00e1-4700-bdac-8ff06aad24fc</v>
      </c>
      <c r="G39" s="141">
        <f>COUNTIF(Table134[DuplicateCheckId],Table134[[#This Row],[DuplicateCheckId]])-1</f>
        <v>0</v>
      </c>
      <c r="H39" s="141"/>
      <c r="I39" s="144" t="str">
        <f>IF(LEN(Table134[[#This Row],[Label]])&gt;0,"""label"" : { ""id"" : ""a7311ed0-9ba6-4a6e-8066-caa2a2247991"" , ""functor"" : ""tag list"" , ""components"" : [ { value"" : """ &amp; Table134[[#This Row],[Label]] &amp; """, ""type"" : ""string"" } ] },","")</f>
        <v/>
      </c>
      <c r="J39" s="145" t="str">
        <f ca="1">"{ ""src"" : ""agent://" &amp; Table134[[#This Row],[src]] &amp; """,  ""trgt"" : ""agent://" &amp; Table134[[#This Row],[trgt]] &amp; """ } " &amp; IF(LEN(OFFSET(Table134[[#This Row],[src]],1,0))&gt;0,", ","")</f>
        <v xml:space="preserve">{ "src" : "agent://b320523a-00e1-4700-bdac-8ff06aad24fc",  "trgt" : "agent://1e15d29f-3bfc-4c23-8be7-6f4bb0e19df9" } , </v>
      </c>
    </row>
    <row r="40" spans="1:10" s="7" customFormat="1" x14ac:dyDescent="0.25">
      <c r="A40" s="143" t="s">
        <v>230</v>
      </c>
      <c r="B40" s="143" t="str">
        <f>VLOOKUP(Table134[[#This Row],[src]],Table1[[UUID]:[email]],2,FALSE)</f>
        <v>esheinfeld@livelygig.com</v>
      </c>
      <c r="C40" s="140" t="s">
        <v>770</v>
      </c>
      <c r="D40" s="140" t="s">
        <v>937</v>
      </c>
      <c r="E40" s="144" t="str">
        <f>VLOOKUP(Table134[[#This Row],[trgt]],Table1[[UUID]:[email]],2,FALSE)</f>
        <v>livelygig@livelygig.com</v>
      </c>
      <c r="F40" s="144" t="str">
        <f>IF(Table134[[#This Row],[src]]&lt;Table134[[#This Row],[trgt]],Table134[[#This Row],[src]]&amp;Table134[[#This Row],[trgt]],Table134[[#This Row],[trgt]]&amp;Table134[[#This Row],[src]])</f>
        <v>1e15d29f-3bfc-4c23-8be7-6f4bb0e19df9eeeeeeee-eeee-eeee-eeee-eeeeeeeeeeee</v>
      </c>
      <c r="G40" s="141">
        <f>COUNTIF(Table134[DuplicateCheckId],Table134[[#This Row],[DuplicateCheckId]])-1</f>
        <v>0</v>
      </c>
      <c r="H40" s="144"/>
      <c r="I40" s="144" t="str">
        <f>IF(LEN(Table134[[#This Row],[Label]])&gt;0,"""label"" : { ""id"" : ""a7311ed0-9ba6-4a6e-8066-caa2a2247991"" , ""functor"" : ""tag list"" , ""components"" : [ { value"" : """ &amp; Table134[[#This Row],[Label]] &amp; """, ""type"" : ""string"" } ] },","")</f>
        <v/>
      </c>
      <c r="J40" s="145" t="str">
        <f ca="1">"{ ""src"" : ""agent://" &amp; Table134[[#This Row],[src]] &amp; """,  ""trgt"" : ""agent://" &amp; Table134[[#This Row],[trgt]] &amp; """ } " &amp; IF(LEN(OFFSET(Table134[[#This Row],[src]],1,0))&gt;0,", ","")</f>
        <v xml:space="preserve">{ "src" : "agent://1e15d29f-3bfc-4c23-8be7-6f4bb0e19df9",  "trgt" : "agent://eeeeeeee-eeee-eeee-eeee-eeeeeeeeeeee" } , </v>
      </c>
    </row>
    <row r="41" spans="1:10" s="7" customFormat="1" x14ac:dyDescent="0.25">
      <c r="A41" s="143" t="s">
        <v>185</v>
      </c>
      <c r="B41" s="143" t="str">
        <f>VLOOKUP(Table134[[#This Row],[src]],Table1[[UUID]:[email]],2,FALSE)</f>
        <v>jlawson@livelygig.com</v>
      </c>
      <c r="C41" s="140" t="s">
        <v>770</v>
      </c>
      <c r="D41" s="140" t="s">
        <v>937</v>
      </c>
      <c r="E41" s="144" t="str">
        <f>VLOOKUP(Table134[[#This Row],[trgt]],Table1[[UUID]:[email]],2,FALSE)</f>
        <v>livelygig@livelygig.com</v>
      </c>
      <c r="F41" s="144" t="str">
        <f>IF(Table134[[#This Row],[src]]&lt;Table134[[#This Row],[trgt]],Table134[[#This Row],[src]]&amp;Table134[[#This Row],[trgt]],Table134[[#This Row],[trgt]]&amp;Table134[[#This Row],[src]])</f>
        <v>2317c0f4-c75a-4130-9965-c039bc39db62eeeeeeee-eeee-eeee-eeee-eeeeeeeeeeee</v>
      </c>
      <c r="G41" s="141">
        <f>COUNTIF(Table134[DuplicateCheckId],Table134[[#This Row],[DuplicateCheckId]])-1</f>
        <v>0</v>
      </c>
      <c r="H41" s="144"/>
      <c r="I41" s="144" t="str">
        <f>IF(LEN(Table134[[#This Row],[Label]])&gt;0,"""label"" : { ""id"" : ""a7311ed0-9ba6-4a6e-8066-caa2a2247991"" , ""functor"" : ""tag list"" , ""components"" : [ { value"" : """ &amp; Table134[[#This Row],[Label]] &amp; """, ""type"" : ""string"" } ] },","")</f>
        <v/>
      </c>
      <c r="J41" s="145" t="str">
        <f ca="1">"{ ""src"" : ""agent://" &amp; Table134[[#This Row],[src]] &amp; """,  ""trgt"" : ""agent://" &amp; Table134[[#This Row],[trgt]] &amp; """ } " &amp; IF(LEN(OFFSET(Table134[[#This Row],[src]],1,0))&gt;0,", ","")</f>
        <v xml:space="preserve">{ "src" : "agent://2317c0f4-c75a-4130-9965-c039bc39db62",  "trgt" : "agent://eeeeeeee-eeee-eeee-eeee-eeeeeeeeeeee" } , </v>
      </c>
    </row>
    <row r="42" spans="1:10" s="7" customFormat="1" x14ac:dyDescent="0.25">
      <c r="A42" s="143" t="s">
        <v>225</v>
      </c>
      <c r="B42" s="139" t="str">
        <f>VLOOKUP(Table134[[#This Row],[src]],Table1[[UUID]:[email]],2,FALSE)</f>
        <v>apage@livelygig.com</v>
      </c>
      <c r="C42" s="140" t="s">
        <v>770</v>
      </c>
      <c r="D42" s="140" t="s">
        <v>185</v>
      </c>
      <c r="E42" s="141" t="str">
        <f>VLOOKUP(Table134[[#This Row],[trgt]],Table1[[UUID]:[email]],2,FALSE)</f>
        <v>jlawson@livelygig.com</v>
      </c>
      <c r="F42" s="141" t="str">
        <f>IF(Table134[[#This Row],[src]]&lt;Table134[[#This Row],[trgt]],Table134[[#This Row],[src]]&amp;Table134[[#This Row],[trgt]],Table134[[#This Row],[trgt]]&amp;Table134[[#This Row],[src]])</f>
        <v>2317c0f4-c75a-4130-9965-c039bc39db62f7fe2ff1-5756-4ff9-a3fd-15961118746b</v>
      </c>
      <c r="G42" s="141">
        <f>COUNTIF(Table134[DuplicateCheckId],Table134[[#This Row],[DuplicateCheckId]])-1</f>
        <v>0</v>
      </c>
      <c r="H42" s="141"/>
      <c r="I42" s="144" t="str">
        <f>IF(LEN(Table134[[#This Row],[Label]])&gt;0,"""label"" : { ""id"" : ""a7311ed0-9ba6-4a6e-8066-caa2a2247991"" , ""functor"" : ""tag list"" , ""components"" : [ { value"" : """ &amp; Table134[[#This Row],[Label]] &amp; """, ""type"" : ""string"" } ] },","")</f>
        <v/>
      </c>
      <c r="J42" s="145" t="str">
        <f ca="1">"{ ""src"" : ""agent://" &amp; Table134[[#This Row],[src]] &amp; """,  ""trgt"" : ""agent://" &amp; Table134[[#This Row],[trgt]] &amp; """ } " &amp; IF(LEN(OFFSET(Table134[[#This Row],[src]],1,0))&gt;0,", ","")</f>
        <v xml:space="preserve">{ "src" : "agent://f7fe2ff1-5756-4ff9-a3fd-15961118746b",  "trgt" : "agent://2317c0f4-c75a-4130-9965-c039bc39db62" } , </v>
      </c>
    </row>
    <row r="43" spans="1:10" s="7" customFormat="1" x14ac:dyDescent="0.25">
      <c r="A43" s="143" t="s">
        <v>185</v>
      </c>
      <c r="B43" s="139" t="str">
        <f>VLOOKUP(Table134[[#This Row],[src]],Table1[[UUID]:[email]],2,FALSE)</f>
        <v>jlawson@livelygig.com</v>
      </c>
      <c r="C43" s="140" t="s">
        <v>770</v>
      </c>
      <c r="D43" s="140" t="s">
        <v>176</v>
      </c>
      <c r="E43" s="141" t="str">
        <f>VLOOKUP(Table134[[#This Row],[trgt]],Table1[[UUID]:[email]],2,FALSE)</f>
        <v>dbhardwaj@livelygig.com</v>
      </c>
      <c r="F43" s="141" t="str">
        <f>IF(Table134[[#This Row],[src]]&lt;Table134[[#This Row],[trgt]],Table134[[#This Row],[src]]&amp;Table134[[#This Row],[trgt]],Table134[[#This Row],[trgt]]&amp;Table134[[#This Row],[src]])</f>
        <v>2317c0f4-c75a-4130-9965-c039bc39db62fd2a800d-5bc8-4083-a2c9-4618900d5045</v>
      </c>
      <c r="G43" s="141">
        <f>COUNTIF(Table134[DuplicateCheckId],Table134[[#This Row],[DuplicateCheckId]])-1</f>
        <v>0</v>
      </c>
      <c r="H43" s="141"/>
      <c r="I43" s="144" t="str">
        <f>IF(LEN(Table134[[#This Row],[Label]])&gt;0,"""label"" : { ""id"" : ""a7311ed0-9ba6-4a6e-8066-caa2a2247991"" , ""functor"" : ""tag list"" , ""components"" : [ { value"" : """ &amp; Table134[[#This Row],[Label]] &amp; """, ""type"" : ""string"" } ] },","")</f>
        <v/>
      </c>
      <c r="J43" s="145" t="str">
        <f ca="1">"{ ""src"" : ""agent://" &amp; Table134[[#This Row],[src]] &amp; """,  ""trgt"" : ""agent://" &amp; Table134[[#This Row],[trgt]] &amp; """ } " &amp; IF(LEN(OFFSET(Table134[[#This Row],[src]],1,0))&gt;0,", ","")</f>
        <v xml:space="preserve">{ "src" : "agent://2317c0f4-c75a-4130-9965-c039bc39db62",  "trgt" : "agent://fd2a800d-5bc8-4083-a2c9-4618900d5045" } , </v>
      </c>
    </row>
    <row r="44" spans="1:10" s="7" customFormat="1" x14ac:dyDescent="0.25">
      <c r="A44" s="143" t="s">
        <v>164</v>
      </c>
      <c r="B44" s="139" t="str">
        <f>VLOOKUP(Table134[[#This Row],[src]],Table1[[UUID]:[email]],2,FALSE)</f>
        <v>ibabu@livelygig.com</v>
      </c>
      <c r="C44" s="140" t="s">
        <v>770</v>
      </c>
      <c r="D44" s="140" t="s">
        <v>194</v>
      </c>
      <c r="E44" s="141" t="str">
        <f>VLOOKUP(Table134[[#This Row],[trgt]],Table1[[UUID]:[email]],2,FALSE)</f>
        <v>wcoleman@livelygig.com</v>
      </c>
      <c r="F44" s="141" t="str">
        <f>IF(Table134[[#This Row],[src]]&lt;Table134[[#This Row],[trgt]],Table134[[#This Row],[src]]&amp;Table134[[#This Row],[trgt]],Table134[[#This Row],[trgt]]&amp;Table134[[#This Row],[src]])</f>
        <v>23843ee2-0209-4809-9929-f33cc315fcc023c3669c-de78-4a5d-8c15-4a3792a96f10</v>
      </c>
      <c r="G44" s="141">
        <f>COUNTIF(Table134[DuplicateCheckId],Table134[[#This Row],[DuplicateCheckId]])-1</f>
        <v>0</v>
      </c>
      <c r="H44" s="144" t="s">
        <v>784</v>
      </c>
      <c r="I44"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44" s="145" t="str">
        <f ca="1">"{ ""src"" : ""agent://" &amp; Table134[[#This Row],[src]] &amp; """,  ""trgt"" : ""agent://" &amp; Table134[[#This Row],[trgt]] &amp; """ } " &amp; IF(LEN(OFFSET(Table134[[#This Row],[src]],1,0))&gt;0,", ","")</f>
        <v xml:space="preserve">{ "src" : "agent://23c3669c-de78-4a5d-8c15-4a3792a96f10",  "trgt" : "agent://23843ee2-0209-4809-9929-f33cc315fcc0" } , </v>
      </c>
    </row>
    <row r="45" spans="1:10" s="7" customFormat="1" x14ac:dyDescent="0.25">
      <c r="A45" s="143" t="s">
        <v>194</v>
      </c>
      <c r="B45" s="139" t="str">
        <f>VLOOKUP(Table134[[#This Row],[src]],Table1[[UUID]:[email]],2,FALSE)</f>
        <v>wcoleman@livelygig.com</v>
      </c>
      <c r="C45" s="140" t="s">
        <v>770</v>
      </c>
      <c r="D45" s="140" t="s">
        <v>163</v>
      </c>
      <c r="E45" s="141" t="str">
        <f>VLOOKUP(Table134[[#This Row],[trgt]],Table1[[UUID]:[email]],2,FALSE)</f>
        <v>anarayan@livelygig.com</v>
      </c>
      <c r="F45" s="141" t="str">
        <f>IF(Table134[[#This Row],[src]]&lt;Table134[[#This Row],[trgt]],Table134[[#This Row],[src]]&amp;Table134[[#This Row],[trgt]],Table134[[#This Row],[trgt]]&amp;Table134[[#This Row],[src]])</f>
        <v>23843ee2-0209-4809-9929-f33cc315fcc0c6a3c02e-5724-4a35-adc7-ddc37d3c721b</v>
      </c>
      <c r="G45" s="141">
        <f>COUNTIF(Table134[DuplicateCheckId],Table134[[#This Row],[DuplicateCheckId]])-1</f>
        <v>0</v>
      </c>
      <c r="H45" s="141"/>
      <c r="I45" s="144" t="str">
        <f>IF(LEN(Table134[[#This Row],[Label]])&gt;0,"""label"" : { ""id"" : ""a7311ed0-9ba6-4a6e-8066-caa2a2247991"" , ""functor"" : ""tag list"" , ""components"" : [ { value"" : """ &amp; Table134[[#This Row],[Label]] &amp; """, ""type"" : ""string"" } ] },","")</f>
        <v/>
      </c>
      <c r="J45" s="145" t="str">
        <f ca="1">"{ ""src"" : ""agent://" &amp; Table134[[#This Row],[src]] &amp; """,  ""trgt"" : ""agent://" &amp; Table134[[#This Row],[trgt]] &amp; """ } " &amp; IF(LEN(OFFSET(Table134[[#This Row],[src]],1,0))&gt;0,", ","")</f>
        <v xml:space="preserve">{ "src" : "agent://23843ee2-0209-4809-9929-f33cc315fcc0",  "trgt" : "agent://c6a3c02e-5724-4a35-adc7-ddc37d3c721b" } , </v>
      </c>
    </row>
    <row r="46" spans="1:10" s="7" customFormat="1" x14ac:dyDescent="0.25">
      <c r="A46" s="143" t="s">
        <v>194</v>
      </c>
      <c r="B46" s="143" t="str">
        <f>VLOOKUP(Table134[[#This Row],[src]],Table1[[UUID]:[email]],2,FALSE)</f>
        <v>wcoleman@livelygig.com</v>
      </c>
      <c r="C46" s="140" t="s">
        <v>770</v>
      </c>
      <c r="D46" s="140" t="s">
        <v>937</v>
      </c>
      <c r="E46" s="144" t="str">
        <f>VLOOKUP(Table134[[#This Row],[trgt]],Table1[[UUID]:[email]],2,FALSE)</f>
        <v>livelygig@livelygig.com</v>
      </c>
      <c r="F46" s="144" t="str">
        <f>IF(Table134[[#This Row],[src]]&lt;Table134[[#This Row],[trgt]],Table134[[#This Row],[src]]&amp;Table134[[#This Row],[trgt]],Table134[[#This Row],[trgt]]&amp;Table134[[#This Row],[src]])</f>
        <v>23843ee2-0209-4809-9929-f33cc315fcc0eeeeeeee-eeee-eeee-eeee-eeeeeeeeeeee</v>
      </c>
      <c r="G46" s="141">
        <f>COUNTIF(Table134[DuplicateCheckId],Table134[[#This Row],[DuplicateCheckId]])-1</f>
        <v>0</v>
      </c>
      <c r="H46" s="144"/>
      <c r="I46" s="144" t="str">
        <f>IF(LEN(Table134[[#This Row],[Label]])&gt;0,"""label"" : { ""id"" : ""a7311ed0-9ba6-4a6e-8066-caa2a2247991"" , ""functor"" : ""tag list"" , ""components"" : [ { value"" : """ &amp; Table134[[#This Row],[Label]] &amp; """, ""type"" : ""string"" } ] },","")</f>
        <v/>
      </c>
      <c r="J46" s="145" t="str">
        <f ca="1">"{ ""src"" : ""agent://" &amp; Table134[[#This Row],[src]] &amp; """,  ""trgt"" : ""agent://" &amp; Table134[[#This Row],[trgt]] &amp; """ } " &amp; IF(LEN(OFFSET(Table134[[#This Row],[src]],1,0))&gt;0,", ","")</f>
        <v xml:space="preserve">{ "src" : "agent://23843ee2-0209-4809-9929-f33cc315fcc0",  "trgt" : "agent://eeeeeeee-eeee-eeee-eeee-eeeeeeeeeeee" } , </v>
      </c>
    </row>
    <row r="47" spans="1:10" s="7" customFormat="1" x14ac:dyDescent="0.25">
      <c r="A47" s="143" t="s">
        <v>164</v>
      </c>
      <c r="B47" s="143" t="str">
        <f>VLOOKUP(Table134[[#This Row],[src]],Table1[[UUID]:[email]],2,FALSE)</f>
        <v>ibabu@livelygig.com</v>
      </c>
      <c r="C47" s="140" t="s">
        <v>770</v>
      </c>
      <c r="D47" s="140" t="s">
        <v>937</v>
      </c>
      <c r="E47" s="144" t="str">
        <f>VLOOKUP(Table134[[#This Row],[trgt]],Table1[[UUID]:[email]],2,FALSE)</f>
        <v>livelygig@livelygig.com</v>
      </c>
      <c r="F47" s="144" t="str">
        <f>IF(Table134[[#This Row],[src]]&lt;Table134[[#This Row],[trgt]],Table134[[#This Row],[src]]&amp;Table134[[#This Row],[trgt]],Table134[[#This Row],[trgt]]&amp;Table134[[#This Row],[src]])</f>
        <v>23c3669c-de78-4a5d-8c15-4a3792a96f10eeeeeeee-eeee-eeee-eeee-eeeeeeeeeeee</v>
      </c>
      <c r="G47" s="141">
        <f>COUNTIF(Table134[DuplicateCheckId],Table134[[#This Row],[DuplicateCheckId]])-1</f>
        <v>0</v>
      </c>
      <c r="H47" s="144"/>
      <c r="I47" s="144" t="str">
        <f>IF(LEN(Table134[[#This Row],[Label]])&gt;0,"""label"" : { ""id"" : ""a7311ed0-9ba6-4a6e-8066-caa2a2247991"" , ""functor"" : ""tag list"" , ""components"" : [ { value"" : """ &amp; Table134[[#This Row],[Label]] &amp; """, ""type"" : ""string"" } ] },","")</f>
        <v/>
      </c>
      <c r="J47" s="145" t="str">
        <f ca="1">"{ ""src"" : ""agent://" &amp; Table134[[#This Row],[src]] &amp; """,  ""trgt"" : ""agent://" &amp; Table134[[#This Row],[trgt]] &amp; """ } " &amp; IF(LEN(OFFSET(Table134[[#This Row],[src]],1,0))&gt;0,", ","")</f>
        <v xml:space="preserve">{ "src" : "agent://23c3669c-de78-4a5d-8c15-4a3792a96f10",  "trgt" : "agent://eeeeeeee-eeee-eeee-eeee-eeeeeeeeeeee" } , </v>
      </c>
    </row>
    <row r="48" spans="1:10" s="7" customFormat="1" x14ac:dyDescent="0.25">
      <c r="A48" s="143" t="s">
        <v>217</v>
      </c>
      <c r="B48" s="143" t="str">
        <f>VLOOKUP(Table134[[#This Row],[src]],Table1[[UUID]:[email]],2,FALSE)</f>
        <v>rsarkozi@livelygig.com</v>
      </c>
      <c r="C48" s="140" t="s">
        <v>770</v>
      </c>
      <c r="D48" s="140" t="s">
        <v>937</v>
      </c>
      <c r="E48" s="144" t="str">
        <f>VLOOKUP(Table134[[#This Row],[trgt]],Table1[[UUID]:[email]],2,FALSE)</f>
        <v>livelygig@livelygig.com</v>
      </c>
      <c r="F48" s="144" t="str">
        <f>IF(Table134[[#This Row],[src]]&lt;Table134[[#This Row],[trgt]],Table134[[#This Row],[src]]&amp;Table134[[#This Row],[trgt]],Table134[[#This Row],[trgt]]&amp;Table134[[#This Row],[src]])</f>
        <v>23e9ff8a-c0fd-40a3-8849-a1f1579f1179eeeeeeee-eeee-eeee-eeee-eeeeeeeeeeee</v>
      </c>
      <c r="G48" s="141">
        <f>COUNTIF(Table134[DuplicateCheckId],Table134[[#This Row],[DuplicateCheckId]])-1</f>
        <v>0</v>
      </c>
      <c r="H48" s="144"/>
      <c r="I48" s="144" t="str">
        <f>IF(LEN(Table134[[#This Row],[Label]])&gt;0,"""label"" : { ""id"" : ""a7311ed0-9ba6-4a6e-8066-caa2a2247991"" , ""functor"" : ""tag list"" , ""components"" : [ { value"" : """ &amp; Table134[[#This Row],[Label]] &amp; """, ""type"" : ""string"" } ] },","")</f>
        <v/>
      </c>
      <c r="J48" s="145" t="str">
        <f ca="1">"{ ""src"" : ""agent://" &amp; Table134[[#This Row],[src]] &amp; """,  ""trgt"" : ""agent://" &amp; Table134[[#This Row],[trgt]] &amp; """ } " &amp; IF(LEN(OFFSET(Table134[[#This Row],[src]],1,0))&gt;0,", ","")</f>
        <v xml:space="preserve">{ "src" : "agent://23e9ff8a-c0fd-40a3-8849-a1f1579f1179",  "trgt" : "agent://eeeeeeee-eeee-eeee-eeee-eeeeeeeeeeee" } , </v>
      </c>
    </row>
    <row r="49" spans="1:10" s="7" customFormat="1" x14ac:dyDescent="0.25">
      <c r="A49" s="143" t="s">
        <v>170</v>
      </c>
      <c r="B49" s="139" t="str">
        <f>VLOOKUP(Table134[[#This Row],[src]],Table1[[UUID]:[email]],2,FALSE)</f>
        <v>mpawar@livelygig.com</v>
      </c>
      <c r="C49" s="140" t="s">
        <v>770</v>
      </c>
      <c r="D49" s="140" t="s">
        <v>189</v>
      </c>
      <c r="E49" s="141" t="str">
        <f>VLOOKUP(Table134[[#This Row],[trgt]],Table1[[UUID]:[email]],2,FALSE)</f>
        <v>mhill@livelygig.com</v>
      </c>
      <c r="F49" s="141" t="str">
        <f>IF(Table134[[#This Row],[src]]&lt;Table134[[#This Row],[trgt]],Table134[[#This Row],[src]]&amp;Table134[[#This Row],[trgt]],Table134[[#This Row],[trgt]]&amp;Table134[[#This Row],[src]])</f>
        <v>2413be6a-7573-454d-a393-1d22e45c993b9202217f-e525-46e8-b539-8d2206a526d0</v>
      </c>
      <c r="G49" s="141">
        <f>COUNTIF(Table134[DuplicateCheckId],Table134[[#This Row],[DuplicateCheckId]])-1</f>
        <v>0</v>
      </c>
      <c r="H49" s="144" t="s">
        <v>784</v>
      </c>
      <c r="I49"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49" s="145" t="str">
        <f ca="1">"{ ""src"" : ""agent://" &amp; Table134[[#This Row],[src]] &amp; """,  ""trgt"" : ""agent://" &amp; Table134[[#This Row],[trgt]] &amp; """ } " &amp; IF(LEN(OFFSET(Table134[[#This Row],[src]],1,0))&gt;0,", ","")</f>
        <v xml:space="preserve">{ "src" : "agent://2413be6a-7573-454d-a393-1d22e45c993b",  "trgt" : "agent://9202217f-e525-46e8-b539-8d2206a526d0" } , </v>
      </c>
    </row>
    <row r="50" spans="1:10" s="7" customFormat="1" x14ac:dyDescent="0.25">
      <c r="A50" s="143" t="s">
        <v>170</v>
      </c>
      <c r="B50" s="143" t="str">
        <f>VLOOKUP(Table134[[#This Row],[src]],Table1[[UUID]:[email]],2,FALSE)</f>
        <v>mpawar@livelygig.com</v>
      </c>
      <c r="C50" s="140" t="s">
        <v>770</v>
      </c>
      <c r="D50" s="140" t="s">
        <v>937</v>
      </c>
      <c r="E50" s="144" t="str">
        <f>VLOOKUP(Table134[[#This Row],[trgt]],Table1[[UUID]:[email]],2,FALSE)</f>
        <v>livelygig@livelygig.com</v>
      </c>
      <c r="F50" s="144" t="str">
        <f>IF(Table134[[#This Row],[src]]&lt;Table134[[#This Row],[trgt]],Table134[[#This Row],[src]]&amp;Table134[[#This Row],[trgt]],Table134[[#This Row],[trgt]]&amp;Table134[[#This Row],[src]])</f>
        <v>2413be6a-7573-454d-a393-1d22e45c993beeeeeeee-eeee-eeee-eeee-eeeeeeeeeeee</v>
      </c>
      <c r="G50" s="141">
        <f>COUNTIF(Table134[DuplicateCheckId],Table134[[#This Row],[DuplicateCheckId]])-1</f>
        <v>0</v>
      </c>
      <c r="H50" s="144"/>
      <c r="I50" s="144" t="str">
        <f>IF(LEN(Table134[[#This Row],[Label]])&gt;0,"""label"" : { ""id"" : ""a7311ed0-9ba6-4a6e-8066-caa2a2247991"" , ""functor"" : ""tag list"" , ""components"" : [ { value"" : """ &amp; Table134[[#This Row],[Label]] &amp; """, ""type"" : ""string"" } ] },","")</f>
        <v/>
      </c>
      <c r="J50" s="145" t="str">
        <f ca="1">"{ ""src"" : ""agent://" &amp; Table134[[#This Row],[src]] &amp; """,  ""trgt"" : ""agent://" &amp; Table134[[#This Row],[trgt]] &amp; """ } " &amp; IF(LEN(OFFSET(Table134[[#This Row],[src]],1,0))&gt;0,", ","")</f>
        <v xml:space="preserve">{ "src" : "agent://2413be6a-7573-454d-a393-1d22e45c993b",  "trgt" : "agent://eeeeeeee-eeee-eeee-eeee-eeeeeeeeeeee" } , </v>
      </c>
    </row>
    <row r="51" spans="1:10" s="7" customFormat="1" x14ac:dyDescent="0.25">
      <c r="A51" s="143" t="s">
        <v>208</v>
      </c>
      <c r="B51" s="139" t="str">
        <f>VLOOKUP(Table134[[#This Row],[src]],Table1[[UUID]:[email]],2,FALSE)</f>
        <v>sseward@livelygig.com</v>
      </c>
      <c r="C51" s="140" t="s">
        <v>770</v>
      </c>
      <c r="D51" s="140" t="s">
        <v>205</v>
      </c>
      <c r="E51" s="141" t="str">
        <f>VLOOKUP(Table134[[#This Row],[trgt]],Table1[[UUID]:[email]],2,FALSE)</f>
        <v>mdragomirov@livelygig.com</v>
      </c>
      <c r="F51" s="141" t="str">
        <f>IF(Table134[[#This Row],[src]]&lt;Table134[[#This Row],[trgt]],Table134[[#This Row],[src]]&amp;Table134[[#This Row],[trgt]],Table134[[#This Row],[trgt]]&amp;Table134[[#This Row],[src]])</f>
        <v>2af95444-262e-4d3d-93e4-3e9b09d8cc2f770495fe-e2b3-43aa-925a-dc4223a99c92</v>
      </c>
      <c r="G51" s="141">
        <f>COUNTIF(Table134[DuplicateCheckId],Table134[[#This Row],[DuplicateCheckId]])-1</f>
        <v>0</v>
      </c>
      <c r="H51" s="141"/>
      <c r="I51" s="144" t="str">
        <f>IF(LEN(Table134[[#This Row],[Label]])&gt;0,"""label"" : { ""id"" : ""a7311ed0-9ba6-4a6e-8066-caa2a2247991"" , ""functor"" : ""tag list"" , ""components"" : [ { value"" : """ &amp; Table134[[#This Row],[Label]] &amp; """, ""type"" : ""string"" } ] },","")</f>
        <v/>
      </c>
      <c r="J51" s="145" t="str">
        <f ca="1">"{ ""src"" : ""agent://" &amp; Table134[[#This Row],[src]] &amp; """,  ""trgt"" : ""agent://" &amp; Table134[[#This Row],[trgt]] &amp; """ } " &amp; IF(LEN(OFFSET(Table134[[#This Row],[src]],1,0))&gt;0,", ","")</f>
        <v xml:space="preserve">{ "src" : "agent://2af95444-262e-4d3d-93e4-3e9b09d8cc2f",  "trgt" : "agent://770495fe-e2b3-43aa-925a-dc4223a99c92" } , </v>
      </c>
    </row>
    <row r="52" spans="1:10" s="7" customFormat="1" x14ac:dyDescent="0.25">
      <c r="A52" s="143" t="s">
        <v>208</v>
      </c>
      <c r="B52" s="143" t="str">
        <f>VLOOKUP(Table134[[#This Row],[src]],Table1[[UUID]:[email]],2,FALSE)</f>
        <v>sseward@livelygig.com</v>
      </c>
      <c r="C52" s="140" t="s">
        <v>770</v>
      </c>
      <c r="D52" s="140" t="s">
        <v>937</v>
      </c>
      <c r="E52" s="144" t="str">
        <f>VLOOKUP(Table134[[#This Row],[trgt]],Table1[[UUID]:[email]],2,FALSE)</f>
        <v>livelygig@livelygig.com</v>
      </c>
      <c r="F52" s="144" t="str">
        <f>IF(Table134[[#This Row],[src]]&lt;Table134[[#This Row],[trgt]],Table134[[#This Row],[src]]&amp;Table134[[#This Row],[trgt]],Table134[[#This Row],[trgt]]&amp;Table134[[#This Row],[src]])</f>
        <v>2af95444-262e-4d3d-93e4-3e9b09d8cc2feeeeeeee-eeee-eeee-eeee-eeeeeeeeeeee</v>
      </c>
      <c r="G52" s="141">
        <f>COUNTIF(Table134[DuplicateCheckId],Table134[[#This Row],[DuplicateCheckId]])-1</f>
        <v>0</v>
      </c>
      <c r="H52" s="144"/>
      <c r="I52" s="144" t="str">
        <f>IF(LEN(Table134[[#This Row],[Label]])&gt;0,"""label"" : { ""id"" : ""a7311ed0-9ba6-4a6e-8066-caa2a2247991"" , ""functor"" : ""tag list"" , ""components"" : [ { value"" : """ &amp; Table134[[#This Row],[Label]] &amp; """, ""type"" : ""string"" } ] },","")</f>
        <v/>
      </c>
      <c r="J52" s="145" t="str">
        <f ca="1">"{ ""src"" : ""agent://" &amp; Table134[[#This Row],[src]] &amp; """,  ""trgt"" : ""agent://" &amp; Table134[[#This Row],[trgt]] &amp; """ } " &amp; IF(LEN(OFFSET(Table134[[#This Row],[src]],1,0))&gt;0,", ","")</f>
        <v xml:space="preserve">{ "src" : "agent://2af95444-262e-4d3d-93e4-3e9b09d8cc2f",  "trgt" : "agent://eeeeeeee-eeee-eeee-eeee-eeeeeeeeeeee" } , </v>
      </c>
    </row>
    <row r="53" spans="1:10" s="7" customFormat="1" x14ac:dyDescent="0.25">
      <c r="A53" s="147" t="s">
        <v>161</v>
      </c>
      <c r="B53" s="139" t="str">
        <f>VLOOKUP(Table134[[#This Row],[src]],Table1[[UUID]:[email]],2,FALSE)</f>
        <v>pbennett@livelygig.com</v>
      </c>
      <c r="C53" s="140" t="s">
        <v>770</v>
      </c>
      <c r="D53" s="140" t="s">
        <v>735</v>
      </c>
      <c r="E53" s="141" t="str">
        <f>VLOOKUP(Table134[[#This Row],[trgt]],Table1[[UUID]:[email]],2,FALSE)</f>
        <v>bperry@livelygig.com</v>
      </c>
      <c r="F53" s="141" t="str">
        <f>IF(Table134[[#This Row],[src]]&lt;Table134[[#This Row],[trgt]],Table134[[#This Row],[src]]&amp;Table134[[#This Row],[trgt]],Table134[[#This Row],[trgt]]&amp;Table134[[#This Row],[src]])</f>
        <v>2e1b5dfe-feb3-46ed-abc8-f7342f1d5d6189cbeaaf-bb58-48a4-8bdf-2917d6ae110d</v>
      </c>
      <c r="G53" s="141">
        <f>COUNTIF(Table134[DuplicateCheckId],Table134[[#This Row],[DuplicateCheckId]])-1</f>
        <v>0</v>
      </c>
      <c r="H53" s="141"/>
      <c r="I53" s="141" t="str">
        <f>IF(LEN(Table134[[#This Row],[Label]])&gt;0,"""label"" : { ""id"" : ""a7311ed0-9ba6-4a6e-8066-caa2a2247991"" , ""functor"" : ""tag list"" , ""components"" : [ { value"" : """ &amp; Table134[[#This Row],[Label]] &amp; """, ""type"" : ""string"" } ] },","")</f>
        <v/>
      </c>
      <c r="J53" s="145" t="str">
        <f ca="1">"{ ""src"" : ""agent://" &amp; Table134[[#This Row],[src]] &amp; """,  ""trgt"" : ""agent://" &amp; Table134[[#This Row],[trgt]] &amp; """ } " &amp; IF(LEN(OFFSET(Table134[[#This Row],[src]],1,0))&gt;0,", ","")</f>
        <v xml:space="preserve">{ "src" : "agent://89cbeaaf-bb58-48a4-8bdf-2917d6ae110d",  "trgt" : "agent://2e1b5dfe-feb3-46ed-abc8-f7342f1d5d61" } , </v>
      </c>
    </row>
    <row r="54" spans="1:10" s="7" customFormat="1" x14ac:dyDescent="0.25">
      <c r="A54" s="143" t="s">
        <v>735</v>
      </c>
      <c r="B54" s="139" t="str">
        <f>VLOOKUP(Table134[[#This Row],[src]],Table1[[UUID]:[email]],2,FALSE)</f>
        <v>bperry@livelygig.com</v>
      </c>
      <c r="C54" s="140" t="s">
        <v>772</v>
      </c>
      <c r="D54" s="146" t="s">
        <v>736</v>
      </c>
      <c r="E54" s="141" t="str">
        <f>VLOOKUP(Table134[[#This Row],[trgt]],Table1[[UUID]:[email]],2,FALSE)</f>
        <v>sbennett@livelygig.com</v>
      </c>
      <c r="F54" s="141" t="str">
        <f>IF(Table134[[#This Row],[src]]&lt;Table134[[#This Row],[trgt]],Table134[[#This Row],[src]]&amp;Table134[[#This Row],[trgt]],Table134[[#This Row],[trgt]]&amp;Table134[[#This Row],[src]])</f>
        <v>2e1b5dfe-feb3-46ed-abc8-f7342f1d5d6196af8409-0805-4b62-84fe-f434572e6c9f</v>
      </c>
      <c r="G54" s="141">
        <f>COUNTIF(Table134[DuplicateCheckId],Table134[[#This Row],[DuplicateCheckId]])-1</f>
        <v>0</v>
      </c>
      <c r="H54" s="141"/>
      <c r="I54" s="141" t="str">
        <f>IF(LEN(Table134[[#This Row],[Label]])&gt;0,"""label"" : { ""id"" : ""a7311ed0-9ba6-4a6e-8066-caa2a2247991"" , ""functor"" : ""tag list"" , ""components"" : [ { value"" : """ &amp; Table134[[#This Row],[Label]] &amp; """, ""type"" : ""string"" } ] },","")</f>
        <v/>
      </c>
      <c r="J54" s="145" t="str">
        <f ca="1">"{ ""src"" : ""agent://" &amp; Table134[[#This Row],[src]] &amp; """,  ""trgt"" : ""agent://" &amp; Table134[[#This Row],[trgt]] &amp; """ } " &amp; IF(LEN(OFFSET(Table134[[#This Row],[src]],1,0))&gt;0,", ","")</f>
        <v xml:space="preserve">{ "src" : "agent://2e1b5dfe-feb3-46ed-abc8-f7342f1d5d61",  "trgt" : "agent://96af8409-0805-4b62-84fe-f434572e6c9f" } , </v>
      </c>
    </row>
    <row r="55" spans="1:10" s="7" customFormat="1" x14ac:dyDescent="0.25">
      <c r="A55" s="143" t="s">
        <v>733</v>
      </c>
      <c r="B55" s="139" t="str">
        <f>VLOOKUP(Table134[[#This Row],[src]],Table1[[UUID]:[email]],2,FALSE)</f>
        <v>tbarnes@livelygig.com</v>
      </c>
      <c r="C55" s="140" t="s">
        <v>772</v>
      </c>
      <c r="D55" s="148" t="s">
        <v>735</v>
      </c>
      <c r="E55" s="141" t="str">
        <f>VLOOKUP(Table134[[#This Row],[trgt]],Table1[[UUID]:[email]],2,FALSE)</f>
        <v>bperry@livelygig.com</v>
      </c>
      <c r="F55" s="141" t="str">
        <f>IF(Table134[[#This Row],[src]]&lt;Table134[[#This Row],[trgt]],Table134[[#This Row],[src]]&amp;Table134[[#This Row],[trgt]],Table134[[#This Row],[trgt]]&amp;Table134[[#This Row],[src]])</f>
        <v>2e1b5dfe-feb3-46ed-abc8-f7342f1d5d6197c8738f-a95b-4e35-a8b2-bac9cb0e14d1</v>
      </c>
      <c r="G55" s="141">
        <f>COUNTIF(Table134[DuplicateCheckId],Table134[[#This Row],[DuplicateCheckId]])-1</f>
        <v>0</v>
      </c>
      <c r="H55" s="141"/>
      <c r="I55" s="141" t="str">
        <f>IF(LEN(Table134[[#This Row],[Label]])&gt;0,"""label"" : { ""id"" : ""a7311ed0-9ba6-4a6e-8066-caa2a2247991"" , ""functor"" : ""tag list"" , ""components"" : [ { value"" : """ &amp; Table134[[#This Row],[Label]] &amp; """, ""type"" : ""string"" } ] },","")</f>
        <v/>
      </c>
      <c r="J55" s="145" t="str">
        <f ca="1">"{ ""src"" : ""agent://" &amp; Table134[[#This Row],[src]] &amp; """,  ""trgt"" : ""agent://" &amp; Table134[[#This Row],[trgt]] &amp; """ } " &amp; IF(LEN(OFFSET(Table134[[#This Row],[src]],1,0))&gt;0,", ","")</f>
        <v xml:space="preserve">{ "src" : "agent://97c8738f-a95b-4e35-a8b2-bac9cb0e14d1",  "trgt" : "agent://2e1b5dfe-feb3-46ed-abc8-f7342f1d5d61" } , </v>
      </c>
    </row>
    <row r="56" spans="1:10" s="7" customFormat="1" x14ac:dyDescent="0.25">
      <c r="A56" s="147" t="s">
        <v>735</v>
      </c>
      <c r="B56" s="139" t="str">
        <f>VLOOKUP(Table134[[#This Row],[src]],Table1[[UUID]:[email]],2,FALSE)</f>
        <v>bperry@livelygig.com</v>
      </c>
      <c r="C56" s="140" t="s">
        <v>770</v>
      </c>
      <c r="D56" s="140" t="s">
        <v>937</v>
      </c>
      <c r="E56" s="141" t="str">
        <f>VLOOKUP(Table134[[#This Row],[trgt]],Table1[[UUID]:[email]],2,FALSE)</f>
        <v>livelygig@livelygig.com</v>
      </c>
      <c r="F56" s="141" t="str">
        <f>IF(Table134[[#This Row],[src]]&lt;Table134[[#This Row],[trgt]],Table134[[#This Row],[src]]&amp;Table134[[#This Row],[trgt]],Table134[[#This Row],[trgt]]&amp;Table134[[#This Row],[src]])</f>
        <v>2e1b5dfe-feb3-46ed-abc8-f7342f1d5d61eeeeeeee-eeee-eeee-eeee-eeeeeeeeeeee</v>
      </c>
      <c r="G56" s="141">
        <f>COUNTIF(Table134[DuplicateCheckId],Table134[[#This Row],[DuplicateCheckId]])-1</f>
        <v>0</v>
      </c>
      <c r="H56" s="141"/>
      <c r="I56" s="141" t="str">
        <f>IF(LEN(Table134[[#This Row],[Label]])&gt;0,"""label"" : { ""id"" : ""a7311ed0-9ba6-4a6e-8066-caa2a2247991"" , ""functor"" : ""tag list"" , ""components"" : [ { value"" : """ &amp; Table134[[#This Row],[Label]] &amp; """, ""type"" : ""string"" } ] },","")</f>
        <v/>
      </c>
      <c r="J56" s="145" t="str">
        <f ca="1">"{ ""src"" : ""agent://" &amp; Table134[[#This Row],[src]] &amp; """,  ""trgt"" : ""agent://" &amp; Table134[[#This Row],[trgt]] &amp; """ } " &amp; IF(LEN(OFFSET(Table134[[#This Row],[src]],1,0))&gt;0,", ","")</f>
        <v xml:space="preserve">{ "src" : "agent://2e1b5dfe-feb3-46ed-abc8-f7342f1d5d61",  "trgt" : "agent://eeeeeeee-eeee-eeee-eeee-eeeeeeeeeeee" } , </v>
      </c>
    </row>
    <row r="57" spans="1:10" s="7" customFormat="1" x14ac:dyDescent="0.25">
      <c r="A57" s="143" t="s">
        <v>190</v>
      </c>
      <c r="B57" s="139" t="str">
        <f>VLOOKUP(Table134[[#This Row],[src]],Table1[[UUID]:[email]],2,FALSE)</f>
        <v>nmendez@livelygig.com</v>
      </c>
      <c r="C57" s="140" t="s">
        <v>770</v>
      </c>
      <c r="D57" s="140" t="s">
        <v>238</v>
      </c>
      <c r="E57" s="141" t="str">
        <f>VLOOKUP(Table134[[#This Row],[trgt]],Table1[[UUID]:[email]],2,FALSE)</f>
        <v>kabdulrashid@livelygig.com</v>
      </c>
      <c r="F57" s="141" t="str">
        <f>IF(Table134[[#This Row],[src]]&lt;Table134[[#This Row],[trgt]],Table134[[#This Row],[src]]&amp;Table134[[#This Row],[trgt]],Table134[[#This Row],[trgt]]&amp;Table134[[#This Row],[src]])</f>
        <v>2e7de2ea-9a33-4fd1-aeff-3ab2abf40adc5a452f49-bb74-4f96-8656-65f6df9856be</v>
      </c>
      <c r="G57" s="141">
        <f>COUNTIF(Table134[DuplicateCheckId],Table134[[#This Row],[DuplicateCheckId]])-1</f>
        <v>0</v>
      </c>
      <c r="H57" s="141"/>
      <c r="I57" s="144" t="str">
        <f>IF(LEN(Table134[[#This Row],[Label]])&gt;0,"""label"" : { ""id"" : ""a7311ed0-9ba6-4a6e-8066-caa2a2247991"" , ""functor"" : ""tag list"" , ""components"" : [ { value"" : """ &amp; Table134[[#This Row],[Label]] &amp; """, ""type"" : ""string"" } ] },","")</f>
        <v/>
      </c>
      <c r="J57" s="145" t="str">
        <f ca="1">"{ ""src"" : ""agent://" &amp; Table134[[#This Row],[src]] &amp; """,  ""trgt"" : ""agent://" &amp; Table134[[#This Row],[trgt]] &amp; """ } " &amp; IF(LEN(OFFSET(Table134[[#This Row],[src]],1,0))&gt;0,", ","")</f>
        <v xml:space="preserve">{ "src" : "agent://2e7de2ea-9a33-4fd1-aeff-3ab2abf40adc",  "trgt" : "agent://5a452f49-bb74-4f96-8656-65f6df9856be" } , </v>
      </c>
    </row>
    <row r="58" spans="1:10" s="7" customFormat="1" x14ac:dyDescent="0.25">
      <c r="A58" s="140" t="s">
        <v>199</v>
      </c>
      <c r="B58" s="145" t="str">
        <f>VLOOKUP(Table134[[#This Row],[src]],Table1[[UUID]:[email]],2,FALSE)</f>
        <v>rmurphy@livelygig.com</v>
      </c>
      <c r="C58" s="140" t="s">
        <v>770</v>
      </c>
      <c r="D58" s="144" t="s">
        <v>190</v>
      </c>
      <c r="E58" s="141" t="str">
        <f>VLOOKUP(Table134[[#This Row],[trgt]],Table1[[UUID]:[email]],2,FALSE)</f>
        <v>nmendez@livelygig.com</v>
      </c>
      <c r="F58" s="145" t="str">
        <f>IF(Table134[[#This Row],[src]]&lt;Table134[[#This Row],[trgt]],Table134[[#This Row],[src]]&amp;Table134[[#This Row],[trgt]],Table134[[#This Row],[trgt]]&amp;Table134[[#This Row],[src]])</f>
        <v>2e7de2ea-9a33-4fd1-aeff-3ab2abf40adc93a381ad-c00d-4ee3-9a5a-fa47308efe64</v>
      </c>
      <c r="G58" s="141">
        <f>COUNTIF(Table134[DuplicateCheckId],Table134[[#This Row],[DuplicateCheckId]])-1</f>
        <v>0</v>
      </c>
      <c r="H58" s="145"/>
      <c r="I58" s="144" t="str">
        <f>IF(LEN(Table134[[#This Row],[Label]])&gt;0,"""label"" : { ""id"" : ""a7311ed0-9ba6-4a6e-8066-caa2a2247991"" , ""functor"" : ""tag list"" , ""components"" : [ { value"" : """ &amp; Table134[[#This Row],[Label]] &amp; """, ""type"" : ""string"" } ] },","")</f>
        <v/>
      </c>
      <c r="J58" s="145" t="str">
        <f ca="1">"{ ""src"" : ""agent://" &amp; Table134[[#This Row],[src]] &amp; """,  ""trgt"" : ""agent://" &amp; Table134[[#This Row],[trgt]] &amp; """ } " &amp; IF(LEN(OFFSET(Table134[[#This Row],[src]],1,0))&gt;0,", ","")</f>
        <v xml:space="preserve">{ "src" : "agent://93a381ad-c00d-4ee3-9a5a-fa47308efe64",  "trgt" : "agent://2e7de2ea-9a33-4fd1-aeff-3ab2abf40adc" } , </v>
      </c>
    </row>
    <row r="59" spans="1:10" s="7" customFormat="1" x14ac:dyDescent="0.25">
      <c r="A59" s="143" t="s">
        <v>190</v>
      </c>
      <c r="B59" s="143" t="str">
        <f>VLOOKUP(Table134[[#This Row],[src]],Table1[[UUID]:[email]],2,FALSE)</f>
        <v>nmendez@livelygig.com</v>
      </c>
      <c r="C59" s="140" t="s">
        <v>770</v>
      </c>
      <c r="D59" s="144" t="s">
        <v>937</v>
      </c>
      <c r="E59" s="144" t="str">
        <f>VLOOKUP(Table134[[#This Row],[trgt]],Table1[[UUID]:[email]],2,FALSE)</f>
        <v>livelygig@livelygig.com</v>
      </c>
      <c r="F59" s="140" t="str">
        <f>IF(Table134[[#This Row],[src]]&lt;Table134[[#This Row],[trgt]],Table134[[#This Row],[src]]&amp;Table134[[#This Row],[trgt]],Table134[[#This Row],[trgt]]&amp;Table134[[#This Row],[src]])</f>
        <v>2e7de2ea-9a33-4fd1-aeff-3ab2abf40adceeeeeeee-eeee-eeee-eeee-eeeeeeeeeeee</v>
      </c>
      <c r="G59" s="141">
        <f>COUNTIF(Table134[DuplicateCheckId],Table134[[#This Row],[DuplicateCheckId]])-1</f>
        <v>0</v>
      </c>
      <c r="H59" s="140"/>
      <c r="I59" s="144" t="str">
        <f>IF(LEN(Table134[[#This Row],[Label]])&gt;0,"""label"" : { ""id"" : ""a7311ed0-9ba6-4a6e-8066-caa2a2247991"" , ""functor"" : ""tag list"" , ""components"" : [ { value"" : """ &amp; Table134[[#This Row],[Label]] &amp; """, ""type"" : ""string"" } ] },","")</f>
        <v/>
      </c>
      <c r="J59" s="145" t="str">
        <f ca="1">"{ ""src"" : ""agent://" &amp; Table134[[#This Row],[src]] &amp; """,  ""trgt"" : ""agent://" &amp; Table134[[#This Row],[trgt]] &amp; """ } " &amp; IF(LEN(OFFSET(Table134[[#This Row],[src]],1,0))&gt;0,", ","")</f>
        <v xml:space="preserve">{ "src" : "agent://2e7de2ea-9a33-4fd1-aeff-3ab2abf40adc",  "trgt" : "agent://eeeeeeee-eeee-eeee-eeee-eeeeeeeeeeee" } , </v>
      </c>
    </row>
    <row r="60" spans="1:10" s="7" customFormat="1" x14ac:dyDescent="0.25">
      <c r="A60" s="143" t="s">
        <v>177</v>
      </c>
      <c r="B60" s="139" t="str">
        <f>VLOOKUP(Table134[[#This Row],[src]],Table1[[UUID]:[email]],2,FALSE)</f>
        <v>mnarula@livelygig.com</v>
      </c>
      <c r="C60" s="140" t="s">
        <v>770</v>
      </c>
      <c r="D60" s="144" t="s">
        <v>223</v>
      </c>
      <c r="E60" s="141" t="str">
        <f>VLOOKUP(Table134[[#This Row],[trgt]],Table1[[UUID]:[email]],2,FALSE)</f>
        <v>mmachado@livelygig.com</v>
      </c>
      <c r="F60" s="145" t="str">
        <f>IF(Table134[[#This Row],[src]]&lt;Table134[[#This Row],[trgt]],Table134[[#This Row],[src]]&amp;Table134[[#This Row],[trgt]],Table134[[#This Row],[trgt]]&amp;Table134[[#This Row],[src]])</f>
        <v>3ccea8b2-c856-40ee-aff5-c19817be4ea6dfe045e9-42ad-41e5-a2a0-9890b219e4f7</v>
      </c>
      <c r="G60" s="141">
        <f>COUNTIF(Table134[DuplicateCheckId],Table134[[#This Row],[DuplicateCheckId]])-1</f>
        <v>0</v>
      </c>
      <c r="H60" s="145"/>
      <c r="I60" s="144" t="str">
        <f>IF(LEN(Table134[[#This Row],[Label]])&gt;0,"""label"" : { ""id"" : ""a7311ed0-9ba6-4a6e-8066-caa2a2247991"" , ""functor"" : ""tag list"" , ""components"" : [ { value"" : """ &amp; Table134[[#This Row],[Label]] &amp; """, ""type"" : ""string"" } ] },","")</f>
        <v/>
      </c>
      <c r="J60" s="145" t="str">
        <f ca="1">"{ ""src"" : ""agent://" &amp; Table134[[#This Row],[src]] &amp; """,  ""trgt"" : ""agent://" &amp; Table134[[#This Row],[trgt]] &amp; """ } " &amp; IF(LEN(OFFSET(Table134[[#This Row],[src]],1,0))&gt;0,", ","")</f>
        <v xml:space="preserve">{ "src" : "agent://3ccea8b2-c856-40ee-aff5-c19817be4ea6",  "trgt" : "agent://dfe045e9-42ad-41e5-a2a0-9890b219e4f7" } , </v>
      </c>
    </row>
    <row r="61" spans="1:10" s="7" customFormat="1" x14ac:dyDescent="0.25">
      <c r="A61" s="143" t="s">
        <v>177</v>
      </c>
      <c r="B61" s="143" t="str">
        <f>VLOOKUP(Table134[[#This Row],[src]],Table1[[UUID]:[email]],2,FALSE)</f>
        <v>mnarula@livelygig.com</v>
      </c>
      <c r="C61" s="140" t="s">
        <v>770</v>
      </c>
      <c r="D61" s="144" t="s">
        <v>937</v>
      </c>
      <c r="E61" s="144" t="str">
        <f>VLOOKUP(Table134[[#This Row],[trgt]],Table1[[UUID]:[email]],2,FALSE)</f>
        <v>livelygig@livelygig.com</v>
      </c>
      <c r="F61" s="140" t="str">
        <f>IF(Table134[[#This Row],[src]]&lt;Table134[[#This Row],[trgt]],Table134[[#This Row],[src]]&amp;Table134[[#This Row],[trgt]],Table134[[#This Row],[trgt]]&amp;Table134[[#This Row],[src]])</f>
        <v>3ccea8b2-c856-40ee-aff5-c19817be4ea6eeeeeeee-eeee-eeee-eeee-eeeeeeeeeeee</v>
      </c>
      <c r="G61" s="141">
        <f>COUNTIF(Table134[DuplicateCheckId],Table134[[#This Row],[DuplicateCheckId]])-1</f>
        <v>0</v>
      </c>
      <c r="H61" s="140"/>
      <c r="I61" s="144" t="str">
        <f>IF(LEN(Table134[[#This Row],[Label]])&gt;0,"""label"" : { ""id"" : ""a7311ed0-9ba6-4a6e-8066-caa2a2247991"" , ""functor"" : ""tag list"" , ""components"" : [ { value"" : """ &amp; Table134[[#This Row],[Label]] &amp; """, ""type"" : ""string"" } ] },","")</f>
        <v/>
      </c>
      <c r="J61" s="145" t="str">
        <f ca="1">"{ ""src"" : ""agent://" &amp; Table134[[#This Row],[src]] &amp; """,  ""trgt"" : ""agent://" &amp; Table134[[#This Row],[trgt]] &amp; """ } " &amp; IF(LEN(OFFSET(Table134[[#This Row],[src]],1,0))&gt;0,", ","")</f>
        <v xml:space="preserve">{ "src" : "agent://3ccea8b2-c856-40ee-aff5-c19817be4ea6",  "trgt" : "agent://eeeeeeee-eeee-eeee-eeee-eeeeeeeeeeee" } , </v>
      </c>
    </row>
    <row r="62" spans="1:10" s="7" customFormat="1" x14ac:dyDescent="0.25">
      <c r="A62" s="143" t="s">
        <v>161</v>
      </c>
      <c r="B62" s="139" t="str">
        <f>VLOOKUP(Table134[[#This Row],[src]],Table1[[UUID]:[email]],2,FALSE)</f>
        <v>pbennett@livelygig.com</v>
      </c>
      <c r="C62" s="140" t="s">
        <v>770</v>
      </c>
      <c r="D62" s="144" t="s">
        <v>162</v>
      </c>
      <c r="E62" s="141" t="str">
        <f>VLOOKUP(Table134[[#This Row],[trgt]],Table1[[UUID]:[email]],2,FALSE)</f>
        <v>mnori@livelygig.com</v>
      </c>
      <c r="F62" s="145" t="str">
        <f>IF(Table134[[#This Row],[src]]&lt;Table134[[#This Row],[trgt]],Table134[[#This Row],[src]]&amp;Table134[[#This Row],[trgt]],Table134[[#This Row],[trgt]]&amp;Table134[[#This Row],[src]])</f>
        <v>40c96981-ca91-4083-9dfc-76826df0f43289cbeaaf-bb58-48a4-8bdf-2917d6ae110d</v>
      </c>
      <c r="G62" s="141">
        <f>COUNTIF(Table134[DuplicateCheckId],Table134[[#This Row],[DuplicateCheckId]])-1</f>
        <v>0</v>
      </c>
      <c r="H62" s="140" t="s">
        <v>784</v>
      </c>
      <c r="I62"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2" s="145" t="str">
        <f ca="1">"{ ""src"" : ""agent://" &amp; Table134[[#This Row],[src]] &amp; """,  ""trgt"" : ""agent://" &amp; Table134[[#This Row],[trgt]] &amp; """ } " &amp; IF(LEN(OFFSET(Table134[[#This Row],[src]],1,0))&gt;0,", ","")</f>
        <v xml:space="preserve">{ "src" : "agent://89cbeaaf-bb58-48a4-8bdf-2917d6ae110d",  "trgt" : "agent://40c96981-ca91-4083-9dfc-76826df0f432" } , </v>
      </c>
    </row>
    <row r="63" spans="1:10" s="7" customFormat="1" x14ac:dyDescent="0.25">
      <c r="A63" s="143" t="s">
        <v>162</v>
      </c>
      <c r="B63" s="139" t="str">
        <f>VLOOKUP(Table134[[#This Row],[src]],Table1[[UUID]:[email]],2,FALSE)</f>
        <v>mnori@livelygig.com</v>
      </c>
      <c r="C63" s="140" t="s">
        <v>770</v>
      </c>
      <c r="D63" s="144" t="s">
        <v>183</v>
      </c>
      <c r="E63" s="141" t="str">
        <f>VLOOKUP(Table134[[#This Row],[trgt]],Table1[[UUID]:[email]],2,FALSE)</f>
        <v>erice@livelygig.com</v>
      </c>
      <c r="F63" s="145" t="str">
        <f>IF(Table134[[#This Row],[src]]&lt;Table134[[#This Row],[trgt]],Table134[[#This Row],[src]]&amp;Table134[[#This Row],[trgt]],Table134[[#This Row],[trgt]]&amp;Table134[[#This Row],[src]])</f>
        <v>40c96981-ca91-4083-9dfc-76826df0f43290139a7b-12bc-4ca1-b8c1-05f15f8baeb3</v>
      </c>
      <c r="G63" s="141">
        <f>COUNTIF(Table134[DuplicateCheckId],Table134[[#This Row],[DuplicateCheckId]])-1</f>
        <v>0</v>
      </c>
      <c r="H63" s="140" t="s">
        <v>784</v>
      </c>
      <c r="I63"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3" s="145" t="str">
        <f ca="1">"{ ""src"" : ""agent://" &amp; Table134[[#This Row],[src]] &amp; """,  ""trgt"" : ""agent://" &amp; Table134[[#This Row],[trgt]] &amp; """ } " &amp; IF(LEN(OFFSET(Table134[[#This Row],[src]],1,0))&gt;0,", ","")</f>
        <v xml:space="preserve">{ "src" : "agent://40c96981-ca91-4083-9dfc-76826df0f432",  "trgt" : "agent://90139a7b-12bc-4ca1-b8c1-05f15f8baeb3" } , </v>
      </c>
    </row>
    <row r="64" spans="1:10" s="7" customFormat="1" x14ac:dyDescent="0.25">
      <c r="A64" s="143" t="s">
        <v>162</v>
      </c>
      <c r="B64" s="143" t="str">
        <f>VLOOKUP(Table134[[#This Row],[src]],Table1[[UUID]:[email]],2,FALSE)</f>
        <v>mnori@livelygig.com</v>
      </c>
      <c r="C64" s="140" t="s">
        <v>770</v>
      </c>
      <c r="D64" s="144" t="s">
        <v>937</v>
      </c>
      <c r="E64" s="144" t="str">
        <f>VLOOKUP(Table134[[#This Row],[trgt]],Table1[[UUID]:[email]],2,FALSE)</f>
        <v>livelygig@livelygig.com</v>
      </c>
      <c r="F64" s="140" t="str">
        <f>IF(Table134[[#This Row],[src]]&lt;Table134[[#This Row],[trgt]],Table134[[#This Row],[src]]&amp;Table134[[#This Row],[trgt]],Table134[[#This Row],[trgt]]&amp;Table134[[#This Row],[src]])</f>
        <v>40c96981-ca91-4083-9dfc-76826df0f432eeeeeeee-eeee-eeee-eeee-eeeeeeeeeeee</v>
      </c>
      <c r="G64" s="141">
        <f>COUNTIF(Table134[DuplicateCheckId],Table134[[#This Row],[DuplicateCheckId]])-1</f>
        <v>0</v>
      </c>
      <c r="H64" s="140"/>
      <c r="I64" s="144" t="str">
        <f>IF(LEN(Table134[[#This Row],[Label]])&gt;0,"""label"" : { ""id"" : ""a7311ed0-9ba6-4a6e-8066-caa2a2247991"" , ""functor"" : ""tag list"" , ""components"" : [ { value"" : """ &amp; Table134[[#This Row],[Label]] &amp; """, ""type"" : ""string"" } ] },","")</f>
        <v/>
      </c>
      <c r="J64" s="145" t="str">
        <f ca="1">"{ ""src"" : ""agent://" &amp; Table134[[#This Row],[src]] &amp; """,  ""trgt"" : ""agent://" &amp; Table134[[#This Row],[trgt]] &amp; """ } " &amp; IF(LEN(OFFSET(Table134[[#This Row],[src]],1,0))&gt;0,", ","")</f>
        <v xml:space="preserve">{ "src" : "agent://40c96981-ca91-4083-9dfc-76826df0f432",  "trgt" : "agent://eeeeeeee-eeee-eeee-eeee-eeeeeeeeeeee" } , </v>
      </c>
    </row>
    <row r="65" spans="1:10" s="7" customFormat="1" x14ac:dyDescent="0.25">
      <c r="A65" s="143" t="s">
        <v>218</v>
      </c>
      <c r="B65" s="139" t="str">
        <f>VLOOKUP(Table134[[#This Row],[src]],Table1[[UUID]:[email]],2,FALSE)</f>
        <v>ghall@livelygig.com</v>
      </c>
      <c r="C65" s="140" t="s">
        <v>770</v>
      </c>
      <c r="D65" s="144" t="s">
        <v>233</v>
      </c>
      <c r="E65" s="141" t="str">
        <f>VLOOKUP(Table134[[#This Row],[trgt]],Table1[[UUID]:[email]],2,FALSE)</f>
        <v>mhakim@livelygig.com</v>
      </c>
      <c r="F65" s="145" t="str">
        <f>IF(Table134[[#This Row],[src]]&lt;Table134[[#This Row],[trgt]],Table134[[#This Row],[src]]&amp;Table134[[#This Row],[trgt]],Table134[[#This Row],[trgt]]&amp;Table134[[#This Row],[src]])</f>
        <v>43a9f1ee-41d1-4181-9360-4415f9624ce2af258f6f-4dea-4f5a-936d-be49c638b262</v>
      </c>
      <c r="G65" s="141">
        <f>COUNTIF(Table134[DuplicateCheckId],Table134[[#This Row],[DuplicateCheckId]])-1</f>
        <v>0</v>
      </c>
      <c r="H65" s="145"/>
      <c r="I65" s="144" t="str">
        <f>IF(LEN(Table134[[#This Row],[Label]])&gt;0,"""label"" : { ""id"" : ""a7311ed0-9ba6-4a6e-8066-caa2a2247991"" , ""functor"" : ""tag list"" , ""components"" : [ { value"" : """ &amp; Table134[[#This Row],[Label]] &amp; """, ""type"" : ""string"" } ] },","")</f>
        <v/>
      </c>
      <c r="J65" s="145" t="str">
        <f ca="1">"{ ""src"" : ""agent://" &amp; Table134[[#This Row],[src]] &amp; """,  ""trgt"" : ""agent://" &amp; Table134[[#This Row],[trgt]] &amp; """ } " &amp; IF(LEN(OFFSET(Table134[[#This Row],[src]],1,0))&gt;0,", ","")</f>
        <v xml:space="preserve">{ "src" : "agent://43a9f1ee-41d1-4181-9360-4415f9624ce2",  "trgt" : "agent://af258f6f-4dea-4f5a-936d-be49c638b262" } , </v>
      </c>
    </row>
    <row r="66" spans="1:10" s="7" customFormat="1" x14ac:dyDescent="0.25">
      <c r="A66" s="143" t="s">
        <v>218</v>
      </c>
      <c r="B66" s="143" t="str">
        <f>VLOOKUP(Table134[[#This Row],[src]],Table1[[UUID]:[email]],2,FALSE)</f>
        <v>ghall@livelygig.com</v>
      </c>
      <c r="C66" s="140" t="s">
        <v>770</v>
      </c>
      <c r="D66" s="144" t="s">
        <v>937</v>
      </c>
      <c r="E66" s="144" t="str">
        <f>VLOOKUP(Table134[[#This Row],[trgt]],Table1[[UUID]:[email]],2,FALSE)</f>
        <v>livelygig@livelygig.com</v>
      </c>
      <c r="F66" s="140" t="str">
        <f>IF(Table134[[#This Row],[src]]&lt;Table134[[#This Row],[trgt]],Table134[[#This Row],[src]]&amp;Table134[[#This Row],[trgt]],Table134[[#This Row],[trgt]]&amp;Table134[[#This Row],[src]])</f>
        <v>43a9f1ee-41d1-4181-9360-4415f9624ce2eeeeeeee-eeee-eeee-eeee-eeeeeeeeeeee</v>
      </c>
      <c r="G66" s="141">
        <f>COUNTIF(Table134[DuplicateCheckId],Table134[[#This Row],[DuplicateCheckId]])-1</f>
        <v>0</v>
      </c>
      <c r="H66" s="140"/>
      <c r="I66" s="144" t="str">
        <f>IF(LEN(Table134[[#This Row],[Label]])&gt;0,"""label"" : { ""id"" : ""a7311ed0-9ba6-4a6e-8066-caa2a2247991"" , ""functor"" : ""tag list"" , ""components"" : [ { value"" : """ &amp; Table134[[#This Row],[Label]] &amp; """, ""type"" : ""string"" } ] },","")</f>
        <v/>
      </c>
      <c r="J66" s="145" t="str">
        <f ca="1">"{ ""src"" : ""agent://" &amp; Table134[[#This Row],[src]] &amp; """,  ""trgt"" : ""agent://" &amp; Table134[[#This Row],[trgt]] &amp; """ } " &amp; IF(LEN(OFFSET(Table134[[#This Row],[src]],1,0))&gt;0,", ","")</f>
        <v xml:space="preserve">{ "src" : "agent://43a9f1ee-41d1-4181-9360-4415f9624ce2",  "trgt" : "agent://eeeeeeee-eeee-eeee-eeee-eeeeeeeeeeee" } , </v>
      </c>
    </row>
    <row r="67" spans="1:10" s="7" customFormat="1" x14ac:dyDescent="0.25">
      <c r="A67" s="143" t="s">
        <v>169</v>
      </c>
      <c r="B67" s="139" t="str">
        <f>VLOOKUP(Table134[[#This Row],[src]],Table1[[UUID]:[email]],2,FALSE)</f>
        <v>bbhattacharya@livelygig.com</v>
      </c>
      <c r="C67" s="140" t="s">
        <v>770</v>
      </c>
      <c r="D67" s="144" t="s">
        <v>210</v>
      </c>
      <c r="E67" s="141" t="str">
        <f>VLOOKUP(Table134[[#This Row],[trgt]],Table1[[UUID]:[email]],2,FALSE)</f>
        <v>iungaro@livelygig.com</v>
      </c>
      <c r="F67" s="145" t="str">
        <f>IF(Table134[[#This Row],[src]]&lt;Table134[[#This Row],[trgt]],Table134[[#This Row],[src]]&amp;Table134[[#This Row],[trgt]],Table134[[#This Row],[trgt]]&amp;Table134[[#This Row],[src]])</f>
        <v>4461f860-d367-4cb0-af03-332ea72e90534c97d00a-f9b7-4073-93bc-968c29f4e86a</v>
      </c>
      <c r="G67" s="141">
        <f>COUNTIF(Table134[DuplicateCheckId],Table134[[#This Row],[DuplicateCheckId]])-1</f>
        <v>0</v>
      </c>
      <c r="H67" s="140" t="s">
        <v>784</v>
      </c>
      <c r="I67"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67" s="145" t="str">
        <f ca="1">"{ ""src"" : ""agent://" &amp; Table134[[#This Row],[src]] &amp; """,  ""trgt"" : ""agent://" &amp; Table134[[#This Row],[trgt]] &amp; """ } " &amp; IF(LEN(OFFSET(Table134[[#This Row],[src]],1,0))&gt;0,", ","")</f>
        <v xml:space="preserve">{ "src" : "agent://4461f860-d367-4cb0-af03-332ea72e9053",  "trgt" : "agent://4c97d00a-f9b7-4073-93bc-968c29f4e86a" } , </v>
      </c>
    </row>
    <row r="68" spans="1:10" s="7" customFormat="1" x14ac:dyDescent="0.25">
      <c r="A68" s="143" t="s">
        <v>241</v>
      </c>
      <c r="B68" s="139" t="str">
        <f>VLOOKUP(Table134[[#This Row],[src]],Table1[[UUID]:[email]],2,FALSE)</f>
        <v>ralfarsi@livelygig.com</v>
      </c>
      <c r="C68" s="140" t="s">
        <v>770</v>
      </c>
      <c r="D68" s="144" t="s">
        <v>169</v>
      </c>
      <c r="E68" s="141" t="str">
        <f>VLOOKUP(Table134[[#This Row],[trgt]],Table1[[UUID]:[email]],2,FALSE)</f>
        <v>bbhattacharya@livelygig.com</v>
      </c>
      <c r="F68" s="145" t="str">
        <f>IF(Table134[[#This Row],[src]]&lt;Table134[[#This Row],[trgt]],Table134[[#This Row],[src]]&amp;Table134[[#This Row],[trgt]],Table134[[#This Row],[trgt]]&amp;Table134[[#This Row],[src]])</f>
        <v>4461f860-d367-4cb0-af03-332ea72e905395580059-5628-403f-81c8-a3c5aa4d91ec</v>
      </c>
      <c r="G68" s="141">
        <f>COUNTIF(Table134[DuplicateCheckId],Table134[[#This Row],[DuplicateCheckId]])-1</f>
        <v>0</v>
      </c>
      <c r="H68" s="145"/>
      <c r="I68" s="144" t="str">
        <f>IF(LEN(Table134[[#This Row],[Label]])&gt;0,"""label"" : { ""id"" : ""a7311ed0-9ba6-4a6e-8066-caa2a2247991"" , ""functor"" : ""tag list"" , ""components"" : [ { value"" : """ &amp; Table134[[#This Row],[Label]] &amp; """, ""type"" : ""string"" } ] },","")</f>
        <v/>
      </c>
      <c r="J68" s="145" t="str">
        <f ca="1">"{ ""src"" : ""agent://" &amp; Table134[[#This Row],[src]] &amp; """,  ""trgt"" : ""agent://" &amp; Table134[[#This Row],[trgt]] &amp; """ } " &amp; IF(LEN(OFFSET(Table134[[#This Row],[src]],1,0))&gt;0,", ","")</f>
        <v xml:space="preserve">{ "src" : "agent://95580059-5628-403f-81c8-a3c5aa4d91ec",  "trgt" : "agent://4461f860-d367-4cb0-af03-332ea72e9053" } , </v>
      </c>
    </row>
    <row r="69" spans="1:10" s="7" customFormat="1" x14ac:dyDescent="0.25">
      <c r="A69" s="143" t="s">
        <v>169</v>
      </c>
      <c r="B69" s="143" t="str">
        <f>VLOOKUP(Table134[[#This Row],[src]],Table1[[UUID]:[email]],2,FALSE)</f>
        <v>bbhattacharya@livelygig.com</v>
      </c>
      <c r="C69" s="140" t="s">
        <v>770</v>
      </c>
      <c r="D69" s="144" t="s">
        <v>937</v>
      </c>
      <c r="E69" s="144" t="str">
        <f>VLOOKUP(Table134[[#This Row],[trgt]],Table1[[UUID]:[email]],2,FALSE)</f>
        <v>livelygig@livelygig.com</v>
      </c>
      <c r="F69" s="144" t="str">
        <f>IF(Table134[[#This Row],[src]]&lt;Table134[[#This Row],[trgt]],Table134[[#This Row],[src]]&amp;Table134[[#This Row],[trgt]],Table134[[#This Row],[trgt]]&amp;Table134[[#This Row],[src]])</f>
        <v>4461f860-d367-4cb0-af03-332ea72e9053eeeeeeee-eeee-eeee-eeee-eeeeeeeeeeee</v>
      </c>
      <c r="G69" s="141">
        <f>COUNTIF(Table134[DuplicateCheckId],Table134[[#This Row],[DuplicateCheckId]])-1</f>
        <v>0</v>
      </c>
      <c r="H69" s="144"/>
      <c r="I69" s="144" t="str">
        <f>IF(LEN(Table134[[#This Row],[Label]])&gt;0,"""label"" : { ""id"" : ""a7311ed0-9ba6-4a6e-8066-caa2a2247991"" , ""functor"" : ""tag list"" , ""components"" : [ { value"" : """ &amp; Table134[[#This Row],[Label]] &amp; """, ""type"" : ""string"" } ] },","")</f>
        <v/>
      </c>
      <c r="J69" s="145" t="str">
        <f ca="1">"{ ""src"" : ""agent://" &amp; Table134[[#This Row],[src]] &amp; """,  ""trgt"" : ""agent://" &amp; Table134[[#This Row],[trgt]] &amp; """ } " &amp; IF(LEN(OFFSET(Table134[[#This Row],[src]],1,0))&gt;0,", ","")</f>
        <v xml:space="preserve">{ "src" : "agent://4461f860-d367-4cb0-af03-332ea72e9053",  "trgt" : "agent://eeeeeeee-eeee-eeee-eeee-eeeeeeeeeeee" } , </v>
      </c>
    </row>
    <row r="70" spans="1:10" s="7" customFormat="1" x14ac:dyDescent="0.25">
      <c r="A70" s="143" t="s">
        <v>226</v>
      </c>
      <c r="B70" s="139" t="str">
        <f>VLOOKUP(Table134[[#This Row],[src]],Table1[[UUID]:[email]],2,FALSE)</f>
        <v>alim@livelygig.com</v>
      </c>
      <c r="C70" s="140" t="s">
        <v>770</v>
      </c>
      <c r="D70" s="144" t="s">
        <v>172</v>
      </c>
      <c r="E70" s="141" t="str">
        <f>VLOOKUP(Table134[[#This Row],[trgt]],Table1[[UUID]:[email]],2,FALSE)</f>
        <v>sraina@livelygig.com</v>
      </c>
      <c r="F70" s="141" t="str">
        <f>IF(Table134[[#This Row],[src]]&lt;Table134[[#This Row],[trgt]],Table134[[#This Row],[src]]&amp;Table134[[#This Row],[trgt]],Table134[[#This Row],[trgt]]&amp;Table134[[#This Row],[src]])</f>
        <v>4588b052-b643-4add-ade9-803c3607ffbde6075665-67ee-49d2-8fde-61d8fc6ec50e</v>
      </c>
      <c r="G70" s="141">
        <f>COUNTIF(Table134[DuplicateCheckId],Table134[[#This Row],[DuplicateCheckId]])-1</f>
        <v>0</v>
      </c>
      <c r="H70" s="141"/>
      <c r="I70" s="144" t="str">
        <f>IF(LEN(Table134[[#This Row],[Label]])&gt;0,"""label"" : { ""id"" : ""a7311ed0-9ba6-4a6e-8066-caa2a2247991"" , ""functor"" : ""tag list"" , ""components"" : [ { value"" : """ &amp; Table134[[#This Row],[Label]] &amp; """, ""type"" : ""string"" } ] },","")</f>
        <v/>
      </c>
      <c r="J70" s="145" t="str">
        <f ca="1">"{ ""src"" : ""agent://" &amp; Table134[[#This Row],[src]] &amp; """,  ""trgt"" : ""agent://" &amp; Table134[[#This Row],[trgt]] &amp; """ } " &amp; IF(LEN(OFFSET(Table134[[#This Row],[src]],1,0))&gt;0,", ","")</f>
        <v xml:space="preserve">{ "src" : "agent://4588b052-b643-4add-ade9-803c3607ffbd",  "trgt" : "agent://e6075665-67ee-49d2-8fde-61d8fc6ec50e" } , </v>
      </c>
    </row>
    <row r="71" spans="1:10" s="7" customFormat="1" x14ac:dyDescent="0.25">
      <c r="A71" s="143" t="s">
        <v>226</v>
      </c>
      <c r="B71" s="143" t="str">
        <f>VLOOKUP(Table134[[#This Row],[src]],Table1[[UUID]:[email]],2,FALSE)</f>
        <v>alim@livelygig.com</v>
      </c>
      <c r="C71" s="140" t="s">
        <v>770</v>
      </c>
      <c r="D71" s="144" t="s">
        <v>937</v>
      </c>
      <c r="E71" s="144" t="str">
        <f>VLOOKUP(Table134[[#This Row],[trgt]],Table1[[UUID]:[email]],2,FALSE)</f>
        <v>livelygig@livelygig.com</v>
      </c>
      <c r="F71" s="144" t="str">
        <f>IF(Table134[[#This Row],[src]]&lt;Table134[[#This Row],[trgt]],Table134[[#This Row],[src]]&amp;Table134[[#This Row],[trgt]],Table134[[#This Row],[trgt]]&amp;Table134[[#This Row],[src]])</f>
        <v>4588b052-b643-4add-ade9-803c3607ffbdeeeeeeee-eeee-eeee-eeee-eeeeeeeeeeee</v>
      </c>
      <c r="G71" s="141">
        <f>COUNTIF(Table134[DuplicateCheckId],Table134[[#This Row],[DuplicateCheckId]])-1</f>
        <v>0</v>
      </c>
      <c r="H71" s="144"/>
      <c r="I71" s="144" t="str">
        <f>IF(LEN(Table134[[#This Row],[Label]])&gt;0,"""label"" : { ""id"" : ""a7311ed0-9ba6-4a6e-8066-caa2a2247991"" , ""functor"" : ""tag list"" , ""components"" : [ { value"" : """ &amp; Table134[[#This Row],[Label]] &amp; """, ""type"" : ""string"" } ] },","")</f>
        <v/>
      </c>
      <c r="J71" s="145" t="str">
        <f ca="1">"{ ""src"" : ""agent://" &amp; Table134[[#This Row],[src]] &amp; """,  ""trgt"" : ""agent://" &amp; Table134[[#This Row],[trgt]] &amp; """ } " &amp; IF(LEN(OFFSET(Table134[[#This Row],[src]],1,0))&gt;0,", ","")</f>
        <v xml:space="preserve">{ "src" : "agent://4588b052-b643-4add-ade9-803c3607ffbd",  "trgt" : "agent://eeeeeeee-eeee-eeee-eeee-eeeeeeeeeeee" } , </v>
      </c>
    </row>
    <row r="72" spans="1:10" s="7" customFormat="1" x14ac:dyDescent="0.25">
      <c r="A72" s="143" t="s">
        <v>213</v>
      </c>
      <c r="B72" s="139" t="str">
        <f>VLOOKUP(Table134[[#This Row],[src]],Table1[[UUID]:[email]],2,FALSE)</f>
        <v>tantall@livelygig.com</v>
      </c>
      <c r="C72" s="140" t="s">
        <v>770</v>
      </c>
      <c r="D72" s="144" t="s">
        <v>175</v>
      </c>
      <c r="E72" s="141" t="str">
        <f>VLOOKUP(Table134[[#This Row],[trgt]],Table1[[UUID]:[email]],2,FALSE)</f>
        <v>mkant@livelygig.com</v>
      </c>
      <c r="F72" s="141" t="str">
        <f>IF(Table134[[#This Row],[src]]&lt;Table134[[#This Row],[trgt]],Table134[[#This Row],[src]]&amp;Table134[[#This Row],[trgt]],Table134[[#This Row],[trgt]]&amp;Table134[[#This Row],[src]])</f>
        <v>476aab86-01a7-4cc8-a80e-b2f36ad6ed0e7c0fc06b-4f02-4bf8-8aea-f0125f397555</v>
      </c>
      <c r="G72" s="141">
        <f>COUNTIF(Table134[DuplicateCheckId],Table134[[#This Row],[DuplicateCheckId]])-1</f>
        <v>0</v>
      </c>
      <c r="H72" s="141"/>
      <c r="I72" s="144" t="str">
        <f>IF(LEN(Table134[[#This Row],[Label]])&gt;0,"""label"" : { ""id"" : ""a7311ed0-9ba6-4a6e-8066-caa2a2247991"" , ""functor"" : ""tag list"" , ""components"" : [ { value"" : """ &amp; Table134[[#This Row],[Label]] &amp; """, ""type"" : ""string"" } ] },","")</f>
        <v/>
      </c>
      <c r="J72" s="145" t="str">
        <f ca="1">"{ ""src"" : ""agent://" &amp; Table134[[#This Row],[src]] &amp; """,  ""trgt"" : ""agent://" &amp; Table134[[#This Row],[trgt]] &amp; """ } " &amp; IF(LEN(OFFSET(Table134[[#This Row],[src]],1,0))&gt;0,", ","")</f>
        <v xml:space="preserve">{ "src" : "agent://476aab86-01a7-4cc8-a80e-b2f36ad6ed0e",  "trgt" : "agent://7c0fc06b-4f02-4bf8-8aea-f0125f397555" } , </v>
      </c>
    </row>
    <row r="73" spans="1:10" s="7" customFormat="1" x14ac:dyDescent="0.25">
      <c r="A73" s="143" t="s">
        <v>183</v>
      </c>
      <c r="B73" s="139" t="str">
        <f>VLOOKUP(Table134[[#This Row],[src]],Table1[[UUID]:[email]],2,FALSE)</f>
        <v>erice@livelygig.com</v>
      </c>
      <c r="C73" s="140" t="s">
        <v>770</v>
      </c>
      <c r="D73" s="144" t="s">
        <v>213</v>
      </c>
      <c r="E73" s="141" t="str">
        <f>VLOOKUP(Table134[[#This Row],[trgt]],Table1[[UUID]:[email]],2,FALSE)</f>
        <v>tantall@livelygig.com</v>
      </c>
      <c r="F73" s="141" t="str">
        <f>IF(Table134[[#This Row],[src]]&lt;Table134[[#This Row],[trgt]],Table134[[#This Row],[src]]&amp;Table134[[#This Row],[trgt]],Table134[[#This Row],[trgt]]&amp;Table134[[#This Row],[src]])</f>
        <v>476aab86-01a7-4cc8-a80e-b2f36ad6ed0e90139a7b-12bc-4ca1-b8c1-05f15f8baeb3</v>
      </c>
      <c r="G73" s="141">
        <f>COUNTIF(Table134[DuplicateCheckId],Table134[[#This Row],[DuplicateCheckId]])-1</f>
        <v>0</v>
      </c>
      <c r="H73" s="141"/>
      <c r="I73" s="144" t="str">
        <f>IF(LEN(Table134[[#This Row],[Label]])&gt;0,"""label"" : { ""id"" : ""a7311ed0-9ba6-4a6e-8066-caa2a2247991"" , ""functor"" : ""tag list"" , ""components"" : [ { value"" : """ &amp; Table134[[#This Row],[Label]] &amp; """, ""type"" : ""string"" } ] },","")</f>
        <v/>
      </c>
      <c r="J73" s="145" t="str">
        <f ca="1">"{ ""src"" : ""agent://" &amp; Table134[[#This Row],[src]] &amp; """,  ""trgt"" : ""agent://" &amp; Table134[[#This Row],[trgt]] &amp; """ } " &amp; IF(LEN(OFFSET(Table134[[#This Row],[src]],1,0))&gt;0,", ","")</f>
        <v xml:space="preserve">{ "src" : "agent://90139a7b-12bc-4ca1-b8c1-05f15f8baeb3",  "trgt" : "agent://476aab86-01a7-4cc8-a80e-b2f36ad6ed0e" } , </v>
      </c>
    </row>
    <row r="74" spans="1:10" s="7" customFormat="1" x14ac:dyDescent="0.25">
      <c r="A74" s="143" t="s">
        <v>213</v>
      </c>
      <c r="B74" s="143" t="str">
        <f>VLOOKUP(Table134[[#This Row],[src]],Table1[[UUID]:[email]],2,FALSE)</f>
        <v>tantall@livelygig.com</v>
      </c>
      <c r="C74" s="140" t="s">
        <v>770</v>
      </c>
      <c r="D74" s="144" t="s">
        <v>937</v>
      </c>
      <c r="E74" s="144" t="str">
        <f>VLOOKUP(Table134[[#This Row],[trgt]],Table1[[UUID]:[email]],2,FALSE)</f>
        <v>livelygig@livelygig.com</v>
      </c>
      <c r="F74" s="144" t="str">
        <f>IF(Table134[[#This Row],[src]]&lt;Table134[[#This Row],[trgt]],Table134[[#This Row],[src]]&amp;Table134[[#This Row],[trgt]],Table134[[#This Row],[trgt]]&amp;Table134[[#This Row],[src]])</f>
        <v>476aab86-01a7-4cc8-a80e-b2f36ad6ed0eeeeeeeee-eeee-eeee-eeee-eeeeeeeeeeee</v>
      </c>
      <c r="G74" s="141">
        <f>COUNTIF(Table134[DuplicateCheckId],Table134[[#This Row],[DuplicateCheckId]])-1</f>
        <v>0</v>
      </c>
      <c r="H74" s="144"/>
      <c r="I74" s="144" t="str">
        <f>IF(LEN(Table134[[#This Row],[Label]])&gt;0,"""label"" : { ""id"" : ""a7311ed0-9ba6-4a6e-8066-caa2a2247991"" , ""functor"" : ""tag list"" , ""components"" : [ { value"" : """ &amp; Table134[[#This Row],[Label]] &amp; """, ""type"" : ""string"" } ] },","")</f>
        <v/>
      </c>
      <c r="J74" s="145" t="str">
        <f ca="1">"{ ""src"" : ""agent://" &amp; Table134[[#This Row],[src]] &amp; """,  ""trgt"" : ""agent://" &amp; Table134[[#This Row],[trgt]] &amp; """ } " &amp; IF(LEN(OFFSET(Table134[[#This Row],[src]],1,0))&gt;0,", ","")</f>
        <v xml:space="preserve">{ "src" : "agent://476aab86-01a7-4cc8-a80e-b2f36ad6ed0e",  "trgt" : "agent://eeeeeeee-eeee-eeee-eeee-eeeeeeeeeeee" } , </v>
      </c>
    </row>
    <row r="75" spans="1:10" s="7" customFormat="1" x14ac:dyDescent="0.25">
      <c r="A75" s="143" t="s">
        <v>206</v>
      </c>
      <c r="B75" s="139" t="str">
        <f>VLOOKUP(Table134[[#This Row],[src]],Table1[[UUID]:[email]],2,FALSE)</f>
        <v>dcastro@livelygig.com</v>
      </c>
      <c r="C75" s="140" t="s">
        <v>770</v>
      </c>
      <c r="D75" s="144" t="s">
        <v>211</v>
      </c>
      <c r="E75" s="141" t="str">
        <f>VLOOKUP(Table134[[#This Row],[trgt]],Table1[[UUID]:[email]],2,FALSE)</f>
        <v>famador@livelygig.com</v>
      </c>
      <c r="F75" s="141" t="str">
        <f>IF(Table134[[#This Row],[src]]&lt;Table134[[#This Row],[trgt]],Table134[[#This Row],[src]]&amp;Table134[[#This Row],[trgt]],Table134[[#This Row],[trgt]]&amp;Table134[[#This Row],[src]])</f>
        <v>4c6642bc-dfe4-45d6-8077-52210d6dff157766a637-23b8-44aa-a043-3ccba9693d98</v>
      </c>
      <c r="G75" s="141">
        <f>COUNTIF(Table134[DuplicateCheckId],Table134[[#This Row],[DuplicateCheckId]])-1</f>
        <v>0</v>
      </c>
      <c r="H75" s="141"/>
      <c r="I75" s="144" t="str">
        <f>IF(LEN(Table134[[#This Row],[Label]])&gt;0,"""label"" : { ""id"" : ""a7311ed0-9ba6-4a6e-8066-caa2a2247991"" , ""functor"" : ""tag list"" , ""components"" : [ { value"" : """ &amp; Table134[[#This Row],[Label]] &amp; """, ""type"" : ""string"" } ] },","")</f>
        <v/>
      </c>
      <c r="J75" s="145" t="str">
        <f ca="1">"{ ""src"" : ""agent://" &amp; Table134[[#This Row],[src]] &amp; """,  ""trgt"" : ""agent://" &amp; Table134[[#This Row],[trgt]] &amp; """ } " &amp; IF(LEN(OFFSET(Table134[[#This Row],[src]],1,0))&gt;0,", ","")</f>
        <v xml:space="preserve">{ "src" : "agent://4c6642bc-dfe4-45d6-8077-52210d6dff15",  "trgt" : "agent://7766a637-23b8-44aa-a043-3ccba9693d98" } , </v>
      </c>
    </row>
    <row r="76" spans="1:10" s="7" customFormat="1" x14ac:dyDescent="0.25">
      <c r="A76" s="143" t="s">
        <v>206</v>
      </c>
      <c r="B76" s="143" t="str">
        <f>VLOOKUP(Table134[[#This Row],[src]],Table1[[UUID]:[email]],2,FALSE)</f>
        <v>dcastro@livelygig.com</v>
      </c>
      <c r="C76" s="140" t="s">
        <v>770</v>
      </c>
      <c r="D76" s="144" t="s">
        <v>937</v>
      </c>
      <c r="E76" s="144" t="str">
        <f>VLOOKUP(Table134[[#This Row],[trgt]],Table1[[UUID]:[email]],2,FALSE)</f>
        <v>livelygig@livelygig.com</v>
      </c>
      <c r="F76" s="144" t="str">
        <f>IF(Table134[[#This Row],[src]]&lt;Table134[[#This Row],[trgt]],Table134[[#This Row],[src]]&amp;Table134[[#This Row],[trgt]],Table134[[#This Row],[trgt]]&amp;Table134[[#This Row],[src]])</f>
        <v>4c6642bc-dfe4-45d6-8077-52210d6dff15eeeeeeee-eeee-eeee-eeee-eeeeeeeeeeee</v>
      </c>
      <c r="G76" s="141">
        <f>COUNTIF(Table134[DuplicateCheckId],Table134[[#This Row],[DuplicateCheckId]])-1</f>
        <v>0</v>
      </c>
      <c r="H76" s="144"/>
      <c r="I76" s="144" t="str">
        <f>IF(LEN(Table134[[#This Row],[Label]])&gt;0,"""label"" : { ""id"" : ""a7311ed0-9ba6-4a6e-8066-caa2a2247991"" , ""functor"" : ""tag list"" , ""components"" : [ { value"" : """ &amp; Table134[[#This Row],[Label]] &amp; """, ""type"" : ""string"" } ] },","")</f>
        <v/>
      </c>
      <c r="J76" s="145" t="str">
        <f ca="1">"{ ""src"" : ""agent://" &amp; Table134[[#This Row],[src]] &amp; """,  ""trgt"" : ""agent://" &amp; Table134[[#This Row],[trgt]] &amp; """ } " &amp; IF(LEN(OFFSET(Table134[[#This Row],[src]],1,0))&gt;0,", ","")</f>
        <v xml:space="preserve">{ "src" : "agent://4c6642bc-dfe4-45d6-8077-52210d6dff15",  "trgt" : "agent://eeeeeeee-eeee-eeee-eeee-eeeeeeeeeeee" } , </v>
      </c>
    </row>
    <row r="77" spans="1:10" s="7" customFormat="1" x14ac:dyDescent="0.25">
      <c r="A77" s="143" t="s">
        <v>210</v>
      </c>
      <c r="B77" s="139" t="str">
        <f>VLOOKUP(Table134[[#This Row],[src]],Table1[[UUID]:[email]],2,FALSE)</f>
        <v>iungaro@livelygig.com</v>
      </c>
      <c r="C77" s="140" t="s">
        <v>770</v>
      </c>
      <c r="D77" s="144" t="s">
        <v>239</v>
      </c>
      <c r="E77" s="141" t="str">
        <f>VLOOKUP(Table134[[#This Row],[trgt]],Table1[[UUID]:[email]],2,FALSE)</f>
        <v>iliao@livelygig.com</v>
      </c>
      <c r="F77" s="141" t="str">
        <f>IF(Table134[[#This Row],[src]]&lt;Table134[[#This Row],[trgt]],Table134[[#This Row],[src]]&amp;Table134[[#This Row],[trgt]],Table134[[#This Row],[trgt]]&amp;Table134[[#This Row],[src]])</f>
        <v>4c97d00a-f9b7-4073-93bc-968c29f4e86aa4ebdfba-9bc3-4d91-98cc-7f652d849c3a</v>
      </c>
      <c r="G77" s="141">
        <f>COUNTIF(Table134[DuplicateCheckId],Table134[[#This Row],[DuplicateCheckId]])-1</f>
        <v>0</v>
      </c>
      <c r="H77" s="141"/>
      <c r="I77" s="144" t="str">
        <f>IF(LEN(Table134[[#This Row],[Label]])&gt;0,"""label"" : { ""id"" : ""a7311ed0-9ba6-4a6e-8066-caa2a2247991"" , ""functor"" : ""tag list"" , ""components"" : [ { value"" : """ &amp; Table134[[#This Row],[Label]] &amp; """, ""type"" : ""string"" } ] },","")</f>
        <v/>
      </c>
      <c r="J77" s="145" t="str">
        <f ca="1">"{ ""src"" : ""agent://" &amp; Table134[[#This Row],[src]] &amp; """,  ""trgt"" : ""agent://" &amp; Table134[[#This Row],[trgt]] &amp; """ } " &amp; IF(LEN(OFFSET(Table134[[#This Row],[src]],1,0))&gt;0,", ","")</f>
        <v xml:space="preserve">{ "src" : "agent://4c97d00a-f9b7-4073-93bc-968c29f4e86a",  "trgt" : "agent://a4ebdfba-9bc3-4d91-98cc-7f652d849c3a" } , </v>
      </c>
    </row>
    <row r="78" spans="1:10" s="7" customFormat="1" x14ac:dyDescent="0.25">
      <c r="A78" s="143" t="s">
        <v>210</v>
      </c>
      <c r="B78" s="143" t="str">
        <f>VLOOKUP(Table134[[#This Row],[src]],Table1[[UUID]:[email]],2,FALSE)</f>
        <v>iungaro@livelygig.com</v>
      </c>
      <c r="C78" s="140" t="s">
        <v>770</v>
      </c>
      <c r="D78" s="144" t="s">
        <v>937</v>
      </c>
      <c r="E78" s="144" t="str">
        <f>VLOOKUP(Table134[[#This Row],[trgt]],Table1[[UUID]:[email]],2,FALSE)</f>
        <v>livelygig@livelygig.com</v>
      </c>
      <c r="F78" s="144" t="str">
        <f>IF(Table134[[#This Row],[src]]&lt;Table134[[#This Row],[trgt]],Table134[[#This Row],[src]]&amp;Table134[[#This Row],[trgt]],Table134[[#This Row],[trgt]]&amp;Table134[[#This Row],[src]])</f>
        <v>4c97d00a-f9b7-4073-93bc-968c29f4e86aeeeeeeee-eeee-eeee-eeee-eeeeeeeeeeee</v>
      </c>
      <c r="G78" s="141">
        <f>COUNTIF(Table134[DuplicateCheckId],Table134[[#This Row],[DuplicateCheckId]])-1</f>
        <v>0</v>
      </c>
      <c r="H78" s="144"/>
      <c r="I78" s="144" t="str">
        <f>IF(LEN(Table134[[#This Row],[Label]])&gt;0,"""label"" : { ""id"" : ""a7311ed0-9ba6-4a6e-8066-caa2a2247991"" , ""functor"" : ""tag list"" , ""components"" : [ { value"" : """ &amp; Table134[[#This Row],[Label]] &amp; """, ""type"" : ""string"" } ] },","")</f>
        <v/>
      </c>
      <c r="J78" s="145" t="str">
        <f ca="1">"{ ""src"" : ""agent://" &amp; Table134[[#This Row],[src]] &amp; """,  ""trgt"" : ""agent://" &amp; Table134[[#This Row],[trgt]] &amp; """ } " &amp; IF(LEN(OFFSET(Table134[[#This Row],[src]],1,0))&gt;0,", ","")</f>
        <v xml:space="preserve">{ "src" : "agent://4c97d00a-f9b7-4073-93bc-968c29f4e86a",  "trgt" : "agent://eeeeeeee-eeee-eeee-eeee-eeeeeeeeeeee" } , </v>
      </c>
    </row>
    <row r="79" spans="1:10" s="7" customFormat="1" x14ac:dyDescent="0.25">
      <c r="A79" s="143" t="s">
        <v>166</v>
      </c>
      <c r="B79" s="139" t="str">
        <f>VLOOKUP(Table134[[#This Row],[src]],Table1[[UUID]:[email]],2,FALSE)</f>
        <v>nuppal@livelygig.com</v>
      </c>
      <c r="C79" s="140" t="s">
        <v>770</v>
      </c>
      <c r="D79" s="144" t="s">
        <v>210</v>
      </c>
      <c r="E79" s="141" t="str">
        <f>VLOOKUP(Table134[[#This Row],[trgt]],Table1[[UUID]:[email]],2,FALSE)</f>
        <v>iungaro@livelygig.com</v>
      </c>
      <c r="F79" s="141" t="str">
        <f>IF(Table134[[#This Row],[src]]&lt;Table134[[#This Row],[trgt]],Table134[[#This Row],[src]]&amp;Table134[[#This Row],[trgt]],Table134[[#This Row],[trgt]]&amp;Table134[[#This Row],[src]])</f>
        <v>4c97d00a-f9b7-4073-93bc-968c29f4e86af9ad7bb7-1524-4e1a-bf8e-3611859f1875</v>
      </c>
      <c r="G79" s="141">
        <f>COUNTIF(Table134[DuplicateCheckId],Table134[[#This Row],[DuplicateCheckId]])-1</f>
        <v>0</v>
      </c>
      <c r="H79" s="144" t="s">
        <v>784</v>
      </c>
      <c r="I79"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79" s="145" t="str">
        <f ca="1">"{ ""src"" : ""agent://" &amp; Table134[[#This Row],[src]] &amp; """,  ""trgt"" : ""agent://" &amp; Table134[[#This Row],[trgt]] &amp; """ } " &amp; IF(LEN(OFFSET(Table134[[#This Row],[src]],1,0))&gt;0,", ","")</f>
        <v xml:space="preserve">{ "src" : "agent://f9ad7bb7-1524-4e1a-bf8e-3611859f1875",  "trgt" : "agent://4c97d00a-f9b7-4073-93bc-968c29f4e86a" } , </v>
      </c>
    </row>
    <row r="80" spans="1:10" s="7" customFormat="1" x14ac:dyDescent="0.25">
      <c r="A80" s="143" t="s">
        <v>215</v>
      </c>
      <c r="B80" s="139" t="str">
        <f>VLOOKUP(Table134[[#This Row],[src]],Table1[[UUID]:[email]],2,FALSE)</f>
        <v>svincent@livelygig.com</v>
      </c>
      <c r="C80" s="140" t="s">
        <v>770</v>
      </c>
      <c r="D80" s="144" t="s">
        <v>163</v>
      </c>
      <c r="E80" s="141" t="str">
        <f>VLOOKUP(Table134[[#This Row],[trgt]],Table1[[UUID]:[email]],2,FALSE)</f>
        <v>anarayan@livelygig.com</v>
      </c>
      <c r="F80" s="141" t="str">
        <f>IF(Table134[[#This Row],[src]]&lt;Table134[[#This Row],[trgt]],Table134[[#This Row],[src]]&amp;Table134[[#This Row],[trgt]],Table134[[#This Row],[trgt]]&amp;Table134[[#This Row],[src]])</f>
        <v>4f773a4e-d1f7-4eb4-9a6f-5f81919bd4c5c6a3c02e-5724-4a35-adc7-ddc37d3c721b</v>
      </c>
      <c r="G80" s="141">
        <f>COUNTIF(Table134[DuplicateCheckId],Table134[[#This Row],[DuplicateCheckId]])-1</f>
        <v>0</v>
      </c>
      <c r="H80" s="141"/>
      <c r="I80" s="144" t="str">
        <f>IF(LEN(Table134[[#This Row],[Label]])&gt;0,"""label"" : { ""id"" : ""a7311ed0-9ba6-4a6e-8066-caa2a2247991"" , ""functor"" : ""tag list"" , ""components"" : [ { value"" : """ &amp; Table134[[#This Row],[Label]] &amp; """, ""type"" : ""string"" } ] },","")</f>
        <v/>
      </c>
      <c r="J80" s="145" t="str">
        <f ca="1">"{ ""src"" : ""agent://" &amp; Table134[[#This Row],[src]] &amp; """,  ""trgt"" : ""agent://" &amp; Table134[[#This Row],[trgt]] &amp; """ } " &amp; IF(LEN(OFFSET(Table134[[#This Row],[src]],1,0))&gt;0,", ","")</f>
        <v xml:space="preserve">{ "src" : "agent://4f773a4e-d1f7-4eb4-9a6f-5f81919bd4c5",  "trgt" : "agent://c6a3c02e-5724-4a35-adc7-ddc37d3c721b" } , </v>
      </c>
    </row>
    <row r="81" spans="1:10" s="7" customFormat="1" x14ac:dyDescent="0.25">
      <c r="A81" s="143" t="s">
        <v>215</v>
      </c>
      <c r="B81" s="143" t="str">
        <f>VLOOKUP(Table134[[#This Row],[src]],Table1[[UUID]:[email]],2,FALSE)</f>
        <v>svincent@livelygig.com</v>
      </c>
      <c r="C81" s="140" t="s">
        <v>770</v>
      </c>
      <c r="D81" s="144" t="s">
        <v>937</v>
      </c>
      <c r="E81" s="144" t="str">
        <f>VLOOKUP(Table134[[#This Row],[trgt]],Table1[[UUID]:[email]],2,FALSE)</f>
        <v>livelygig@livelygig.com</v>
      </c>
      <c r="F81" s="144" t="str">
        <f>IF(Table134[[#This Row],[src]]&lt;Table134[[#This Row],[trgt]],Table134[[#This Row],[src]]&amp;Table134[[#This Row],[trgt]],Table134[[#This Row],[trgt]]&amp;Table134[[#This Row],[src]])</f>
        <v>4f773a4e-d1f7-4eb4-9a6f-5f81919bd4c5eeeeeeee-eeee-eeee-eeee-eeeeeeeeeeee</v>
      </c>
      <c r="G81" s="141">
        <f>COUNTIF(Table134[DuplicateCheckId],Table134[[#This Row],[DuplicateCheckId]])-1</f>
        <v>0</v>
      </c>
      <c r="H81" s="144"/>
      <c r="I81" s="144" t="str">
        <f>IF(LEN(Table134[[#This Row],[Label]])&gt;0,"""label"" : { ""id"" : ""a7311ed0-9ba6-4a6e-8066-caa2a2247991"" , ""functor"" : ""tag list"" , ""components"" : [ { value"" : """ &amp; Table134[[#This Row],[Label]] &amp; """, ""type"" : ""string"" } ] },","")</f>
        <v/>
      </c>
      <c r="J81" s="145" t="str">
        <f ca="1">"{ ""src"" : ""agent://" &amp; Table134[[#This Row],[src]] &amp; """,  ""trgt"" : ""agent://" &amp; Table134[[#This Row],[trgt]] &amp; """ } " &amp; IF(LEN(OFFSET(Table134[[#This Row],[src]],1,0))&gt;0,", ","")</f>
        <v xml:space="preserve">{ "src" : "agent://4f773a4e-d1f7-4eb4-9a6f-5f81919bd4c5",  "trgt" : "agent://eeeeeeee-eeee-eeee-eeee-eeeeeeeeeeee" } , </v>
      </c>
    </row>
    <row r="82" spans="1:10" s="7" customFormat="1" x14ac:dyDescent="0.25">
      <c r="A82" s="143" t="s">
        <v>240</v>
      </c>
      <c r="B82" s="139" t="str">
        <f>VLOOKUP(Table134[[#This Row],[src]],Table1[[UUID]:[email]],2,FALSE)</f>
        <v>bsaqqaf@livelygig.com</v>
      </c>
      <c r="C82" s="140" t="s">
        <v>770</v>
      </c>
      <c r="D82" s="144" t="s">
        <v>179</v>
      </c>
      <c r="E82" s="141" t="str">
        <f>VLOOKUP(Table134[[#This Row],[trgt]],Table1[[UUID]:[email]],2,FALSE)</f>
        <v>ybadal@livelygig.com</v>
      </c>
      <c r="F82" s="141" t="str">
        <f>IF(Table134[[#This Row],[src]]&lt;Table134[[#This Row],[trgt]],Table134[[#This Row],[src]]&amp;Table134[[#This Row],[trgt]],Table134[[#This Row],[trgt]]&amp;Table134[[#This Row],[src]])</f>
        <v>502a7e29-40bb-4ebd-9666-a0651a920b9a5da946b7-7b4e-4e7b-8cfd-4eb5c020b0c0</v>
      </c>
      <c r="G82" s="141">
        <f>COUNTIF(Table134[DuplicateCheckId],Table134[[#This Row],[DuplicateCheckId]])-1</f>
        <v>0</v>
      </c>
      <c r="H82" s="141"/>
      <c r="I82" s="144" t="str">
        <f>IF(LEN(Table134[[#This Row],[Label]])&gt;0,"""label"" : { ""id"" : ""a7311ed0-9ba6-4a6e-8066-caa2a2247991"" , ""functor"" : ""tag list"" , ""components"" : [ { value"" : """ &amp; Table134[[#This Row],[Label]] &amp; """, ""type"" : ""string"" } ] },","")</f>
        <v/>
      </c>
      <c r="J82" s="145" t="str">
        <f ca="1">"{ ""src"" : ""agent://" &amp; Table134[[#This Row],[src]] &amp; """,  ""trgt"" : ""agent://" &amp; Table134[[#This Row],[trgt]] &amp; """ } " &amp; IF(LEN(OFFSET(Table134[[#This Row],[src]],1,0))&gt;0,", ","")</f>
        <v xml:space="preserve">{ "src" : "agent://5da946b7-7b4e-4e7b-8cfd-4eb5c020b0c0",  "trgt" : "agent://502a7e29-40bb-4ebd-9666-a0651a920b9a" } , </v>
      </c>
    </row>
    <row r="83" spans="1:10" s="7" customFormat="1" x14ac:dyDescent="0.25">
      <c r="A83" s="31" t="s">
        <v>179</v>
      </c>
      <c r="B83" s="31" t="str">
        <f>VLOOKUP(Table134[[#This Row],[src]],Table1[[UUID]:[email]],2,FALSE)</f>
        <v>ybadal@livelygig.com</v>
      </c>
      <c r="C83" s="140" t="s">
        <v>770</v>
      </c>
      <c r="D83" s="144" t="s">
        <v>937</v>
      </c>
      <c r="E83" s="144" t="str">
        <f>VLOOKUP(Table134[[#This Row],[trgt]],Table1[[UUID]:[email]],2,FALSE)</f>
        <v>livelygig@livelygig.com</v>
      </c>
      <c r="F83" s="144" t="str">
        <f>IF(Table134[[#This Row],[src]]&lt;Table134[[#This Row],[trgt]],Table134[[#This Row],[src]]&amp;Table134[[#This Row],[trgt]],Table134[[#This Row],[trgt]]&amp;Table134[[#This Row],[src]])</f>
        <v>502a7e29-40bb-4ebd-9666-a0651a920b9aeeeeeeee-eeee-eeee-eeee-eeeeeeeeeeee</v>
      </c>
      <c r="G83" s="141">
        <f>COUNTIF(Table134[DuplicateCheckId],Table134[[#This Row],[DuplicateCheckId]])-1</f>
        <v>0</v>
      </c>
      <c r="H83" s="144"/>
      <c r="I83" s="144" t="str">
        <f>IF(LEN(Table134[[#This Row],[Label]])&gt;0,"""label"" : { ""id"" : ""a7311ed0-9ba6-4a6e-8066-caa2a2247991"" , ""functor"" : ""tag list"" , ""components"" : [ { value"" : """ &amp; Table134[[#This Row],[Label]] &amp; """, ""type"" : ""string"" } ] },","")</f>
        <v/>
      </c>
      <c r="J83" s="145" t="str">
        <f ca="1">"{ ""src"" : ""agent://" &amp; Table134[[#This Row],[src]] &amp; """,  ""trgt"" : ""agent://" &amp; Table134[[#This Row],[trgt]] &amp; """ } " &amp; IF(LEN(OFFSET(Table134[[#This Row],[src]],1,0))&gt;0,", ","")</f>
        <v xml:space="preserve">{ "src" : "agent://502a7e29-40bb-4ebd-9666-a0651a920b9a",  "trgt" : "agent://eeeeeeee-eeee-eeee-eeee-eeeeeeeeeeee" } , </v>
      </c>
    </row>
    <row r="84" spans="1:10" s="7" customFormat="1" x14ac:dyDescent="0.25">
      <c r="A84" s="143" t="s">
        <v>179</v>
      </c>
      <c r="B84" s="139" t="str">
        <f>VLOOKUP(Table134[[#This Row],[src]],Table1[[UUID]:[email]],2,FALSE)</f>
        <v>ybadal@livelygig.com</v>
      </c>
      <c r="C84" s="140" t="s">
        <v>770</v>
      </c>
      <c r="D84" s="144" t="s">
        <v>225</v>
      </c>
      <c r="E84" s="141" t="str">
        <f>VLOOKUP(Table134[[#This Row],[trgt]],Table1[[UUID]:[email]],2,FALSE)</f>
        <v>apage@livelygig.com</v>
      </c>
      <c r="F84" s="141" t="str">
        <f>IF(Table134[[#This Row],[src]]&lt;Table134[[#This Row],[trgt]],Table134[[#This Row],[src]]&amp;Table134[[#This Row],[trgt]],Table134[[#This Row],[trgt]]&amp;Table134[[#This Row],[src]])</f>
        <v>502a7e29-40bb-4ebd-9666-a0651a920b9af7fe2ff1-5756-4ff9-a3fd-15961118746b</v>
      </c>
      <c r="G84" s="141">
        <f>COUNTIF(Table134[DuplicateCheckId],Table134[[#This Row],[DuplicateCheckId]])-1</f>
        <v>0</v>
      </c>
      <c r="H84" s="141"/>
      <c r="I84" s="144" t="str">
        <f>IF(LEN(Table134[[#This Row],[Label]])&gt;0,"""label"" : { ""id"" : ""a7311ed0-9ba6-4a6e-8066-caa2a2247991"" , ""functor"" : ""tag list"" , ""components"" : [ { value"" : """ &amp; Table134[[#This Row],[Label]] &amp; """, ""type"" : ""string"" } ] },","")</f>
        <v/>
      </c>
      <c r="J84" s="145" t="str">
        <f ca="1">"{ ""src"" : ""agent://" &amp; Table134[[#This Row],[src]] &amp; """,  ""trgt"" : ""agent://" &amp; Table134[[#This Row],[trgt]] &amp; """ } " &amp; IF(LEN(OFFSET(Table134[[#This Row],[src]],1,0))&gt;0,", ","")</f>
        <v xml:space="preserve">{ "src" : "agent://502a7e29-40bb-4ebd-9666-a0651a920b9a",  "trgt" : "agent://f7fe2ff1-5756-4ff9-a3fd-15961118746b" } , </v>
      </c>
    </row>
    <row r="85" spans="1:10" s="7" customFormat="1" x14ac:dyDescent="0.25">
      <c r="A85" s="143" t="s">
        <v>238</v>
      </c>
      <c r="B85" s="139" t="str">
        <f>VLOOKUP(Table134[[#This Row],[src]],Table1[[UUID]:[email]],2,FALSE)</f>
        <v>kabdulrashid@livelygig.com</v>
      </c>
      <c r="C85" s="140" t="s">
        <v>770</v>
      </c>
      <c r="D85" s="144" t="s">
        <v>183</v>
      </c>
      <c r="E85" s="141" t="str">
        <f>VLOOKUP(Table134[[#This Row],[trgt]],Table1[[UUID]:[email]],2,FALSE)</f>
        <v>erice@livelygig.com</v>
      </c>
      <c r="F85" s="141" t="str">
        <f>IF(Table134[[#This Row],[src]]&lt;Table134[[#This Row],[trgt]],Table134[[#This Row],[src]]&amp;Table134[[#This Row],[trgt]],Table134[[#This Row],[trgt]]&amp;Table134[[#This Row],[src]])</f>
        <v>5a452f49-bb74-4f96-8656-65f6df9856be90139a7b-12bc-4ca1-b8c1-05f15f8baeb3</v>
      </c>
      <c r="G85" s="141">
        <f>COUNTIF(Table134[DuplicateCheckId],Table134[[#This Row],[DuplicateCheckId]])-1</f>
        <v>0</v>
      </c>
      <c r="H85" s="141"/>
      <c r="I85" s="144" t="str">
        <f>IF(LEN(Table134[[#This Row],[Label]])&gt;0,"""label"" : { ""id"" : ""a7311ed0-9ba6-4a6e-8066-caa2a2247991"" , ""functor"" : ""tag list"" , ""components"" : [ { value"" : """ &amp; Table134[[#This Row],[Label]] &amp; """, ""type"" : ""string"" } ] },","")</f>
        <v/>
      </c>
      <c r="J85" s="145" t="str">
        <f ca="1">"{ ""src"" : ""agent://" &amp; Table134[[#This Row],[src]] &amp; """,  ""trgt"" : ""agent://" &amp; Table134[[#This Row],[trgt]] &amp; """ } " &amp; IF(LEN(OFFSET(Table134[[#This Row],[src]],1,0))&gt;0,", ","")</f>
        <v xml:space="preserve">{ "src" : "agent://5a452f49-bb74-4f96-8656-65f6df9856be",  "trgt" : "agent://90139a7b-12bc-4ca1-b8c1-05f15f8baeb3" } , </v>
      </c>
    </row>
    <row r="86" spans="1:10" s="7" customFormat="1" x14ac:dyDescent="0.25">
      <c r="A86" s="143" t="s">
        <v>238</v>
      </c>
      <c r="B86" s="143" t="str">
        <f>VLOOKUP(Table134[[#This Row],[src]],Table1[[UUID]:[email]],2,FALSE)</f>
        <v>kabdulrashid@livelygig.com</v>
      </c>
      <c r="C86" s="140" t="s">
        <v>770</v>
      </c>
      <c r="D86" s="144" t="s">
        <v>937</v>
      </c>
      <c r="E86" s="144" t="str">
        <f>VLOOKUP(Table134[[#This Row],[trgt]],Table1[[UUID]:[email]],2,FALSE)</f>
        <v>livelygig@livelygig.com</v>
      </c>
      <c r="F86" s="144" t="str">
        <f>IF(Table134[[#This Row],[src]]&lt;Table134[[#This Row],[trgt]],Table134[[#This Row],[src]]&amp;Table134[[#This Row],[trgt]],Table134[[#This Row],[trgt]]&amp;Table134[[#This Row],[src]])</f>
        <v>5a452f49-bb74-4f96-8656-65f6df9856beeeeeeeee-eeee-eeee-eeee-eeeeeeeeeeee</v>
      </c>
      <c r="G86" s="141">
        <f>COUNTIF(Table134[DuplicateCheckId],Table134[[#This Row],[DuplicateCheckId]])-1</f>
        <v>0</v>
      </c>
      <c r="H86" s="144"/>
      <c r="I86" s="144" t="str">
        <f>IF(LEN(Table134[[#This Row],[Label]])&gt;0,"""label"" : { ""id"" : ""a7311ed0-9ba6-4a6e-8066-caa2a2247991"" , ""functor"" : ""tag list"" , ""components"" : [ { value"" : """ &amp; Table134[[#This Row],[Label]] &amp; """, ""type"" : ""string"" } ] },","")</f>
        <v/>
      </c>
      <c r="J86" s="145" t="str">
        <f ca="1">"{ ""src"" : ""agent://" &amp; Table134[[#This Row],[src]] &amp; """,  ""trgt"" : ""agent://" &amp; Table134[[#This Row],[trgt]] &amp; """ } " &amp; IF(LEN(OFFSET(Table134[[#This Row],[src]],1,0))&gt;0,", ","")</f>
        <v xml:space="preserve">{ "src" : "agent://5a452f49-bb74-4f96-8656-65f6df9856be",  "trgt" : "agent://eeeeeeee-eeee-eeee-eeee-eeeeeeeeeeee" } , </v>
      </c>
    </row>
    <row r="87" spans="1:10" s="7" customFormat="1" x14ac:dyDescent="0.25">
      <c r="A87" s="143" t="s">
        <v>192</v>
      </c>
      <c r="B87" s="143" t="str">
        <f>VLOOKUP(Table134[[#This Row],[src]],Table1[[UUID]:[email]],2,FALSE)</f>
        <v>jreed@livelygig.com</v>
      </c>
      <c r="C87" s="140" t="s">
        <v>770</v>
      </c>
      <c r="D87" s="144" t="s">
        <v>937</v>
      </c>
      <c r="E87" s="144" t="str">
        <f>VLOOKUP(Table134[[#This Row],[trgt]],Table1[[UUID]:[email]],2,FALSE)</f>
        <v>livelygig@livelygig.com</v>
      </c>
      <c r="F87" s="144" t="str">
        <f>IF(Table134[[#This Row],[src]]&lt;Table134[[#This Row],[trgt]],Table134[[#This Row],[src]]&amp;Table134[[#This Row],[trgt]],Table134[[#This Row],[trgt]]&amp;Table134[[#This Row],[src]])</f>
        <v>5c06cf2d-4b1d-4ee7-b0ce-64bc5f1fd429eeeeeeee-eeee-eeee-eeee-eeeeeeeeeeee</v>
      </c>
      <c r="G87" s="141">
        <f>COUNTIF(Table134[DuplicateCheckId],Table134[[#This Row],[DuplicateCheckId]])-1</f>
        <v>0</v>
      </c>
      <c r="H87" s="144"/>
      <c r="I87" s="144" t="str">
        <f>IF(LEN(Table134[[#This Row],[Label]])&gt;0,"""label"" : { ""id"" : ""a7311ed0-9ba6-4a6e-8066-caa2a2247991"" , ""functor"" : ""tag list"" , ""components"" : [ { value"" : """ &amp; Table134[[#This Row],[Label]] &amp; """, ""type"" : ""string"" } ] },","")</f>
        <v/>
      </c>
      <c r="J87" s="145" t="str">
        <f ca="1">"{ ""src"" : ""agent://" &amp; Table134[[#This Row],[src]] &amp; """,  ""trgt"" : ""agent://" &amp; Table134[[#This Row],[trgt]] &amp; """ } " &amp; IF(LEN(OFFSET(Table134[[#This Row],[src]],1,0))&gt;0,", ","")</f>
        <v xml:space="preserve">{ "src" : "agent://5c06cf2d-4b1d-4ee7-b0ce-64bc5f1fd429",  "trgt" : "agent://eeeeeeee-eeee-eeee-eeee-eeeeeeeeeeee" } , </v>
      </c>
    </row>
    <row r="88" spans="1:10" s="7" customFormat="1" x14ac:dyDescent="0.25">
      <c r="A88" s="143" t="s">
        <v>178</v>
      </c>
      <c r="B88" s="139" t="str">
        <f>VLOOKUP(Table134[[#This Row],[src]],Table1[[UUID]:[email]],2,FALSE)</f>
        <v>aviswanathan@livelygig.com</v>
      </c>
      <c r="C88" s="140" t="s">
        <v>770</v>
      </c>
      <c r="D88" s="144" t="s">
        <v>192</v>
      </c>
      <c r="E88" s="141" t="str">
        <f>VLOOKUP(Table134[[#This Row],[trgt]],Table1[[UUID]:[email]],2,FALSE)</f>
        <v>jreed@livelygig.com</v>
      </c>
      <c r="F88" s="141" t="str">
        <f>IF(Table134[[#This Row],[src]]&lt;Table134[[#This Row],[trgt]],Table134[[#This Row],[src]]&amp;Table134[[#This Row],[trgt]],Table134[[#This Row],[trgt]]&amp;Table134[[#This Row],[src]])</f>
        <v>5c06cf2d-4b1d-4ee7-b0ce-64bc5f1fd429f4b080c7-75ee-40b7-848c-a1824bfaa483</v>
      </c>
      <c r="G88" s="141">
        <f>COUNTIF(Table134[DuplicateCheckId],Table134[[#This Row],[DuplicateCheckId]])-1</f>
        <v>0</v>
      </c>
      <c r="H88" s="141"/>
      <c r="I88" s="144" t="str">
        <f>IF(LEN(Table134[[#This Row],[Label]])&gt;0,"""label"" : { ""id"" : ""a7311ed0-9ba6-4a6e-8066-caa2a2247991"" , ""functor"" : ""tag list"" , ""components"" : [ { value"" : """ &amp; Table134[[#This Row],[Label]] &amp; """, ""type"" : ""string"" } ] },","")</f>
        <v/>
      </c>
      <c r="J88" s="145" t="str">
        <f ca="1">"{ ""src"" : ""agent://" &amp; Table134[[#This Row],[src]] &amp; """,  ""trgt"" : ""agent://" &amp; Table134[[#This Row],[trgt]] &amp; """ } " &amp; IF(LEN(OFFSET(Table134[[#This Row],[src]],1,0))&gt;0,", ","")</f>
        <v xml:space="preserve">{ "src" : "agent://f4b080c7-75ee-40b7-848c-a1824bfaa483",  "trgt" : "agent://5c06cf2d-4b1d-4ee7-b0ce-64bc5f1fd429" } , </v>
      </c>
    </row>
    <row r="89" spans="1:10" s="7" customFormat="1" x14ac:dyDescent="0.25">
      <c r="A89" s="143" t="s">
        <v>182</v>
      </c>
      <c r="B89" s="139" t="str">
        <f>VLOOKUP(Table134[[#This Row],[src]],Table1[[UUID]:[email]],2,FALSE)</f>
        <v>mharrison@livelygig.com</v>
      </c>
      <c r="C89" s="140" t="s">
        <v>770</v>
      </c>
      <c r="D89" s="144" t="s">
        <v>240</v>
      </c>
      <c r="E89" s="141" t="str">
        <f>VLOOKUP(Table134[[#This Row],[trgt]],Table1[[UUID]:[email]],2,FALSE)</f>
        <v>bsaqqaf@livelygig.com</v>
      </c>
      <c r="F89" s="141" t="str">
        <f>IF(Table134[[#This Row],[src]]&lt;Table134[[#This Row],[trgt]],Table134[[#This Row],[src]]&amp;Table134[[#This Row],[trgt]],Table134[[#This Row],[trgt]]&amp;Table134[[#This Row],[src]])</f>
        <v>5da946b7-7b4e-4e7b-8cfd-4eb5c020b0c0aa1a1b4b-c9b4-4d72-96ac-f45f38802f70</v>
      </c>
      <c r="G89" s="141">
        <f>COUNTIF(Table134[DuplicateCheckId],Table134[[#This Row],[DuplicateCheckId]])-1</f>
        <v>0</v>
      </c>
      <c r="H89" s="141"/>
      <c r="I89" s="144" t="str">
        <f>IF(LEN(Table134[[#This Row],[Label]])&gt;0,"""label"" : { ""id"" : ""a7311ed0-9ba6-4a6e-8066-caa2a2247991"" , ""functor"" : ""tag list"" , ""components"" : [ { value"" : """ &amp; Table134[[#This Row],[Label]] &amp; """, ""type"" : ""string"" } ] },","")</f>
        <v/>
      </c>
      <c r="J89" s="145" t="str">
        <f ca="1">"{ ""src"" : ""agent://" &amp; Table134[[#This Row],[src]] &amp; """,  ""trgt"" : ""agent://" &amp; Table134[[#This Row],[trgt]] &amp; """ } " &amp; IF(LEN(OFFSET(Table134[[#This Row],[src]],1,0))&gt;0,", ","")</f>
        <v xml:space="preserve">{ "src" : "agent://aa1a1b4b-c9b4-4d72-96ac-f45f38802f70",  "trgt" : "agent://5da946b7-7b4e-4e7b-8cfd-4eb5c020b0c0" } , </v>
      </c>
    </row>
    <row r="90" spans="1:10" s="7" customFormat="1" x14ac:dyDescent="0.25">
      <c r="A90" s="143" t="s">
        <v>181</v>
      </c>
      <c r="B90" s="139" t="str">
        <f>VLOOKUP(Table134[[#This Row],[src]],Table1[[UUID]:[email]],2,FALSE)</f>
        <v>vdey@livelygig.com</v>
      </c>
      <c r="C90" s="140" t="s">
        <v>770</v>
      </c>
      <c r="D90" s="144" t="s">
        <v>240</v>
      </c>
      <c r="E90" s="141" t="str">
        <f>VLOOKUP(Table134[[#This Row],[trgt]],Table1[[UUID]:[email]],2,FALSE)</f>
        <v>bsaqqaf@livelygig.com</v>
      </c>
      <c r="F90" s="141" t="str">
        <f>IF(Table134[[#This Row],[src]]&lt;Table134[[#This Row],[trgt]],Table134[[#This Row],[src]]&amp;Table134[[#This Row],[trgt]],Table134[[#This Row],[trgt]]&amp;Table134[[#This Row],[src]])</f>
        <v>5da946b7-7b4e-4e7b-8cfd-4eb5c020b0c0e4b86eaf-25ba-4ad5-a52e-35b5c9c17b70</v>
      </c>
      <c r="G90" s="141">
        <f>COUNTIF(Table134[DuplicateCheckId],Table134[[#This Row],[DuplicateCheckId]])-1</f>
        <v>0</v>
      </c>
      <c r="H90" s="141"/>
      <c r="I90" s="144" t="str">
        <f>IF(LEN(Table134[[#This Row],[Label]])&gt;0,"""label"" : { ""id"" : ""a7311ed0-9ba6-4a6e-8066-caa2a2247991"" , ""functor"" : ""tag list"" , ""components"" : [ { value"" : """ &amp; Table134[[#This Row],[Label]] &amp; """, ""type"" : ""string"" } ] },","")</f>
        <v/>
      </c>
      <c r="J90" s="145" t="str">
        <f ca="1">"{ ""src"" : ""agent://" &amp; Table134[[#This Row],[src]] &amp; """,  ""trgt"" : ""agent://" &amp; Table134[[#This Row],[trgt]] &amp; """ } " &amp; IF(LEN(OFFSET(Table134[[#This Row],[src]],1,0))&gt;0,", ","")</f>
        <v xml:space="preserve">{ "src" : "agent://e4b86eaf-25ba-4ad5-a52e-35b5c9c17b70",  "trgt" : "agent://5da946b7-7b4e-4e7b-8cfd-4eb5c020b0c0" } , </v>
      </c>
    </row>
    <row r="91" spans="1:10" s="7" customFormat="1" x14ac:dyDescent="0.25">
      <c r="A91" s="143" t="s">
        <v>240</v>
      </c>
      <c r="B91" s="143" t="str">
        <f>VLOOKUP(Table134[[#This Row],[src]],Table1[[UUID]:[email]],2,FALSE)</f>
        <v>bsaqqaf@livelygig.com</v>
      </c>
      <c r="C91" s="140" t="s">
        <v>770</v>
      </c>
      <c r="D91" s="144" t="s">
        <v>937</v>
      </c>
      <c r="E91" s="144" t="str">
        <f>VLOOKUP(Table134[[#This Row],[trgt]],Table1[[UUID]:[email]],2,FALSE)</f>
        <v>livelygig@livelygig.com</v>
      </c>
      <c r="F91" s="144" t="str">
        <f>IF(Table134[[#This Row],[src]]&lt;Table134[[#This Row],[trgt]],Table134[[#This Row],[src]]&amp;Table134[[#This Row],[trgt]],Table134[[#This Row],[trgt]]&amp;Table134[[#This Row],[src]])</f>
        <v>5da946b7-7b4e-4e7b-8cfd-4eb5c020b0c0eeeeeeee-eeee-eeee-eeee-eeeeeeeeeeee</v>
      </c>
      <c r="G91" s="141">
        <f>COUNTIF(Table134[DuplicateCheckId],Table134[[#This Row],[DuplicateCheckId]])-1</f>
        <v>0</v>
      </c>
      <c r="H91" s="144"/>
      <c r="I91" s="144" t="str">
        <f>IF(LEN(Table134[[#This Row],[Label]])&gt;0,"""label"" : { ""id"" : ""a7311ed0-9ba6-4a6e-8066-caa2a2247991"" , ""functor"" : ""tag list"" , ""components"" : [ { value"" : """ &amp; Table134[[#This Row],[Label]] &amp; """, ""type"" : ""string"" } ] },","")</f>
        <v/>
      </c>
      <c r="J91" s="145" t="str">
        <f ca="1">"{ ""src"" : ""agent://" &amp; Table134[[#This Row],[src]] &amp; """,  ""trgt"" : ""agent://" &amp; Table134[[#This Row],[trgt]] &amp; """ } " &amp; IF(LEN(OFFSET(Table134[[#This Row],[src]],1,0))&gt;0,", ","")</f>
        <v xml:space="preserve">{ "src" : "agent://5da946b7-7b4e-4e7b-8cfd-4eb5c020b0c0",  "trgt" : "agent://eeeeeeee-eeee-eeee-eeee-eeeeeeeeeeee" } , </v>
      </c>
    </row>
    <row r="92" spans="1:10" s="7" customFormat="1" x14ac:dyDescent="0.25">
      <c r="A92" s="143" t="s">
        <v>738</v>
      </c>
      <c r="B92" s="139" t="str">
        <f>VLOOKUP(Table134[[#This Row],[src]],Table1[[UUID]:[email]],2,FALSE)</f>
        <v>phawthorn@livelygig.com</v>
      </c>
      <c r="C92" s="140" t="s">
        <v>772</v>
      </c>
      <c r="D92" s="149" t="s">
        <v>732</v>
      </c>
      <c r="E92" s="141" t="str">
        <f>VLOOKUP(Table134[[#This Row],[trgt]],Table1[[UUID]:[email]],2,FALSE)</f>
        <v>anadir@livelygig.com</v>
      </c>
      <c r="F92" s="141" t="str">
        <f>IF(Table134[[#This Row],[src]]&lt;Table134[[#This Row],[trgt]],Table134[[#This Row],[src]]&amp;Table134[[#This Row],[trgt]],Table134[[#This Row],[trgt]]&amp;Table134[[#This Row],[src]])</f>
        <v>5f172d03-3a60-4e59-94fa-a4190d4162608ce7d7d3-4c83-48a5-b3b5-1eb0400f0408</v>
      </c>
      <c r="G92" s="141">
        <f>COUNTIF(Table134[DuplicateCheckId],Table134[[#This Row],[DuplicateCheckId]])-1</f>
        <v>0</v>
      </c>
      <c r="H92" s="141"/>
      <c r="I92" s="141" t="str">
        <f>IF(LEN(Table134[[#This Row],[Label]])&gt;0,"""label"" : { ""id"" : ""a7311ed0-9ba6-4a6e-8066-caa2a2247991"" , ""functor"" : ""tag list"" , ""components"" : [ { value"" : """ &amp; Table134[[#This Row],[Label]] &amp; """, ""type"" : ""string"" } ] },","")</f>
        <v/>
      </c>
      <c r="J92" s="145" t="str">
        <f ca="1">"{ ""src"" : ""agent://" &amp; Table134[[#This Row],[src]] &amp; """,  ""trgt"" : ""agent://" &amp; Table134[[#This Row],[trgt]] &amp; """ } " &amp; IF(LEN(OFFSET(Table134[[#This Row],[src]],1,0))&gt;0,", ","")</f>
        <v xml:space="preserve">{ "src" : "agent://5f172d03-3a60-4e59-94fa-a4190d416260",  "trgt" : "agent://8ce7d7d3-4c83-48a5-b3b5-1eb0400f0408" } , </v>
      </c>
    </row>
    <row r="93" spans="1:10" s="7" customFormat="1" x14ac:dyDescent="0.25">
      <c r="A93" s="143" t="s">
        <v>739</v>
      </c>
      <c r="B93" s="139" t="str">
        <f>VLOOKUP(Table134[[#This Row],[src]],Table1[[UUID]:[email]],2,FALSE)</f>
        <v>dthomas@livelygig.com</v>
      </c>
      <c r="C93" s="140" t="s">
        <v>802</v>
      </c>
      <c r="D93" s="144" t="s">
        <v>745</v>
      </c>
      <c r="E93" s="141" t="str">
        <f>VLOOKUP(Table134[[#This Row],[trgt]],Table1[[UUID]:[email]],2,FALSE)</f>
        <v>rbrooks@livelygig.com</v>
      </c>
      <c r="F93" s="141" t="str">
        <f>IF(Table134[[#This Row],[src]]&lt;Table134[[#This Row],[trgt]],Table134[[#This Row],[src]]&amp;Table134[[#This Row],[trgt]],Table134[[#This Row],[trgt]]&amp;Table134[[#This Row],[src]])</f>
        <v>60582911-c2cd-4c14-8513-d13b9cc8cbff727f1d78-d9e6-4d17-b36b-d30485942d02</v>
      </c>
      <c r="G93" s="141">
        <f>COUNTIF(Table134[DuplicateCheckId],Table134[[#This Row],[DuplicateCheckId]])-1</f>
        <v>0</v>
      </c>
      <c r="H93" s="141"/>
      <c r="I93" s="141" t="str">
        <f>IF(LEN(Table134[[#This Row],[Label]])&gt;0,"""label"" : { ""id"" : ""a7311ed0-9ba6-4a6e-8066-caa2a2247991"" , ""functor"" : ""tag list"" , ""components"" : [ { value"" : """ &amp; Table134[[#This Row],[Label]] &amp; """, ""type"" : ""string"" } ] },","")</f>
        <v/>
      </c>
      <c r="J93" s="145" t="str">
        <f ca="1">"{ ""src"" : ""agent://" &amp; Table134[[#This Row],[src]] &amp; """,  ""trgt"" : ""agent://" &amp; Table134[[#This Row],[trgt]] &amp; """ } " &amp; IF(LEN(OFFSET(Table134[[#This Row],[src]],1,0))&gt;0,", ","")</f>
        <v xml:space="preserve">{ "src" : "agent://60582911-c2cd-4c14-8513-d13b9cc8cbff",  "trgt" : "agent://727f1d78-d9e6-4d17-b36b-d30485942d02" } , </v>
      </c>
    </row>
    <row r="94" spans="1:10" s="7" customFormat="1" x14ac:dyDescent="0.25">
      <c r="A94" s="143" t="s">
        <v>236</v>
      </c>
      <c r="B94" s="139" t="str">
        <f>VLOOKUP(Table134[[#This Row],[src]],Table1[[UUID]:[email]],2,FALSE)</f>
        <v>zhakim@livelygig.com</v>
      </c>
      <c r="C94" s="140" t="s">
        <v>770</v>
      </c>
      <c r="D94" s="144" t="s">
        <v>193</v>
      </c>
      <c r="E94" s="141" t="str">
        <f>VLOOKUP(Table134[[#This Row],[trgt]],Table1[[UUID]:[email]],2,FALSE)</f>
        <v>danderson@livelygig.com</v>
      </c>
      <c r="F94" s="141" t="str">
        <f>IF(Table134[[#This Row],[src]]&lt;Table134[[#This Row],[trgt]],Table134[[#This Row],[src]]&amp;Table134[[#This Row],[trgt]],Table134[[#This Row],[trgt]]&amp;Table134[[#This Row],[src]])</f>
        <v>622eae32-5c48-4c2f-8b93-dc655380e0e5c1835ecc-f9ea-4449-af7b-2fcea845763c</v>
      </c>
      <c r="G94" s="141">
        <f>COUNTIF(Table134[DuplicateCheckId],Table134[[#This Row],[DuplicateCheckId]])-1</f>
        <v>0</v>
      </c>
      <c r="H94" s="141"/>
      <c r="I94" s="144" t="str">
        <f>IF(LEN(Table134[[#This Row],[Label]])&gt;0,"""label"" : { ""id"" : ""a7311ed0-9ba6-4a6e-8066-caa2a2247991"" , ""functor"" : ""tag list"" , ""components"" : [ { value"" : """ &amp; Table134[[#This Row],[Label]] &amp; """, ""type"" : ""string"" } ] },","")</f>
        <v/>
      </c>
      <c r="J94" s="145" t="str">
        <f ca="1">"{ ""src"" : ""agent://" &amp; Table134[[#This Row],[src]] &amp; """,  ""trgt"" : ""agent://" &amp; Table134[[#This Row],[trgt]] &amp; """ } " &amp; IF(LEN(OFFSET(Table134[[#This Row],[src]],1,0))&gt;0,", ","")</f>
        <v xml:space="preserve">{ "src" : "agent://c1835ecc-f9ea-4449-af7b-2fcea845763c",  "trgt" : "agent://622eae32-5c48-4c2f-8b93-dc655380e0e5" } , </v>
      </c>
    </row>
    <row r="95" spans="1:10" s="7" customFormat="1" x14ac:dyDescent="0.25">
      <c r="A95" s="143" t="s">
        <v>193</v>
      </c>
      <c r="B95" s="143" t="str">
        <f>VLOOKUP(Table134[[#This Row],[src]],Table1[[UUID]:[email]],2,FALSE)</f>
        <v>danderson@livelygig.com</v>
      </c>
      <c r="C95" s="140" t="s">
        <v>770</v>
      </c>
      <c r="D95" s="144" t="s">
        <v>937</v>
      </c>
      <c r="E95" s="144" t="str">
        <f>VLOOKUP(Table134[[#This Row],[trgt]],Table1[[UUID]:[email]],2,FALSE)</f>
        <v>livelygig@livelygig.com</v>
      </c>
      <c r="F95" s="144" t="str">
        <f>IF(Table134[[#This Row],[src]]&lt;Table134[[#This Row],[trgt]],Table134[[#This Row],[src]]&amp;Table134[[#This Row],[trgt]],Table134[[#This Row],[trgt]]&amp;Table134[[#This Row],[src]])</f>
        <v>622eae32-5c48-4c2f-8b93-dc655380e0e5eeeeeeee-eeee-eeee-eeee-eeeeeeeeeeee</v>
      </c>
      <c r="G95" s="141">
        <f>COUNTIF(Table134[DuplicateCheckId],Table134[[#This Row],[DuplicateCheckId]])-1</f>
        <v>0</v>
      </c>
      <c r="H95" s="144"/>
      <c r="I95" s="144" t="str">
        <f>IF(LEN(Table134[[#This Row],[Label]])&gt;0,"""label"" : { ""id"" : ""a7311ed0-9ba6-4a6e-8066-caa2a2247991"" , ""functor"" : ""tag list"" , ""components"" : [ { value"" : """ &amp; Table134[[#This Row],[Label]] &amp; """, ""type"" : ""string"" } ] },","")</f>
        <v/>
      </c>
      <c r="J95" s="145" t="str">
        <f ca="1">"{ ""src"" : ""agent://" &amp; Table134[[#This Row],[src]] &amp; """,  ""trgt"" : ""agent://" &amp; Table134[[#This Row],[trgt]] &amp; """ } " &amp; IF(LEN(OFFSET(Table134[[#This Row],[src]],1,0))&gt;0,", ","")</f>
        <v xml:space="preserve">{ "src" : "agent://622eae32-5c48-4c2f-8b93-dc655380e0e5",  "trgt" : "agent://eeeeeeee-eeee-eeee-eeee-eeeeeeeeeeee" } , </v>
      </c>
    </row>
    <row r="96" spans="1:10" s="7" customFormat="1" x14ac:dyDescent="0.25">
      <c r="A96" s="31" t="s">
        <v>195</v>
      </c>
      <c r="B96" s="31" t="str">
        <f>VLOOKUP(Table134[[#This Row],[src]],Table1[[UUID]:[email]],2,FALSE)</f>
        <v>mmartin@livelygig.com</v>
      </c>
      <c r="C96" s="140" t="s">
        <v>770</v>
      </c>
      <c r="D96" s="144" t="s">
        <v>937</v>
      </c>
      <c r="E96" s="144" t="str">
        <f>VLOOKUP(Table134[[#This Row],[trgt]],Table1[[UUID]:[email]],2,FALSE)</f>
        <v>livelygig@livelygig.com</v>
      </c>
      <c r="F96" s="144" t="str">
        <f>IF(Table134[[#This Row],[src]]&lt;Table134[[#This Row],[trgt]],Table134[[#This Row],[src]]&amp;Table134[[#This Row],[trgt]],Table134[[#This Row],[trgt]]&amp;Table134[[#This Row],[src]])</f>
        <v>6300a1bb-906c-4013-82cc-4d30f62dfac5eeeeeeee-eeee-eeee-eeee-eeeeeeeeeeee</v>
      </c>
      <c r="G96" s="141">
        <f>COUNTIF(Table134[DuplicateCheckId],Table134[[#This Row],[DuplicateCheckId]])-1</f>
        <v>0</v>
      </c>
      <c r="H96" s="144"/>
      <c r="I96" s="144" t="str">
        <f>IF(LEN(Table134[[#This Row],[Label]])&gt;0,"""label"" : { ""id"" : ""a7311ed0-9ba6-4a6e-8066-caa2a2247991"" , ""functor"" : ""tag list"" , ""components"" : [ { value"" : """ &amp; Table134[[#This Row],[Label]] &amp; """, ""type"" : ""string"" } ] },","")</f>
        <v/>
      </c>
      <c r="J96" s="145" t="str">
        <f ca="1">"{ ""src"" : ""agent://" &amp; Table134[[#This Row],[src]] &amp; """,  ""trgt"" : ""agent://" &amp; Table134[[#This Row],[trgt]] &amp; """ } " &amp; IF(LEN(OFFSET(Table134[[#This Row],[src]],1,0))&gt;0,", ","")</f>
        <v xml:space="preserve">{ "src" : "agent://6300a1bb-906c-4013-82cc-4d30f62dfac5",  "trgt" : "agent://eeeeeeee-eeee-eeee-eeee-eeeeeeeeeeee" } , </v>
      </c>
    </row>
    <row r="97" spans="1:10" s="7" customFormat="1" x14ac:dyDescent="0.25">
      <c r="A97" s="143" t="s">
        <v>228</v>
      </c>
      <c r="B97" s="143" t="str">
        <f>VLOOKUP(Table134[[#This Row],[src]],Table1[[UUID]:[email]],2,FALSE)</f>
        <v>cmendel@livelygig.com</v>
      </c>
      <c r="C97" s="140" t="s">
        <v>770</v>
      </c>
      <c r="D97" s="144" t="s">
        <v>937</v>
      </c>
      <c r="E97" s="144" t="str">
        <f>VLOOKUP(Table134[[#This Row],[trgt]],Table1[[UUID]:[email]],2,FALSE)</f>
        <v>livelygig@livelygig.com</v>
      </c>
      <c r="F97" s="144" t="str">
        <f>IF(Table134[[#This Row],[src]]&lt;Table134[[#This Row],[trgt]],Table134[[#This Row],[src]]&amp;Table134[[#This Row],[trgt]],Table134[[#This Row],[trgt]]&amp;Table134[[#This Row],[src]])</f>
        <v>63653fbb-2f01-4952-a455-a637f46db7eeeeeeeeee-eeee-eeee-eeee-eeeeeeeeeeee</v>
      </c>
      <c r="G97" s="141">
        <f>COUNTIF(Table134[DuplicateCheckId],Table134[[#This Row],[DuplicateCheckId]])-1</f>
        <v>0</v>
      </c>
      <c r="H97" s="144"/>
      <c r="I97" s="144" t="str">
        <f>IF(LEN(Table134[[#This Row],[Label]])&gt;0,"""label"" : { ""id"" : ""a7311ed0-9ba6-4a6e-8066-caa2a2247991"" , ""functor"" : ""tag list"" , ""components"" : [ { value"" : """ &amp; Table134[[#This Row],[Label]] &amp; """, ""type"" : ""string"" } ] },","")</f>
        <v/>
      </c>
      <c r="J97" s="145" t="str">
        <f ca="1">"{ ""src"" : ""agent://" &amp; Table134[[#This Row],[src]] &amp; """,  ""trgt"" : ""agent://" &amp; Table134[[#This Row],[trgt]] &amp; """ } " &amp; IF(LEN(OFFSET(Table134[[#This Row],[src]],1,0))&gt;0,", ","")</f>
        <v xml:space="preserve">{ "src" : "agent://63653fbb-2f01-4952-a455-a637f46db7ee",  "trgt" : "agent://eeeeeeee-eeee-eeee-eeee-eeeeeeeeeeee" } , </v>
      </c>
    </row>
    <row r="98" spans="1:10" s="7" customFormat="1" x14ac:dyDescent="0.25">
      <c r="A98" s="143" t="s">
        <v>237</v>
      </c>
      <c r="B98" s="139" t="str">
        <f>VLOOKUP(Table134[[#This Row],[src]],Table1[[UUID]:[email]],2,FALSE)</f>
        <v>sxun@livelygig.com</v>
      </c>
      <c r="C98" s="140" t="s">
        <v>770</v>
      </c>
      <c r="D98" s="144" t="s">
        <v>175</v>
      </c>
      <c r="E98" s="141" t="str">
        <f>VLOOKUP(Table134[[#This Row],[trgt]],Table1[[UUID]:[email]],2,FALSE)</f>
        <v>mkant@livelygig.com</v>
      </c>
      <c r="F98" s="141" t="str">
        <f>IF(Table134[[#This Row],[src]]&lt;Table134[[#This Row],[trgt]],Table134[[#This Row],[src]]&amp;Table134[[#This Row],[trgt]],Table134[[#This Row],[trgt]]&amp;Table134[[#This Row],[src]])</f>
        <v>7107881c-c5c3-4939-8886-5c7fd5a87b8c7c0fc06b-4f02-4bf8-8aea-f0125f397555</v>
      </c>
      <c r="G98" s="141">
        <f>COUNTIF(Table134[DuplicateCheckId],Table134[[#This Row],[DuplicateCheckId]])-1</f>
        <v>0</v>
      </c>
      <c r="H98" s="141"/>
      <c r="I98" s="144" t="str">
        <f>IF(LEN(Table134[[#This Row],[Label]])&gt;0,"""label"" : { ""id"" : ""a7311ed0-9ba6-4a6e-8066-caa2a2247991"" , ""functor"" : ""tag list"" , ""components"" : [ { value"" : """ &amp; Table134[[#This Row],[Label]] &amp; """, ""type"" : ""string"" } ] },","")</f>
        <v/>
      </c>
      <c r="J98" s="145" t="str">
        <f ca="1">"{ ""src"" : ""agent://" &amp; Table134[[#This Row],[src]] &amp; """,  ""trgt"" : ""agent://" &amp; Table134[[#This Row],[trgt]] &amp; """ } " &amp; IF(LEN(OFFSET(Table134[[#This Row],[src]],1,0))&gt;0,", ","")</f>
        <v xml:space="preserve">{ "src" : "agent://7107881c-c5c3-4939-8886-5c7fd5a87b8c",  "trgt" : "agent://7c0fc06b-4f02-4bf8-8aea-f0125f397555" } , </v>
      </c>
    </row>
    <row r="99" spans="1:10" s="7" customFormat="1" x14ac:dyDescent="0.25">
      <c r="A99" s="143" t="s">
        <v>237</v>
      </c>
      <c r="B99" s="143" t="str">
        <f>VLOOKUP(Table134[[#This Row],[src]],Table1[[UUID]:[email]],2,FALSE)</f>
        <v>sxun@livelygig.com</v>
      </c>
      <c r="C99" s="140" t="s">
        <v>770</v>
      </c>
      <c r="D99" s="144" t="s">
        <v>937</v>
      </c>
      <c r="E99" s="144" t="str">
        <f>VLOOKUP(Table134[[#This Row],[trgt]],Table1[[UUID]:[email]],2,FALSE)</f>
        <v>livelygig@livelygig.com</v>
      </c>
      <c r="F99" s="144" t="str">
        <f>IF(Table134[[#This Row],[src]]&lt;Table134[[#This Row],[trgt]],Table134[[#This Row],[src]]&amp;Table134[[#This Row],[trgt]],Table134[[#This Row],[trgt]]&amp;Table134[[#This Row],[src]])</f>
        <v>7107881c-c5c3-4939-8886-5c7fd5a87b8ceeeeeeee-eeee-eeee-eeee-eeeeeeeeeeee</v>
      </c>
      <c r="G99" s="141">
        <f>COUNTIF(Table134[DuplicateCheckId],Table134[[#This Row],[DuplicateCheckId]])-1</f>
        <v>0</v>
      </c>
      <c r="H99" s="144"/>
      <c r="I99" s="144" t="str">
        <f>IF(LEN(Table134[[#This Row],[Label]])&gt;0,"""label"" : { ""id"" : ""a7311ed0-9ba6-4a6e-8066-caa2a2247991"" , ""functor"" : ""tag list"" , ""components"" : [ { value"" : """ &amp; Table134[[#This Row],[Label]] &amp; """, ""type"" : ""string"" } ] },","")</f>
        <v/>
      </c>
      <c r="J99" s="145" t="str">
        <f ca="1">"{ ""src"" : ""agent://" &amp; Table134[[#This Row],[src]] &amp; """,  ""trgt"" : ""agent://" &amp; Table134[[#This Row],[trgt]] &amp; """ } " &amp; IF(LEN(OFFSET(Table134[[#This Row],[src]],1,0))&gt;0,", ","")</f>
        <v xml:space="preserve">{ "src" : "agent://7107881c-c5c3-4939-8886-5c7fd5a87b8c",  "trgt" : "agent://eeeeeeee-eeee-eeee-eeee-eeeeeeeeeeee" } , </v>
      </c>
    </row>
    <row r="100" spans="1:10" s="7" customFormat="1" x14ac:dyDescent="0.25">
      <c r="A100" s="143" t="s">
        <v>205</v>
      </c>
      <c r="B100" s="139" t="str">
        <f>VLOOKUP(Table134[[#This Row],[src]],Table1[[UUID]:[email]],2,FALSE)</f>
        <v>mdragomirov@livelygig.com</v>
      </c>
      <c r="C100" s="140" t="s">
        <v>770</v>
      </c>
      <c r="D100" s="144" t="s">
        <v>207</v>
      </c>
      <c r="E100" s="141" t="str">
        <f>VLOOKUP(Table134[[#This Row],[trgt]],Table1[[UUID]:[email]],2,FALSE)</f>
        <v>rvogts@livelygig.com</v>
      </c>
      <c r="F100" s="141" t="str">
        <f>IF(Table134[[#This Row],[src]]&lt;Table134[[#This Row],[trgt]],Table134[[#This Row],[src]]&amp;Table134[[#This Row],[trgt]],Table134[[#This Row],[trgt]]&amp;Table134[[#This Row],[src]])</f>
        <v>770495fe-e2b3-43aa-925a-dc4223a99c92b54e7190-040d-469d-8836-dd7afa6aed91</v>
      </c>
      <c r="G100" s="141">
        <f>COUNTIF(Table134[DuplicateCheckId],Table134[[#This Row],[DuplicateCheckId]])-1</f>
        <v>0</v>
      </c>
      <c r="H100" s="141"/>
      <c r="I100" s="144" t="str">
        <f>IF(LEN(Table134[[#This Row],[Label]])&gt;0,"""label"" : { ""id"" : ""a7311ed0-9ba6-4a6e-8066-caa2a2247991"" , ""functor"" : ""tag list"" , ""components"" : [ { value"" : """ &amp; Table134[[#This Row],[Label]] &amp; """, ""type"" : ""string"" } ] },","")</f>
        <v/>
      </c>
      <c r="J100" s="145" t="str">
        <f ca="1">"{ ""src"" : ""agent://" &amp; Table134[[#This Row],[src]] &amp; """,  ""trgt"" : ""agent://" &amp; Table134[[#This Row],[trgt]] &amp; """ } " &amp; IF(LEN(OFFSET(Table134[[#This Row],[src]],1,0))&gt;0,", ","")</f>
        <v xml:space="preserve">{ "src" : "agent://770495fe-e2b3-43aa-925a-dc4223a99c92",  "trgt" : "agent://b54e7190-040d-469d-8836-dd7afa6aed91" } , </v>
      </c>
    </row>
    <row r="101" spans="1:10" s="7" customFormat="1" x14ac:dyDescent="0.25">
      <c r="A101" s="143" t="s">
        <v>205</v>
      </c>
      <c r="B101" s="143" t="str">
        <f>VLOOKUP(Table134[[#This Row],[src]],Table1[[UUID]:[email]],2,FALSE)</f>
        <v>mdragomirov@livelygig.com</v>
      </c>
      <c r="C101" s="140" t="s">
        <v>770</v>
      </c>
      <c r="D101" s="144" t="s">
        <v>937</v>
      </c>
      <c r="E101" s="144" t="str">
        <f>VLOOKUP(Table134[[#This Row],[trgt]],Table1[[UUID]:[email]],2,FALSE)</f>
        <v>livelygig@livelygig.com</v>
      </c>
      <c r="F101" s="144" t="str">
        <f>IF(Table134[[#This Row],[src]]&lt;Table134[[#This Row],[trgt]],Table134[[#This Row],[src]]&amp;Table134[[#This Row],[trgt]],Table134[[#This Row],[trgt]]&amp;Table134[[#This Row],[src]])</f>
        <v>770495fe-e2b3-43aa-925a-dc4223a99c92eeeeeeee-eeee-eeee-eeee-eeeeeeeeeeee</v>
      </c>
      <c r="G101" s="141">
        <f>COUNTIF(Table134[DuplicateCheckId],Table134[[#This Row],[DuplicateCheckId]])-1</f>
        <v>0</v>
      </c>
      <c r="H101" s="144"/>
      <c r="I101" s="144" t="str">
        <f>IF(LEN(Table134[[#This Row],[Label]])&gt;0,"""label"" : { ""id"" : ""a7311ed0-9ba6-4a6e-8066-caa2a2247991"" , ""functor"" : ""tag list"" , ""components"" : [ { value"" : """ &amp; Table134[[#This Row],[Label]] &amp; """, ""type"" : ""string"" } ] },","")</f>
        <v/>
      </c>
      <c r="J101" s="145" t="str">
        <f ca="1">"{ ""src"" : ""agent://" &amp; Table134[[#This Row],[src]] &amp; """,  ""trgt"" : ""agent://" &amp; Table134[[#This Row],[trgt]] &amp; """ } " &amp; IF(LEN(OFFSET(Table134[[#This Row],[src]],1,0))&gt;0,", ","")</f>
        <v xml:space="preserve">{ "src" : "agent://770495fe-e2b3-43aa-925a-dc4223a99c92",  "trgt" : "agent://eeeeeeee-eeee-eeee-eeee-eeeeeeeeeeee" } , </v>
      </c>
    </row>
    <row r="102" spans="1:10" s="7" customFormat="1" x14ac:dyDescent="0.25">
      <c r="A102" s="31" t="s">
        <v>211</v>
      </c>
      <c r="B102" s="31" t="str">
        <f>VLOOKUP(Table134[[#This Row],[src]],Table1[[UUID]:[email]],2,FALSE)</f>
        <v>famador@livelygig.com</v>
      </c>
      <c r="C102" s="140" t="s">
        <v>770</v>
      </c>
      <c r="D102" s="144" t="s">
        <v>937</v>
      </c>
      <c r="E102" s="144" t="str">
        <f>VLOOKUP(Table134[[#This Row],[trgt]],Table1[[UUID]:[email]],2,FALSE)</f>
        <v>livelygig@livelygig.com</v>
      </c>
      <c r="F102" s="144" t="str">
        <f>IF(Table134[[#This Row],[src]]&lt;Table134[[#This Row],[trgt]],Table134[[#This Row],[src]]&amp;Table134[[#This Row],[trgt]],Table134[[#This Row],[trgt]]&amp;Table134[[#This Row],[src]])</f>
        <v>7766a637-23b8-44aa-a043-3ccba9693d98eeeeeeee-eeee-eeee-eeee-eeeeeeeeeeee</v>
      </c>
      <c r="G102" s="141">
        <f>COUNTIF(Table134[DuplicateCheckId],Table134[[#This Row],[DuplicateCheckId]])-1</f>
        <v>0</v>
      </c>
      <c r="H102" s="144"/>
      <c r="I102" s="144" t="str">
        <f>IF(LEN(Table134[[#This Row],[Label]])&gt;0,"""label"" : { ""id"" : ""a7311ed0-9ba6-4a6e-8066-caa2a2247991"" , ""functor"" : ""tag list"" , ""components"" : [ { value"" : """ &amp; Table134[[#This Row],[Label]] &amp; """, ""type"" : ""string"" } ] },","")</f>
        <v/>
      </c>
      <c r="J102" s="145" t="str">
        <f ca="1">"{ ""src"" : ""agent://" &amp; Table134[[#This Row],[src]] &amp; """,  ""trgt"" : ""agent://" &amp; Table134[[#This Row],[trgt]] &amp; """ } " &amp; IF(LEN(OFFSET(Table134[[#This Row],[src]],1,0))&gt;0,", ","")</f>
        <v xml:space="preserve">{ "src" : "agent://7766a637-23b8-44aa-a043-3ccba9693d98",  "trgt" : "agent://eeeeeeee-eeee-eeee-eeee-eeeeeeeeeeee" } , </v>
      </c>
    </row>
    <row r="103" spans="1:10" s="7" customFormat="1" x14ac:dyDescent="0.25">
      <c r="A103" s="143" t="s">
        <v>174</v>
      </c>
      <c r="B103" s="139" t="str">
        <f>VLOOKUP(Table134[[#This Row],[src]],Table1[[UUID]:[email]],2,FALSE)</f>
        <v>gsami@livelygig.com</v>
      </c>
      <c r="C103" s="140" t="s">
        <v>770</v>
      </c>
      <c r="D103" s="144" t="s">
        <v>186</v>
      </c>
      <c r="E103" s="141" t="str">
        <f>VLOOKUP(Table134[[#This Row],[trgt]],Table1[[UUID]:[email]],2,FALSE)</f>
        <v>jdean@livelygig.com</v>
      </c>
      <c r="F103" s="141" t="str">
        <f>IF(Table134[[#This Row],[src]]&lt;Table134[[#This Row],[trgt]],Table134[[#This Row],[src]]&amp;Table134[[#This Row],[trgt]],Table134[[#This Row],[trgt]]&amp;Table134[[#This Row],[src]])</f>
        <v>79effdbf-2779-4049-be0b-d8c0c284046e8ae601e0-32dd-49d0-8c34-76196ad59861</v>
      </c>
      <c r="G103" s="141">
        <f>COUNTIF(Table134[DuplicateCheckId],Table134[[#This Row],[DuplicateCheckId]])-1</f>
        <v>0</v>
      </c>
      <c r="H103" s="141"/>
      <c r="I103" s="144" t="str">
        <f>IF(LEN(Table134[[#This Row],[Label]])&gt;0,"""label"" : { ""id"" : ""a7311ed0-9ba6-4a6e-8066-caa2a2247991"" , ""functor"" : ""tag list"" , ""components"" : [ { value"" : """ &amp; Table134[[#This Row],[Label]] &amp; """, ""type"" : ""string"" } ] },","")</f>
        <v/>
      </c>
      <c r="J103" s="145" t="str">
        <f ca="1">"{ ""src"" : ""agent://" &amp; Table134[[#This Row],[src]] &amp; """,  ""trgt"" : ""agent://" &amp; Table134[[#This Row],[trgt]] &amp; """ } " &amp; IF(LEN(OFFSET(Table134[[#This Row],[src]],1,0))&gt;0,", ","")</f>
        <v xml:space="preserve">{ "src" : "agent://79effdbf-2779-4049-be0b-d8c0c284046e",  "trgt" : "agent://8ae601e0-32dd-49d0-8c34-76196ad59861" } , </v>
      </c>
    </row>
    <row r="104" spans="1:10" s="7" customFormat="1" x14ac:dyDescent="0.25">
      <c r="A104" s="143" t="s">
        <v>174</v>
      </c>
      <c r="B104" s="143" t="str">
        <f>VLOOKUP(Table134[[#This Row],[src]],Table1[[UUID]:[email]],2,FALSE)</f>
        <v>gsami@livelygig.com</v>
      </c>
      <c r="C104" s="140" t="s">
        <v>770</v>
      </c>
      <c r="D104" s="144" t="s">
        <v>937</v>
      </c>
      <c r="E104" s="144" t="str">
        <f>VLOOKUP(Table134[[#This Row],[trgt]],Table1[[UUID]:[email]],2,FALSE)</f>
        <v>livelygig@livelygig.com</v>
      </c>
      <c r="F104" s="144" t="str">
        <f>IF(Table134[[#This Row],[src]]&lt;Table134[[#This Row],[trgt]],Table134[[#This Row],[src]]&amp;Table134[[#This Row],[trgt]],Table134[[#This Row],[trgt]]&amp;Table134[[#This Row],[src]])</f>
        <v>79effdbf-2779-4049-be0b-d8c0c284046eeeeeeeee-eeee-eeee-eeee-eeeeeeeeeeee</v>
      </c>
      <c r="G104" s="141">
        <f>COUNTIF(Table134[DuplicateCheckId],Table134[[#This Row],[DuplicateCheckId]])-1</f>
        <v>0</v>
      </c>
      <c r="H104" s="144"/>
      <c r="I104" s="144" t="str">
        <f>IF(LEN(Table134[[#This Row],[Label]])&gt;0,"""label"" : { ""id"" : ""a7311ed0-9ba6-4a6e-8066-caa2a2247991"" , ""functor"" : ""tag list"" , ""components"" : [ { value"" : """ &amp; Table134[[#This Row],[Label]] &amp; """, ""type"" : ""string"" } ] },","")</f>
        <v/>
      </c>
      <c r="J104" s="145" t="str">
        <f ca="1">"{ ""src"" : ""agent://" &amp; Table134[[#This Row],[src]] &amp; """,  ""trgt"" : ""agent://" &amp; Table134[[#This Row],[trgt]] &amp; """ } " &amp; IF(LEN(OFFSET(Table134[[#This Row],[src]],1,0))&gt;0,", ","")</f>
        <v xml:space="preserve">{ "src" : "agent://79effdbf-2779-4049-be0b-d8c0c284046e",  "trgt" : "agent://eeeeeeee-eeee-eeee-eeee-eeeeeeeeeeee" } , </v>
      </c>
    </row>
    <row r="105" spans="1:10" s="7" customFormat="1" x14ac:dyDescent="0.25">
      <c r="A105" s="31" t="s">
        <v>175</v>
      </c>
      <c r="B105" s="31" t="str">
        <f>VLOOKUP(Table134[[#This Row],[src]],Table1[[UUID]:[email]],2,FALSE)</f>
        <v>mkant@livelygig.com</v>
      </c>
      <c r="C105" s="140" t="s">
        <v>770</v>
      </c>
      <c r="D105" s="144" t="s">
        <v>937</v>
      </c>
      <c r="E105" s="144" t="str">
        <f>VLOOKUP(Table134[[#This Row],[trgt]],Table1[[UUID]:[email]],2,FALSE)</f>
        <v>livelygig@livelygig.com</v>
      </c>
      <c r="F105" s="144" t="str">
        <f>IF(Table134[[#This Row],[src]]&lt;Table134[[#This Row],[trgt]],Table134[[#This Row],[src]]&amp;Table134[[#This Row],[trgt]],Table134[[#This Row],[trgt]]&amp;Table134[[#This Row],[src]])</f>
        <v>7c0fc06b-4f02-4bf8-8aea-f0125f397555eeeeeeee-eeee-eeee-eeee-eeeeeeeeeeee</v>
      </c>
      <c r="G105" s="141">
        <f>COUNTIF(Table134[DuplicateCheckId],Table134[[#This Row],[DuplicateCheckId]])-1</f>
        <v>0</v>
      </c>
      <c r="H105" s="144"/>
      <c r="I105" s="144" t="str">
        <f>IF(LEN(Table134[[#This Row],[Label]])&gt;0,"""label"" : { ""id"" : ""a7311ed0-9ba6-4a6e-8066-caa2a2247991"" , ""functor"" : ""tag list"" , ""components"" : [ { value"" : """ &amp; Table134[[#This Row],[Label]] &amp; """, ""type"" : ""string"" } ] },","")</f>
        <v/>
      </c>
      <c r="J105" s="145" t="str">
        <f ca="1">"{ ""src"" : ""agent://" &amp; Table134[[#This Row],[src]] &amp; """,  ""trgt"" : ""agent://" &amp; Table134[[#This Row],[trgt]] &amp; """ } " &amp; IF(LEN(OFFSET(Table134[[#This Row],[src]],1,0))&gt;0,", ","")</f>
        <v xml:space="preserve">{ "src" : "agent://7c0fc06b-4f02-4bf8-8aea-f0125f397555",  "trgt" : "agent://eeeeeeee-eeee-eeee-eeee-eeeeeeeeeeee" } , </v>
      </c>
    </row>
    <row r="106" spans="1:10" s="7" customFormat="1" x14ac:dyDescent="0.25">
      <c r="A106" s="143" t="s">
        <v>186</v>
      </c>
      <c r="B106" s="139" t="str">
        <f>VLOOKUP(Table134[[#This Row],[src]],Table1[[UUID]:[email]],2,FALSE)</f>
        <v>jdean@livelygig.com</v>
      </c>
      <c r="C106" s="140" t="s">
        <v>770</v>
      </c>
      <c r="D106" s="144" t="s">
        <v>186</v>
      </c>
      <c r="E106" s="141" t="str">
        <f>VLOOKUP(Table134[[#This Row],[trgt]],Table1[[UUID]:[email]],2,FALSE)</f>
        <v>jdean@livelygig.com</v>
      </c>
      <c r="F106" s="141" t="str">
        <f>IF(Table134[[#This Row],[src]]&lt;Table134[[#This Row],[trgt]],Table134[[#This Row],[src]]&amp;Table134[[#This Row],[trgt]],Table134[[#This Row],[trgt]]&amp;Table134[[#This Row],[src]])</f>
        <v>8ae601e0-32dd-49d0-8c34-76196ad598618ae601e0-32dd-49d0-8c34-76196ad59861</v>
      </c>
      <c r="G106" s="141">
        <f>COUNTIF(Table134[DuplicateCheckId],Table134[[#This Row],[DuplicateCheckId]])-1</f>
        <v>0</v>
      </c>
      <c r="H106" s="141"/>
      <c r="I106" s="144" t="str">
        <f>IF(LEN(Table134[[#This Row],[Label]])&gt;0,"""label"" : { ""id"" : ""a7311ed0-9ba6-4a6e-8066-caa2a2247991"" , ""functor"" : ""tag list"" , ""components"" : [ { value"" : """ &amp; Table134[[#This Row],[Label]] &amp; """, ""type"" : ""string"" } ] },","")</f>
        <v/>
      </c>
      <c r="J106" s="145" t="str">
        <f ca="1">"{ ""src"" : ""agent://" &amp; Table134[[#This Row],[src]] &amp; """,  ""trgt"" : ""agent://" &amp; Table134[[#This Row],[trgt]] &amp; """ } " &amp; IF(LEN(OFFSET(Table134[[#This Row],[src]],1,0))&gt;0,", ","")</f>
        <v xml:space="preserve">{ "src" : "agent://8ae601e0-32dd-49d0-8c34-76196ad59861",  "trgt" : "agent://8ae601e0-32dd-49d0-8c34-76196ad59861" } , </v>
      </c>
    </row>
    <row r="107" spans="1:10" s="7" customFormat="1" x14ac:dyDescent="0.25">
      <c r="A107" s="143" t="s">
        <v>233</v>
      </c>
      <c r="B107" s="139" t="str">
        <f>VLOOKUP(Table134[[#This Row],[src]],Table1[[UUID]:[email]],2,FALSE)</f>
        <v>mhakim@livelygig.com</v>
      </c>
      <c r="C107" s="140" t="s">
        <v>770</v>
      </c>
      <c r="D107" s="144" t="s">
        <v>186</v>
      </c>
      <c r="E107" s="141" t="str">
        <f>VLOOKUP(Table134[[#This Row],[trgt]],Table1[[UUID]:[email]],2,FALSE)</f>
        <v>jdean@livelygig.com</v>
      </c>
      <c r="F107" s="141" t="str">
        <f>IF(Table134[[#This Row],[src]]&lt;Table134[[#This Row],[trgt]],Table134[[#This Row],[src]]&amp;Table134[[#This Row],[trgt]],Table134[[#This Row],[trgt]]&amp;Table134[[#This Row],[src]])</f>
        <v>8ae601e0-32dd-49d0-8c34-76196ad59861af258f6f-4dea-4f5a-936d-be49c638b262</v>
      </c>
      <c r="G107" s="141">
        <f>COUNTIF(Table134[DuplicateCheckId],Table134[[#This Row],[DuplicateCheckId]])-1</f>
        <v>0</v>
      </c>
      <c r="H107" s="141"/>
      <c r="I107" s="144" t="str">
        <f>IF(LEN(Table134[[#This Row],[Label]])&gt;0,"""label"" : { ""id"" : ""a7311ed0-9ba6-4a6e-8066-caa2a2247991"" , ""functor"" : ""tag list"" , ""components"" : [ { value"" : """ &amp; Table134[[#This Row],[Label]] &amp; """, ""type"" : ""string"" } ] },","")</f>
        <v/>
      </c>
      <c r="J107" s="145" t="str">
        <f ca="1">"{ ""src"" : ""agent://" &amp; Table134[[#This Row],[src]] &amp; """,  ""trgt"" : ""agent://" &amp; Table134[[#This Row],[trgt]] &amp; """ } " &amp; IF(LEN(OFFSET(Table134[[#This Row],[src]],1,0))&gt;0,", ","")</f>
        <v xml:space="preserve">{ "src" : "agent://af258f6f-4dea-4f5a-936d-be49c638b262",  "trgt" : "agent://8ae601e0-32dd-49d0-8c34-76196ad59861" } , </v>
      </c>
    </row>
    <row r="108" spans="1:10" s="7" customFormat="1" x14ac:dyDescent="0.25">
      <c r="A108" s="143" t="s">
        <v>198</v>
      </c>
      <c r="B108" s="139" t="str">
        <f>VLOOKUP(Table134[[#This Row],[src]],Table1[[UUID]:[email]],2,FALSE)</f>
        <v>mmorris@livelygig.com</v>
      </c>
      <c r="C108" s="140" t="s">
        <v>770</v>
      </c>
      <c r="D108" s="144" t="s">
        <v>186</v>
      </c>
      <c r="E108" s="141" t="str">
        <f>VLOOKUP(Table134[[#This Row],[trgt]],Table1[[UUID]:[email]],2,FALSE)</f>
        <v>jdean@livelygig.com</v>
      </c>
      <c r="F108" s="141" t="str">
        <f>IF(Table134[[#This Row],[src]]&lt;Table134[[#This Row],[trgt]],Table134[[#This Row],[src]]&amp;Table134[[#This Row],[trgt]],Table134[[#This Row],[trgt]]&amp;Table134[[#This Row],[src]])</f>
        <v>8ae601e0-32dd-49d0-8c34-76196ad59861ee988673-4459-4630-91c3-6f6d9084641e</v>
      </c>
      <c r="G108" s="141">
        <f>COUNTIF(Table134[DuplicateCheckId],Table134[[#This Row],[DuplicateCheckId]])-1</f>
        <v>0</v>
      </c>
      <c r="H108" s="141"/>
      <c r="I108" s="144" t="str">
        <f>IF(LEN(Table134[[#This Row],[Label]])&gt;0,"""label"" : { ""id"" : ""a7311ed0-9ba6-4a6e-8066-caa2a2247991"" , ""functor"" : ""tag list"" , ""components"" : [ { value"" : """ &amp; Table134[[#This Row],[Label]] &amp; """, ""type"" : ""string"" } ] },","")</f>
        <v/>
      </c>
      <c r="J108" s="145" t="str">
        <f ca="1">"{ ""src"" : ""agent://" &amp; Table134[[#This Row],[src]] &amp; """,  ""trgt"" : ""agent://" &amp; Table134[[#This Row],[trgt]] &amp; """ } " &amp; IF(LEN(OFFSET(Table134[[#This Row],[src]],1,0))&gt;0,", ","")</f>
        <v xml:space="preserve">{ "src" : "agent://ee988673-4459-4630-91c3-6f6d9084641e",  "trgt" : "agent://8ae601e0-32dd-49d0-8c34-76196ad59861" } , </v>
      </c>
    </row>
    <row r="109" spans="1:10" s="7" customFormat="1" x14ac:dyDescent="0.25">
      <c r="A109" s="143" t="s">
        <v>186</v>
      </c>
      <c r="B109" s="143" t="str">
        <f>VLOOKUP(Table134[[#This Row],[src]],Table1[[UUID]:[email]],2,FALSE)</f>
        <v>jdean@livelygig.com</v>
      </c>
      <c r="C109" s="140" t="s">
        <v>770</v>
      </c>
      <c r="D109" s="144" t="s">
        <v>937</v>
      </c>
      <c r="E109" s="144" t="str">
        <f>VLOOKUP(Table134[[#This Row],[trgt]],Table1[[UUID]:[email]],2,FALSE)</f>
        <v>livelygig@livelygig.com</v>
      </c>
      <c r="F109" s="144" t="str">
        <f>IF(Table134[[#This Row],[src]]&lt;Table134[[#This Row],[trgt]],Table134[[#This Row],[src]]&amp;Table134[[#This Row],[trgt]],Table134[[#This Row],[trgt]]&amp;Table134[[#This Row],[src]])</f>
        <v>8ae601e0-32dd-49d0-8c34-76196ad59861eeeeeeee-eeee-eeee-eeee-eeeeeeeeeeee</v>
      </c>
      <c r="G109" s="141">
        <f>COUNTIF(Table134[DuplicateCheckId],Table134[[#This Row],[DuplicateCheckId]])-1</f>
        <v>0</v>
      </c>
      <c r="H109" s="144"/>
      <c r="I109" s="144" t="str">
        <f>IF(LEN(Table134[[#This Row],[Label]])&gt;0,"""label"" : { ""id"" : ""a7311ed0-9ba6-4a6e-8066-caa2a2247991"" , ""functor"" : ""tag list"" , ""components"" : [ { value"" : """ &amp; Table134[[#This Row],[Label]] &amp; """, ""type"" : ""string"" } ] },","")</f>
        <v/>
      </c>
      <c r="J109" s="145" t="str">
        <f ca="1">"{ ""src"" : ""agent://" &amp; Table134[[#This Row],[src]] &amp; """,  ""trgt"" : ""agent://" &amp; Table134[[#This Row],[trgt]] &amp; """ } " &amp; IF(LEN(OFFSET(Table134[[#This Row],[src]],1,0))&gt;0,", ","")</f>
        <v xml:space="preserve">{ "src" : "agent://8ae601e0-32dd-49d0-8c34-76196ad59861",  "trgt" : "agent://eeeeeeee-eeee-eeee-eeee-eeeeeeeeeeee" } , </v>
      </c>
    </row>
    <row r="110" spans="1:10" s="7" customFormat="1" x14ac:dyDescent="0.25">
      <c r="A110" s="143" t="s">
        <v>732</v>
      </c>
      <c r="B110" s="139" t="str">
        <f>VLOOKUP(Table134[[#This Row],[src]],Table1[[UUID]:[email]],2,FALSE)</f>
        <v>anadir@livelygig.com</v>
      </c>
      <c r="C110" s="140" t="s">
        <v>772</v>
      </c>
      <c r="D110" s="149" t="s">
        <v>732</v>
      </c>
      <c r="E110" s="141" t="str">
        <f>VLOOKUP(Table134[[#This Row],[trgt]],Table1[[UUID]:[email]],2,FALSE)</f>
        <v>anadir@livelygig.com</v>
      </c>
      <c r="F110" s="141" t="str">
        <f>IF(Table134[[#This Row],[src]]&lt;Table134[[#This Row],[trgt]],Table134[[#This Row],[src]]&amp;Table134[[#This Row],[trgt]],Table134[[#This Row],[trgt]]&amp;Table134[[#This Row],[src]])</f>
        <v>8ce7d7d3-4c83-48a5-b3b5-1eb0400f04088ce7d7d3-4c83-48a5-b3b5-1eb0400f0408</v>
      </c>
      <c r="G110" s="141">
        <f>COUNTIF(Table134[DuplicateCheckId],Table134[[#This Row],[DuplicateCheckId]])-1</f>
        <v>0</v>
      </c>
      <c r="H110" s="141"/>
      <c r="I110" s="141" t="str">
        <f>IF(LEN(Table134[[#This Row],[Label]])&gt;0,"""label"" : { ""id"" : ""a7311ed0-9ba6-4a6e-8066-caa2a2247991"" , ""functor"" : ""tag list"" , ""components"" : [ { value"" : """ &amp; Table134[[#This Row],[Label]] &amp; """, ""type"" : ""string"" } ] },","")</f>
        <v/>
      </c>
      <c r="J110" s="145" t="str">
        <f ca="1">"{ ""src"" : ""agent://" &amp; Table134[[#This Row],[src]] &amp; """,  ""trgt"" : ""agent://" &amp; Table134[[#This Row],[trgt]] &amp; """ } " &amp; IF(LEN(OFFSET(Table134[[#This Row],[src]],1,0))&gt;0,", ","")</f>
        <v xml:space="preserve">{ "src" : "agent://8ce7d7d3-4c83-48a5-b3b5-1eb0400f0408",  "trgt" : "agent://8ce7d7d3-4c83-48a5-b3b5-1eb0400f0408" } , </v>
      </c>
    </row>
    <row r="111" spans="1:10" s="7" customFormat="1" x14ac:dyDescent="0.25">
      <c r="A111" s="147" t="s">
        <v>732</v>
      </c>
      <c r="B111" s="139" t="str">
        <f>VLOOKUP(Table134[[#This Row],[src]],Table1[[UUID]:[email]],2,FALSE)</f>
        <v>anadir@livelygig.com</v>
      </c>
      <c r="C111" s="140" t="s">
        <v>770</v>
      </c>
      <c r="D111" s="144" t="s">
        <v>937</v>
      </c>
      <c r="E111" s="141" t="str">
        <f>VLOOKUP(Table134[[#This Row],[trgt]],Table1[[UUID]:[email]],2,FALSE)</f>
        <v>livelygig@livelygig.com</v>
      </c>
      <c r="F111" s="141" t="str">
        <f>IF(Table134[[#This Row],[src]]&lt;Table134[[#This Row],[trgt]],Table134[[#This Row],[src]]&amp;Table134[[#This Row],[trgt]],Table134[[#This Row],[trgt]]&amp;Table134[[#This Row],[src]])</f>
        <v>8ce7d7d3-4c83-48a5-b3b5-1eb0400f0408eeeeeeee-eeee-eeee-eeee-eeeeeeeeeeee</v>
      </c>
      <c r="G111" s="141">
        <f>COUNTIF(Table134[DuplicateCheckId],Table134[[#This Row],[DuplicateCheckId]])-1</f>
        <v>0</v>
      </c>
      <c r="H111" s="141"/>
      <c r="I111" s="141" t="str">
        <f>IF(LEN(Table134[[#This Row],[Label]])&gt;0,"""label"" : { ""id"" : ""a7311ed0-9ba6-4a6e-8066-caa2a2247991"" , ""functor"" : ""tag list"" , ""components"" : [ { value"" : """ &amp; Table134[[#This Row],[Label]] &amp; """, ""type"" : ""string"" } ] },","")</f>
        <v/>
      </c>
      <c r="J111" s="145" t="str">
        <f ca="1">"{ ""src"" : ""agent://" &amp; Table134[[#This Row],[src]] &amp; """,  ""trgt"" : ""agent://" &amp; Table134[[#This Row],[trgt]] &amp; """ } " &amp; IF(LEN(OFFSET(Table134[[#This Row],[src]],1,0))&gt;0,", ","")</f>
        <v xml:space="preserve">{ "src" : "agent://8ce7d7d3-4c83-48a5-b3b5-1eb0400f0408",  "trgt" : "agent://eeeeeeee-eeee-eeee-eeee-eeeeeeeeeeee" } , </v>
      </c>
    </row>
    <row r="112" spans="1:10" s="7" customFormat="1" x14ac:dyDescent="0.25">
      <c r="A112" s="31" t="s">
        <v>183</v>
      </c>
      <c r="B112" s="31" t="str">
        <f>VLOOKUP(Table134[[#This Row],[src]],Table1[[UUID]:[email]],2,FALSE)</f>
        <v>erice@livelygig.com</v>
      </c>
      <c r="C112" s="140" t="s">
        <v>770</v>
      </c>
      <c r="D112" s="144" t="s">
        <v>937</v>
      </c>
      <c r="E112" s="144" t="str">
        <f>VLOOKUP(Table134[[#This Row],[trgt]],Table1[[UUID]:[email]],2,FALSE)</f>
        <v>livelygig@livelygig.com</v>
      </c>
      <c r="F112" s="144" t="str">
        <f>IF(Table134[[#This Row],[src]]&lt;Table134[[#This Row],[trgt]],Table134[[#This Row],[src]]&amp;Table134[[#This Row],[trgt]],Table134[[#This Row],[trgt]]&amp;Table134[[#This Row],[src]])</f>
        <v>90139a7b-12bc-4ca1-b8c1-05f15f8baeb3eeeeeeee-eeee-eeee-eeee-eeeeeeeeeeee</v>
      </c>
      <c r="G112" s="141">
        <f>COUNTIF(Table134[DuplicateCheckId],Table134[[#This Row],[DuplicateCheckId]])-1</f>
        <v>0</v>
      </c>
      <c r="H112" s="144"/>
      <c r="I112" s="144" t="str">
        <f>IF(LEN(Table134[[#This Row],[Label]])&gt;0,"""label"" : { ""id"" : ""a7311ed0-9ba6-4a6e-8066-caa2a2247991"" , ""functor"" : ""tag list"" , ""components"" : [ { value"" : """ &amp; Table134[[#This Row],[Label]] &amp; """, ""type"" : ""string"" } ] },","")</f>
        <v/>
      </c>
      <c r="J112" s="145" t="str">
        <f ca="1">"{ ""src"" : ""agent://" &amp; Table134[[#This Row],[src]] &amp; """,  ""trgt"" : ""agent://" &amp; Table134[[#This Row],[trgt]] &amp; """ } " &amp; IF(LEN(OFFSET(Table134[[#This Row],[src]],1,0))&gt;0,", ","")</f>
        <v xml:space="preserve">{ "src" : "agent://90139a7b-12bc-4ca1-b8c1-05f15f8baeb3",  "trgt" : "agent://eeeeeeee-eeee-eeee-eeee-eeeeeeeeeeee" } , </v>
      </c>
    </row>
    <row r="113" spans="1:10" s="7" customFormat="1" x14ac:dyDescent="0.25">
      <c r="A113" s="143" t="s">
        <v>189</v>
      </c>
      <c r="B113" s="139" t="str">
        <f>VLOOKUP(Table134[[#This Row],[src]],Table1[[UUID]:[email]],2,FALSE)</f>
        <v>mhill@livelygig.com</v>
      </c>
      <c r="C113" s="140" t="s">
        <v>770</v>
      </c>
      <c r="D113" s="144" t="s">
        <v>165</v>
      </c>
      <c r="E113" s="141" t="str">
        <f>VLOOKUP(Table134[[#This Row],[trgt]],Table1[[UUID]:[email]],2,FALSE)</f>
        <v>mrao@livelygig.com</v>
      </c>
      <c r="F113" s="141" t="str">
        <f>IF(Table134[[#This Row],[src]]&lt;Table134[[#This Row],[trgt]],Table134[[#This Row],[src]]&amp;Table134[[#This Row],[trgt]],Table134[[#This Row],[trgt]]&amp;Table134[[#This Row],[src]])</f>
        <v>904e5b1e-1314-41da-bdac-f79ff7722e779202217f-e525-46e8-b539-8d2206a526d0</v>
      </c>
      <c r="G113" s="141">
        <f>COUNTIF(Table134[DuplicateCheckId],Table134[[#This Row],[DuplicateCheckId]])-1</f>
        <v>0</v>
      </c>
      <c r="H113" s="141"/>
      <c r="I113" s="144" t="str">
        <f>IF(LEN(Table134[[#This Row],[Label]])&gt;0,"""label"" : { ""id"" : ""a7311ed0-9ba6-4a6e-8066-caa2a2247991"" , ""functor"" : ""tag list"" , ""components"" : [ { value"" : """ &amp; Table134[[#This Row],[Label]] &amp; """, ""type"" : ""string"" } ] },","")</f>
        <v/>
      </c>
      <c r="J113" s="145" t="str">
        <f ca="1">"{ ""src"" : ""agent://" &amp; Table134[[#This Row],[src]] &amp; """,  ""trgt"" : ""agent://" &amp; Table134[[#This Row],[trgt]] &amp; """ } " &amp; IF(LEN(OFFSET(Table134[[#This Row],[src]],1,0))&gt;0,", ","")</f>
        <v xml:space="preserve">{ "src" : "agent://9202217f-e525-46e8-b539-8d2206a526d0",  "trgt" : "agent://904e5b1e-1314-41da-bdac-f79ff7722e77" } , </v>
      </c>
    </row>
    <row r="114" spans="1:10" s="7" customFormat="1" x14ac:dyDescent="0.25">
      <c r="A114" s="143" t="s">
        <v>216</v>
      </c>
      <c r="B114" s="139" t="str">
        <f>VLOOKUP(Table134[[#This Row],[src]],Table1[[UUID]:[email]],2,FALSE)</f>
        <v>kdragic@livelygig.com</v>
      </c>
      <c r="C114" s="140" t="s">
        <v>770</v>
      </c>
      <c r="D114" s="144" t="s">
        <v>165</v>
      </c>
      <c r="E114" s="141" t="str">
        <f>VLOOKUP(Table134[[#This Row],[trgt]],Table1[[UUID]:[email]],2,FALSE)</f>
        <v>mrao@livelygig.com</v>
      </c>
      <c r="F114" s="141" t="str">
        <f>IF(Table134[[#This Row],[src]]&lt;Table134[[#This Row],[trgt]],Table134[[#This Row],[src]]&amp;Table134[[#This Row],[trgt]],Table134[[#This Row],[trgt]]&amp;Table134[[#This Row],[src]])</f>
        <v>904e5b1e-1314-41da-bdac-f79ff7722e7794a8c78e-a71b-449d-aee7-38590853c242</v>
      </c>
      <c r="G114" s="141">
        <f>COUNTIF(Table134[DuplicateCheckId],Table134[[#This Row],[DuplicateCheckId]])-1</f>
        <v>0</v>
      </c>
      <c r="H114" s="141"/>
      <c r="I114" s="144" t="str">
        <f>IF(LEN(Table134[[#This Row],[Label]])&gt;0,"""label"" : { ""id"" : ""a7311ed0-9ba6-4a6e-8066-caa2a2247991"" , ""functor"" : ""tag list"" , ""components"" : [ { value"" : """ &amp; Table134[[#This Row],[Label]] &amp; """, ""type"" : ""string"" } ] },","")</f>
        <v/>
      </c>
      <c r="J114" s="145" t="str">
        <f ca="1">"{ ""src"" : ""agent://" &amp; Table134[[#This Row],[src]] &amp; """,  ""trgt"" : ""agent://" &amp; Table134[[#This Row],[trgt]] &amp; """ } " &amp; IF(LEN(OFFSET(Table134[[#This Row],[src]],1,0))&gt;0,", ","")</f>
        <v xml:space="preserve">{ "src" : "agent://94a8c78e-a71b-449d-aee7-38590853c242",  "trgt" : "agent://904e5b1e-1314-41da-bdac-f79ff7722e77" } , </v>
      </c>
    </row>
    <row r="115" spans="1:10" s="7" customFormat="1" x14ac:dyDescent="0.25">
      <c r="A115" s="143" t="s">
        <v>165</v>
      </c>
      <c r="B115" s="139" t="str">
        <f>VLOOKUP(Table134[[#This Row],[src]],Table1[[UUID]:[email]],2,FALSE)</f>
        <v>mrao@livelygig.com</v>
      </c>
      <c r="C115" s="140" t="s">
        <v>770</v>
      </c>
      <c r="D115" s="144" t="s">
        <v>220</v>
      </c>
      <c r="E115" s="141" t="str">
        <f>VLOOKUP(Table134[[#This Row],[trgt]],Table1[[UUID]:[email]],2,FALSE)</f>
        <v>csalvage@livelygig.com</v>
      </c>
      <c r="F115" s="141" t="str">
        <f>IF(Table134[[#This Row],[src]]&lt;Table134[[#This Row],[trgt]],Table134[[#This Row],[src]]&amp;Table134[[#This Row],[trgt]],Table134[[#This Row],[trgt]]&amp;Table134[[#This Row],[src]])</f>
        <v>904e5b1e-1314-41da-bdac-f79ff7722e77d57e47d9-3ad4-45d3-9dd9-c7898dcfbfbc</v>
      </c>
      <c r="G115" s="141">
        <f>COUNTIF(Table134[DuplicateCheckId],Table134[[#This Row],[DuplicateCheckId]])-1</f>
        <v>0</v>
      </c>
      <c r="H115" s="144" t="s">
        <v>784</v>
      </c>
      <c r="I115"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5" s="145" t="str">
        <f ca="1">"{ ""src"" : ""agent://" &amp; Table134[[#This Row],[src]] &amp; """,  ""trgt"" : ""agent://" &amp; Table134[[#This Row],[trgt]] &amp; """ } " &amp; IF(LEN(OFFSET(Table134[[#This Row],[src]],1,0))&gt;0,", ","")</f>
        <v xml:space="preserve">{ "src" : "agent://904e5b1e-1314-41da-bdac-f79ff7722e77",  "trgt" : "agent://d57e47d9-3ad4-45d3-9dd9-c7898dcfbfbc" } , </v>
      </c>
    </row>
    <row r="116" spans="1:10" s="7" customFormat="1" x14ac:dyDescent="0.25">
      <c r="A116" s="143" t="s">
        <v>165</v>
      </c>
      <c r="B116" s="143" t="str">
        <f>VLOOKUP(Table134[[#This Row],[src]],Table1[[UUID]:[email]],2,FALSE)</f>
        <v>mrao@livelygig.com</v>
      </c>
      <c r="C116" s="140" t="s">
        <v>770</v>
      </c>
      <c r="D116" s="144" t="s">
        <v>937</v>
      </c>
      <c r="E116" s="144" t="str">
        <f>VLOOKUP(Table134[[#This Row],[trgt]],Table1[[UUID]:[email]],2,FALSE)</f>
        <v>livelygig@livelygig.com</v>
      </c>
      <c r="F116" s="144" t="str">
        <f>IF(Table134[[#This Row],[src]]&lt;Table134[[#This Row],[trgt]],Table134[[#This Row],[src]]&amp;Table134[[#This Row],[trgt]],Table134[[#This Row],[trgt]]&amp;Table134[[#This Row],[src]])</f>
        <v>904e5b1e-1314-41da-bdac-f79ff7722e77eeeeeeee-eeee-eeee-eeee-eeeeeeeeeeee</v>
      </c>
      <c r="G116" s="141">
        <f>COUNTIF(Table134[DuplicateCheckId],Table134[[#This Row],[DuplicateCheckId]])-1</f>
        <v>0</v>
      </c>
      <c r="H116" s="144"/>
      <c r="I116" s="144" t="str">
        <f>IF(LEN(Table134[[#This Row],[Label]])&gt;0,"""label"" : { ""id"" : ""a7311ed0-9ba6-4a6e-8066-caa2a2247991"" , ""functor"" : ""tag list"" , ""components"" : [ { value"" : """ &amp; Table134[[#This Row],[Label]] &amp; """, ""type"" : ""string"" } ] },","")</f>
        <v/>
      </c>
      <c r="J116" s="145" t="str">
        <f ca="1">"{ ""src"" : ""agent://" &amp; Table134[[#This Row],[src]] &amp; """,  ""trgt"" : ""agent://" &amp; Table134[[#This Row],[trgt]] &amp; """ } " &amp; IF(LEN(OFFSET(Table134[[#This Row],[src]],1,0))&gt;0,", ","")</f>
        <v xml:space="preserve">{ "src" : "agent://904e5b1e-1314-41da-bdac-f79ff7722e77",  "trgt" : "agent://eeeeeeee-eeee-eeee-eeee-eeeeeeeeeeee" } , </v>
      </c>
    </row>
    <row r="117" spans="1:10" s="7" customFormat="1" x14ac:dyDescent="0.25">
      <c r="A117" s="143" t="s">
        <v>189</v>
      </c>
      <c r="B117" s="143" t="str">
        <f>VLOOKUP(Table134[[#This Row],[src]],Table1[[UUID]:[email]],2,FALSE)</f>
        <v>mhill@livelygig.com</v>
      </c>
      <c r="C117" s="140" t="s">
        <v>770</v>
      </c>
      <c r="D117" s="144" t="s">
        <v>937</v>
      </c>
      <c r="E117" s="144" t="str">
        <f>VLOOKUP(Table134[[#This Row],[trgt]],Table1[[UUID]:[email]],2,FALSE)</f>
        <v>livelygig@livelygig.com</v>
      </c>
      <c r="F117" s="144" t="str">
        <f>IF(Table134[[#This Row],[src]]&lt;Table134[[#This Row],[trgt]],Table134[[#This Row],[src]]&amp;Table134[[#This Row],[trgt]],Table134[[#This Row],[trgt]]&amp;Table134[[#This Row],[src]])</f>
        <v>9202217f-e525-46e8-b539-8d2206a526d0eeeeeeee-eeee-eeee-eeee-eeeeeeeeeeee</v>
      </c>
      <c r="G117" s="141">
        <f>COUNTIF(Table134[DuplicateCheckId],Table134[[#This Row],[DuplicateCheckId]])-1</f>
        <v>0</v>
      </c>
      <c r="H117" s="144"/>
      <c r="I117" s="144" t="str">
        <f>IF(LEN(Table134[[#This Row],[Label]])&gt;0,"""label"" : { ""id"" : ""a7311ed0-9ba6-4a6e-8066-caa2a2247991"" , ""functor"" : ""tag list"" , ""components"" : [ { value"" : """ &amp; Table134[[#This Row],[Label]] &amp; """, ""type"" : ""string"" } ] },","")</f>
        <v/>
      </c>
      <c r="J117" s="145" t="str">
        <f ca="1">"{ ""src"" : ""agent://" &amp; Table134[[#This Row],[src]] &amp; """,  ""trgt"" : ""agent://" &amp; Table134[[#This Row],[trgt]] &amp; """ } " &amp; IF(LEN(OFFSET(Table134[[#This Row],[src]],1,0))&gt;0,", ","")</f>
        <v xml:space="preserve">{ "src" : "agent://9202217f-e525-46e8-b539-8d2206a526d0",  "trgt" : "agent://eeeeeeee-eeee-eeee-eeee-eeeeeeeeeeee" } , </v>
      </c>
    </row>
    <row r="118" spans="1:10" s="7" customFormat="1" x14ac:dyDescent="0.25">
      <c r="A118" s="143" t="s">
        <v>191</v>
      </c>
      <c r="B118" s="139" t="str">
        <f>VLOOKUP(Table134[[#This Row],[src]],Table1[[UUID]:[email]],2,FALSE)</f>
        <v>gmiller@livelygig.com</v>
      </c>
      <c r="C118" s="140" t="s">
        <v>770</v>
      </c>
      <c r="D118" s="144" t="s">
        <v>199</v>
      </c>
      <c r="E118" s="141" t="str">
        <f>VLOOKUP(Table134[[#This Row],[trgt]],Table1[[UUID]:[email]],2,FALSE)</f>
        <v>rmurphy@livelygig.com</v>
      </c>
      <c r="F118" s="141" t="str">
        <f>IF(Table134[[#This Row],[src]]&lt;Table134[[#This Row],[trgt]],Table134[[#This Row],[src]]&amp;Table134[[#This Row],[trgt]],Table134[[#This Row],[trgt]]&amp;Table134[[#This Row],[src]])</f>
        <v>93a381ad-c00d-4ee3-9a5a-fa47308efe64a0182840-d318-48dc-a2f9-550d9a39b9b5</v>
      </c>
      <c r="G118" s="141">
        <f>COUNTIF(Table134[DuplicateCheckId],Table134[[#This Row],[DuplicateCheckId]])-1</f>
        <v>0</v>
      </c>
      <c r="H118" s="141"/>
      <c r="I118" s="144" t="str">
        <f>IF(LEN(Table134[[#This Row],[Label]])&gt;0,"""label"" : { ""id"" : ""a7311ed0-9ba6-4a6e-8066-caa2a2247991"" , ""functor"" : ""tag list"" , ""components"" : [ { value"" : """ &amp; Table134[[#This Row],[Label]] &amp; """, ""type"" : ""string"" } ] },","")</f>
        <v/>
      </c>
      <c r="J118" s="145" t="str">
        <f ca="1">"{ ""src"" : ""agent://" &amp; Table134[[#This Row],[src]] &amp; """,  ""trgt"" : ""agent://" &amp; Table134[[#This Row],[trgt]] &amp; """ } " &amp; IF(LEN(OFFSET(Table134[[#This Row],[src]],1,0))&gt;0,", ","")</f>
        <v xml:space="preserve">{ "src" : "agent://a0182840-d318-48dc-a2f9-550d9a39b9b5",  "trgt" : "agent://93a381ad-c00d-4ee3-9a5a-fa47308efe64" } , </v>
      </c>
    </row>
    <row r="119" spans="1:10" s="7" customFormat="1" x14ac:dyDescent="0.25">
      <c r="A119" s="143" t="s">
        <v>168</v>
      </c>
      <c r="B119" s="139" t="str">
        <f>VLOOKUP(Table134[[#This Row],[src]],Table1[[UUID]:[email]],2,FALSE)</f>
        <v>sbalan@livelygig.com</v>
      </c>
      <c r="C119" s="140" t="s">
        <v>770</v>
      </c>
      <c r="D119" s="144" t="s">
        <v>199</v>
      </c>
      <c r="E119" s="141" t="str">
        <f>VLOOKUP(Table134[[#This Row],[trgt]],Table1[[UUID]:[email]],2,FALSE)</f>
        <v>rmurphy@livelygig.com</v>
      </c>
      <c r="F119" s="141" t="str">
        <f>IF(Table134[[#This Row],[src]]&lt;Table134[[#This Row],[trgt]],Table134[[#This Row],[src]]&amp;Table134[[#This Row],[trgt]],Table134[[#This Row],[trgt]]&amp;Table134[[#This Row],[src]])</f>
        <v>93a381ad-c00d-4ee3-9a5a-fa47308efe64b65fb366-a405-41e9-82c5-f51726fad95b</v>
      </c>
      <c r="G119" s="141">
        <f>COUNTIF(Table134[DuplicateCheckId],Table134[[#This Row],[DuplicateCheckId]])-1</f>
        <v>0</v>
      </c>
      <c r="H119" s="144" t="s">
        <v>784</v>
      </c>
      <c r="I119"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19" s="145" t="str">
        <f ca="1">"{ ""src"" : ""agent://" &amp; Table134[[#This Row],[src]] &amp; """,  ""trgt"" : ""agent://" &amp; Table134[[#This Row],[trgt]] &amp; """ } " &amp; IF(LEN(OFFSET(Table134[[#This Row],[src]],1,0))&gt;0,", ","")</f>
        <v xml:space="preserve">{ "src" : "agent://b65fb366-a405-41e9-82c5-f51726fad95b",  "trgt" : "agent://93a381ad-c00d-4ee3-9a5a-fa47308efe64" } , </v>
      </c>
    </row>
    <row r="120" spans="1:10" s="7" customFormat="1" x14ac:dyDescent="0.25">
      <c r="A120" s="31" t="s">
        <v>199</v>
      </c>
      <c r="B120" s="31" t="str">
        <f>VLOOKUP(Table134[[#This Row],[src]],Table1[[UUID]:[email]],2,FALSE)</f>
        <v>rmurphy@livelygig.com</v>
      </c>
      <c r="C120" s="140" t="s">
        <v>770</v>
      </c>
      <c r="D120" s="144" t="s">
        <v>937</v>
      </c>
      <c r="E120" s="144" t="str">
        <f>VLOOKUP(Table134[[#This Row],[trgt]],Table1[[UUID]:[email]],2,FALSE)</f>
        <v>livelygig@livelygig.com</v>
      </c>
      <c r="F120" s="144" t="str">
        <f>IF(Table134[[#This Row],[src]]&lt;Table134[[#This Row],[trgt]],Table134[[#This Row],[src]]&amp;Table134[[#This Row],[trgt]],Table134[[#This Row],[trgt]]&amp;Table134[[#This Row],[src]])</f>
        <v>93a381ad-c00d-4ee3-9a5a-fa47308efe64eeeeeeee-eeee-eeee-eeee-eeeeeeeeeeee</v>
      </c>
      <c r="G120" s="141">
        <f>COUNTIF(Table134[DuplicateCheckId],Table134[[#This Row],[DuplicateCheckId]])-1</f>
        <v>0</v>
      </c>
      <c r="H120" s="144"/>
      <c r="I120" s="144" t="str">
        <f>IF(LEN(Table134[[#This Row],[Label]])&gt;0,"""label"" : { ""id"" : ""a7311ed0-9ba6-4a6e-8066-caa2a2247991"" , ""functor"" : ""tag list"" , ""components"" : [ { value"" : """ &amp; Table134[[#This Row],[Label]] &amp; """, ""type"" : ""string"" } ] },","")</f>
        <v/>
      </c>
      <c r="J120" s="145" t="str">
        <f ca="1">"{ ""src"" : ""agent://" &amp; Table134[[#This Row],[src]] &amp; """,  ""trgt"" : ""agent://" &amp; Table134[[#This Row],[trgt]] &amp; """ } " &amp; IF(LEN(OFFSET(Table134[[#This Row],[src]],1,0))&gt;0,", ","")</f>
        <v xml:space="preserve">{ "src" : "agent://93a381ad-c00d-4ee3-9a5a-fa47308efe64",  "trgt" : "agent://eeeeeeee-eeee-eeee-eeee-eeeeeeeeeeee" } , </v>
      </c>
    </row>
    <row r="121" spans="1:10" s="7" customFormat="1" x14ac:dyDescent="0.25">
      <c r="A121" s="143" t="s">
        <v>201</v>
      </c>
      <c r="B121" s="139" t="str">
        <f>VLOOKUP(Table134[[#This Row],[src]],Table1[[UUID]:[email]],2,FALSE)</f>
        <v>kmoore@livelygig.com</v>
      </c>
      <c r="C121" s="140" t="s">
        <v>770</v>
      </c>
      <c r="D121" s="144" t="s">
        <v>222</v>
      </c>
      <c r="E121" s="141" t="str">
        <f>VLOOKUP(Table134[[#This Row],[trgt]],Table1[[UUID]:[email]],2,FALSE)</f>
        <v>kestevez@livelygig.com</v>
      </c>
      <c r="F121" s="141" t="str">
        <f>IF(Table134[[#This Row],[src]]&lt;Table134[[#This Row],[trgt]],Table134[[#This Row],[src]]&amp;Table134[[#This Row],[trgt]],Table134[[#This Row],[trgt]]&amp;Table134[[#This Row],[src]])</f>
        <v>9497068c-5c42-48e2-8de9-14a2e44dc651bc9721c0-6db1-4dd3-a5e2-4e3823ac112b</v>
      </c>
      <c r="G121" s="141">
        <f>COUNTIF(Table134[DuplicateCheckId],Table134[[#This Row],[DuplicateCheckId]])-1</f>
        <v>0</v>
      </c>
      <c r="H121" s="141"/>
      <c r="I121" s="144" t="str">
        <f>IF(LEN(Table134[[#This Row],[Label]])&gt;0,"""label"" : { ""id"" : ""a7311ed0-9ba6-4a6e-8066-caa2a2247991"" , ""functor"" : ""tag list"" , ""components"" : [ { value"" : """ &amp; Table134[[#This Row],[Label]] &amp; """, ""type"" : ""string"" } ] },","")</f>
        <v/>
      </c>
      <c r="J121" s="145" t="str">
        <f ca="1">"{ ""src"" : ""agent://" &amp; Table134[[#This Row],[src]] &amp; """,  ""trgt"" : ""agent://" &amp; Table134[[#This Row],[trgt]] &amp; """ } " &amp; IF(LEN(OFFSET(Table134[[#This Row],[src]],1,0))&gt;0,", ","")</f>
        <v xml:space="preserve">{ "src" : "agent://bc9721c0-6db1-4dd3-a5e2-4e3823ac112b",  "trgt" : "agent://9497068c-5c42-48e2-8de9-14a2e44dc651" } , </v>
      </c>
    </row>
    <row r="122" spans="1:10" s="7" customFormat="1" x14ac:dyDescent="0.25">
      <c r="A122" s="143" t="s">
        <v>222</v>
      </c>
      <c r="B122" s="143" t="str">
        <f>VLOOKUP(Table134[[#This Row],[src]],Table1[[UUID]:[email]],2,FALSE)</f>
        <v>kestevez@livelygig.com</v>
      </c>
      <c r="C122" s="140" t="s">
        <v>770</v>
      </c>
      <c r="D122" s="144" t="s">
        <v>937</v>
      </c>
      <c r="E122" s="144" t="str">
        <f>VLOOKUP(Table134[[#This Row],[trgt]],Table1[[UUID]:[email]],2,FALSE)</f>
        <v>livelygig@livelygig.com</v>
      </c>
      <c r="F122" s="144" t="str">
        <f>IF(Table134[[#This Row],[src]]&lt;Table134[[#This Row],[trgt]],Table134[[#This Row],[src]]&amp;Table134[[#This Row],[trgt]],Table134[[#This Row],[trgt]]&amp;Table134[[#This Row],[src]])</f>
        <v>9497068c-5c42-48e2-8de9-14a2e44dc651eeeeeeee-eeee-eeee-eeee-eeeeeeeeeeee</v>
      </c>
      <c r="G122" s="141">
        <f>COUNTIF(Table134[DuplicateCheckId],Table134[[#This Row],[DuplicateCheckId]])-1</f>
        <v>0</v>
      </c>
      <c r="H122" s="144"/>
      <c r="I122" s="144" t="str">
        <f>IF(LEN(Table134[[#This Row],[Label]])&gt;0,"""label"" : { ""id"" : ""a7311ed0-9ba6-4a6e-8066-caa2a2247991"" , ""functor"" : ""tag list"" , ""components"" : [ { value"" : """ &amp; Table134[[#This Row],[Label]] &amp; """, ""type"" : ""string"" } ] },","")</f>
        <v/>
      </c>
      <c r="J122" s="145" t="str">
        <f ca="1">"{ ""src"" : ""agent://" &amp; Table134[[#This Row],[src]] &amp; """,  ""trgt"" : ""agent://" &amp; Table134[[#This Row],[trgt]] &amp; """ } " &amp; IF(LEN(OFFSET(Table134[[#This Row],[src]],1,0))&gt;0,", ","")</f>
        <v xml:space="preserve">{ "src" : "agent://9497068c-5c42-48e2-8de9-14a2e44dc651",  "trgt" : "agent://eeeeeeee-eeee-eeee-eeee-eeeeeeeeeeee" } , </v>
      </c>
    </row>
    <row r="123" spans="1:10" s="7" customFormat="1" x14ac:dyDescent="0.25">
      <c r="A123" s="143" t="s">
        <v>223</v>
      </c>
      <c r="B123" s="139" t="str">
        <f>VLOOKUP(Table134[[#This Row],[src]],Table1[[UUID]:[email]],2,FALSE)</f>
        <v>mmachado@livelygig.com</v>
      </c>
      <c r="C123" s="140" t="s">
        <v>770</v>
      </c>
      <c r="D123" s="144" t="s">
        <v>216</v>
      </c>
      <c r="E123" s="141" t="str">
        <f>VLOOKUP(Table134[[#This Row],[trgt]],Table1[[UUID]:[email]],2,FALSE)</f>
        <v>kdragic@livelygig.com</v>
      </c>
      <c r="F123" s="141" t="str">
        <f>IF(Table134[[#This Row],[src]]&lt;Table134[[#This Row],[trgt]],Table134[[#This Row],[src]]&amp;Table134[[#This Row],[trgt]],Table134[[#This Row],[trgt]]&amp;Table134[[#This Row],[src]])</f>
        <v>94a8c78e-a71b-449d-aee7-38590853c242dfe045e9-42ad-41e5-a2a0-9890b219e4f7</v>
      </c>
      <c r="G123" s="141">
        <f>COUNTIF(Table134[DuplicateCheckId],Table134[[#This Row],[DuplicateCheckId]])-1</f>
        <v>0</v>
      </c>
      <c r="H123" s="141"/>
      <c r="I123" s="144" t="str">
        <f>IF(LEN(Table134[[#This Row],[Label]])&gt;0,"""label"" : { ""id"" : ""a7311ed0-9ba6-4a6e-8066-caa2a2247991"" , ""functor"" : ""tag list"" , ""components"" : [ { value"" : """ &amp; Table134[[#This Row],[Label]] &amp; """, ""type"" : ""string"" } ] },","")</f>
        <v/>
      </c>
      <c r="J123" s="145" t="str">
        <f ca="1">"{ ""src"" : ""agent://" &amp; Table134[[#This Row],[src]] &amp; """,  ""trgt"" : ""agent://" &amp; Table134[[#This Row],[trgt]] &amp; """ } " &amp; IF(LEN(OFFSET(Table134[[#This Row],[src]],1,0))&gt;0,", ","")</f>
        <v xml:space="preserve">{ "src" : "agent://dfe045e9-42ad-41e5-a2a0-9890b219e4f7",  "trgt" : "agent://94a8c78e-a71b-449d-aee7-38590853c242" } , </v>
      </c>
    </row>
    <row r="124" spans="1:10" s="7" customFormat="1" x14ac:dyDescent="0.25">
      <c r="A124" s="143" t="s">
        <v>216</v>
      </c>
      <c r="B124" s="143" t="str">
        <f>VLOOKUP(Table134[[#This Row],[src]],Table1[[UUID]:[email]],2,FALSE)</f>
        <v>kdragic@livelygig.com</v>
      </c>
      <c r="C124" s="140" t="s">
        <v>770</v>
      </c>
      <c r="D124" s="144" t="s">
        <v>937</v>
      </c>
      <c r="E124" s="144" t="str">
        <f>VLOOKUP(Table134[[#This Row],[trgt]],Table1[[UUID]:[email]],2,FALSE)</f>
        <v>livelygig@livelygig.com</v>
      </c>
      <c r="F124" s="144" t="str">
        <f>IF(Table134[[#This Row],[src]]&lt;Table134[[#This Row],[trgt]],Table134[[#This Row],[src]]&amp;Table134[[#This Row],[trgt]],Table134[[#This Row],[trgt]]&amp;Table134[[#This Row],[src]])</f>
        <v>94a8c78e-a71b-449d-aee7-38590853c242eeeeeeee-eeee-eeee-eeee-eeeeeeeeeeee</v>
      </c>
      <c r="G124" s="141">
        <f>COUNTIF(Table134[DuplicateCheckId],Table134[[#This Row],[DuplicateCheckId]])-1</f>
        <v>0</v>
      </c>
      <c r="H124" s="144"/>
      <c r="I124" s="144" t="str">
        <f>IF(LEN(Table134[[#This Row],[Label]])&gt;0,"""label"" : { ""id"" : ""a7311ed0-9ba6-4a6e-8066-caa2a2247991"" , ""functor"" : ""tag list"" , ""components"" : [ { value"" : """ &amp; Table134[[#This Row],[Label]] &amp; """, ""type"" : ""string"" } ] },","")</f>
        <v/>
      </c>
      <c r="J124" s="145" t="str">
        <f ca="1">"{ ""src"" : ""agent://" &amp; Table134[[#This Row],[src]] &amp; """,  ""trgt"" : ""agent://" &amp; Table134[[#This Row],[trgt]] &amp; """ } " &amp; IF(LEN(OFFSET(Table134[[#This Row],[src]],1,0))&gt;0,", ","")</f>
        <v xml:space="preserve">{ "src" : "agent://94a8c78e-a71b-449d-aee7-38590853c242",  "trgt" : "agent://eeeeeeee-eeee-eeee-eeee-eeeeeeeeeeee" } , </v>
      </c>
    </row>
    <row r="125" spans="1:10" s="7" customFormat="1" x14ac:dyDescent="0.25">
      <c r="A125" s="143" t="s">
        <v>224</v>
      </c>
      <c r="B125" s="139" t="str">
        <f>VLOOKUP(Table134[[#This Row],[src]],Table1[[UUID]:[email]],2,FALSE)</f>
        <v>dbenitez@livelygig.com</v>
      </c>
      <c r="C125" s="140" t="s">
        <v>770</v>
      </c>
      <c r="D125" s="144" t="s">
        <v>241</v>
      </c>
      <c r="E125" s="141" t="str">
        <f>VLOOKUP(Table134[[#This Row],[trgt]],Table1[[UUID]:[email]],2,FALSE)</f>
        <v>ralfarsi@livelygig.com</v>
      </c>
      <c r="F125" s="141" t="str">
        <f>IF(Table134[[#This Row],[src]]&lt;Table134[[#This Row],[trgt]],Table134[[#This Row],[src]]&amp;Table134[[#This Row],[trgt]],Table134[[#This Row],[trgt]]&amp;Table134[[#This Row],[src]])</f>
        <v>95580059-5628-403f-81c8-a3c5aa4d91ec955f3107-fd5f-46bc-a28d-f18f82cc8cf6</v>
      </c>
      <c r="G125" s="141">
        <f>COUNTIF(Table134[DuplicateCheckId],Table134[[#This Row],[DuplicateCheckId]])-1</f>
        <v>0</v>
      </c>
      <c r="H125" s="141"/>
      <c r="I125" s="144" t="str">
        <f>IF(LEN(Table134[[#This Row],[Label]])&gt;0,"""label"" : { ""id"" : ""a7311ed0-9ba6-4a6e-8066-caa2a2247991"" , ""functor"" : ""tag list"" , ""components"" : [ { value"" : """ &amp; Table134[[#This Row],[Label]] &amp; """, ""type"" : ""string"" } ] },","")</f>
        <v/>
      </c>
      <c r="J125" s="145" t="str">
        <f ca="1">"{ ""src"" : ""agent://" &amp; Table134[[#This Row],[src]] &amp; """,  ""trgt"" : ""agent://" &amp; Table134[[#This Row],[trgt]] &amp; """ } " &amp; IF(LEN(OFFSET(Table134[[#This Row],[src]],1,0))&gt;0,", ","")</f>
        <v xml:space="preserve">{ "src" : "agent://955f3107-fd5f-46bc-a28d-f18f82cc8cf6",  "trgt" : "agent://95580059-5628-403f-81c8-a3c5aa4d91ec" } , </v>
      </c>
    </row>
    <row r="126" spans="1:10" s="7" customFormat="1" x14ac:dyDescent="0.25">
      <c r="A126" s="143" t="s">
        <v>241</v>
      </c>
      <c r="B126" s="143" t="str">
        <f>VLOOKUP(Table134[[#This Row],[src]],Table1[[UUID]:[email]],2,FALSE)</f>
        <v>ralfarsi@livelygig.com</v>
      </c>
      <c r="C126" s="140" t="s">
        <v>770</v>
      </c>
      <c r="D126" s="144" t="s">
        <v>937</v>
      </c>
      <c r="E126" s="144" t="str">
        <f>VLOOKUP(Table134[[#This Row],[trgt]],Table1[[UUID]:[email]],2,FALSE)</f>
        <v>livelygig@livelygig.com</v>
      </c>
      <c r="F126" s="144" t="str">
        <f>IF(Table134[[#This Row],[src]]&lt;Table134[[#This Row],[trgt]],Table134[[#This Row],[src]]&amp;Table134[[#This Row],[trgt]],Table134[[#This Row],[trgt]]&amp;Table134[[#This Row],[src]])</f>
        <v>95580059-5628-403f-81c8-a3c5aa4d91eceeeeeeee-eeee-eeee-eeee-eeeeeeeeeeee</v>
      </c>
      <c r="G126" s="141">
        <f>COUNTIF(Table134[DuplicateCheckId],Table134[[#This Row],[DuplicateCheckId]])-1</f>
        <v>0</v>
      </c>
      <c r="H126" s="144"/>
      <c r="I126" s="144" t="str">
        <f>IF(LEN(Table134[[#This Row],[Label]])&gt;0,"""label"" : { ""id"" : ""a7311ed0-9ba6-4a6e-8066-caa2a2247991"" , ""functor"" : ""tag list"" , ""components"" : [ { value"" : """ &amp; Table134[[#This Row],[Label]] &amp; """, ""type"" : ""string"" } ] },","")</f>
        <v/>
      </c>
      <c r="J126" s="145" t="str">
        <f ca="1">"{ ""src"" : ""agent://" &amp; Table134[[#This Row],[src]] &amp; """,  ""trgt"" : ""agent://" &amp; Table134[[#This Row],[trgt]] &amp; """ } " &amp; IF(LEN(OFFSET(Table134[[#This Row],[src]],1,0))&gt;0,", ","")</f>
        <v xml:space="preserve">{ "src" : "agent://95580059-5628-403f-81c8-a3c5aa4d91ec",  "trgt" : "agent://eeeeeeee-eeee-eeee-eeee-eeeeeeeeeeee" } , </v>
      </c>
    </row>
    <row r="127" spans="1:10" s="7" customFormat="1" x14ac:dyDescent="0.25">
      <c r="A127" s="143" t="s">
        <v>224</v>
      </c>
      <c r="B127" s="143" t="str">
        <f>VLOOKUP(Table134[[#This Row],[src]],Table1[[UUID]:[email]],2,FALSE)</f>
        <v>dbenitez@livelygig.com</v>
      </c>
      <c r="C127" s="140" t="s">
        <v>770</v>
      </c>
      <c r="D127" s="144" t="s">
        <v>937</v>
      </c>
      <c r="E127" s="144" t="str">
        <f>VLOOKUP(Table134[[#This Row],[trgt]],Table1[[UUID]:[email]],2,FALSE)</f>
        <v>livelygig@livelygig.com</v>
      </c>
      <c r="F127" s="144" t="str">
        <f>IF(Table134[[#This Row],[src]]&lt;Table134[[#This Row],[trgt]],Table134[[#This Row],[src]]&amp;Table134[[#This Row],[trgt]],Table134[[#This Row],[trgt]]&amp;Table134[[#This Row],[src]])</f>
        <v>955f3107-fd5f-46bc-a28d-f18f82cc8cf6eeeeeeee-eeee-eeee-eeee-eeeeeeeeeeee</v>
      </c>
      <c r="G127" s="141">
        <f>COUNTIF(Table134[DuplicateCheckId],Table134[[#This Row],[DuplicateCheckId]])-1</f>
        <v>0</v>
      </c>
      <c r="H127" s="144"/>
      <c r="I127" s="144" t="str">
        <f>IF(LEN(Table134[[#This Row],[Label]])&gt;0,"""label"" : { ""id"" : ""a7311ed0-9ba6-4a6e-8066-caa2a2247991"" , ""functor"" : ""tag list"" , ""components"" : [ { value"" : """ &amp; Table134[[#This Row],[Label]] &amp; """, ""type"" : ""string"" } ] },","")</f>
        <v/>
      </c>
      <c r="J127" s="145" t="str">
        <f ca="1">"{ ""src"" : ""agent://" &amp; Table134[[#This Row],[src]] &amp; """,  ""trgt"" : ""agent://" &amp; Table134[[#This Row],[trgt]] &amp; """ } " &amp; IF(LEN(OFFSET(Table134[[#This Row],[src]],1,0))&gt;0,", ","")</f>
        <v xml:space="preserve">{ "src" : "agent://955f3107-fd5f-46bc-a28d-f18f82cc8cf6",  "trgt" : "agent://eeeeeeee-eeee-eeee-eeee-eeeeeeeeeeee" } , </v>
      </c>
    </row>
    <row r="128" spans="1:10" s="7" customFormat="1" x14ac:dyDescent="0.25">
      <c r="A128" s="143" t="s">
        <v>736</v>
      </c>
      <c r="B128" s="139" t="str">
        <f>VLOOKUP(Table134[[#This Row],[src]],Table1[[UUID]:[email]],2,FALSE)</f>
        <v>sbennett@livelygig.com</v>
      </c>
      <c r="C128" s="140" t="s">
        <v>772</v>
      </c>
      <c r="D128" s="150" t="s">
        <v>737</v>
      </c>
      <c r="E128" s="141" t="str">
        <f>VLOOKUP(Table134[[#This Row],[trgt]],Table1[[UUID]:[email]],2,FALSE)</f>
        <v>jwinger@livelygig.com</v>
      </c>
      <c r="F128" s="141" t="str">
        <f>IF(Table134[[#This Row],[src]]&lt;Table134[[#This Row],[trgt]],Table134[[#This Row],[src]]&amp;Table134[[#This Row],[trgt]],Table134[[#This Row],[trgt]]&amp;Table134[[#This Row],[src]])</f>
        <v>96af8409-0805-4b62-84fe-f434572e6c9f96d82e92-a79f-454d-bf2b-fe27b3b36871</v>
      </c>
      <c r="G128" s="141">
        <f>COUNTIF(Table134[DuplicateCheckId],Table134[[#This Row],[DuplicateCheckId]])-1</f>
        <v>0</v>
      </c>
      <c r="H128" s="141"/>
      <c r="I128" s="141" t="str">
        <f>IF(LEN(Table134[[#This Row],[Label]])&gt;0,"""label"" : { ""id"" : ""a7311ed0-9ba6-4a6e-8066-caa2a2247991"" , ""functor"" : ""tag list"" , ""components"" : [ { value"" : """ &amp; Table134[[#This Row],[Label]] &amp; """, ""type"" : ""string"" } ] },","")</f>
        <v/>
      </c>
      <c r="J128" s="145" t="str">
        <f ca="1">"{ ""src"" : ""agent://" &amp; Table134[[#This Row],[src]] &amp; """,  ""trgt"" : ""agent://" &amp; Table134[[#This Row],[trgt]] &amp; """ } " &amp; IF(LEN(OFFSET(Table134[[#This Row],[src]],1,0))&gt;0,", ","")</f>
        <v xml:space="preserve">{ "src" : "agent://96af8409-0805-4b62-84fe-f434572e6c9f",  "trgt" : "agent://96d82e92-a79f-454d-bf2b-fe27b3b36871" } , </v>
      </c>
    </row>
    <row r="129" spans="1:10" s="7" customFormat="1" x14ac:dyDescent="0.25">
      <c r="A129" s="143" t="s">
        <v>737</v>
      </c>
      <c r="B129" s="139" t="str">
        <f>VLOOKUP(Table134[[#This Row],[src]],Table1[[UUID]:[email]],2,FALSE)</f>
        <v>jwinger@livelygig.com</v>
      </c>
      <c r="C129" s="140" t="s">
        <v>772</v>
      </c>
      <c r="D129" s="150" t="s">
        <v>733</v>
      </c>
      <c r="E129" s="141" t="str">
        <f>VLOOKUP(Table134[[#This Row],[trgt]],Table1[[UUID]:[email]],2,FALSE)</f>
        <v>tbarnes@livelygig.com</v>
      </c>
      <c r="F129" s="141" t="str">
        <f>IF(Table134[[#This Row],[src]]&lt;Table134[[#This Row],[trgt]],Table134[[#This Row],[src]]&amp;Table134[[#This Row],[trgt]],Table134[[#This Row],[trgt]]&amp;Table134[[#This Row],[src]])</f>
        <v>96d82e92-a79f-454d-bf2b-fe27b3b3687197c8738f-a95b-4e35-a8b2-bac9cb0e14d1</v>
      </c>
      <c r="G129" s="141">
        <f>COUNTIF(Table134[DuplicateCheckId],Table134[[#This Row],[DuplicateCheckId]])-1</f>
        <v>0</v>
      </c>
      <c r="H129" s="141"/>
      <c r="I129" s="141" t="str">
        <f>IF(LEN(Table134[[#This Row],[Label]])&gt;0,"""label"" : { ""id"" : ""a7311ed0-9ba6-4a6e-8066-caa2a2247991"" , ""functor"" : ""tag list"" , ""components"" : [ { value"" : """ &amp; Table134[[#This Row],[Label]] &amp; """, ""type"" : ""string"" } ] },","")</f>
        <v/>
      </c>
      <c r="J129" s="145" t="str">
        <f ca="1">"{ ""src"" : ""agent://" &amp; Table134[[#This Row],[src]] &amp; """,  ""trgt"" : ""agent://" &amp; Table134[[#This Row],[trgt]] &amp; """ } " &amp; IF(LEN(OFFSET(Table134[[#This Row],[src]],1,0))&gt;0,", ","")</f>
        <v xml:space="preserve">{ "src" : "agent://96d82e92-a79f-454d-bf2b-fe27b3b36871",  "trgt" : "agent://97c8738f-a95b-4e35-a8b2-bac9cb0e14d1" } , </v>
      </c>
    </row>
    <row r="130" spans="1:10" s="7" customFormat="1" x14ac:dyDescent="0.25">
      <c r="A130" s="143" t="s">
        <v>214</v>
      </c>
      <c r="B130" s="143" t="str">
        <f>VLOOKUP(Table134[[#This Row],[src]],Table1[[UUID]:[email]],2,FALSE)</f>
        <v>mdonalds@livelygig.com</v>
      </c>
      <c r="C130" s="140" t="s">
        <v>770</v>
      </c>
      <c r="D130" s="144" t="s">
        <v>937</v>
      </c>
      <c r="E130" s="144" t="str">
        <f>VLOOKUP(Table134[[#This Row],[trgt]],Table1[[UUID]:[email]],2,FALSE)</f>
        <v>livelygig@livelygig.com</v>
      </c>
      <c r="F130" s="144" t="str">
        <f>IF(Table134[[#This Row],[src]]&lt;Table134[[#This Row],[trgt]],Table134[[#This Row],[src]]&amp;Table134[[#This Row],[trgt]],Table134[[#This Row],[trgt]]&amp;Table134[[#This Row],[src]])</f>
        <v>9c51c8d1-1948-4d63-9dc1-31e7ffe40865eeeeeeee-eeee-eeee-eeee-eeeeeeeeeeee</v>
      </c>
      <c r="G130" s="141">
        <f>COUNTIF(Table134[DuplicateCheckId],Table134[[#This Row],[DuplicateCheckId]])-1</f>
        <v>0</v>
      </c>
      <c r="H130" s="144"/>
      <c r="I130" s="144" t="str">
        <f>IF(LEN(Table134[[#This Row],[Label]])&gt;0,"""label"" : { ""id"" : ""a7311ed0-9ba6-4a6e-8066-caa2a2247991"" , ""functor"" : ""tag list"" , ""components"" : [ { value"" : """ &amp; Table134[[#This Row],[Label]] &amp; """, ""type"" : ""string"" } ] },","")</f>
        <v/>
      </c>
      <c r="J130" s="145" t="str">
        <f ca="1">"{ ""src"" : ""agent://" &amp; Table134[[#This Row],[src]] &amp; """,  ""trgt"" : ""agent://" &amp; Table134[[#This Row],[trgt]] &amp; """ } " &amp; IF(LEN(OFFSET(Table134[[#This Row],[src]],1,0))&gt;0,", ","")</f>
        <v xml:space="preserve">{ "src" : "agent://9c51c8d1-1948-4d63-9dc1-31e7ffe40865",  "trgt" : "agent://eeeeeeee-eeee-eeee-eeee-eeeeeeeeeeee" } , </v>
      </c>
    </row>
    <row r="131" spans="1:10" s="7" customFormat="1" x14ac:dyDescent="0.25">
      <c r="A131" s="143" t="s">
        <v>173</v>
      </c>
      <c r="B131" s="139" t="str">
        <f>VLOOKUP(Table134[[#This Row],[src]],Table1[[UUID]:[email]],2,FALSE)</f>
        <v>atipnis@livelygig.com</v>
      </c>
      <c r="C131" s="140" t="s">
        <v>770</v>
      </c>
      <c r="D131" s="144" t="s">
        <v>200</v>
      </c>
      <c r="E131" s="141" t="str">
        <f>VLOOKUP(Table134[[#This Row],[trgt]],Table1[[UUID]:[email]],2,FALSE)</f>
        <v>ethomas@livelygig.com</v>
      </c>
      <c r="F131" s="141" t="str">
        <f>IF(Table134[[#This Row],[src]]&lt;Table134[[#This Row],[trgt]],Table134[[#This Row],[src]]&amp;Table134[[#This Row],[trgt]],Table134[[#This Row],[trgt]]&amp;Table134[[#This Row],[src]])</f>
        <v>9d4db68d-d527-4cb5-8a3b-c8d1c3ad3024b8616225-0496-417d-bcb9-be4a8bc54c7d</v>
      </c>
      <c r="G131" s="141">
        <f>COUNTIF(Table134[DuplicateCheckId],Table134[[#This Row],[DuplicateCheckId]])-1</f>
        <v>0</v>
      </c>
      <c r="H131" s="141" t="s">
        <v>785</v>
      </c>
      <c r="I131" s="14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31" s="145" t="str">
        <f ca="1">"{ ""src"" : ""agent://" &amp; Table134[[#This Row],[src]] &amp; """,  ""trgt"" : ""agent://" &amp; Table134[[#This Row],[trgt]] &amp; """ } " &amp; IF(LEN(OFFSET(Table134[[#This Row],[src]],1,0))&gt;0,", ","")</f>
        <v xml:space="preserve">{ "src" : "agent://9d4db68d-d527-4cb5-8a3b-c8d1c3ad3024",  "trgt" : "agent://b8616225-0496-417d-bcb9-be4a8bc54c7d" } , </v>
      </c>
    </row>
    <row r="132" spans="1:10" s="7" customFormat="1" x14ac:dyDescent="0.25">
      <c r="A132" s="143" t="s">
        <v>173</v>
      </c>
      <c r="B132" s="143" t="str">
        <f>VLOOKUP(Table134[[#This Row],[src]],Table1[[UUID]:[email]],2,FALSE)</f>
        <v>atipnis@livelygig.com</v>
      </c>
      <c r="C132" s="140" t="s">
        <v>770</v>
      </c>
      <c r="D132" s="144" t="s">
        <v>937</v>
      </c>
      <c r="E132" s="144" t="str">
        <f>VLOOKUP(Table134[[#This Row],[trgt]],Table1[[UUID]:[email]],2,FALSE)</f>
        <v>livelygig@livelygig.com</v>
      </c>
      <c r="F132" s="144" t="str">
        <f>IF(Table134[[#This Row],[src]]&lt;Table134[[#This Row],[trgt]],Table134[[#This Row],[src]]&amp;Table134[[#This Row],[trgt]],Table134[[#This Row],[trgt]]&amp;Table134[[#This Row],[src]])</f>
        <v>9d4db68d-d527-4cb5-8a3b-c8d1c3ad3024eeeeeeee-eeee-eeee-eeee-eeeeeeeeeeee</v>
      </c>
      <c r="G132" s="141">
        <f>COUNTIF(Table134[DuplicateCheckId],Table134[[#This Row],[DuplicateCheckId]])-1</f>
        <v>0</v>
      </c>
      <c r="H132" s="144"/>
      <c r="I132" s="144" t="str">
        <f>IF(LEN(Table134[[#This Row],[Label]])&gt;0,"""label"" : { ""id"" : ""a7311ed0-9ba6-4a6e-8066-caa2a2247991"" , ""functor"" : ""tag list"" , ""components"" : [ { value"" : """ &amp; Table134[[#This Row],[Label]] &amp; """, ""type"" : ""string"" } ] },","")</f>
        <v/>
      </c>
      <c r="J132" s="145" t="str">
        <f ca="1">"{ ""src"" : ""agent://" &amp; Table134[[#This Row],[src]] &amp; """,  ""trgt"" : ""agent://" &amp; Table134[[#This Row],[trgt]] &amp; """ } " &amp; IF(LEN(OFFSET(Table134[[#This Row],[src]],1,0))&gt;0,", ","")</f>
        <v xml:space="preserve">{ "src" : "agent://9d4db68d-d527-4cb5-8a3b-c8d1c3ad3024",  "trgt" : "agent://eeeeeeee-eeee-eeee-eeee-eeeeeeeeeeee" } , </v>
      </c>
    </row>
    <row r="133" spans="1:10" s="7" customFormat="1" x14ac:dyDescent="0.25">
      <c r="A133" s="31" t="s">
        <v>191</v>
      </c>
      <c r="B133" s="31" t="str">
        <f>VLOOKUP(Table134[[#This Row],[src]],Table1[[UUID]:[email]],2,FALSE)</f>
        <v>gmiller@livelygig.com</v>
      </c>
      <c r="C133" s="140" t="s">
        <v>770</v>
      </c>
      <c r="D133" s="144" t="s">
        <v>937</v>
      </c>
      <c r="E133" s="144" t="str">
        <f>VLOOKUP(Table134[[#This Row],[trgt]],Table1[[UUID]:[email]],2,FALSE)</f>
        <v>livelygig@livelygig.com</v>
      </c>
      <c r="F133" s="144" t="str">
        <f>IF(Table134[[#This Row],[src]]&lt;Table134[[#This Row],[trgt]],Table134[[#This Row],[src]]&amp;Table134[[#This Row],[trgt]],Table134[[#This Row],[trgt]]&amp;Table134[[#This Row],[src]])</f>
        <v>a0182840-d318-48dc-a2f9-550d9a39b9b5eeeeeeee-eeee-eeee-eeee-eeeeeeeeeeee</v>
      </c>
      <c r="G133" s="141">
        <f>COUNTIF(Table134[DuplicateCheckId],Table134[[#This Row],[DuplicateCheckId]])-1</f>
        <v>0</v>
      </c>
      <c r="H133" s="144"/>
      <c r="I133" s="144" t="str">
        <f>IF(LEN(Table134[[#This Row],[Label]])&gt;0,"""label"" : { ""id"" : ""a7311ed0-9ba6-4a6e-8066-caa2a2247991"" , ""functor"" : ""tag list"" , ""components"" : [ { value"" : """ &amp; Table134[[#This Row],[Label]] &amp; """, ""type"" : ""string"" } ] },","")</f>
        <v/>
      </c>
      <c r="J133" s="145" t="str">
        <f ca="1">"{ ""src"" : ""agent://" &amp; Table134[[#This Row],[src]] &amp; """,  ""trgt"" : ""agent://" &amp; Table134[[#This Row],[trgt]] &amp; """ } " &amp; IF(LEN(OFFSET(Table134[[#This Row],[src]],1,0))&gt;0,", ","")</f>
        <v xml:space="preserve">{ "src" : "agent://a0182840-d318-48dc-a2f9-550d9a39b9b5",  "trgt" : "agent://eeeeeeee-eeee-eeee-eeee-eeeeeeeeeeee" } , </v>
      </c>
    </row>
    <row r="134" spans="1:10" s="7" customFormat="1" x14ac:dyDescent="0.25">
      <c r="A134" s="143" t="s">
        <v>187</v>
      </c>
      <c r="B134" s="139" t="str">
        <f>VLOOKUP(Table134[[#This Row],[src]],Table1[[UUID]:[email]],2,FALSE)</f>
        <v>hhorton@livelygig.com</v>
      </c>
      <c r="C134" s="140" t="s">
        <v>770</v>
      </c>
      <c r="D134" s="144" t="s">
        <v>191</v>
      </c>
      <c r="E134" s="141" t="str">
        <f>VLOOKUP(Table134[[#This Row],[trgt]],Table1[[UUID]:[email]],2,FALSE)</f>
        <v>gmiller@livelygig.com</v>
      </c>
      <c r="F134" s="141" t="str">
        <f>IF(Table134[[#This Row],[src]]&lt;Table134[[#This Row],[trgt]],Table134[[#This Row],[src]]&amp;Table134[[#This Row],[trgt]],Table134[[#This Row],[trgt]]&amp;Table134[[#This Row],[src]])</f>
        <v>a0182840-d318-48dc-a2f9-550d9a39b9b5f5cd3cf1-f5d3-4f50-a951-e898b9272eb1</v>
      </c>
      <c r="G134" s="141">
        <f>COUNTIF(Table134[DuplicateCheckId],Table134[[#This Row],[DuplicateCheckId]])-1</f>
        <v>0</v>
      </c>
      <c r="H134" s="141"/>
      <c r="I134" s="144" t="str">
        <f>IF(LEN(Table134[[#This Row],[Label]])&gt;0,"""label"" : { ""id"" : ""a7311ed0-9ba6-4a6e-8066-caa2a2247991"" , ""functor"" : ""tag list"" , ""components"" : [ { value"" : """ &amp; Table134[[#This Row],[Label]] &amp; """, ""type"" : ""string"" } ] },","")</f>
        <v/>
      </c>
      <c r="J134" s="145" t="str">
        <f ca="1">"{ ""src"" : ""agent://" &amp; Table134[[#This Row],[src]] &amp; """,  ""trgt"" : ""agent://" &amp; Table134[[#This Row],[trgt]] &amp; """ } " &amp; IF(LEN(OFFSET(Table134[[#This Row],[src]],1,0))&gt;0,", ","")</f>
        <v xml:space="preserve">{ "src" : "agent://f5cd3cf1-f5d3-4f50-a951-e898b9272eb1",  "trgt" : "agent://a0182840-d318-48dc-a2f9-550d9a39b9b5" } , </v>
      </c>
    </row>
    <row r="135" spans="1:10" s="7" customFormat="1" x14ac:dyDescent="0.25">
      <c r="A135" s="143" t="s">
        <v>197</v>
      </c>
      <c r="B135" s="143" t="str">
        <f>VLOOKUP(Table134[[#This Row],[src]],Table1[[UUID]:[email]],2,FALSE)</f>
        <v>rperez@livelygig.com</v>
      </c>
      <c r="C135" s="140" t="s">
        <v>770</v>
      </c>
      <c r="D135" s="144" t="s">
        <v>937</v>
      </c>
      <c r="E135" s="144" t="str">
        <f>VLOOKUP(Table134[[#This Row],[trgt]],Table1[[UUID]:[email]],2,FALSE)</f>
        <v>livelygig@livelygig.com</v>
      </c>
      <c r="F135" s="144" t="str">
        <f>IF(Table134[[#This Row],[src]]&lt;Table134[[#This Row],[trgt]],Table134[[#This Row],[src]]&amp;Table134[[#This Row],[trgt]],Table134[[#This Row],[trgt]]&amp;Table134[[#This Row],[src]])</f>
        <v>a2ecef3f-df23-467a-bfe1-1fa2d331442deeeeeeee-eeee-eeee-eeee-eeeeeeeeeeee</v>
      </c>
      <c r="G135" s="141">
        <f>COUNTIF(Table134[DuplicateCheckId],Table134[[#This Row],[DuplicateCheckId]])-1</f>
        <v>0</v>
      </c>
      <c r="H135" s="144"/>
      <c r="I135" s="144" t="str">
        <f>IF(LEN(Table134[[#This Row],[Label]])&gt;0,"""label"" : { ""id"" : ""a7311ed0-9ba6-4a6e-8066-caa2a2247991"" , ""functor"" : ""tag list"" , ""components"" : [ { value"" : """ &amp; Table134[[#This Row],[Label]] &amp; """, ""type"" : ""string"" } ] },","")</f>
        <v/>
      </c>
      <c r="J135" s="145" t="str">
        <f ca="1">"{ ""src"" : ""agent://" &amp; Table134[[#This Row],[src]] &amp; """,  ""trgt"" : ""agent://" &amp; Table134[[#This Row],[trgt]] &amp; """ } " &amp; IF(LEN(OFFSET(Table134[[#This Row],[src]],1,0))&gt;0,", ","")</f>
        <v xml:space="preserve">{ "src" : "agent://a2ecef3f-df23-467a-bfe1-1fa2d331442d",  "trgt" : "agent://eeeeeeee-eeee-eeee-eeee-eeeeeeeeeeee" } , </v>
      </c>
    </row>
    <row r="136" spans="1:10" s="7" customFormat="1" x14ac:dyDescent="0.25">
      <c r="A136" s="143" t="s">
        <v>239</v>
      </c>
      <c r="B136" s="139" t="str">
        <f>VLOOKUP(Table134[[#This Row],[src]],Table1[[UUID]:[email]],2,FALSE)</f>
        <v>iliao@livelygig.com</v>
      </c>
      <c r="C136" s="140" t="s">
        <v>770</v>
      </c>
      <c r="D136" s="144" t="s">
        <v>203</v>
      </c>
      <c r="E136" s="141" t="str">
        <f>VLOOKUP(Table134[[#This Row],[trgt]],Table1[[UUID]:[email]],2,FALSE)</f>
        <v>hdreesens@livelygig.com</v>
      </c>
      <c r="F136" s="141" t="str">
        <f>IF(Table134[[#This Row],[src]]&lt;Table134[[#This Row],[trgt]],Table134[[#This Row],[src]]&amp;Table134[[#This Row],[trgt]],Table134[[#This Row],[trgt]]&amp;Table134[[#This Row],[src]])</f>
        <v>a4ebdfba-9bc3-4d91-98cc-7f652d849c3adbcc610b-ab0e-4a82-9aba-af849ffb6b6b</v>
      </c>
      <c r="G136" s="141">
        <f>COUNTIF(Table134[DuplicateCheckId],Table134[[#This Row],[DuplicateCheckId]])-1</f>
        <v>0</v>
      </c>
      <c r="H136" s="141"/>
      <c r="I136" s="144" t="str">
        <f>IF(LEN(Table134[[#This Row],[Label]])&gt;0,"""label"" : { ""id"" : ""a7311ed0-9ba6-4a6e-8066-caa2a2247991"" , ""functor"" : ""tag list"" , ""components"" : [ { value"" : """ &amp; Table134[[#This Row],[Label]] &amp; """, ""type"" : ""string"" } ] },","")</f>
        <v/>
      </c>
      <c r="J136" s="145" t="str">
        <f ca="1">"{ ""src"" : ""agent://" &amp; Table134[[#This Row],[src]] &amp; """,  ""trgt"" : ""agent://" &amp; Table134[[#This Row],[trgt]] &amp; """ } " &amp; IF(LEN(OFFSET(Table134[[#This Row],[src]],1,0))&gt;0,", ","")</f>
        <v xml:space="preserve">{ "src" : "agent://a4ebdfba-9bc3-4d91-98cc-7f652d849c3a",  "trgt" : "agent://dbcc610b-ab0e-4a82-9aba-af849ffb6b6b" } , </v>
      </c>
    </row>
    <row r="137" spans="1:10" s="7" customFormat="1" x14ac:dyDescent="0.25">
      <c r="A137" s="31" t="s">
        <v>239</v>
      </c>
      <c r="B137" s="31" t="str">
        <f>VLOOKUP(Table134[[#This Row],[src]],Table1[[UUID]:[email]],2,FALSE)</f>
        <v>iliao@livelygig.com</v>
      </c>
      <c r="C137" s="140" t="s">
        <v>770</v>
      </c>
      <c r="D137" s="144" t="s">
        <v>937</v>
      </c>
      <c r="E137" s="144" t="str">
        <f>VLOOKUP(Table134[[#This Row],[trgt]],Table1[[UUID]:[email]],2,FALSE)</f>
        <v>livelygig@livelygig.com</v>
      </c>
      <c r="F137" s="144" t="str">
        <f>IF(Table134[[#This Row],[src]]&lt;Table134[[#This Row],[trgt]],Table134[[#This Row],[src]]&amp;Table134[[#This Row],[trgt]],Table134[[#This Row],[trgt]]&amp;Table134[[#This Row],[src]])</f>
        <v>a4ebdfba-9bc3-4d91-98cc-7f652d849c3aeeeeeeee-eeee-eeee-eeee-eeeeeeeeeeee</v>
      </c>
      <c r="G137" s="141">
        <f>COUNTIF(Table134[DuplicateCheckId],Table134[[#This Row],[DuplicateCheckId]])-1</f>
        <v>0</v>
      </c>
      <c r="H137" s="144"/>
      <c r="I137" s="144" t="str">
        <f>IF(LEN(Table134[[#This Row],[Label]])&gt;0,"""label"" : { ""id"" : ""a7311ed0-9ba6-4a6e-8066-caa2a2247991"" , ""functor"" : ""tag list"" , ""components"" : [ { value"" : """ &amp; Table134[[#This Row],[Label]] &amp; """, ""type"" : ""string"" } ] },","")</f>
        <v/>
      </c>
      <c r="J137" s="145" t="str">
        <f ca="1">"{ ""src"" : ""agent://" &amp; Table134[[#This Row],[src]] &amp; """,  ""trgt"" : ""agent://" &amp; Table134[[#This Row],[trgt]] &amp; """ } " &amp; IF(LEN(OFFSET(Table134[[#This Row],[src]],1,0))&gt;0,", ","")</f>
        <v xml:space="preserve">{ "src" : "agent://a4ebdfba-9bc3-4d91-98cc-7f652d849c3a",  "trgt" : "agent://eeeeeeee-eeee-eeee-eeee-eeeeeeeeeeee" } , </v>
      </c>
    </row>
    <row r="138" spans="1:10" s="7" customFormat="1" x14ac:dyDescent="0.25">
      <c r="A138" s="143" t="s">
        <v>182</v>
      </c>
      <c r="B138" s="143" t="str">
        <f>VLOOKUP(Table134[[#This Row],[src]],Table1[[UUID]:[email]],2,FALSE)</f>
        <v>mharrison@livelygig.com</v>
      </c>
      <c r="C138" s="140" t="s">
        <v>770</v>
      </c>
      <c r="D138" s="144" t="s">
        <v>937</v>
      </c>
      <c r="E138" s="140" t="str">
        <f>VLOOKUP(Table134[[#This Row],[trgt]],Table1[[UUID]:[email]],2,FALSE)</f>
        <v>livelygig@livelygig.com</v>
      </c>
      <c r="F138" s="140" t="str">
        <f>IF(Table134[[#This Row],[src]]&lt;Table134[[#This Row],[trgt]],Table134[[#This Row],[src]]&amp;Table134[[#This Row],[trgt]],Table134[[#This Row],[trgt]]&amp;Table134[[#This Row],[src]])</f>
        <v>aa1a1b4b-c9b4-4d72-96ac-f45f38802f70eeeeeeee-eeee-eeee-eeee-eeeeeeeeeeee</v>
      </c>
      <c r="G138" s="141">
        <f>COUNTIF(Table134[DuplicateCheckId],Table134[[#This Row],[DuplicateCheckId]])-1</f>
        <v>0</v>
      </c>
      <c r="H138" s="140"/>
      <c r="I138" s="140" t="str">
        <f>IF(LEN(Table134[[#This Row],[Label]])&gt;0,"""label"" : { ""id"" : ""a7311ed0-9ba6-4a6e-8066-caa2a2247991"" , ""functor"" : ""tag list"" , ""components"" : [ { value"" : """ &amp; Table134[[#This Row],[Label]] &amp; """, ""type"" : ""string"" } ] },","")</f>
        <v/>
      </c>
      <c r="J138" s="145" t="str">
        <f ca="1">"{ ""src"" : ""agent://" &amp; Table134[[#This Row],[src]] &amp; """,  ""trgt"" : ""agent://" &amp; Table134[[#This Row],[trgt]] &amp; """ } " &amp; IF(LEN(OFFSET(Table134[[#This Row],[src]],1,0))&gt;0,", ","")</f>
        <v xml:space="preserve">{ "src" : "agent://aa1a1b4b-c9b4-4d72-96ac-f45f38802f70",  "trgt" : "agent://eeeeeeee-eeee-eeee-eeee-eeeeeeeeeeee" } , </v>
      </c>
    </row>
    <row r="139" spans="1:10" s="7" customFormat="1" x14ac:dyDescent="0.25">
      <c r="A139" s="143" t="s">
        <v>188</v>
      </c>
      <c r="B139" s="139" t="str">
        <f>VLOOKUP(Table134[[#This Row],[src]],Table1[[UUID]:[email]],2,FALSE)</f>
        <v>lfrank@livelygig.com</v>
      </c>
      <c r="C139" s="143" t="s">
        <v>770</v>
      </c>
      <c r="D139" s="151" t="s">
        <v>233</v>
      </c>
      <c r="E139" s="141" t="str">
        <f>VLOOKUP(Table134[[#This Row],[trgt]],Table1[[UUID]:[email]],2,FALSE)</f>
        <v>mhakim@livelygig.com</v>
      </c>
      <c r="F139" s="141" t="str">
        <f>IF(Table134[[#This Row],[src]]&lt;Table134[[#This Row],[trgt]],Table134[[#This Row],[src]]&amp;Table134[[#This Row],[trgt]],Table134[[#This Row],[trgt]]&amp;Table134[[#This Row],[src]])</f>
        <v>af258f6f-4dea-4f5a-936d-be49c638b262ed51310a-b84e-4864-9ada-583139871511</v>
      </c>
      <c r="G139" s="141">
        <f>COUNTIF(Table134[DuplicateCheckId],Table134[[#This Row],[DuplicateCheckId]])-1</f>
        <v>0</v>
      </c>
      <c r="H139" s="141"/>
      <c r="I139" s="144" t="str">
        <f>IF(LEN(Table134[[#This Row],[Label]])&gt;0,"""label"" : { ""id"" : ""a7311ed0-9ba6-4a6e-8066-caa2a2247991"" , ""functor"" : ""tag list"" , ""components"" : [ { value"" : """ &amp; Table134[[#This Row],[Label]] &amp; """, ""type"" : ""string"" } ] },","")</f>
        <v/>
      </c>
      <c r="J139" s="145" t="str">
        <f ca="1">"{ ""src"" : ""agent://" &amp; Table134[[#This Row],[src]] &amp; """,  ""trgt"" : ""agent://" &amp; Table134[[#This Row],[trgt]] &amp; """ } " &amp; IF(LEN(OFFSET(Table134[[#This Row],[src]],1,0))&gt;0,", ","")</f>
        <v xml:space="preserve">{ "src" : "agent://ed51310a-b84e-4864-9ada-583139871511",  "trgt" : "agent://af258f6f-4dea-4f5a-936d-be49c638b262" } , </v>
      </c>
    </row>
    <row r="140" spans="1:10" s="7" customFormat="1" x14ac:dyDescent="0.25">
      <c r="A140" s="143" t="s">
        <v>233</v>
      </c>
      <c r="B140" s="143" t="str">
        <f>VLOOKUP(Table134[[#This Row],[src]],Table1[[UUID]:[email]],2,FALSE)</f>
        <v>mhakim@livelygig.com</v>
      </c>
      <c r="C140" s="143" t="s">
        <v>770</v>
      </c>
      <c r="D140" s="151" t="s">
        <v>937</v>
      </c>
      <c r="E140" s="144" t="str">
        <f>VLOOKUP(Table134[[#This Row],[trgt]],Table1[[UUID]:[email]],2,FALSE)</f>
        <v>livelygig@livelygig.com</v>
      </c>
      <c r="F140" s="144" t="str">
        <f>IF(Table134[[#This Row],[src]]&lt;Table134[[#This Row],[trgt]],Table134[[#This Row],[src]]&amp;Table134[[#This Row],[trgt]],Table134[[#This Row],[trgt]]&amp;Table134[[#This Row],[src]])</f>
        <v>af258f6f-4dea-4f5a-936d-be49c638b262eeeeeeee-eeee-eeee-eeee-eeeeeeeeeeee</v>
      </c>
      <c r="G140" s="141">
        <f>COUNTIF(Table134[DuplicateCheckId],Table134[[#This Row],[DuplicateCheckId]])-1</f>
        <v>0</v>
      </c>
      <c r="H140" s="144"/>
      <c r="I140" s="144" t="str">
        <f>IF(LEN(Table134[[#This Row],[Label]])&gt;0,"""label"" : { ""id"" : ""a7311ed0-9ba6-4a6e-8066-caa2a2247991"" , ""functor"" : ""tag list"" , ""components"" : [ { value"" : """ &amp; Table134[[#This Row],[Label]] &amp; """, ""type"" : ""string"" } ] },","")</f>
        <v/>
      </c>
      <c r="J140" s="145" t="str">
        <f ca="1">"{ ""src"" : ""agent://" &amp; Table134[[#This Row],[src]] &amp; """,  ""trgt"" : ""agent://" &amp; Table134[[#This Row],[trgt]] &amp; """ } " &amp; IF(LEN(OFFSET(Table134[[#This Row],[src]],1,0))&gt;0,", ","")</f>
        <v xml:space="preserve">{ "src" : "agent://af258f6f-4dea-4f5a-936d-be49c638b262",  "trgt" : "agent://eeeeeeee-eeee-eeee-eeee-eeeeeeeeeeee" } , </v>
      </c>
    </row>
    <row r="141" spans="1:10" s="7" customFormat="1" x14ac:dyDescent="0.25">
      <c r="A141" s="143" t="s">
        <v>184</v>
      </c>
      <c r="B141" s="143" t="str">
        <f>VLOOKUP(Table134[[#This Row],[src]],Table1[[UUID]:[email]],2,FALSE)</f>
        <v>jhart@livelygig.com</v>
      </c>
      <c r="C141" s="143" t="s">
        <v>770</v>
      </c>
      <c r="D141" s="151" t="s">
        <v>937</v>
      </c>
      <c r="E141" s="144" t="str">
        <f>VLOOKUP(Table134[[#This Row],[trgt]],Table1[[UUID]:[email]],2,FALSE)</f>
        <v>livelygig@livelygig.com</v>
      </c>
      <c r="F141" s="144" t="str">
        <f>IF(Table134[[#This Row],[src]]&lt;Table134[[#This Row],[trgt]],Table134[[#This Row],[src]]&amp;Table134[[#This Row],[trgt]],Table134[[#This Row],[trgt]]&amp;Table134[[#This Row],[src]])</f>
        <v>af4ffdd5-8e19-425f-9ff0-2be6fe96c244eeeeeeee-eeee-eeee-eeee-eeeeeeeeeeee</v>
      </c>
      <c r="G141" s="141">
        <f>COUNTIF(Table134[DuplicateCheckId],Table134[[#This Row],[DuplicateCheckId]])-1</f>
        <v>0</v>
      </c>
      <c r="H141" s="144"/>
      <c r="I141" s="144" t="str">
        <f>IF(LEN(Table134[[#This Row],[Label]])&gt;0,"""label"" : { ""id"" : ""a7311ed0-9ba6-4a6e-8066-caa2a2247991"" , ""functor"" : ""tag list"" , ""components"" : [ { value"" : """ &amp; Table134[[#This Row],[Label]] &amp; """, ""type"" : ""string"" } ] },","")</f>
        <v/>
      </c>
      <c r="J141" s="145" t="str">
        <f ca="1">"{ ""src"" : ""agent://" &amp; Table134[[#This Row],[src]] &amp; """,  ""trgt"" : ""agent://" &amp; Table134[[#This Row],[trgt]] &amp; """ } " &amp; IF(LEN(OFFSET(Table134[[#This Row],[src]],1,0))&gt;0,", ","")</f>
        <v xml:space="preserve">{ "src" : "agent://af4ffdd5-8e19-425f-9ff0-2be6fe96c244",  "trgt" : "agent://eeeeeeee-eeee-eeee-eeee-eeeeeeeeeeee" } , </v>
      </c>
    </row>
    <row r="142" spans="1:10" s="7" customFormat="1" x14ac:dyDescent="0.25">
      <c r="A142" s="143" t="s">
        <v>184</v>
      </c>
      <c r="B142" s="139" t="str">
        <f>VLOOKUP(Table134[[#This Row],[src]],Table1[[UUID]:[email]],2,FALSE)</f>
        <v>jhart@livelygig.com</v>
      </c>
      <c r="C142" s="143" t="s">
        <v>770</v>
      </c>
      <c r="D142" s="151" t="s">
        <v>187</v>
      </c>
      <c r="E142" s="141" t="str">
        <f>VLOOKUP(Table134[[#This Row],[trgt]],Table1[[UUID]:[email]],2,FALSE)</f>
        <v>hhorton@livelygig.com</v>
      </c>
      <c r="F142" s="141" t="str">
        <f>IF(Table134[[#This Row],[src]]&lt;Table134[[#This Row],[trgt]],Table134[[#This Row],[src]]&amp;Table134[[#This Row],[trgt]],Table134[[#This Row],[trgt]]&amp;Table134[[#This Row],[src]])</f>
        <v>af4ffdd5-8e19-425f-9ff0-2be6fe96c244f5cd3cf1-f5d3-4f50-a951-e898b9272eb1</v>
      </c>
      <c r="G142" s="141">
        <f>COUNTIF(Table134[DuplicateCheckId],Table134[[#This Row],[DuplicateCheckId]])-1</f>
        <v>0</v>
      </c>
      <c r="H142" s="141"/>
      <c r="I142" s="144" t="str">
        <f>IF(LEN(Table134[[#This Row],[Label]])&gt;0,"""label"" : { ""id"" : ""a7311ed0-9ba6-4a6e-8066-caa2a2247991"" , ""functor"" : ""tag list"" , ""components"" : [ { value"" : """ &amp; Table134[[#This Row],[Label]] &amp; """, ""type"" : ""string"" } ] },","")</f>
        <v/>
      </c>
      <c r="J142" s="145" t="str">
        <f ca="1">"{ ""src"" : ""agent://" &amp; Table134[[#This Row],[src]] &amp; """,  ""trgt"" : ""agent://" &amp; Table134[[#This Row],[trgt]] &amp; """ } " &amp; IF(LEN(OFFSET(Table134[[#This Row],[src]],1,0))&gt;0,", ","")</f>
        <v xml:space="preserve">{ "src" : "agent://af4ffdd5-8e19-425f-9ff0-2be6fe96c244",  "trgt" : "agent://f5cd3cf1-f5d3-4f50-a951-e898b9272eb1" } , </v>
      </c>
    </row>
    <row r="143" spans="1:10" s="7" customFormat="1" x14ac:dyDescent="0.25">
      <c r="A143" s="143" t="s">
        <v>232</v>
      </c>
      <c r="B143" s="143" t="str">
        <f>VLOOKUP(Table134[[#This Row],[src]],Table1[[UUID]:[email]],2,FALSE)</f>
        <v>tzhu@livelygig.com</v>
      </c>
      <c r="C143" s="143" t="s">
        <v>770</v>
      </c>
      <c r="D143" s="151" t="s">
        <v>937</v>
      </c>
      <c r="E143" s="144" t="str">
        <f>VLOOKUP(Table134[[#This Row],[trgt]],Table1[[UUID]:[email]],2,FALSE)</f>
        <v>livelygig@livelygig.com</v>
      </c>
      <c r="F143" s="144" t="str">
        <f>IF(Table134[[#This Row],[src]]&lt;Table134[[#This Row],[trgt]],Table134[[#This Row],[src]]&amp;Table134[[#This Row],[trgt]],Table134[[#This Row],[trgt]]&amp;Table134[[#This Row],[src]])</f>
        <v>b320523a-00e1-4700-bdac-8ff06aad24fceeeeeeee-eeee-eeee-eeee-eeeeeeeeeeee</v>
      </c>
      <c r="G143" s="141">
        <f>COUNTIF(Table134[DuplicateCheckId],Table134[[#This Row],[DuplicateCheckId]])-1</f>
        <v>0</v>
      </c>
      <c r="H143" s="144"/>
      <c r="I143" s="144" t="str">
        <f>IF(LEN(Table134[[#This Row],[Label]])&gt;0,"""label"" : { ""id"" : ""a7311ed0-9ba6-4a6e-8066-caa2a2247991"" , ""functor"" : ""tag list"" , ""components"" : [ { value"" : """ &amp; Table134[[#This Row],[Label]] &amp; """, ""type"" : ""string"" } ] },","")</f>
        <v/>
      </c>
      <c r="J143" s="145" t="str">
        <f ca="1">"{ ""src"" : ""agent://" &amp; Table134[[#This Row],[src]] &amp; """,  ""trgt"" : ""agent://" &amp; Table134[[#This Row],[trgt]] &amp; """ } " &amp; IF(LEN(OFFSET(Table134[[#This Row],[src]],1,0))&gt;0,", ","")</f>
        <v xml:space="preserve">{ "src" : "agent://b320523a-00e1-4700-bdac-8ff06aad24fc",  "trgt" : "agent://eeeeeeee-eeee-eeee-eeee-eeeeeeeeeeee" } , </v>
      </c>
    </row>
    <row r="144" spans="1:10" s="7" customFormat="1" x14ac:dyDescent="0.25">
      <c r="A144" s="31" t="s">
        <v>207</v>
      </c>
      <c r="B144" s="31" t="str">
        <f>VLOOKUP(Table134[[#This Row],[src]],Table1[[UUID]:[email]],2,FALSE)</f>
        <v>rvogts@livelygig.com</v>
      </c>
      <c r="C144" s="143" t="s">
        <v>770</v>
      </c>
      <c r="D144" s="151" t="s">
        <v>937</v>
      </c>
      <c r="E144" s="144" t="str">
        <f>VLOOKUP(Table134[[#This Row],[trgt]],Table1[[UUID]:[email]],2,FALSE)</f>
        <v>livelygig@livelygig.com</v>
      </c>
      <c r="F144" s="144" t="str">
        <f>IF(Table134[[#This Row],[src]]&lt;Table134[[#This Row],[trgt]],Table134[[#This Row],[src]]&amp;Table134[[#This Row],[trgt]],Table134[[#This Row],[trgt]]&amp;Table134[[#This Row],[src]])</f>
        <v>b54e7190-040d-469d-8836-dd7afa6aed91eeeeeeee-eeee-eeee-eeee-eeeeeeeeeeee</v>
      </c>
      <c r="G144" s="141">
        <f>COUNTIF(Table134[DuplicateCheckId],Table134[[#This Row],[DuplicateCheckId]])-1</f>
        <v>0</v>
      </c>
      <c r="H144" s="144"/>
      <c r="I144" s="144" t="str">
        <f>IF(LEN(Table134[[#This Row],[Label]])&gt;0,"""label"" : { ""id"" : ""a7311ed0-9ba6-4a6e-8066-caa2a2247991"" , ""functor"" : ""tag list"" , ""components"" : [ { value"" : """ &amp; Table134[[#This Row],[Label]] &amp; """, ""type"" : ""string"" } ] },","")</f>
        <v/>
      </c>
      <c r="J144" s="145" t="str">
        <f ca="1">"{ ""src"" : ""agent://" &amp; Table134[[#This Row],[src]] &amp; """,  ""trgt"" : ""agent://" &amp; Table134[[#This Row],[trgt]] &amp; """ } " &amp; IF(LEN(OFFSET(Table134[[#This Row],[src]],1,0))&gt;0,", ","")</f>
        <v xml:space="preserve">{ "src" : "agent://b54e7190-040d-469d-8836-dd7afa6aed91",  "trgt" : "agent://eeeeeeee-eeee-eeee-eeee-eeeeeeeeeeee" } , </v>
      </c>
    </row>
    <row r="145" spans="1:10" s="7" customFormat="1" x14ac:dyDescent="0.25">
      <c r="A145" s="143" t="s">
        <v>168</v>
      </c>
      <c r="B145" s="143" t="str">
        <f>VLOOKUP(Table134[[#This Row],[src]],Table1[[UUID]:[email]],2,FALSE)</f>
        <v>sbalan@livelygig.com</v>
      </c>
      <c r="C145" s="143" t="s">
        <v>770</v>
      </c>
      <c r="D145" s="151" t="s">
        <v>937</v>
      </c>
      <c r="E145" s="140" t="str">
        <f>VLOOKUP(Table134[[#This Row],[trgt]],Table1[[UUID]:[email]],2,FALSE)</f>
        <v>livelygig@livelygig.com</v>
      </c>
      <c r="F145" s="140" t="str">
        <f>IF(Table134[[#This Row],[src]]&lt;Table134[[#This Row],[trgt]],Table134[[#This Row],[src]]&amp;Table134[[#This Row],[trgt]],Table134[[#This Row],[trgt]]&amp;Table134[[#This Row],[src]])</f>
        <v>b65fb366-a405-41e9-82c5-f51726fad95beeeeeeee-eeee-eeee-eeee-eeeeeeeeeeee</v>
      </c>
      <c r="G145" s="141">
        <f>COUNTIF(Table134[DuplicateCheckId],Table134[[#This Row],[DuplicateCheckId]])-1</f>
        <v>0</v>
      </c>
      <c r="H145" s="140"/>
      <c r="I145" s="140" t="str">
        <f>IF(LEN(Table134[[#This Row],[Label]])&gt;0,"""label"" : { ""id"" : ""a7311ed0-9ba6-4a6e-8066-caa2a2247991"" , ""functor"" : ""tag list"" , ""components"" : [ { value"" : """ &amp; Table134[[#This Row],[Label]] &amp; """, ""type"" : ""string"" } ] },","")</f>
        <v/>
      </c>
      <c r="J145" s="145" t="str">
        <f ca="1">"{ ""src"" : ""agent://" &amp; Table134[[#This Row],[src]] &amp; """,  ""trgt"" : ""agent://" &amp; Table134[[#This Row],[trgt]] &amp; """ } " &amp; IF(LEN(OFFSET(Table134[[#This Row],[src]],1,0))&gt;0,", ","")</f>
        <v xml:space="preserve">{ "src" : "agent://b65fb366-a405-41e9-82c5-f51726fad95b",  "trgt" : "agent://eeeeeeee-eeee-eeee-eeee-eeeeeeeeeeee" } , </v>
      </c>
    </row>
    <row r="146" spans="1:10" s="7" customFormat="1" x14ac:dyDescent="0.25">
      <c r="A146" s="143" t="s">
        <v>200</v>
      </c>
      <c r="B146" s="139" t="str">
        <f>VLOOKUP(Table134[[#This Row],[src]],Table1[[UUID]:[email]],2,FALSE)</f>
        <v>ethomas@livelygig.com</v>
      </c>
      <c r="C146" s="143" t="s">
        <v>770</v>
      </c>
      <c r="D146" s="151" t="s">
        <v>201</v>
      </c>
      <c r="E146" s="145" t="str">
        <f>VLOOKUP(Table134[[#This Row],[trgt]],Table1[[UUID]:[email]],2,FALSE)</f>
        <v>kmoore@livelygig.com</v>
      </c>
      <c r="F146" s="145" t="str">
        <f>IF(Table134[[#This Row],[src]]&lt;Table134[[#This Row],[trgt]],Table134[[#This Row],[src]]&amp;Table134[[#This Row],[trgt]],Table134[[#This Row],[trgt]]&amp;Table134[[#This Row],[src]])</f>
        <v>b8616225-0496-417d-bcb9-be4a8bc54c7dbc9721c0-6db1-4dd3-a5e2-4e3823ac112b</v>
      </c>
      <c r="G146" s="141">
        <f>COUNTIF(Table134[DuplicateCheckId],Table134[[#This Row],[DuplicateCheckId]])-1</f>
        <v>0</v>
      </c>
      <c r="H146" s="145"/>
      <c r="I146" s="140" t="str">
        <f>IF(LEN(Table134[[#This Row],[Label]])&gt;0,"""label"" : { ""id"" : ""a7311ed0-9ba6-4a6e-8066-caa2a2247991"" , ""functor"" : ""tag list"" , ""components"" : [ { value"" : """ &amp; Table134[[#This Row],[Label]] &amp; """, ""type"" : ""string"" } ] },","")</f>
        <v/>
      </c>
      <c r="J146" s="145" t="str">
        <f ca="1">"{ ""src"" : ""agent://" &amp; Table134[[#This Row],[src]] &amp; """,  ""trgt"" : ""agent://" &amp; Table134[[#This Row],[trgt]] &amp; """ } " &amp; IF(LEN(OFFSET(Table134[[#This Row],[src]],1,0))&gt;0,", ","")</f>
        <v xml:space="preserve">{ "src" : "agent://b8616225-0496-417d-bcb9-be4a8bc54c7d",  "trgt" : "agent://bc9721c0-6db1-4dd3-a5e2-4e3823ac112b" } , </v>
      </c>
    </row>
    <row r="147" spans="1:10" s="7" customFormat="1" x14ac:dyDescent="0.25">
      <c r="A147" s="143" t="s">
        <v>200</v>
      </c>
      <c r="B147" s="143" t="str">
        <f>VLOOKUP(Table134[[#This Row],[src]],Table1[[UUID]:[email]],2,FALSE)</f>
        <v>ethomas@livelygig.com</v>
      </c>
      <c r="C147" s="143" t="s">
        <v>770</v>
      </c>
      <c r="D147" s="144" t="s">
        <v>937</v>
      </c>
      <c r="E147" s="144" t="str">
        <f>VLOOKUP(Table134[[#This Row],[trgt]],Table1[[UUID]:[email]],2,FALSE)</f>
        <v>livelygig@livelygig.com</v>
      </c>
      <c r="F147" s="144" t="str">
        <f>IF(Table134[[#This Row],[src]]&lt;Table134[[#This Row],[trgt]],Table134[[#This Row],[src]]&amp;Table134[[#This Row],[trgt]],Table134[[#This Row],[trgt]]&amp;Table134[[#This Row],[src]])</f>
        <v>b8616225-0496-417d-bcb9-be4a8bc54c7deeeeeeee-eeee-eeee-eeee-eeeeeeeeeeee</v>
      </c>
      <c r="G147" s="141">
        <f>COUNTIF(Table134[DuplicateCheckId],Table134[[#This Row],[DuplicateCheckId]])-1</f>
        <v>0</v>
      </c>
      <c r="H147" s="144"/>
      <c r="I147" s="144" t="str">
        <f>IF(LEN(Table134[[#This Row],[Label]])&gt;0,"""label"" : { ""id"" : ""a7311ed0-9ba6-4a6e-8066-caa2a2247991"" , ""functor"" : ""tag list"" , ""components"" : [ { value"" : """ &amp; Table134[[#This Row],[Label]] &amp; """, ""type"" : ""string"" } ] },","")</f>
        <v/>
      </c>
      <c r="J147" s="145" t="str">
        <f ca="1">"{ ""src"" : ""agent://" &amp; Table134[[#This Row],[src]] &amp; """,  ""trgt"" : ""agent://" &amp; Table134[[#This Row],[trgt]] &amp; """ } " &amp; IF(LEN(OFFSET(Table134[[#This Row],[src]],1,0))&gt;0,", ","")</f>
        <v xml:space="preserve">{ "src" : "agent://b8616225-0496-417d-bcb9-be4a8bc54c7d",  "trgt" : "agent://eeeeeeee-eeee-eeee-eeee-eeeeeeeeeeee" } , </v>
      </c>
    </row>
    <row r="148" spans="1:10" s="7" customFormat="1" x14ac:dyDescent="0.25">
      <c r="A148" s="143" t="s">
        <v>167</v>
      </c>
      <c r="B148" s="139" t="str">
        <f>VLOOKUP(Table134[[#This Row],[src]],Table1[[UUID]:[email]],2,FALSE)</f>
        <v>ateja@livelygig.com</v>
      </c>
      <c r="C148" s="143" t="s">
        <v>770</v>
      </c>
      <c r="D148" s="144" t="s">
        <v>200</v>
      </c>
      <c r="E148" s="141" t="str">
        <f>VLOOKUP(Table134[[#This Row],[trgt]],Table1[[UUID]:[email]],2,FALSE)</f>
        <v>ethomas@livelygig.com</v>
      </c>
      <c r="F148" s="141" t="str">
        <f>IF(Table134[[#This Row],[src]]&lt;Table134[[#This Row],[trgt]],Table134[[#This Row],[src]]&amp;Table134[[#This Row],[trgt]],Table134[[#This Row],[trgt]]&amp;Table134[[#This Row],[src]])</f>
        <v>b8616225-0496-417d-bcb9-be4a8bc54c7df5f1785b-48a4-4078-b9f8-f2b99f74e608</v>
      </c>
      <c r="G148" s="141">
        <f>COUNTIF(Table134[DuplicateCheckId],Table134[[#This Row],[DuplicateCheckId]])-1</f>
        <v>0</v>
      </c>
      <c r="H148" s="144" t="s">
        <v>784</v>
      </c>
      <c r="I148"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48" s="145" t="str">
        <f ca="1">"{ ""src"" : ""agent://" &amp; Table134[[#This Row],[src]] &amp; """,  ""trgt"" : ""agent://" &amp; Table134[[#This Row],[trgt]] &amp; """ } " &amp; IF(LEN(OFFSET(Table134[[#This Row],[src]],1,0))&gt;0,", ","")</f>
        <v xml:space="preserve">{ "src" : "agent://f5f1785b-48a4-4078-b9f8-f2b99f74e608",  "trgt" : "agent://b8616225-0496-417d-bcb9-be4a8bc54c7d" } , </v>
      </c>
    </row>
    <row r="149" spans="1:10" s="7" customFormat="1" x14ac:dyDescent="0.25">
      <c r="A149" s="143" t="s">
        <v>231</v>
      </c>
      <c r="B149" s="139" t="str">
        <f>VLOOKUP(Table134[[#This Row],[src]],Table1[[UUID]:[email]],2,FALSE)</f>
        <v>ddaniau@livelygig.com</v>
      </c>
      <c r="C149" s="143" t="s">
        <v>770</v>
      </c>
      <c r="D149" s="144" t="s">
        <v>201</v>
      </c>
      <c r="E149" s="141" t="str">
        <f>VLOOKUP(Table134[[#This Row],[trgt]],Table1[[UUID]:[email]],2,FALSE)</f>
        <v>kmoore@livelygig.com</v>
      </c>
      <c r="F149" s="141" t="str">
        <f>IF(Table134[[#This Row],[src]]&lt;Table134[[#This Row],[trgt]],Table134[[#This Row],[src]]&amp;Table134[[#This Row],[trgt]],Table134[[#This Row],[trgt]]&amp;Table134[[#This Row],[src]])</f>
        <v>bc9721c0-6db1-4dd3-a5e2-4e3823ac112bdd8bdf36-fdd1-4046-9fb7-f36848840cdd</v>
      </c>
      <c r="G149" s="141">
        <f>COUNTIF(Table134[DuplicateCheckId],Table134[[#This Row],[DuplicateCheckId]])-1</f>
        <v>0</v>
      </c>
      <c r="H149" s="141"/>
      <c r="I149" s="144" t="str">
        <f>IF(LEN(Table134[[#This Row],[Label]])&gt;0,"""label"" : { ""id"" : ""a7311ed0-9ba6-4a6e-8066-caa2a2247991"" , ""functor"" : ""tag list"" , ""components"" : [ { value"" : """ &amp; Table134[[#This Row],[Label]] &amp; """, ""type"" : ""string"" } ] },","")</f>
        <v/>
      </c>
      <c r="J149" s="145" t="str">
        <f ca="1">"{ ""src"" : ""agent://" &amp; Table134[[#This Row],[src]] &amp; """,  ""trgt"" : ""agent://" &amp; Table134[[#This Row],[trgt]] &amp; """ } " &amp; IF(LEN(OFFSET(Table134[[#This Row],[src]],1,0))&gt;0,", ","")</f>
        <v xml:space="preserve">{ "src" : "agent://dd8bdf36-fdd1-4046-9fb7-f36848840cdd",  "trgt" : "agent://bc9721c0-6db1-4dd3-a5e2-4e3823ac112b" } , </v>
      </c>
    </row>
    <row r="150" spans="1:10" s="7" customFormat="1" x14ac:dyDescent="0.25">
      <c r="A150" s="143" t="s">
        <v>201</v>
      </c>
      <c r="B150" s="143" t="str">
        <f>VLOOKUP(Table134[[#This Row],[src]],Table1[[UUID]:[email]],2,FALSE)</f>
        <v>kmoore@livelygig.com</v>
      </c>
      <c r="C150" s="143" t="s">
        <v>770</v>
      </c>
      <c r="D150" s="144" t="s">
        <v>937</v>
      </c>
      <c r="E150" s="144" t="str">
        <f>VLOOKUP(Table134[[#This Row],[trgt]],Table1[[UUID]:[email]],2,FALSE)</f>
        <v>livelygig@livelygig.com</v>
      </c>
      <c r="F150" s="144" t="str">
        <f>IF(Table134[[#This Row],[src]]&lt;Table134[[#This Row],[trgt]],Table134[[#This Row],[src]]&amp;Table134[[#This Row],[trgt]],Table134[[#This Row],[trgt]]&amp;Table134[[#This Row],[src]])</f>
        <v>bc9721c0-6db1-4dd3-a5e2-4e3823ac112beeeeeeee-eeee-eeee-eeee-eeeeeeeeeeee</v>
      </c>
      <c r="G150" s="141">
        <f>COUNTIF(Table134[DuplicateCheckId],Table134[[#This Row],[DuplicateCheckId]])-1</f>
        <v>0</v>
      </c>
      <c r="H150" s="144"/>
      <c r="I150" s="144" t="str">
        <f>IF(LEN(Table134[[#This Row],[Label]])&gt;0,"""label"" : { ""id"" : ""a7311ed0-9ba6-4a6e-8066-caa2a2247991"" , ""functor"" : ""tag list"" , ""components"" : [ { value"" : """ &amp; Table134[[#This Row],[Label]] &amp; """, ""type"" : ""string"" } ] },","")</f>
        <v/>
      </c>
      <c r="J150" s="145" t="str">
        <f ca="1">"{ ""src"" : ""agent://" &amp; Table134[[#This Row],[src]] &amp; """,  ""trgt"" : ""agent://" &amp; Table134[[#This Row],[trgt]] &amp; """ } " &amp; IF(LEN(OFFSET(Table134[[#This Row],[src]],1,0))&gt;0,", ","")</f>
        <v xml:space="preserve">{ "src" : "agent://bc9721c0-6db1-4dd3-a5e2-4e3823ac112b",  "trgt" : "agent://eeeeeeee-eeee-eeee-eeee-eeeeeeeeeeee" } , </v>
      </c>
    </row>
    <row r="151" spans="1:10" s="7" customFormat="1" x14ac:dyDescent="0.25">
      <c r="A151" s="143" t="s">
        <v>236</v>
      </c>
      <c r="B151" s="143" t="str">
        <f>VLOOKUP(Table134[[#This Row],[src]],Table1[[UUID]:[email]],2,FALSE)</f>
        <v>zhakim@livelygig.com</v>
      </c>
      <c r="C151" s="143" t="s">
        <v>770</v>
      </c>
      <c r="D151" s="144" t="s">
        <v>937</v>
      </c>
      <c r="E151" s="144" t="str">
        <f>VLOOKUP(Table134[[#This Row],[trgt]],Table1[[UUID]:[email]],2,FALSE)</f>
        <v>livelygig@livelygig.com</v>
      </c>
      <c r="F151" s="144" t="str">
        <f>IF(Table134[[#This Row],[src]]&lt;Table134[[#This Row],[trgt]],Table134[[#This Row],[src]]&amp;Table134[[#This Row],[trgt]],Table134[[#This Row],[trgt]]&amp;Table134[[#This Row],[src]])</f>
        <v>c1835ecc-f9ea-4449-af7b-2fcea845763ceeeeeeee-eeee-eeee-eeee-eeeeeeeeeeee</v>
      </c>
      <c r="G151" s="141">
        <f>COUNTIF(Table134[DuplicateCheckId],Table134[[#This Row],[DuplicateCheckId]])-1</f>
        <v>0</v>
      </c>
      <c r="H151" s="144"/>
      <c r="I151" s="144" t="str">
        <f>IF(LEN(Table134[[#This Row],[Label]])&gt;0,"""label"" : { ""id"" : ""a7311ed0-9ba6-4a6e-8066-caa2a2247991"" , ""functor"" : ""tag list"" , ""components"" : [ { value"" : """ &amp; Table134[[#This Row],[Label]] &amp; """, ""type"" : ""string"" } ] },","")</f>
        <v/>
      </c>
      <c r="J151" s="145" t="str">
        <f ca="1">"{ ""src"" : ""agent://" &amp; Table134[[#This Row],[src]] &amp; """,  ""trgt"" : ""agent://" &amp; Table134[[#This Row],[trgt]] &amp; """ } " &amp; IF(LEN(OFFSET(Table134[[#This Row],[src]],1,0))&gt;0,", ","")</f>
        <v xml:space="preserve">{ "src" : "agent://c1835ecc-f9ea-4449-af7b-2fcea845763c",  "trgt" : "agent://eeeeeeee-eeee-eeee-eeee-eeeeeeeeeeee" } , </v>
      </c>
    </row>
    <row r="152" spans="1:10" s="7" customFormat="1" x14ac:dyDescent="0.25">
      <c r="A152" s="31" t="s">
        <v>163</v>
      </c>
      <c r="B152" s="31" t="str">
        <f>VLOOKUP(Table134[[#This Row],[src]],Table1[[UUID]:[email]],2,FALSE)</f>
        <v>anarayan@livelygig.com</v>
      </c>
      <c r="C152" s="143" t="s">
        <v>770</v>
      </c>
      <c r="D152" s="144" t="s">
        <v>937</v>
      </c>
      <c r="E152" s="144" t="str">
        <f>VLOOKUP(Table134[[#This Row],[trgt]],Table1[[UUID]:[email]],2,FALSE)</f>
        <v>livelygig@livelygig.com</v>
      </c>
      <c r="F152" s="144" t="str">
        <f>IF(Table134[[#This Row],[src]]&lt;Table134[[#This Row],[trgt]],Table134[[#This Row],[src]]&amp;Table134[[#This Row],[trgt]],Table134[[#This Row],[trgt]]&amp;Table134[[#This Row],[src]])</f>
        <v>c6a3c02e-5724-4a35-adc7-ddc37d3c721beeeeeeee-eeee-eeee-eeee-eeeeeeeeeeee</v>
      </c>
      <c r="G152" s="141">
        <f>COUNTIF(Table134[DuplicateCheckId],Table134[[#This Row],[DuplicateCheckId]])-1</f>
        <v>0</v>
      </c>
      <c r="H152" s="144"/>
      <c r="I152" s="144" t="str">
        <f>IF(LEN(Table134[[#This Row],[Label]])&gt;0,"""label"" : { ""id"" : ""a7311ed0-9ba6-4a6e-8066-caa2a2247991"" , ""functor"" : ""tag list"" , ""components"" : [ { value"" : """ &amp; Table134[[#This Row],[Label]] &amp; """, ""type"" : ""string"" } ] },","")</f>
        <v/>
      </c>
      <c r="J152" s="145" t="str">
        <f ca="1">"{ ""src"" : ""agent://" &amp; Table134[[#This Row],[src]] &amp; """,  ""trgt"" : ""agent://" &amp; Table134[[#This Row],[trgt]] &amp; """ } " &amp; IF(LEN(OFFSET(Table134[[#This Row],[src]],1,0))&gt;0,", ","")</f>
        <v xml:space="preserve">{ "src" : "agent://c6a3c02e-5724-4a35-adc7-ddc37d3c721b",  "trgt" : "agent://eeeeeeee-eeee-eeee-eeee-eeeeeeeeeeee" } , </v>
      </c>
    </row>
    <row r="153" spans="1:10" s="7" customFormat="1" x14ac:dyDescent="0.25">
      <c r="A153" s="143" t="s">
        <v>163</v>
      </c>
      <c r="B153" s="139" t="str">
        <f>VLOOKUP(Table134[[#This Row],[src]],Table1[[UUID]:[email]],2,FALSE)</f>
        <v>anarayan@livelygig.com</v>
      </c>
      <c r="C153" s="143" t="s">
        <v>770</v>
      </c>
      <c r="D153" s="144" t="s">
        <v>176</v>
      </c>
      <c r="E153" s="141" t="str">
        <f>VLOOKUP(Table134[[#This Row],[trgt]],Table1[[UUID]:[email]],2,FALSE)</f>
        <v>dbhardwaj@livelygig.com</v>
      </c>
      <c r="F153" s="141" t="str">
        <f>IF(Table134[[#This Row],[src]]&lt;Table134[[#This Row],[trgt]],Table134[[#This Row],[src]]&amp;Table134[[#This Row],[trgt]],Table134[[#This Row],[trgt]]&amp;Table134[[#This Row],[src]])</f>
        <v>c6a3c02e-5724-4a35-adc7-ddc37d3c721bfd2a800d-5bc8-4083-a2c9-4618900d5045</v>
      </c>
      <c r="G153" s="141">
        <f>COUNTIF(Table134[DuplicateCheckId],Table134[[#This Row],[DuplicateCheckId]])-1</f>
        <v>0</v>
      </c>
      <c r="H153" s="144" t="s">
        <v>784</v>
      </c>
      <c r="I153" s="144" t="str">
        <f>IF(LEN(Table134[[#This Row],[Label]])&gt;0,"""label"" : { ""id"" : ""a7311ed0-9ba6-4a6e-8066-caa2a2247991"" , ""functor"" : ""tag list"" , ""components"" : [ { value"" : """ &amp; Table134[[#This Row],[Label]] &amp; """, ""type"" : ""string"" } ] },","")</f>
        <v>"label" : { "id" : "a7311ed0-9ba6-4a6e-8066-caa2a2247991" , "functor" : "tag list" , "components" : [ { value" : "FAVORITE", "type" : "string" } ] },</v>
      </c>
      <c r="J153" s="145" t="str">
        <f ca="1">"{ ""src"" : ""agent://" &amp; Table134[[#This Row],[src]] &amp; """,  ""trgt"" : ""agent://" &amp; Table134[[#This Row],[trgt]] &amp; """ } " &amp; IF(LEN(OFFSET(Table134[[#This Row],[src]],1,0))&gt;0,", ","")</f>
        <v xml:space="preserve">{ "src" : "agent://c6a3c02e-5724-4a35-adc7-ddc37d3c721b",  "trgt" : "agent://fd2a800d-5bc8-4083-a2c9-4618900d5045" } , </v>
      </c>
    </row>
    <row r="154" spans="1:10" s="7" customFormat="1" x14ac:dyDescent="0.25">
      <c r="A154" s="143" t="s">
        <v>219</v>
      </c>
      <c r="B154" s="139" t="str">
        <f>VLOOKUP(Table134[[#This Row],[src]],Table1[[UUID]:[email]],2,FALSE)</f>
        <v>myap@livelygig.com</v>
      </c>
      <c r="C154" s="143" t="s">
        <v>770</v>
      </c>
      <c r="D154" s="144" t="s">
        <v>223</v>
      </c>
      <c r="E154" s="141" t="str">
        <f>VLOOKUP(Table134[[#This Row],[trgt]],Table1[[UUID]:[email]],2,FALSE)</f>
        <v>mmachado@livelygig.com</v>
      </c>
      <c r="F154" s="141" t="str">
        <f>IF(Table134[[#This Row],[src]]&lt;Table134[[#This Row],[trgt]],Table134[[#This Row],[src]]&amp;Table134[[#This Row],[trgt]],Table134[[#This Row],[trgt]]&amp;Table134[[#This Row],[src]])</f>
        <v>cb4ac0f8-8d6e-4458-a018-66484ce4dff9dfe045e9-42ad-41e5-a2a0-9890b219e4f7</v>
      </c>
      <c r="G154" s="141">
        <f>COUNTIF(Table134[DuplicateCheckId],Table134[[#This Row],[DuplicateCheckId]])-1</f>
        <v>0</v>
      </c>
      <c r="H154" s="141"/>
      <c r="I154" s="144" t="str">
        <f>IF(LEN(Table134[[#This Row],[Label]])&gt;0,"""label"" : { ""id"" : ""a7311ed0-9ba6-4a6e-8066-caa2a2247991"" , ""functor"" : ""tag list"" , ""components"" : [ { value"" : """ &amp; Table134[[#This Row],[Label]] &amp; """, ""type"" : ""string"" } ] },","")</f>
        <v/>
      </c>
      <c r="J154" s="145" t="str">
        <f ca="1">"{ ""src"" : ""agent://" &amp; Table134[[#This Row],[src]] &amp; """,  ""trgt"" : ""agent://" &amp; Table134[[#This Row],[trgt]] &amp; """ } " &amp; IF(LEN(OFFSET(Table134[[#This Row],[src]],1,0))&gt;0,", ","")</f>
        <v xml:space="preserve">{ "src" : "agent://cb4ac0f8-8d6e-4458-a018-66484ce4dff9",  "trgt" : "agent://dfe045e9-42ad-41e5-a2a0-9890b219e4f7" } , </v>
      </c>
    </row>
    <row r="155" spans="1:10" s="7" customFormat="1" x14ac:dyDescent="0.25">
      <c r="A155" s="143" t="s">
        <v>219</v>
      </c>
      <c r="B155" s="143" t="str">
        <f>VLOOKUP(Table134[[#This Row],[src]],Table1[[UUID]:[email]],2,FALSE)</f>
        <v>myap@livelygig.com</v>
      </c>
      <c r="C155" s="143" t="s">
        <v>770</v>
      </c>
      <c r="D155" s="144" t="s">
        <v>937</v>
      </c>
      <c r="E155" s="144" t="str">
        <f>VLOOKUP(Table134[[#This Row],[trgt]],Table1[[UUID]:[email]],2,FALSE)</f>
        <v>livelygig@livelygig.com</v>
      </c>
      <c r="F155" s="144" t="str">
        <f>IF(Table134[[#This Row],[src]]&lt;Table134[[#This Row],[trgt]],Table134[[#This Row],[src]]&amp;Table134[[#This Row],[trgt]],Table134[[#This Row],[trgt]]&amp;Table134[[#This Row],[src]])</f>
        <v>cb4ac0f8-8d6e-4458-a018-66484ce4dff9eeeeeeee-eeee-eeee-eeee-eeeeeeeeeeee</v>
      </c>
      <c r="G155" s="141">
        <f>COUNTIF(Table134[DuplicateCheckId],Table134[[#This Row],[DuplicateCheckId]])-1</f>
        <v>0</v>
      </c>
      <c r="H155" s="144"/>
      <c r="I155" s="144" t="str">
        <f>IF(LEN(Table134[[#This Row],[Label]])&gt;0,"""label"" : { ""id"" : ""a7311ed0-9ba6-4a6e-8066-caa2a2247991"" , ""functor"" : ""tag list"" , ""components"" : [ { value"" : """ &amp; Table134[[#This Row],[Label]] &amp; """, ""type"" : ""string"" } ] },","")</f>
        <v/>
      </c>
      <c r="J155" s="145" t="str">
        <f ca="1">"{ ""src"" : ""agent://" &amp; Table134[[#This Row],[src]] &amp; """,  ""trgt"" : ""agent://" &amp; Table134[[#This Row],[trgt]] &amp; """ } " &amp; IF(LEN(OFFSET(Table134[[#This Row],[src]],1,0))&gt;0,", ","")</f>
        <v xml:space="preserve">{ "src" : "agent://cb4ac0f8-8d6e-4458-a018-66484ce4dff9",  "trgt" : "agent://eeeeeeee-eeee-eeee-eeee-eeeeeeeeeeee" } , </v>
      </c>
    </row>
    <row r="156" spans="1:10" s="7" customFormat="1" x14ac:dyDescent="0.25">
      <c r="A156" s="143" t="s">
        <v>204</v>
      </c>
      <c r="B156" s="143" t="str">
        <f>VLOOKUP(Table134[[#This Row],[src]],Table1[[UUID]:[email]],2,FALSE)</f>
        <v>lborde@livelygig.com</v>
      </c>
      <c r="C156" s="143" t="s">
        <v>770</v>
      </c>
      <c r="D156" s="144" t="s">
        <v>937</v>
      </c>
      <c r="E156" s="144" t="str">
        <f>VLOOKUP(Table134[[#This Row],[trgt]],Table1[[UUID]:[email]],2,FALSE)</f>
        <v>livelygig@livelygig.com</v>
      </c>
      <c r="F156" s="144" t="str">
        <f>IF(Table134[[#This Row],[src]]&lt;Table134[[#This Row],[trgt]],Table134[[#This Row],[src]]&amp;Table134[[#This Row],[trgt]],Table134[[#This Row],[trgt]]&amp;Table134[[#This Row],[src]])</f>
        <v>cb979e8b-8c81-42fe-a093-455a823f067deeeeeeee-eeee-eeee-eeee-eeeeeeeeeeee</v>
      </c>
      <c r="G156" s="141">
        <f>COUNTIF(Table134[DuplicateCheckId],Table134[[#This Row],[DuplicateCheckId]])-1</f>
        <v>0</v>
      </c>
      <c r="H156" s="144"/>
      <c r="I156" s="144" t="str">
        <f>IF(LEN(Table134[[#This Row],[Label]])&gt;0,"""label"" : { ""id"" : ""a7311ed0-9ba6-4a6e-8066-caa2a2247991"" , ""functor"" : ""tag list"" , ""components"" : [ { value"" : """ &amp; Table134[[#This Row],[Label]] &amp; """, ""type"" : ""string"" } ] },","")</f>
        <v/>
      </c>
      <c r="J156" s="145" t="str">
        <f ca="1">"{ ""src"" : ""agent://" &amp; Table134[[#This Row],[src]] &amp; """,  ""trgt"" : ""agent://" &amp; Table134[[#This Row],[trgt]] &amp; """ } " &amp; IF(LEN(OFFSET(Table134[[#This Row],[src]],1,0))&gt;0,", ","")</f>
        <v xml:space="preserve">{ "src" : "agent://cb979e8b-8c81-42fe-a093-455a823f067d",  "trgt" : "agent://eeeeeeee-eeee-eeee-eeee-eeeeeeeeeeee" } , </v>
      </c>
    </row>
    <row r="157" spans="1:10" s="7" customFormat="1" x14ac:dyDescent="0.25">
      <c r="A157" s="143" t="s">
        <v>229</v>
      </c>
      <c r="B157" s="139" t="str">
        <f>VLOOKUP(Table134[[#This Row],[src]],Table1[[UUID]:[email]],2,FALSE)</f>
        <v>lchevrolet@livelygig.com</v>
      </c>
      <c r="C157" s="143" t="s">
        <v>770</v>
      </c>
      <c r="D157" s="144" t="s">
        <v>188</v>
      </c>
      <c r="E157" s="141" t="str">
        <f>VLOOKUP(Table134[[#This Row],[trgt]],Table1[[UUID]:[email]],2,FALSE)</f>
        <v>lfrank@livelygig.com</v>
      </c>
      <c r="F157" s="141" t="str">
        <f>IF(Table134[[#This Row],[src]]&lt;Table134[[#This Row],[trgt]],Table134[[#This Row],[src]]&amp;Table134[[#This Row],[trgt]],Table134[[#This Row],[trgt]]&amp;Table134[[#This Row],[src]])</f>
        <v>d1567958-1d4b-48eb-9613-fbfe7dc352b4ed51310a-b84e-4864-9ada-583139871511</v>
      </c>
      <c r="G157" s="141">
        <f>COUNTIF(Table134[DuplicateCheckId],Table134[[#This Row],[DuplicateCheckId]])-1</f>
        <v>0</v>
      </c>
      <c r="H157" s="141"/>
      <c r="I157" s="144" t="str">
        <f>IF(LEN(Table134[[#This Row],[Label]])&gt;0,"""label"" : { ""id"" : ""a7311ed0-9ba6-4a6e-8066-caa2a2247991"" , ""functor"" : ""tag list"" , ""components"" : [ { value"" : """ &amp; Table134[[#This Row],[Label]] &amp; """, ""type"" : ""string"" } ] },","")</f>
        <v/>
      </c>
      <c r="J157" s="145" t="str">
        <f ca="1">"{ ""src"" : ""agent://" &amp; Table134[[#This Row],[src]] &amp; """,  ""trgt"" : ""agent://" &amp; Table134[[#This Row],[trgt]] &amp; """ } " &amp; IF(LEN(OFFSET(Table134[[#This Row],[src]],1,0))&gt;0,", ","")</f>
        <v xml:space="preserve">{ "src" : "agent://d1567958-1d4b-48eb-9613-fbfe7dc352b4",  "trgt" : "agent://ed51310a-b84e-4864-9ada-583139871511" } , </v>
      </c>
    </row>
    <row r="158" spans="1:10" s="7" customFormat="1" x14ac:dyDescent="0.25">
      <c r="A158" s="143" t="s">
        <v>229</v>
      </c>
      <c r="B158" s="143" t="str">
        <f>VLOOKUP(Table134[[#This Row],[src]],Table1[[UUID]:[email]],2,FALSE)</f>
        <v>lchevrolet@livelygig.com</v>
      </c>
      <c r="C158" s="143" t="s">
        <v>770</v>
      </c>
      <c r="D158" s="144" t="s">
        <v>937</v>
      </c>
      <c r="E158" s="144" t="str">
        <f>VLOOKUP(Table134[[#This Row],[trgt]],Table1[[UUID]:[email]],2,FALSE)</f>
        <v>livelygig@livelygig.com</v>
      </c>
      <c r="F158" s="144" t="str">
        <f>IF(Table134[[#This Row],[src]]&lt;Table134[[#This Row],[trgt]],Table134[[#This Row],[src]]&amp;Table134[[#This Row],[trgt]],Table134[[#This Row],[trgt]]&amp;Table134[[#This Row],[src]])</f>
        <v>d1567958-1d4b-48eb-9613-fbfe7dc352b4eeeeeeee-eeee-eeee-eeee-eeeeeeeeeeee</v>
      </c>
      <c r="G158" s="141">
        <f>COUNTIF(Table134[DuplicateCheckId],Table134[[#This Row],[DuplicateCheckId]])-1</f>
        <v>0</v>
      </c>
      <c r="H158" s="144"/>
      <c r="I158" s="144" t="str">
        <f>IF(LEN(Table134[[#This Row],[Label]])&gt;0,"""label"" : { ""id"" : ""a7311ed0-9ba6-4a6e-8066-caa2a2247991"" , ""functor"" : ""tag list"" , ""components"" : [ { value"" : """ &amp; Table134[[#This Row],[Label]] &amp; """, ""type"" : ""string"" } ] },","")</f>
        <v/>
      </c>
      <c r="J158" s="145" t="str">
        <f ca="1">"{ ""src"" : ""agent://" &amp; Table134[[#This Row],[src]] &amp; """,  ""trgt"" : ""agent://" &amp; Table134[[#This Row],[trgt]] &amp; """ } " &amp; IF(LEN(OFFSET(Table134[[#This Row],[src]],1,0))&gt;0,", ","")</f>
        <v xml:space="preserve">{ "src" : "agent://d1567958-1d4b-48eb-9613-fbfe7dc352b4",  "trgt" : "agent://eeeeeeee-eeee-eeee-eeee-eeeeeeeeeeee" } , </v>
      </c>
    </row>
    <row r="159" spans="1:10" s="7" customFormat="1" x14ac:dyDescent="0.25">
      <c r="A159" s="31" t="s">
        <v>231</v>
      </c>
      <c r="B159" s="31" t="str">
        <f>VLOOKUP(Table134[[#This Row],[src]],Table1[[UUID]:[email]],2,FALSE)</f>
        <v>ddaniau@livelygig.com</v>
      </c>
      <c r="C159" s="143" t="s">
        <v>770</v>
      </c>
      <c r="D159" s="144" t="s">
        <v>937</v>
      </c>
      <c r="E159" s="144" t="str">
        <f>VLOOKUP(Table134[[#This Row],[trgt]],Table1[[UUID]:[email]],2,FALSE)</f>
        <v>livelygig@livelygig.com</v>
      </c>
      <c r="F159" s="144" t="str">
        <f>IF(Table134[[#This Row],[src]]&lt;Table134[[#This Row],[trgt]],Table134[[#This Row],[src]]&amp;Table134[[#This Row],[trgt]],Table134[[#This Row],[trgt]]&amp;Table134[[#This Row],[src]])</f>
        <v>dd8bdf36-fdd1-4046-9fb7-f36848840cddeeeeeeee-eeee-eeee-eeee-eeeeeeeeeeee</v>
      </c>
      <c r="G159" s="141">
        <f>COUNTIF(Table134[DuplicateCheckId],Table134[[#This Row],[DuplicateCheckId]])-1</f>
        <v>0</v>
      </c>
      <c r="H159" s="144"/>
      <c r="I159" s="144" t="str">
        <f>IF(LEN(Table134[[#This Row],[Label]])&gt;0,"""label"" : { ""id"" : ""a7311ed0-9ba6-4a6e-8066-caa2a2247991"" , ""functor"" : ""tag list"" , ""components"" : [ { value"" : """ &amp; Table134[[#This Row],[Label]] &amp; """, ""type"" : ""string"" } ] },","")</f>
        <v/>
      </c>
      <c r="J159" s="145" t="str">
        <f ca="1">"{ ""src"" : ""agent://" &amp; Table134[[#This Row],[src]] &amp; """,  ""trgt"" : ""agent://" &amp; Table134[[#This Row],[trgt]] &amp; """ } " &amp; IF(LEN(OFFSET(Table134[[#This Row],[src]],1,0))&gt;0,", ","")</f>
        <v xml:space="preserve">{ "src" : "agent://dd8bdf36-fdd1-4046-9fb7-f36848840cdd",  "trgt" : "agent://eeeeeeee-eeee-eeee-eeee-eeeeeeeeeeee" } , </v>
      </c>
    </row>
    <row r="160" spans="1:10" s="7" customFormat="1" x14ac:dyDescent="0.25">
      <c r="A160" s="31" t="s">
        <v>223</v>
      </c>
      <c r="B160" s="31" t="str">
        <f>VLOOKUP(Table134[[#This Row],[src]],Table1[[UUID]:[email]],2,FALSE)</f>
        <v>mmachado@livelygig.com</v>
      </c>
      <c r="C160" s="143" t="s">
        <v>770</v>
      </c>
      <c r="D160" s="144" t="s">
        <v>937</v>
      </c>
      <c r="E160" s="144" t="str">
        <f>VLOOKUP(Table134[[#This Row],[trgt]],Table1[[UUID]:[email]],2,FALSE)</f>
        <v>livelygig@livelygig.com</v>
      </c>
      <c r="F160" s="144" t="str">
        <f>IF(Table134[[#This Row],[src]]&lt;Table134[[#This Row],[trgt]],Table134[[#This Row],[src]]&amp;Table134[[#This Row],[trgt]],Table134[[#This Row],[trgt]]&amp;Table134[[#This Row],[src]])</f>
        <v>dfe045e9-42ad-41e5-a2a0-9890b219e4f7eeeeeeee-eeee-eeee-eeee-eeeeeeeeeeee</v>
      </c>
      <c r="G160" s="141">
        <f>COUNTIF(Table134[DuplicateCheckId],Table134[[#This Row],[DuplicateCheckId]])-1</f>
        <v>0</v>
      </c>
      <c r="H160" s="144"/>
      <c r="I160" s="144" t="str">
        <f>IF(LEN(Table134[[#This Row],[Label]])&gt;0,"""label"" : { ""id"" : ""a7311ed0-9ba6-4a6e-8066-caa2a2247991"" , ""functor"" : ""tag list"" , ""components"" : [ { value"" : """ &amp; Table134[[#This Row],[Label]] &amp; """, ""type"" : ""string"" } ] },","")</f>
        <v/>
      </c>
      <c r="J160" s="145" t="str">
        <f ca="1">"{ ""src"" : ""agent://" &amp; Table134[[#This Row],[src]] &amp; """,  ""trgt"" : ""agent://" &amp; Table134[[#This Row],[trgt]] &amp; """ } " &amp; IF(LEN(OFFSET(Table134[[#This Row],[src]],1,0))&gt;0,", ","")</f>
        <v xml:space="preserve">{ "src" : "agent://dfe045e9-42ad-41e5-a2a0-9890b219e4f7",  "trgt" : "agent://eeeeeeee-eeee-eeee-eeee-eeeeeeeeeeee" } , </v>
      </c>
    </row>
    <row r="161" spans="1:10" s="7" customFormat="1" x14ac:dyDescent="0.25">
      <c r="A161" s="143" t="s">
        <v>176</v>
      </c>
      <c r="B161" s="139" t="str">
        <f>VLOOKUP(Table134[[#This Row],[src]],Table1[[UUID]:[email]],2,FALSE)</f>
        <v>dbhardwaj@livelygig.com</v>
      </c>
      <c r="C161" s="143" t="s">
        <v>770</v>
      </c>
      <c r="D161" s="144" t="s">
        <v>223</v>
      </c>
      <c r="E161" s="141" t="str">
        <f>VLOOKUP(Table134[[#This Row],[trgt]],Table1[[UUID]:[email]],2,FALSE)</f>
        <v>mmachado@livelygig.com</v>
      </c>
      <c r="F161" s="141" t="str">
        <f>IF(Table134[[#This Row],[src]]&lt;Table134[[#This Row],[trgt]],Table134[[#This Row],[src]]&amp;Table134[[#This Row],[trgt]],Table134[[#This Row],[trgt]]&amp;Table134[[#This Row],[src]])</f>
        <v>dfe045e9-42ad-41e5-a2a0-9890b219e4f7fd2a800d-5bc8-4083-a2c9-4618900d5045</v>
      </c>
      <c r="G161" s="141">
        <f>COUNTIF(Table134[DuplicateCheckId],Table134[[#This Row],[DuplicateCheckId]])-1</f>
        <v>0</v>
      </c>
      <c r="H161" s="141"/>
      <c r="I161" s="144" t="str">
        <f>IF(LEN(Table134[[#This Row],[Label]])&gt;0,"""label"" : { ""id"" : ""a7311ed0-9ba6-4a6e-8066-caa2a2247991"" , ""functor"" : ""tag list"" , ""components"" : [ { value"" : """ &amp; Table134[[#This Row],[Label]] &amp; """, ""type"" : ""string"" } ] },","")</f>
        <v/>
      </c>
      <c r="J161" s="145" t="str">
        <f ca="1">"{ ""src"" : ""agent://" &amp; Table134[[#This Row],[src]] &amp; """,  ""trgt"" : ""agent://" &amp; Table134[[#This Row],[trgt]] &amp; """ } " &amp; IF(LEN(OFFSET(Table134[[#This Row],[src]],1,0))&gt;0,", ","")</f>
        <v xml:space="preserve">{ "src" : "agent://fd2a800d-5bc8-4083-a2c9-4618900d5045",  "trgt" : "agent://dfe045e9-42ad-41e5-a2a0-9890b219e4f7" } , </v>
      </c>
    </row>
    <row r="162" spans="1:10" s="7" customFormat="1" x14ac:dyDescent="0.25">
      <c r="A162" s="143" t="s">
        <v>181</v>
      </c>
      <c r="B162" s="143" t="str">
        <f>VLOOKUP(Table134[[#This Row],[src]],Table1[[UUID]:[email]],2,FALSE)</f>
        <v>vdey@livelygig.com</v>
      </c>
      <c r="C162" s="143" t="s">
        <v>770</v>
      </c>
      <c r="D162" s="144" t="s">
        <v>937</v>
      </c>
      <c r="E162" s="144" t="str">
        <f>VLOOKUP(Table134[[#This Row],[trgt]],Table1[[UUID]:[email]],2,FALSE)</f>
        <v>livelygig@livelygig.com</v>
      </c>
      <c r="F162" s="144" t="str">
        <f>IF(Table134[[#This Row],[src]]&lt;Table134[[#This Row],[trgt]],Table134[[#This Row],[src]]&amp;Table134[[#This Row],[trgt]],Table134[[#This Row],[trgt]]&amp;Table134[[#This Row],[src]])</f>
        <v>e4b86eaf-25ba-4ad5-a52e-35b5c9c17b70eeeeeeee-eeee-eeee-eeee-eeeeeeeeeeee</v>
      </c>
      <c r="G162" s="141">
        <f>COUNTIF(Table134[DuplicateCheckId],Table134[[#This Row],[DuplicateCheckId]])-1</f>
        <v>0</v>
      </c>
      <c r="H162" s="144"/>
      <c r="I162" s="144" t="str">
        <f>IF(LEN(Table134[[#This Row],[Label]])&gt;0,"""label"" : { ""id"" : ""a7311ed0-9ba6-4a6e-8066-caa2a2247991"" , ""functor"" : ""tag list"" , ""components"" : [ { value"" : """ &amp; Table134[[#This Row],[Label]] &amp; """, ""type"" : ""string"" } ] },","")</f>
        <v/>
      </c>
      <c r="J162" s="145" t="str">
        <f ca="1">"{ ""src"" : ""agent://" &amp; Table134[[#This Row],[src]] &amp; """,  ""trgt"" : ""agent://" &amp; Table134[[#This Row],[trgt]] &amp; """ } " &amp; IF(LEN(OFFSET(Table134[[#This Row],[src]],1,0))&gt;0,", ","")</f>
        <v xml:space="preserve">{ "src" : "agent://e4b86eaf-25ba-4ad5-a52e-35b5c9c17b70",  "trgt" : "agent://eeeeeeee-eeee-eeee-eeee-eeeeeeeeeeee" } , </v>
      </c>
    </row>
    <row r="163" spans="1:10" s="7" customFormat="1" x14ac:dyDescent="0.25">
      <c r="A163" s="143" t="s">
        <v>172</v>
      </c>
      <c r="B163" s="143" t="str">
        <f>VLOOKUP(Table134[[#This Row],[src]],Table1[[UUID]:[email]],2,FALSE)</f>
        <v>sraina@livelygig.com</v>
      </c>
      <c r="C163" s="143" t="s">
        <v>770</v>
      </c>
      <c r="D163" s="144" t="s">
        <v>937</v>
      </c>
      <c r="E163" s="144" t="str">
        <f>VLOOKUP(Table134[[#This Row],[trgt]],Table1[[UUID]:[email]],2,FALSE)</f>
        <v>livelygig@livelygig.com</v>
      </c>
      <c r="F163" s="144" t="str">
        <f>IF(Table134[[#This Row],[src]]&lt;Table134[[#This Row],[trgt]],Table134[[#This Row],[src]]&amp;Table134[[#This Row],[trgt]],Table134[[#This Row],[trgt]]&amp;Table134[[#This Row],[src]])</f>
        <v>e6075665-67ee-49d2-8fde-61d8fc6ec50eeeeeeeee-eeee-eeee-eeee-eeeeeeeeeeee</v>
      </c>
      <c r="G163" s="141">
        <f>COUNTIF(Table134[DuplicateCheckId],Table134[[#This Row],[DuplicateCheckId]])-1</f>
        <v>0</v>
      </c>
      <c r="H163" s="144"/>
      <c r="I163" s="144" t="str">
        <f>IF(LEN(Table134[[#This Row],[Label]])&gt;0,"""label"" : { ""id"" : ""a7311ed0-9ba6-4a6e-8066-caa2a2247991"" , ""functor"" : ""tag list"" , ""components"" : [ { value"" : """ &amp; Table134[[#This Row],[Label]] &amp; """, ""type"" : ""string"" } ] },","")</f>
        <v/>
      </c>
      <c r="J163" s="145" t="str">
        <f ca="1">"{ ""src"" : ""agent://" &amp; Table134[[#This Row],[src]] &amp; """,  ""trgt"" : ""agent://" &amp; Table134[[#This Row],[trgt]] &amp; """ } " &amp; IF(LEN(OFFSET(Table134[[#This Row],[src]],1,0))&gt;0,", ","")</f>
        <v xml:space="preserve">{ "src" : "agent://e6075665-67ee-49d2-8fde-61d8fc6ec50e",  "trgt" : "agent://eeeeeeee-eeee-eeee-eeee-eeeeeeeeeeee" } , </v>
      </c>
    </row>
    <row r="164" spans="1:10" s="7" customFormat="1" x14ac:dyDescent="0.25">
      <c r="A164" s="143" t="s">
        <v>172</v>
      </c>
      <c r="B164" s="139" t="str">
        <f>VLOOKUP(Table134[[#This Row],[src]],Table1[[UUID]:[email]],2,FALSE)</f>
        <v>sraina@livelygig.com</v>
      </c>
      <c r="C164" s="143" t="s">
        <v>770</v>
      </c>
      <c r="D164" s="144" t="s">
        <v>225</v>
      </c>
      <c r="E164" s="141" t="str">
        <f>VLOOKUP(Table134[[#This Row],[trgt]],Table1[[UUID]:[email]],2,FALSE)</f>
        <v>apage@livelygig.com</v>
      </c>
      <c r="F164" s="141" t="str">
        <f>IF(Table134[[#This Row],[src]]&lt;Table134[[#This Row],[trgt]],Table134[[#This Row],[src]]&amp;Table134[[#This Row],[trgt]],Table134[[#This Row],[trgt]]&amp;Table134[[#This Row],[src]])</f>
        <v>e6075665-67ee-49d2-8fde-61d8fc6ec50ef7fe2ff1-5756-4ff9-a3fd-15961118746b</v>
      </c>
      <c r="G164" s="141">
        <f>COUNTIF(Table134[DuplicateCheckId],Table134[[#This Row],[DuplicateCheckId]])-1</f>
        <v>0</v>
      </c>
      <c r="H164" s="141" t="s">
        <v>785</v>
      </c>
      <c r="I164" s="144" t="str">
        <f>IF(LEN(Table134[[#This Row],[Label]])&gt;0,"""label"" : { ""id"" : ""a7311ed0-9ba6-4a6e-8066-caa2a2247991"" , ""functor"" : ""tag list"" , ""components"" : [ { value"" : """ &amp; Table134[[#This Row],[Label]] &amp; """, ""type"" : ""string"" } ] },","")</f>
        <v>"label" : { "id" : "a7311ed0-9ba6-4a6e-8066-caa2a2247991" , "functor" : "tag list" , "components" : [ { value" : "IGNORE", "type" : "string" } ] },</v>
      </c>
      <c r="J164" s="145" t="str">
        <f ca="1">"{ ""src"" : ""agent://" &amp; Table134[[#This Row],[src]] &amp; """,  ""trgt"" : ""agent://" &amp; Table134[[#This Row],[trgt]] &amp; """ } " &amp; IF(LEN(OFFSET(Table134[[#This Row],[src]],1,0))&gt;0,", ","")</f>
        <v xml:space="preserve">{ "src" : "agent://e6075665-67ee-49d2-8fde-61d8fc6ec50e",  "trgt" : "agent://f7fe2ff1-5756-4ff9-a3fd-15961118746b" } , </v>
      </c>
    </row>
    <row r="165" spans="1:10" s="7" customFormat="1" x14ac:dyDescent="0.25">
      <c r="A165" s="143" t="s">
        <v>188</v>
      </c>
      <c r="B165" s="143" t="str">
        <f>VLOOKUP(Table134[[#This Row],[src]],Table1[[UUID]:[email]],2,FALSE)</f>
        <v>lfrank@livelygig.com</v>
      </c>
      <c r="C165" s="143" t="s">
        <v>770</v>
      </c>
      <c r="D165" s="140" t="s">
        <v>937</v>
      </c>
      <c r="E165" s="140" t="str">
        <f>VLOOKUP(Table134[[#This Row],[trgt]],Table1[[UUID]:[email]],2,FALSE)</f>
        <v>livelygig@livelygig.com</v>
      </c>
      <c r="F165" s="140" t="str">
        <f>IF(Table134[[#This Row],[src]]&lt;Table134[[#This Row],[trgt]],Table134[[#This Row],[src]]&amp;Table134[[#This Row],[trgt]],Table134[[#This Row],[trgt]]&amp;Table134[[#This Row],[src]])</f>
        <v>ed51310a-b84e-4864-9ada-583139871511eeeeeeee-eeee-eeee-eeee-eeeeeeeeeeee</v>
      </c>
      <c r="G165" s="141">
        <f>COUNTIF(Table134[DuplicateCheckId],Table134[[#This Row],[DuplicateCheckId]])-1</f>
        <v>0</v>
      </c>
      <c r="H165" s="140"/>
      <c r="I165" s="140" t="str">
        <f>IF(LEN(Table134[[#This Row],[Label]])&gt;0,"""label"" : { ""id"" : ""a7311ed0-9ba6-4a6e-8066-caa2a2247991"" , ""functor"" : ""tag list"" , ""components"" : [ { value"" : """ &amp; Table134[[#This Row],[Label]] &amp; """, ""type"" : ""string"" } ] },","")</f>
        <v/>
      </c>
      <c r="J165" s="145" t="str">
        <f ca="1">"{ ""src"" : ""agent://" &amp; Table134[[#This Row],[src]] &amp; """,  ""trgt"" : ""agent://" &amp; Table134[[#This Row],[trgt]] &amp; """ } " &amp; IF(LEN(OFFSET(Table134[[#This Row],[src]],1,0))&gt;0,", ","")</f>
        <v xml:space="preserve">{ "src" : "agent://ed51310a-b84e-4864-9ada-583139871511",  "trgt" : "agent://eeeeeeee-eeee-eeee-eeee-eeeeeeeeeeee" } , </v>
      </c>
    </row>
    <row r="166" spans="1:10" s="7" customFormat="1" x14ac:dyDescent="0.25">
      <c r="A166" s="143" t="s">
        <v>198</v>
      </c>
      <c r="B166" s="143" t="str">
        <f>VLOOKUP(Table134[[#This Row],[src]],Table1[[UUID]:[email]],2,FALSE)</f>
        <v>mmorris@livelygig.com</v>
      </c>
      <c r="C166" s="143" t="s">
        <v>770</v>
      </c>
      <c r="D166" s="143" t="s">
        <v>937</v>
      </c>
      <c r="E166" s="144" t="str">
        <f>VLOOKUP(Table134[[#This Row],[trgt]],Table1[[UUID]:[email]],2,FALSE)</f>
        <v>livelygig@livelygig.com</v>
      </c>
      <c r="F166" s="144" t="str">
        <f>IF(Table134[[#This Row],[src]]&lt;Table134[[#This Row],[trgt]],Table134[[#This Row],[src]]&amp;Table134[[#This Row],[trgt]],Table134[[#This Row],[trgt]]&amp;Table134[[#This Row],[src]])</f>
        <v>ee988673-4459-4630-91c3-6f6d9084641eeeeeeeee-eeee-eeee-eeee-eeeeeeeeeeee</v>
      </c>
      <c r="G166" s="141">
        <f>COUNTIF(Table134[DuplicateCheckId],Table134[[#This Row],[DuplicateCheckId]])-1</f>
        <v>0</v>
      </c>
      <c r="H166" s="144"/>
      <c r="I166" s="144" t="str">
        <f>IF(LEN(Table134[[#This Row],[Label]])&gt;0,"""label"" : { ""id"" : ""a7311ed0-9ba6-4a6e-8066-caa2a2247991"" , ""functor"" : ""tag list"" , ""components"" : [ { value"" : """ &amp; Table134[[#This Row],[Label]] &amp; """, ""type"" : ""string"" } ] },","")</f>
        <v/>
      </c>
      <c r="J166" s="145" t="str">
        <f ca="1">"{ ""src"" : ""agent://" &amp; Table134[[#This Row],[src]] &amp; """,  ""trgt"" : ""agent://" &amp; Table134[[#This Row],[trgt]] &amp; """ } " &amp; IF(LEN(OFFSET(Table134[[#This Row],[src]],1,0))&gt;0,", ","")</f>
        <v xml:space="preserve">{ "src" : "agent://ee988673-4459-4630-91c3-6f6d9084641e",  "trgt" : "agent://eeeeeeee-eeee-eeee-eeee-eeeeeeeeeeee" } , </v>
      </c>
    </row>
    <row r="167" spans="1:10" s="7" customFormat="1" x14ac:dyDescent="0.25">
      <c r="A167" s="143" t="s">
        <v>178</v>
      </c>
      <c r="B167" s="143" t="str">
        <f>VLOOKUP(Table134[[#This Row],[src]],Table1[[UUID]:[email]],2,FALSE)</f>
        <v>aviswanathan@livelygig.com</v>
      </c>
      <c r="C167" s="143" t="s">
        <v>770</v>
      </c>
      <c r="D167" s="143" t="s">
        <v>937</v>
      </c>
      <c r="E167" s="144" t="str">
        <f>VLOOKUP(Table134[[#This Row],[trgt]],Table1[[UUID]:[email]],2,FALSE)</f>
        <v>livelygig@livelygig.com</v>
      </c>
      <c r="F167" s="144" t="str">
        <f>IF(Table134[[#This Row],[src]]&lt;Table134[[#This Row],[trgt]],Table134[[#This Row],[src]]&amp;Table134[[#This Row],[trgt]],Table134[[#This Row],[trgt]]&amp;Table134[[#This Row],[src]])</f>
        <v>eeeeeeee-eeee-eeee-eeee-eeeeeeeeeeeef4b080c7-75ee-40b7-848c-a1824bfaa483</v>
      </c>
      <c r="G167" s="141">
        <f>COUNTIF(Table134[DuplicateCheckId],Table134[[#This Row],[DuplicateCheckId]])-1</f>
        <v>0</v>
      </c>
      <c r="H167" s="144"/>
      <c r="I167" s="144" t="str">
        <f>IF(LEN(Table134[[#This Row],[Label]])&gt;0,"""label"" : { ""id"" : ""a7311ed0-9ba6-4a6e-8066-caa2a2247991"" , ""functor"" : ""tag list"" , ""components"" : [ { value"" : """ &amp; Table134[[#This Row],[Label]] &amp; """, ""type"" : ""string"" } ] },","")</f>
        <v/>
      </c>
      <c r="J167" s="145" t="str">
        <f ca="1">"{ ""src"" : ""agent://" &amp; Table134[[#This Row],[src]] &amp; """,  ""trgt"" : ""agent://" &amp; Table134[[#This Row],[trgt]] &amp; """ } " &amp; IF(LEN(OFFSET(Table134[[#This Row],[src]],1,0))&gt;0,", ","")</f>
        <v xml:space="preserve">{ "src" : "agent://f4b080c7-75ee-40b7-848c-a1824bfaa483",  "trgt" : "agent://eeeeeeee-eeee-eeee-eeee-eeeeeeeeeeee" } , </v>
      </c>
    </row>
    <row r="168" spans="1:10" s="7" customFormat="1" x14ac:dyDescent="0.25">
      <c r="A168" s="31" t="s">
        <v>187</v>
      </c>
      <c r="B168" s="31" t="str">
        <f>VLOOKUP(Table134[[#This Row],[src]],Table1[[UUID]:[email]],2,FALSE)</f>
        <v>hhorton@livelygig.com</v>
      </c>
      <c r="C168" s="143" t="s">
        <v>770</v>
      </c>
      <c r="D168" s="143" t="s">
        <v>937</v>
      </c>
      <c r="E168" s="144" t="str">
        <f>VLOOKUP(Table134[[#This Row],[trgt]],Table1[[UUID]:[email]],2,FALSE)</f>
        <v>livelygig@livelygig.com</v>
      </c>
      <c r="F168" s="144" t="str">
        <f>IF(Table134[[#This Row],[src]]&lt;Table134[[#This Row],[trgt]],Table134[[#This Row],[src]]&amp;Table134[[#This Row],[trgt]],Table134[[#This Row],[trgt]]&amp;Table134[[#This Row],[src]])</f>
        <v>eeeeeeee-eeee-eeee-eeee-eeeeeeeeeeeef5cd3cf1-f5d3-4f50-a951-e898b9272eb1</v>
      </c>
      <c r="G168" s="141">
        <f>COUNTIF(Table134[DuplicateCheckId],Table134[[#This Row],[DuplicateCheckId]])-1</f>
        <v>0</v>
      </c>
      <c r="H168" s="144"/>
      <c r="I168" s="144" t="str">
        <f>IF(LEN(Table134[[#This Row],[Label]])&gt;0,"""label"" : { ""id"" : ""a7311ed0-9ba6-4a6e-8066-caa2a2247991"" , ""functor"" : ""tag list"" , ""components"" : [ { value"" : """ &amp; Table134[[#This Row],[Label]] &amp; """, ""type"" : ""string"" } ] },","")</f>
        <v/>
      </c>
      <c r="J168" s="145" t="str">
        <f ca="1">"{ ""src"" : ""agent://" &amp; Table134[[#This Row],[src]] &amp; """,  ""trgt"" : ""agent://" &amp; Table134[[#This Row],[trgt]] &amp; """ } " &amp; IF(LEN(OFFSET(Table134[[#This Row],[src]],1,0))&gt;0,", ","")</f>
        <v xml:space="preserve">{ "src" : "agent://f5cd3cf1-f5d3-4f50-a951-e898b9272eb1",  "trgt" : "agent://eeeeeeee-eeee-eeee-eeee-eeeeeeeeeeee" } , </v>
      </c>
    </row>
    <row r="169" spans="1:10" s="7" customFormat="1" x14ac:dyDescent="0.25">
      <c r="A169" s="31" t="s">
        <v>167</v>
      </c>
      <c r="B169" s="31" t="str">
        <f>VLOOKUP(Table134[[#This Row],[src]],Table1[[UUID]:[email]],2,FALSE)</f>
        <v>ateja@livelygig.com</v>
      </c>
      <c r="C169" s="143" t="s">
        <v>770</v>
      </c>
      <c r="D169" s="143" t="s">
        <v>937</v>
      </c>
      <c r="E169" s="140" t="str">
        <f>VLOOKUP(Table134[[#This Row],[trgt]],Table1[[UUID]:[email]],2,FALSE)</f>
        <v>livelygig@livelygig.com</v>
      </c>
      <c r="F169" s="140" t="str">
        <f>IF(Table134[[#This Row],[src]]&lt;Table134[[#This Row],[trgt]],Table134[[#This Row],[src]]&amp;Table134[[#This Row],[trgt]],Table134[[#This Row],[trgt]]&amp;Table134[[#This Row],[src]])</f>
        <v>eeeeeeee-eeee-eeee-eeee-eeeeeeeeeeeef5f1785b-48a4-4078-b9f8-f2b99f74e608</v>
      </c>
      <c r="G169" s="141">
        <f>COUNTIF(Table134[DuplicateCheckId],Table134[[#This Row],[DuplicateCheckId]])-1</f>
        <v>0</v>
      </c>
      <c r="H169" s="140"/>
      <c r="I169" s="140" t="str">
        <f>IF(LEN(Table134[[#This Row],[Label]])&gt;0,"""label"" : { ""id"" : ""a7311ed0-9ba6-4a6e-8066-caa2a2247991"" , ""functor"" : ""tag list"" , ""components"" : [ { value"" : """ &amp; Table134[[#This Row],[Label]] &amp; """, ""type"" : ""string"" } ] },","")</f>
        <v/>
      </c>
      <c r="J169" s="145" t="str">
        <f ca="1">"{ ""src"" : ""agent://" &amp; Table134[[#This Row],[src]] &amp; """,  ""trgt"" : ""agent://" &amp; Table134[[#This Row],[trgt]] &amp; """ } " &amp; IF(LEN(OFFSET(Table134[[#This Row],[src]],1,0))&gt;0,", ","")</f>
        <v xml:space="preserve">{ "src" : "agent://f5f1785b-48a4-4078-b9f8-f2b99f74e608",  "trgt" : "agent://eeeeeeee-eeee-eeee-eeee-eeeeeeeeeeee" } , </v>
      </c>
    </row>
    <row r="170" spans="1:10" s="7" customFormat="1" x14ac:dyDescent="0.25">
      <c r="A170" s="140" t="s">
        <v>225</v>
      </c>
      <c r="B170" s="143" t="str">
        <f>VLOOKUP(Table134[[#This Row],[src]],Table1[[UUID]:[email]],2,FALSE)</f>
        <v>apage@livelygig.com</v>
      </c>
      <c r="C170" s="143" t="s">
        <v>770</v>
      </c>
      <c r="D170" s="143" t="s">
        <v>937</v>
      </c>
      <c r="E170" s="144" t="str">
        <f>VLOOKUP(Table134[[#This Row],[trgt]],Table1[[UUID]:[email]],2,FALSE)</f>
        <v>livelygig@livelygig.com</v>
      </c>
      <c r="F170" s="144" t="str">
        <f>IF(Table134[[#This Row],[src]]&lt;Table134[[#This Row],[trgt]],Table134[[#This Row],[src]]&amp;Table134[[#This Row],[trgt]],Table134[[#This Row],[trgt]]&amp;Table134[[#This Row],[src]])</f>
        <v>eeeeeeee-eeee-eeee-eeee-eeeeeeeeeeeef7fe2ff1-5756-4ff9-a3fd-15961118746b</v>
      </c>
      <c r="G170" s="141">
        <f>COUNTIF(Table134[DuplicateCheckId],Table134[[#This Row],[DuplicateCheckId]])-1</f>
        <v>0</v>
      </c>
      <c r="H170" s="144"/>
      <c r="I170" s="144" t="str">
        <f>IF(LEN(Table134[[#This Row],[Label]])&gt;0,"""label"" : { ""id"" : ""a7311ed0-9ba6-4a6e-8066-caa2a2247991"" , ""functor"" : ""tag list"" , ""components"" : [ { value"" : """ &amp; Table134[[#This Row],[Label]] &amp; """, ""type"" : ""string"" } ] },","")</f>
        <v/>
      </c>
      <c r="J170" s="141" t="str">
        <f ca="1">"{ ""src"" : ""agent://" &amp; Table134[[#This Row],[src]] &amp; """,  ""trgt"" : ""agent://" &amp; Table134[[#This Row],[trgt]] &amp; """ } " &amp; IF(LEN(OFFSET(Table134[[#This Row],[src]],1,0))&gt;0,", ","")</f>
        <v xml:space="preserve">{ "src" : "agent://f7fe2ff1-5756-4ff9-a3fd-15961118746b",  "trgt" : "agent://eeeeeeee-eeee-eeee-eeee-eeeeeeeeeeee" } , </v>
      </c>
    </row>
    <row r="171" spans="1:10" s="7" customFormat="1" x14ac:dyDescent="0.25">
      <c r="A171" s="143" t="s">
        <v>166</v>
      </c>
      <c r="B171" s="143" t="str">
        <f>VLOOKUP(Table134[[#This Row],[src]],Table1[[UUID]:[email]],2,FALSE)</f>
        <v>nuppal@livelygig.com</v>
      </c>
      <c r="C171" s="143" t="s">
        <v>770</v>
      </c>
      <c r="D171" s="143" t="s">
        <v>937</v>
      </c>
      <c r="E171" s="144" t="str">
        <f>VLOOKUP(Table134[[#This Row],[trgt]],Table1[[UUID]:[email]],2,FALSE)</f>
        <v>livelygig@livelygig.com</v>
      </c>
      <c r="F171" s="144" t="str">
        <f>IF(Table134[[#This Row],[src]]&lt;Table134[[#This Row],[trgt]],Table134[[#This Row],[src]]&amp;Table134[[#This Row],[trgt]],Table134[[#This Row],[trgt]]&amp;Table134[[#This Row],[src]])</f>
        <v>eeeeeeee-eeee-eeee-eeee-eeeeeeeeeeeef9ad7bb7-1524-4e1a-bf8e-3611859f1875</v>
      </c>
      <c r="G171" s="141">
        <f>COUNTIF(Table134[DuplicateCheckId],Table134[[#This Row],[DuplicateCheckId]])-1</f>
        <v>0</v>
      </c>
      <c r="H171" s="144"/>
      <c r="I171" s="144" t="str">
        <f>IF(LEN(Table134[[#This Row],[Label]])&gt;0,"""label"" : { ""id"" : ""a7311ed0-9ba6-4a6e-8066-caa2a2247991"" , ""functor"" : ""tag list"" , ""components"" : [ { value"" : """ &amp; Table134[[#This Row],[Label]] &amp; """, ""type"" : ""string"" } ] },","")</f>
        <v/>
      </c>
      <c r="J171" s="141" t="str">
        <f ca="1">"{ ""src"" : ""agent://" &amp; Table134[[#This Row],[src]] &amp; """,  ""trgt"" : ""agent://" &amp; Table134[[#This Row],[trgt]] &amp; """ } " &amp; IF(LEN(OFFSET(Table134[[#This Row],[src]],1,0))&gt;0,", ","")</f>
        <v xml:space="preserve">{ "src" : "agent://f9ad7bb7-1524-4e1a-bf8e-3611859f1875",  "trgt" : "agent://eeeeeeee-eeee-eeee-eeee-eeeeeeeeeeee" } , </v>
      </c>
    </row>
    <row r="172" spans="1:10" s="7" customFormat="1" x14ac:dyDescent="0.25">
      <c r="A172" s="143" t="s">
        <v>176</v>
      </c>
      <c r="B172" s="143" t="str">
        <f>VLOOKUP(Table134[[#This Row],[src]],Table1[[UUID]:[email]],2,FALSE)</f>
        <v>dbhardwaj@livelygig.com</v>
      </c>
      <c r="C172" s="143" t="s">
        <v>770</v>
      </c>
      <c r="D172" s="143" t="s">
        <v>937</v>
      </c>
      <c r="E172" s="144" t="str">
        <f>VLOOKUP(Table134[[#This Row],[trgt]],Table1[[UUID]:[email]],2,FALSE)</f>
        <v>livelygig@livelygig.com</v>
      </c>
      <c r="F172" s="144" t="str">
        <f>IF(Table134[[#This Row],[src]]&lt;Table134[[#This Row],[trgt]],Table134[[#This Row],[src]]&amp;Table134[[#This Row],[trgt]],Table134[[#This Row],[trgt]]&amp;Table134[[#This Row],[src]])</f>
        <v>eeeeeeee-eeee-eeee-eeee-eeeeeeeeeeeefd2a800d-5bc8-4083-a2c9-4618900d5045</v>
      </c>
      <c r="G172" s="141">
        <f>COUNTIF(Table134[DuplicateCheckId],Table134[[#This Row],[DuplicateCheckId]])-1</f>
        <v>0</v>
      </c>
      <c r="H172" s="144"/>
      <c r="I172" s="144" t="str">
        <f>IF(LEN(Table134[[#This Row],[Label]])&gt;0,"""label"" : { ""id"" : ""a7311ed0-9ba6-4a6e-8066-caa2a2247991"" , ""functor"" : ""tag list"" , ""components"" : [ { value"" : """ &amp; Table134[[#This Row],[Label]] &amp; """, ""type"" : ""string"" } ] },","")</f>
        <v/>
      </c>
      <c r="J172" s="141" t="str">
        <f ca="1">"{ ""src"" : ""agent://" &amp; Table134[[#This Row],[src]] &amp; """,  ""trgt"" : ""agent://" &amp; Table134[[#This Row],[trgt]] &amp; """ } " &amp; IF(LEN(OFFSET(Table134[[#This Row],[src]],1,0))&gt;0,", ","")</f>
        <v xml:space="preserve">{ "src" : "agent://fd2a800d-5bc8-4083-a2c9-4618900d5045",  "trgt" : "agent://eeeeeeee-eeee-eeee-eeee-eeeeeeeeeeee" } </v>
      </c>
    </row>
  </sheetData>
  <sortState ref="A173:A178">
    <sortCondition ref="A175:A180"/>
  </sortState>
  <conditionalFormatting sqref="G2:G172">
    <cfRule type="dataBar" priority="3">
      <dataBar>
        <cfvo type="min"/>
        <cfvo type="max"/>
        <color rgb="FFFF555A"/>
      </dataBar>
      <extLst>
        <ext xmlns:x14="http://schemas.microsoft.com/office/spreadsheetml/2009/9/main" uri="{B025F937-C7B1-47D3-B67F-A62EFF666E3E}">
          <x14:id>{ADBC3C2C-BF92-444C-B242-DC62DE2AA8BD}</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DBC3C2C-BF92-444C-B242-DC62DE2AA8BD}">
            <x14:dataBar minLength="0" maxLength="100" gradient="0">
              <x14:cfvo type="autoMin"/>
              <x14:cfvo type="autoMax"/>
              <x14:negativeFillColor rgb="FFFF0000"/>
              <x14:axisColor rgb="FF000000"/>
            </x14:dataBar>
          </x14:cfRule>
          <xm:sqref>G2:G172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J31"/>
  <sheetViews>
    <sheetView tabSelected="1" zoomScale="85" zoomScaleNormal="85" workbookViewId="0">
      <selection activeCell="B4" sqref="B4"/>
    </sheetView>
  </sheetViews>
  <sheetFormatPr defaultRowHeight="15" x14ac:dyDescent="0.25"/>
  <cols>
    <col min="1" max="1" width="12.85546875" customWidth="1"/>
    <col min="2" max="2" width="13.7109375" customWidth="1"/>
    <col min="3" max="3" width="46.7109375" customWidth="1"/>
    <col min="4" max="8" width="10.28515625" customWidth="1"/>
    <col min="9" max="9" width="22.5703125" customWidth="1"/>
    <col min="10" max="10" width="24.28515625" customWidth="1"/>
    <col min="11" max="46" width="10.28515625" customWidth="1"/>
    <col min="47" max="47" width="8.140625" customWidth="1"/>
    <col min="48" max="48" width="33" customWidth="1"/>
    <col min="49" max="49" width="18.7109375" customWidth="1"/>
    <col min="50" max="50" width="19" customWidth="1"/>
    <col min="51" max="51" width="17.140625" customWidth="1"/>
    <col min="52" max="52" width="41.5703125" customWidth="1"/>
    <col min="54" max="54" width="18.5703125" customWidth="1"/>
    <col min="55" max="55" width="24.140625" customWidth="1"/>
    <col min="56" max="56" width="22.42578125" customWidth="1"/>
    <col min="57" max="57" width="38.7109375" customWidth="1"/>
    <col min="70" max="70" width="13.5703125" customWidth="1"/>
    <col min="72" max="72" width="8" customWidth="1"/>
    <col min="73" max="73" width="9.42578125" customWidth="1"/>
    <col min="77" max="77" width="23.85546875" customWidth="1"/>
    <col min="78" max="79" width="28.140625" customWidth="1"/>
    <col min="80" max="80" width="79" customWidth="1"/>
    <col min="81" max="81" width="69" customWidth="1"/>
    <col min="82" max="82" width="32.140625" customWidth="1"/>
    <col min="83" max="83" width="17.42578125" customWidth="1"/>
    <col min="87" max="87" width="16.42578125" customWidth="1"/>
    <col min="88" max="88" width="37.5703125" customWidth="1"/>
  </cols>
  <sheetData>
    <row r="1" spans="1:88" x14ac:dyDescent="0.25">
      <c r="A1" t="s">
        <v>1206</v>
      </c>
      <c r="B1" s="99" t="s">
        <v>1207</v>
      </c>
      <c r="C1" s="98" t="s">
        <v>1208</v>
      </c>
      <c r="D1" s="100" t="s">
        <v>1209</v>
      </c>
      <c r="E1" s="95" t="s">
        <v>1210</v>
      </c>
    </row>
    <row r="3" spans="1:88" x14ac:dyDescent="0.25">
      <c r="B3" s="129" t="s">
        <v>991</v>
      </c>
      <c r="C3" s="96" t="s">
        <v>1173</v>
      </c>
      <c r="D3" s="96" t="s">
        <v>1193</v>
      </c>
      <c r="E3" s="96" t="s">
        <v>2587</v>
      </c>
      <c r="F3" t="s">
        <v>2586</v>
      </c>
      <c r="G3" s="96" t="s">
        <v>995</v>
      </c>
      <c r="H3" s="96" t="s">
        <v>1012</v>
      </c>
      <c r="I3" s="96" t="s">
        <v>1000</v>
      </c>
      <c r="J3" s="96" t="s">
        <v>993</v>
      </c>
      <c r="K3" s="96" t="s">
        <v>954</v>
      </c>
      <c r="L3" s="96" t="s">
        <v>955</v>
      </c>
      <c r="M3" s="96" t="s">
        <v>2578</v>
      </c>
      <c r="N3" s="96" t="s">
        <v>2577</v>
      </c>
      <c r="O3" s="96" t="s">
        <v>1211</v>
      </c>
      <c r="P3" s="96" t="s">
        <v>1005</v>
      </c>
      <c r="Q3" s="96" t="s">
        <v>1006</v>
      </c>
      <c r="R3" s="96" t="s">
        <v>939</v>
      </c>
      <c r="S3" s="96" t="s">
        <v>1007</v>
      </c>
      <c r="T3" s="96" t="s">
        <v>1008</v>
      </c>
      <c r="U3" s="96" t="s">
        <v>879</v>
      </c>
      <c r="V3" s="96" t="s">
        <v>976</v>
      </c>
      <c r="W3" s="96" t="s">
        <v>1009</v>
      </c>
      <c r="X3" s="96" t="s">
        <v>979</v>
      </c>
      <c r="Y3" s="96" t="s">
        <v>1011</v>
      </c>
      <c r="Z3" s="96" t="s">
        <v>341</v>
      </c>
      <c r="AA3" s="96" t="s">
        <v>762</v>
      </c>
      <c r="AB3" s="96" t="s">
        <v>1213</v>
      </c>
      <c r="AC3" s="96" t="s">
        <v>1212</v>
      </c>
      <c r="AD3" s="96" t="s">
        <v>902</v>
      </c>
      <c r="AE3" s="96" t="s">
        <v>1091</v>
      </c>
      <c r="AF3" s="96" t="s">
        <v>2588</v>
      </c>
      <c r="AG3" s="96" t="s">
        <v>751</v>
      </c>
      <c r="AH3" s="96" t="s">
        <v>2570</v>
      </c>
      <c r="AI3" s="96" t="s">
        <v>779</v>
      </c>
      <c r="AJ3" s="96" t="s">
        <v>2571</v>
      </c>
      <c r="AK3" s="96" t="s">
        <v>2572</v>
      </c>
      <c r="AL3" s="134" t="s">
        <v>2597</v>
      </c>
      <c r="AM3" s="134" t="s">
        <v>2598</v>
      </c>
      <c r="AN3" s="134" t="s">
        <v>2599</v>
      </c>
      <c r="AO3" s="134" t="s">
        <v>2600</v>
      </c>
      <c r="AP3" s="108" t="s">
        <v>2604</v>
      </c>
      <c r="AQ3" s="108" t="s">
        <v>2605</v>
      </c>
      <c r="AR3" s="108" t="s">
        <v>2606</v>
      </c>
      <c r="AS3" s="108" t="s">
        <v>2607</v>
      </c>
      <c r="AT3" s="108" t="s">
        <v>2608</v>
      </c>
      <c r="AU3" s="108" t="s">
        <v>1233</v>
      </c>
      <c r="AV3" s="108" t="s">
        <v>1234</v>
      </c>
      <c r="AW3" s="108" t="s">
        <v>1235</v>
      </c>
      <c r="AX3" s="108" t="s">
        <v>1236</v>
      </c>
      <c r="AY3" s="108" t="s">
        <v>1237</v>
      </c>
      <c r="AZ3" s="107" t="s">
        <v>2574</v>
      </c>
      <c r="BA3" s="107" t="s">
        <v>2575</v>
      </c>
      <c r="BB3" s="107" t="s">
        <v>1238</v>
      </c>
      <c r="BC3" s="107" t="s">
        <v>1241</v>
      </c>
      <c r="BD3" s="100" t="s">
        <v>1240</v>
      </c>
      <c r="BE3" s="100" t="s">
        <v>1239</v>
      </c>
      <c r="BF3" s="136" t="s">
        <v>1217</v>
      </c>
      <c r="BG3" s="136" t="s">
        <v>1216</v>
      </c>
      <c r="BH3" s="136" t="s">
        <v>1218</v>
      </c>
      <c r="BI3" s="136" t="s">
        <v>1219</v>
      </c>
      <c r="BJ3" s="136" t="s">
        <v>1220</v>
      </c>
      <c r="BK3" s="136" t="s">
        <v>1221</v>
      </c>
      <c r="BL3" s="136" t="s">
        <v>2591</v>
      </c>
      <c r="BM3" s="136" t="s">
        <v>2592</v>
      </c>
      <c r="BN3" s="136" t="s">
        <v>1222</v>
      </c>
      <c r="BO3" s="136" t="s">
        <v>1223</v>
      </c>
      <c r="BP3" s="136" t="s">
        <v>1224</v>
      </c>
      <c r="BQ3" s="136" t="s">
        <v>2593</v>
      </c>
      <c r="BR3" s="136" t="s">
        <v>1225</v>
      </c>
      <c r="BS3" s="136" t="s">
        <v>1226</v>
      </c>
      <c r="BT3" s="136" t="s">
        <v>1227</v>
      </c>
      <c r="BU3" s="136" t="s">
        <v>2585</v>
      </c>
      <c r="BV3" s="136" t="s">
        <v>1228</v>
      </c>
      <c r="BW3" s="136" t="s">
        <v>1229</v>
      </c>
      <c r="BX3" s="136" t="s">
        <v>1230</v>
      </c>
      <c r="BY3" s="137" t="s">
        <v>1242</v>
      </c>
      <c r="BZ3" s="100" t="s">
        <v>2583</v>
      </c>
      <c r="CA3" s="100" t="s">
        <v>2584</v>
      </c>
      <c r="CB3" s="100" t="s">
        <v>2576</v>
      </c>
      <c r="CC3" s="100" t="s">
        <v>2590</v>
      </c>
      <c r="CD3" s="100" t="s">
        <v>2594</v>
      </c>
      <c r="CE3" s="100" t="s">
        <v>1231</v>
      </c>
      <c r="CF3" s="97" t="s">
        <v>1204</v>
      </c>
      <c r="CG3" s="97" t="s">
        <v>776</v>
      </c>
      <c r="CH3" s="97" t="s">
        <v>1192</v>
      </c>
      <c r="CI3" s="97" t="s">
        <v>1232</v>
      </c>
      <c r="CJ3" s="97" t="s">
        <v>1014</v>
      </c>
    </row>
    <row r="4" spans="1:88" x14ac:dyDescent="0.25">
      <c r="B4" t="s">
        <v>660</v>
      </c>
      <c r="C4" s="119" t="s">
        <v>1245</v>
      </c>
      <c r="D4" s="3" t="s">
        <v>937</v>
      </c>
      <c r="E4" t="s">
        <v>939</v>
      </c>
      <c r="F4"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4" s="109" t="s">
        <v>942</v>
      </c>
      <c r="H4" s="109" t="s">
        <v>2589</v>
      </c>
      <c r="I4" s="109" t="str">
        <f ca="1">TEXT(NOW(), "yyyy-mm-ddThh:mm:ssZ")</f>
        <v>2016-06-02T21:13:12Z</v>
      </c>
      <c r="J4" s="109" t="s">
        <v>938</v>
      </c>
      <c r="K4" s="109" t="s">
        <v>722</v>
      </c>
      <c r="L4" s="109"/>
      <c r="M4" s="109" t="s">
        <v>2579</v>
      </c>
      <c r="N4" s="109" t="s">
        <v>2580</v>
      </c>
      <c r="O4" s="112" t="s">
        <v>1095</v>
      </c>
      <c r="P4" s="112" t="s">
        <v>1100</v>
      </c>
      <c r="Q4" s="112" t="s">
        <v>1102</v>
      </c>
      <c r="R4" s="112" t="s">
        <v>1214</v>
      </c>
      <c r="S4" s="112" t="s">
        <v>938</v>
      </c>
      <c r="T4" s="112" t="s">
        <v>938</v>
      </c>
      <c r="U4" s="112" t="s">
        <v>938</v>
      </c>
      <c r="V4" s="112" t="s">
        <v>938</v>
      </c>
      <c r="W4" s="112" t="s">
        <v>752</v>
      </c>
      <c r="X4" s="112" t="s">
        <v>1013</v>
      </c>
      <c r="Y4" s="112" t="s">
        <v>967</v>
      </c>
      <c r="Z4" s="113" t="s">
        <v>1087</v>
      </c>
      <c r="AA4" s="112" t="s">
        <v>937</v>
      </c>
      <c r="AB4" s="112">
        <v>1</v>
      </c>
      <c r="AC4" s="111" t="s">
        <v>1017</v>
      </c>
      <c r="AD4" s="112" t="s">
        <v>1017</v>
      </c>
      <c r="AE4" s="112" t="s">
        <v>1092</v>
      </c>
      <c r="AF4" s="112" t="s">
        <v>683</v>
      </c>
      <c r="AG4" s="112">
        <v>2350.3000000000002</v>
      </c>
      <c r="AH4" s="110">
        <v>1</v>
      </c>
      <c r="AI4" s="110"/>
      <c r="AJ4" s="110"/>
      <c r="AK4" s="110"/>
      <c r="AL4" s="110"/>
      <c r="AM4" s="110"/>
      <c r="AN4" s="110"/>
      <c r="AO4" s="110"/>
      <c r="AP4" s="110" t="str">
        <f>"\""name\"" : \"""&amp;demoPosts[[#This Row],[talentProfile.name]]&amp;"\"", "</f>
        <v xml:space="preserve">\"name\" : \"\", </v>
      </c>
      <c r="AQ4" s="110" t="str">
        <f>"\""title\"" : \"""&amp;demoPosts[[#This Row],[talentProfile.title]]&amp;"\"", "</f>
        <v xml:space="preserve">\"title\" : \"\", </v>
      </c>
      <c r="AR4" s="110" t="str">
        <f>"\""capabilities\"" : \"""&amp;demoPosts[[#This Row],[talentProfile.capabilities]]&amp;"\"", "</f>
        <v xml:space="preserve">\"capabilities\" : \"\", </v>
      </c>
      <c r="AS4" s="110" t="str">
        <f>"\""video\"" : \"""&amp;demoPosts[[#This Row],[talentProfile.video]]&amp;"\"" "</f>
        <v xml:space="preserve">\"video\" : \"\" </v>
      </c>
      <c r="AT4" s="10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4" s="34" t="str">
        <f>"\""uid\"" : \"""&amp;demoPosts[[#This Row],[uid]]&amp;"\"", "</f>
        <v xml:space="preserve">\"uid\" : \"58bbeb44-3b4c-4c0c-bda8-2c99c3178e6e\", </v>
      </c>
      <c r="AV4" s="39" t="str">
        <f>"\""text\"" : \""" &amp;demoPosts[[#This Row],[text]] &amp; "\"", "</f>
        <v xml:space="preserve">\"text\" : \"hi contract\", </v>
      </c>
      <c r="AW4" s="39" t="str">
        <f t="shared" ref="AW4:AW31" si="0">"\""type\"" : \""TEXT\"", "</f>
        <v xml:space="preserve">\"type\" : \"TEXT\", </v>
      </c>
      <c r="AX4" s="39" t="str">
        <f ca="1">"\""created\"" : \""" &amp; demoPosts[[#This Row],[created]] &amp; "\"", "</f>
        <v xml:space="preserve">\"created\" : \"2016-06-02T21:13:12Z\", </v>
      </c>
      <c r="AY4" s="39" t="str">
        <f>"\""modified\"" : \""" &amp; demoPosts[[#This Row],[modified]] &amp; "\"", "</f>
        <v xml:space="preserve">\"modified\" : \"2002-05-30T09:30:10Z\", </v>
      </c>
      <c r="AZ4" s="39" t="str">
        <f ca="1">"\""created\"" : \""" &amp; demoPosts[[#This Row],[created]] &amp; "\"", "</f>
        <v xml:space="preserve">\"created\" : \"2016-06-02T21:13:12Z\", </v>
      </c>
      <c r="BA4" s="39" t="str">
        <f>"\""modified\"" : \""" &amp; demoPosts[[#This Row],[modified]] &amp; "\"", "</f>
        <v xml:space="preserve">\"modified\" : \"2002-05-30T09:30:10Z\", </v>
      </c>
      <c r="BB4" s="39" t="str">
        <f>"\""labels\"" : \""each([Bitcoin],[Ethereum],[" &amp; demoPosts[[#This Row],[postTypeGuidLabel]]&amp;"])\"", "</f>
        <v xml:space="preserve">\"labels\" : \"each([Bitcoin],[Ethereum],[MESSAGEPOSTLABEL])\", </v>
      </c>
      <c r="BC4" s="39" t="str">
        <f t="shared" ref="BC4:BC31" si="1">"\""connections\"":[{\""source\"":\""alias://ff5136ad023a66644c4f4a8e2a495bb34689/alias\"",\""target\"":\""alias://0e65bd3a974ed1d7c195f94055c93537827f/alias\"",\""label\"":\""f0186f0d-c862-4ee3-9c09-b850a9d745a7\""}],"</f>
        <v>\"connections\":[{\"source\":\"alias://ff5136ad023a66644c4f4a8e2a495bb34689/alias\",\"target\":\"alias://0e65bd3a974ed1d7c195f94055c93537827f/alias\",\"label\":\"f0186f0d-c862-4ee3-9c09-b850a9d745a7\"}],</v>
      </c>
      <c r="BD4" s="39" t="str">
        <f>"\""versionedPostId\"" : \""" &amp; demoPosts[[#This Row],[versionedPost.id]] &amp; "\"", "</f>
        <v xml:space="preserve">\"versionedPostId\" : \"35e60447-747e-496a-afde-65ca182db1c8\", </v>
      </c>
      <c r="BE4" s="39" t="str">
        <f>"\""versionedPostPredecessorId\"" : \""" &amp; demoPosts[[#This Row],[versionedPost.predecessorID]] &amp; "\"", "</f>
        <v xml:space="preserve">\"versionedPostPredecessorId\" : \"\", </v>
      </c>
      <c r="BF4" s="104" t="str">
        <f>"\""jobPostType\"" : \""" &amp; demoPosts[[#This Row],[jobPostType]] &amp; "\"", "</f>
        <v xml:space="preserve">\"jobPostType\" : \"Project-Hourly\", </v>
      </c>
      <c r="BG4" s="104" t="str">
        <f>"\""name\"" : \""" &amp; demoPosts[[#This Row],[summary]] &amp; "\"", "</f>
        <v xml:space="preserve">\"name\" : \"Help test Bitcoin as payment for my travel-related business\", </v>
      </c>
      <c r="BH4"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4" s="104" t="str">
        <f>"\""message\"" : \""" &amp; demoPosts[[#This Row],[message]] &amp; "\"", "</f>
        <v xml:space="preserve">\"message\" : \"hi\", </v>
      </c>
      <c r="BJ4" s="104" t="str">
        <f>"\""postedDate\"" : \""" &amp; demoPosts[[#This Row],[message]] &amp; "\"", "</f>
        <v xml:space="preserve">\"postedDate\" : \"hi\", </v>
      </c>
      <c r="BK4" s="104" t="str">
        <f>"\""broadcastDate\"" : \""" &amp; demoPosts[[#This Row],[broadcastDate]] &amp; "\"", "</f>
        <v xml:space="preserve">\"broadcastDate\" : \"2002-05-30T09:30:10Z\", </v>
      </c>
      <c r="BL4" s="104" t="str">
        <f>"\""startDate\"" : \""" &amp; demoPosts[[#This Row],[startDate]] &amp; "\"", "</f>
        <v xml:space="preserve">\"startDate\" : \"2002-05-30T09:30:10Z\", </v>
      </c>
      <c r="BM4" s="104" t="str">
        <f>"\""endDate\"" : \""" &amp; demoPosts[[#This Row],[endDate]] &amp; "\"", "</f>
        <v xml:space="preserve">\"endDate\" : \"2002-05-30T09:30:10Z\", </v>
      </c>
      <c r="BN4" s="104" t="str">
        <f>"\""currency\"" : \""" &amp; demoPosts[[#This Row],[currency]] &amp; "\"", "</f>
        <v xml:space="preserve">\"currency\" : \"USD\", </v>
      </c>
      <c r="BO4" s="104" t="str">
        <f>"\""workLocation\"" : \""" &amp; demoPosts[[#This Row],[workLocation]] &amp; "\"", "</f>
        <v xml:space="preserve">\"workLocation\" : \"United States\", </v>
      </c>
      <c r="BP4" s="104" t="str">
        <f>"\""isPayoutInPieces\"" : \""" &amp; demoPosts[[#This Row],[isPayoutInPieces]] &amp; "\"", "</f>
        <v xml:space="preserve">\"isPayoutInPieces\" : \"false\", </v>
      </c>
      <c r="BQ4" s="104" t="str">
        <f t="shared" ref="BQ4:BQ31" si="2">"\""skillNeeded\"" : \""" &amp; "" &amp; "\"", "</f>
        <v xml:space="preserve">\"skillNeeded\" : \"\", </v>
      </c>
      <c r="BR4" s="104" t="str">
        <f>"\""posterId\"" : \""" &amp; demoPosts[[#This Row],[posterId]] &amp; "\"", "</f>
        <v xml:space="preserve">\"posterId\" : \"eeeeeeee-eeee-eeee-eeee-eeeeeeeeeeee\", </v>
      </c>
      <c r="BS4" s="104" t="str">
        <f>"\""versionNumber\"" : \""" &amp; demoPosts[[#This Row],[versionNumber]] &amp; "\"", "</f>
        <v xml:space="preserve">\"versionNumber\" : \"1\", </v>
      </c>
      <c r="BT4" s="106" t="str">
        <f>"\""allowFormatting\"" : " &amp; demoPosts[[#This Row],[allowFormatting]] &amp; ", "</f>
        <v xml:space="preserve">\"allowFormatting\" : true, </v>
      </c>
      <c r="BU4" s="104" t="str">
        <f>"\""canForward\"" : " &amp; demoPosts[[#This Row],[canForward]] &amp; ", "</f>
        <v xml:space="preserve">\"canForward\" : true, </v>
      </c>
      <c r="BV4" s="104" t="str">
        <f t="shared" ref="BV4:BV31" si="3">"\""referents\"" : \""" &amp; "" &amp; "\"", "</f>
        <v xml:space="preserve">\"referents\" : \"\", </v>
      </c>
      <c r="BW4" s="104" t="str">
        <f>"\""contractType\"" : \""" &amp; demoPosts[[#This Row],[contractType]] &amp; "\"", "</f>
        <v xml:space="preserve">\"contractType\" : \"contest\", </v>
      </c>
      <c r="BX4" s="104" t="str">
        <f>"\""budget\"" : \""" &amp; demoPosts[[#This Row],[budget]] &amp; "\"""</f>
        <v>\"budget\" : \"2350.3\"</v>
      </c>
      <c r="BY4"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4" s="104" t="str">
        <f>"\""text\"" : \""" &amp; demoPosts[[#This Row],[messageText]] &amp; "\"","</f>
        <v>\"text\" : \"this is a subject for the message\",</v>
      </c>
      <c r="CA4" s="104" t="str">
        <f>"\""subject\"" : \""" &amp; demoPosts[[#This Row],[messageSubject]] &amp; "\"""</f>
        <v>\"subject\" : \"this is a message\"</v>
      </c>
      <c r="CB4"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message\",\"subject\" : \"this is a message\"}</v>
      </c>
      <c r="CC4" s="40"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message\",\"subject\" : \"this is a message\"}</v>
      </c>
      <c r="CD4" s="40"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4" s="39" t="str">
        <f ca="1">"{\""$type\"":\"""&amp;demoPosts[[#This Row],[$type]]&amp;"\"","&amp;demoPosts[[#This Row],[uidInnerJson]]&amp;demoPosts[[#This Row],[createdInnerJson]]&amp;demoPosts[[#This Row],[modifiedInnerJson]]&amp;demoPosts[[#This Row],[typeDependentContentJson]]&amp;"}"</f>
        <v>{\"$type\":\"shared.models.MessagePost\",\"uid\" : \"58bbeb44-3b4c-4c0c-bda8-2c99c3178e6e\", \"created\" : \"2016-06-02T21:13:12Z\", \"modified\" : \"2002-05-30T09:30:10Z\", \"postContent\": {\"$type\":\"shared.models.MessagePostContent\",\"versionedPostId\" : \"35e60447-747e-496a-afde-65ca182db1c8\", \"versionedPostPredecessorId\" : \"\", \"versionNumber\" : \"1\", \"canForward\" : true, \"text\" : \"this is a subject for the message\",\"subject\" : \"this is a message\"}}</v>
      </c>
      <c r="CF4" s="34" t="str">
        <f>"""uid"" : """&amp;demoPosts[[#This Row],[uid]]&amp;""", "</f>
        <v xml:space="preserve">"uid" : "58bbeb44-3b4c-4c0c-bda8-2c99c3178e6e", </v>
      </c>
      <c r="CG4" s="40" t="str">
        <f>"""src"" : """&amp;demoPosts[[#This Row],[Source]]&amp;""", "</f>
        <v xml:space="preserve">"src" : "0001b786-be60-4980-af3b-d2a9e55d6dae", </v>
      </c>
      <c r="CH4" s="40" t="str">
        <f>"""trgts"" : ["""&amp;demoPosts[[#This Row],[trgt1]]&amp;"""], "</f>
        <v xml:space="preserve">"trgts" : ["eeeeeeee-eeee-eeee-eeee-eeeeeeeeeeee"], </v>
      </c>
      <c r="CI4" t="str">
        <f>"""label"" : ""each([Bitcoin],[Ethereum],[" &amp; demoPosts[[#This Row],[postTypeGuidLabel]]&amp;"])"", "</f>
        <v xml:space="preserve">"label" : "each([Bitcoin],[Ethereum],[MESSAGEPOSTLABEL])", </v>
      </c>
      <c r="CJ4"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\"2016-06-02T21:13:12Z\", \"modified\" : \"2002-05-30T09:30:10Z\", \"postContent\": {\"$type\":\"shared.models.MessagePostContent\",\"versionedPostId\" : \"35e60447-747e-496a-afde-65ca182db1c8\", \"versionedPostPredecessorId\" : \"\", \"versionNumber\" : \"1\", \"canForward\" : true, \"text\" : \"this is a subject for the message\",\"subject\" : \"this is a message\"}}"} , </v>
      </c>
    </row>
    <row r="5" spans="1:88" x14ac:dyDescent="0.25">
      <c r="B5" t="s">
        <v>661</v>
      </c>
      <c r="C5" s="40" t="s">
        <v>1246</v>
      </c>
      <c r="D5" s="3" t="s">
        <v>937</v>
      </c>
      <c r="E5" t="s">
        <v>939</v>
      </c>
      <c r="F5"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5" s="109" t="s">
        <v>942</v>
      </c>
      <c r="H5" s="109" t="s">
        <v>2589</v>
      </c>
      <c r="I5" s="109" t="str">
        <f t="shared" ref="I5:I31" ca="1" si="4">TEXT(NOW(), "yyyy-mm-ddThh:mm:ssZ")</f>
        <v>2016-06-02T21:13:12Z</v>
      </c>
      <c r="J5" s="109" t="s">
        <v>938</v>
      </c>
      <c r="K5" s="109" t="s">
        <v>722</v>
      </c>
      <c r="L5" s="109"/>
      <c r="M5" s="109" t="s">
        <v>2581</v>
      </c>
      <c r="N5" s="109" t="s">
        <v>2582</v>
      </c>
      <c r="O5" s="112" t="s">
        <v>1095</v>
      </c>
      <c r="P5" s="112" t="s">
        <v>1100</v>
      </c>
      <c r="Q5" s="112" t="s">
        <v>1102</v>
      </c>
      <c r="R5" s="112" t="s">
        <v>1214</v>
      </c>
      <c r="S5" s="112" t="s">
        <v>938</v>
      </c>
      <c r="T5" s="112" t="s">
        <v>938</v>
      </c>
      <c r="U5" s="112" t="s">
        <v>938</v>
      </c>
      <c r="V5" s="112" t="s">
        <v>938</v>
      </c>
      <c r="W5" s="112" t="s">
        <v>752</v>
      </c>
      <c r="X5" s="112" t="s">
        <v>1013</v>
      </c>
      <c r="Y5" s="112" t="s">
        <v>967</v>
      </c>
      <c r="Z5" s="113" t="s">
        <v>1087</v>
      </c>
      <c r="AA5" s="112" t="s">
        <v>937</v>
      </c>
      <c r="AB5" s="112">
        <v>1</v>
      </c>
      <c r="AC5" s="111" t="s">
        <v>1017</v>
      </c>
      <c r="AD5" s="112" t="s">
        <v>1017</v>
      </c>
      <c r="AE5" s="112" t="s">
        <v>1092</v>
      </c>
      <c r="AF5" s="112" t="s">
        <v>683</v>
      </c>
      <c r="AG5" s="112">
        <v>2350.3000000000002</v>
      </c>
      <c r="AH5" s="110">
        <v>1</v>
      </c>
      <c r="AI5" s="110">
        <v>2</v>
      </c>
      <c r="AJ5" s="110"/>
      <c r="AK5" s="110"/>
      <c r="AL5" s="110"/>
      <c r="AM5" s="110"/>
      <c r="AN5" s="110"/>
      <c r="AO5" s="110"/>
      <c r="AP5" s="110" t="str">
        <f>"\""name\"" : \"""&amp;demoPosts[[#This Row],[talentProfile.name]]&amp;"\"", "</f>
        <v xml:space="preserve">\"name\" : \"\", </v>
      </c>
      <c r="AQ5" s="110" t="str">
        <f>"\""title\"" : \"""&amp;demoPosts[[#This Row],[talentProfile.title]]&amp;"\"", "</f>
        <v xml:space="preserve">\"title\" : \"\", </v>
      </c>
      <c r="AR5" s="110" t="str">
        <f>"\""capabilities\"" : \"""&amp;demoPosts[[#This Row],[talentProfile.capabilities]]&amp;"\"", "</f>
        <v xml:space="preserve">\"capabilities\" : \"\", </v>
      </c>
      <c r="AS5" s="110" t="str">
        <f>"\""video\"" : \"""&amp;demoPosts[[#This Row],[talentProfile.video]]&amp;"\"" "</f>
        <v xml:space="preserve">\"video\" : \"\" </v>
      </c>
      <c r="AT5"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5" s="34" t="str">
        <f>"\""uid\"" : \"""&amp;demoPosts[[#This Row],[uid]]&amp;"\"", "</f>
        <v xml:space="preserve">\"uid\" : \"2d18d1f5-b624-486a-8b48-243d036f5440\", </v>
      </c>
      <c r="AV5" s="39" t="str">
        <f>"\""text\"" : \""" &amp;demoPosts[[#This Row],[text]] &amp; "\"", "</f>
        <v xml:space="preserve">\"text\" : \"hi contract\", </v>
      </c>
      <c r="AW5" s="39" t="str">
        <f t="shared" si="0"/>
        <v xml:space="preserve">\"type\" : \"TEXT\", </v>
      </c>
      <c r="AX5" s="39" t="str">
        <f ca="1">"\""created\"" : \""" &amp; demoPosts[[#This Row],[created]] &amp; "\"", "</f>
        <v xml:space="preserve">\"created\" : \"2016-06-02T21:13:12Z\", </v>
      </c>
      <c r="AY5" s="39" t="str">
        <f>"\""modified\"" : \""" &amp; demoPosts[[#This Row],[modified]] &amp; "\"", "</f>
        <v xml:space="preserve">\"modified\" : \"2002-05-30T09:30:10Z\", </v>
      </c>
      <c r="AZ5" s="39" t="str">
        <f ca="1">"\""created\"" : \""" &amp; demoPosts[[#This Row],[created]] &amp; "\"", "</f>
        <v xml:space="preserve">\"created\" : \"2016-06-02T21:13:12Z\", </v>
      </c>
      <c r="BA5" s="39" t="str">
        <f>"\""modified\"" : \""" &amp; demoPosts[[#This Row],[modified]] &amp; "\"", "</f>
        <v xml:space="preserve">\"modified\" : \"2002-05-30T09:30:10Z\", </v>
      </c>
      <c r="BB5" s="39" t="str">
        <f>"\""labels\"" : \""each([Bitcoin],[Ethereum],[" &amp; demoPosts[[#This Row],[postTypeGuidLabel]]&amp;"])\"", "</f>
        <v xml:space="preserve">\"labels\" : \"each([Bitcoin],[Ethereum],[MESSAGEPOSTLABEL])\", </v>
      </c>
      <c r="BC5" s="39" t="str">
        <f t="shared" si="1"/>
        <v>\"connections\":[{\"source\":\"alias://ff5136ad023a66644c4f4a8e2a495bb34689/alias\",\"target\":\"alias://0e65bd3a974ed1d7c195f94055c93537827f/alias\",\"label\":\"f0186f0d-c862-4ee3-9c09-b850a9d745a7\"}],</v>
      </c>
      <c r="BD5" s="39" t="str">
        <f>"\""versionedPostId\"" : \""" &amp; demoPosts[[#This Row],[versionedPost.id]] &amp; "\"", "</f>
        <v xml:space="preserve">\"versionedPostId\" : \"35e60447-747e-496a-afde-65ca182db1c8\", </v>
      </c>
      <c r="BE5" s="39" t="str">
        <f>"\""versionedPostPredecessorId\"" : \""" &amp; demoPosts[[#This Row],[versionedPost.predecessorID]] &amp; "\"", "</f>
        <v xml:space="preserve">\"versionedPostPredecessorId\" : \"\", </v>
      </c>
      <c r="BF5" s="104" t="str">
        <f>"\""jobPostType\"" : \""" &amp; demoPosts[[#This Row],[jobPostType]] &amp; "\"", "</f>
        <v xml:space="preserve">\"jobPostType\" : \"Project-Hourly\", </v>
      </c>
      <c r="BG5" s="104" t="str">
        <f>"\""name\"" : \""" &amp; demoPosts[[#This Row],[summary]] &amp; "\"", "</f>
        <v xml:space="preserve">\"name\" : \"Help test Bitcoin as payment for my travel-related business\", </v>
      </c>
      <c r="BH5"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5" s="104" t="str">
        <f>"\""message\"" : \""" &amp; demoPosts[[#This Row],[message]] &amp; "\"", "</f>
        <v xml:space="preserve">\"message\" : \"hi\", </v>
      </c>
      <c r="BJ5" s="104" t="str">
        <f>"\""postedDate\"" : \""" &amp; demoPosts[[#This Row],[message]] &amp; "\"", "</f>
        <v xml:space="preserve">\"postedDate\" : \"hi\", </v>
      </c>
      <c r="BK5" s="104" t="str">
        <f>"\""broadcastDate\"" : \""" &amp; demoPosts[[#This Row],[broadcastDate]] &amp; "\"", "</f>
        <v xml:space="preserve">\"broadcastDate\" : \"2002-05-30T09:30:10Z\", </v>
      </c>
      <c r="BL5" s="104" t="str">
        <f>"\""startDate\"" : \""" &amp; demoPosts[[#This Row],[startDate]] &amp; "\"", "</f>
        <v xml:space="preserve">\"startDate\" : \"2002-05-30T09:30:10Z\", </v>
      </c>
      <c r="BM5" s="104" t="str">
        <f>"\""endDate\"" : \""" &amp; demoPosts[[#This Row],[endDate]] &amp; "\"", "</f>
        <v xml:space="preserve">\"endDate\" : \"2002-05-30T09:30:10Z\", </v>
      </c>
      <c r="BN5" s="104" t="str">
        <f>"\""currency\"" : \""" &amp; demoPosts[[#This Row],[currency]] &amp; "\"", "</f>
        <v xml:space="preserve">\"currency\" : \"USD\", </v>
      </c>
      <c r="BO5" s="104" t="str">
        <f>"\""workLocation\"" : \""" &amp; demoPosts[[#This Row],[workLocation]] &amp; "\"", "</f>
        <v xml:space="preserve">\"workLocation\" : \"United States\", </v>
      </c>
      <c r="BP5" s="104" t="str">
        <f>"\""isPayoutInPieces\"" : \""" &amp; demoPosts[[#This Row],[isPayoutInPieces]] &amp; "\"", "</f>
        <v xml:space="preserve">\"isPayoutInPieces\" : \"false\", </v>
      </c>
      <c r="BQ5" s="104" t="str">
        <f t="shared" si="2"/>
        <v xml:space="preserve">\"skillNeeded\" : \"\", </v>
      </c>
      <c r="BR5" s="104" t="str">
        <f>"\""posterId\"" : \""" &amp; demoPosts[[#This Row],[posterId]] &amp; "\"", "</f>
        <v xml:space="preserve">\"posterId\" : \"eeeeeeee-eeee-eeee-eeee-eeeeeeeeeeee\", </v>
      </c>
      <c r="BS5" s="104" t="str">
        <f>"\""versionNumber\"" : \""" &amp; demoPosts[[#This Row],[versionNumber]] &amp; "\"", "</f>
        <v xml:space="preserve">\"versionNumber\" : \"1\", </v>
      </c>
      <c r="BT5" s="106" t="str">
        <f>"\""allowFormatting\"" : " &amp; demoPosts[[#This Row],[allowFormatting]] &amp; ", "</f>
        <v xml:space="preserve">\"allowFormatting\" : true, </v>
      </c>
      <c r="BU5" s="104" t="str">
        <f>"\""canForward\"" : " &amp; demoPosts[[#This Row],[canForward]] &amp; ", "</f>
        <v xml:space="preserve">\"canForward\" : true, </v>
      </c>
      <c r="BV5" s="104" t="str">
        <f t="shared" si="3"/>
        <v xml:space="preserve">\"referents\" : \"\", </v>
      </c>
      <c r="BW5" s="104" t="str">
        <f>"\""contractType\"" : \""" &amp; demoPosts[[#This Row],[contractType]] &amp; "\"", "</f>
        <v xml:space="preserve">\"contractType\" : \"contest\", </v>
      </c>
      <c r="BX5" s="104" t="str">
        <f>"\""budget\"" : \""" &amp; demoPosts[[#This Row],[budget]] &amp; "\"""</f>
        <v>\"budget\" : \"2350.3\"</v>
      </c>
      <c r="BY5"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5" s="104" t="str">
        <f>"\""text\"" : \""" &amp; demoPosts[[#This Row],[messageText]] &amp; "\"","</f>
        <v>\"text\" : \"this is a subject for the message2\",</v>
      </c>
      <c r="CA5" s="104" t="str">
        <f>"\""subject\"" : \""" &amp; demoPosts[[#This Row],[messageSubject]] &amp; "\"""</f>
        <v>\"subject\" : \"this is a message2\"</v>
      </c>
      <c r="CB5"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\"this is a subject for the message2\",\"subject\" : \"this is a message2\"}</v>
      </c>
      <c r="CC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\"this is a subject for the message2\",\"subject\" : \"this is a message2\"}</v>
      </c>
      <c r="CD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5" s="39" t="str">
        <f ca="1">"{\""$type\"":\"""&amp;demoPosts[[#This Row],[$type]]&amp;"\"","&amp;demoPosts[[#This Row],[uidInnerJson]]&amp;demoPosts[[#This Row],[createdInnerJson]]&amp;demoPosts[[#This Row],[modifiedInnerJson]]&amp;demoPosts[[#This Row],[typeDependentContentJson]]&amp;"}"</f>
        <v>{\"$type\":\"shared.models.MessagePost\",\"uid\" : \"2d18d1f5-b624-486a-8b48-243d036f5440\", \"created\" : \"2016-06-02T21:13:12Z\", \"modified\" : \"2002-05-30T09:30:10Z\", \"postContent\": {\"$type\":\"shared.models.MessagePostContent\",\"versionedPostId\" : \"35e60447-747e-496a-afde-65ca182db1c8\", \"versionedPostPredecessorId\" : \"\", \"versionNumber\" : \"1\", \"canForward\" : true, \"text\" : \"this is a subject for the message2\",\"subject\" : \"this is a message2\"}}</v>
      </c>
      <c r="CF5" s="34" t="str">
        <f>"""uid"" : """&amp;demoPosts[[#This Row],[uid]]&amp;""", "</f>
        <v xml:space="preserve">"uid" : "2d18d1f5-b624-486a-8b48-243d036f5440", </v>
      </c>
      <c r="CG5" s="40" t="str">
        <f>"""src"" : """&amp;demoPosts[[#This Row],[Source]]&amp;""", "</f>
        <v xml:space="preserve">"src" : "0002223c-1a99-4530-96fa-3ccb8dca5418", </v>
      </c>
      <c r="CH5" s="40" t="str">
        <f>"""trgts"" : ["""&amp;demoPosts[[#This Row],[trgt1]]&amp;"""], "</f>
        <v xml:space="preserve">"trgts" : ["eeeeeeee-eeee-eeee-eeee-eeeeeeeeeeee"], </v>
      </c>
      <c r="CI5" t="str">
        <f>"""label"" : ""each([Bitcoin],[Ethereum],[" &amp; demoPosts[[#This Row],[postTypeGuidLabel]]&amp;"])"", "</f>
        <v xml:space="preserve">"label" : "each([Bitcoin],[Ethereum],[MESSAGEPOSTLABEL])", </v>
      </c>
      <c r="CJ5"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"2d18d1f5-b624-486a-8b48-243d036f5440", "value" : "{\"$type\":\"shared.models.MessagePost\",\"uid\" : \"2d18d1f5-b624-486a-8b48-243d036f5440\", \"created\" : \"2016-06-02T21:13:12Z\", \"modified\" : \"2002-05-30T09:30:10Z\", \"postContent\": {\"$type\":\"shared.models.MessagePostContent\",\"versionedPostId\" : \"35e60447-747e-496a-afde-65ca182db1c8\", \"versionedPostPredecessorId\" : \"\", \"versionNumber\" : \"1\", \"canForward\" : true, \"text\" : \"this is a subject for the message2\",\"subject\" : \"this is a message2\"}}"} , </v>
      </c>
    </row>
    <row r="6" spans="1:88" x14ac:dyDescent="0.25">
      <c r="B6" t="s">
        <v>662</v>
      </c>
      <c r="C6" s="119" t="s">
        <v>1247</v>
      </c>
      <c r="D6" s="3" t="s">
        <v>937</v>
      </c>
      <c r="E6" t="s">
        <v>940</v>
      </c>
      <c r="F6" s="11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6" s="109" t="s">
        <v>942</v>
      </c>
      <c r="H6" s="109" t="s">
        <v>2589</v>
      </c>
      <c r="I6" s="109" t="str">
        <f t="shared" ca="1" si="4"/>
        <v>2016-06-02T21:13:12Z</v>
      </c>
      <c r="J6" s="109" t="s">
        <v>938</v>
      </c>
      <c r="K6" s="109" t="s">
        <v>722</v>
      </c>
      <c r="L6" s="109"/>
      <c r="M6" s="109"/>
      <c r="N6" s="109"/>
      <c r="O6" s="112" t="s">
        <v>1095</v>
      </c>
      <c r="P6" s="112" t="s">
        <v>1100</v>
      </c>
      <c r="Q6" s="112" t="s">
        <v>1102</v>
      </c>
      <c r="R6" s="112" t="s">
        <v>1214</v>
      </c>
      <c r="S6" s="112" t="s">
        <v>938</v>
      </c>
      <c r="T6" s="112" t="s">
        <v>938</v>
      </c>
      <c r="U6" s="112" t="s">
        <v>938</v>
      </c>
      <c r="V6" s="112" t="s">
        <v>938</v>
      </c>
      <c r="W6" s="112" t="s">
        <v>752</v>
      </c>
      <c r="X6" s="112" t="s">
        <v>1013</v>
      </c>
      <c r="Y6" s="112" t="s">
        <v>967</v>
      </c>
      <c r="Z6" s="113" t="s">
        <v>1087</v>
      </c>
      <c r="AA6" s="112" t="s">
        <v>937</v>
      </c>
      <c r="AB6" s="112">
        <v>1</v>
      </c>
      <c r="AC6" s="111" t="s">
        <v>1017</v>
      </c>
      <c r="AD6" s="112" t="s">
        <v>1017</v>
      </c>
      <c r="AE6" s="112" t="s">
        <v>1092</v>
      </c>
      <c r="AF6" s="112" t="s">
        <v>683</v>
      </c>
      <c r="AG6" s="112">
        <v>2350.3000000000002</v>
      </c>
      <c r="AH6" s="110">
        <v>1</v>
      </c>
      <c r="AI6" s="110">
        <v>2</v>
      </c>
      <c r="AJ6" s="110">
        <v>3</v>
      </c>
      <c r="AK6" s="110"/>
      <c r="AL6" s="110"/>
      <c r="AM6" s="110"/>
      <c r="AN6" s="110"/>
      <c r="AO6" s="110"/>
      <c r="AP6" s="110" t="str">
        <f>"\""name\"" : \"""&amp;demoPosts[[#This Row],[talentProfile.name]]&amp;"\"", "</f>
        <v xml:space="preserve">\"name\" : \"\", </v>
      </c>
      <c r="AQ6" s="110" t="str">
        <f>"\""title\"" : \"""&amp;demoPosts[[#This Row],[talentProfile.title]]&amp;"\"", "</f>
        <v xml:space="preserve">\"title\" : \"\", </v>
      </c>
      <c r="AR6" s="110" t="str">
        <f>"\""capabilities\"" : \"""&amp;demoPosts[[#This Row],[talentProfile.capabilities]]&amp;"\"", "</f>
        <v xml:space="preserve">\"capabilities\" : \"\", </v>
      </c>
      <c r="AS6" s="110" t="str">
        <f>"\""video\"" : \"""&amp;demoPosts[[#This Row],[talentProfile.video]]&amp;"\"" "</f>
        <v xml:space="preserve">\"video\" : \"\" </v>
      </c>
      <c r="AT6"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6" s="34" t="str">
        <f>"\""uid\"" : \"""&amp;demoPosts[[#This Row],[uid]]&amp;"\"", "</f>
        <v xml:space="preserve">\"uid\" : \"cd265741-286c-4edc-abd6-0081d17de6b0\", </v>
      </c>
      <c r="AV6" s="39" t="str">
        <f>"\""text\"" : \""" &amp;demoPosts[[#This Row],[text]] &amp; "\"", "</f>
        <v xml:space="preserve">\"text\" : \"hi contract\", </v>
      </c>
      <c r="AW6" s="39" t="str">
        <f t="shared" si="0"/>
        <v xml:space="preserve">\"type\" : \"TEXT\", </v>
      </c>
      <c r="AX6" s="39" t="str">
        <f ca="1">"\""created\"" : \""" &amp; demoPosts[[#This Row],[created]] &amp; "\"", "</f>
        <v xml:space="preserve">\"created\" : \"2016-06-02T21:13:12Z\", </v>
      </c>
      <c r="AY6" s="39" t="str">
        <f>"\""modified\"" : \""" &amp; demoPosts[[#This Row],[modified]] &amp; "\"", "</f>
        <v xml:space="preserve">\"modified\" : \"2002-05-30T09:30:10Z\", </v>
      </c>
      <c r="AZ6" s="39" t="str">
        <f ca="1">"\""created\"" : \""" &amp; demoPosts[[#This Row],[created]] &amp; "\"", "</f>
        <v xml:space="preserve">\"created\" : \"2016-06-02T21:13:12Z\", </v>
      </c>
      <c r="BA6" s="39" t="str">
        <f>"\""modified\"" : \""" &amp; demoPosts[[#This Row],[modified]] &amp; "\"", "</f>
        <v xml:space="preserve">\"modified\" : \"2002-05-30T09:30:10Z\", </v>
      </c>
      <c r="BB6" s="39" t="str">
        <f>"\""labels\"" : \""each([Bitcoin],[Ethereum],[" &amp; demoPosts[[#This Row],[postTypeGuidLabel]]&amp;"])\"", "</f>
        <v xml:space="preserve">\"labels\" : \"each([Bitcoin],[Ethereum],[PROJECTPOSTLABEL])\", </v>
      </c>
      <c r="BC6" s="39" t="str">
        <f t="shared" si="1"/>
        <v>\"connections\":[{\"source\":\"alias://ff5136ad023a66644c4f4a8e2a495bb34689/alias\",\"target\":\"alias://0e65bd3a974ed1d7c195f94055c93537827f/alias\",\"label\":\"f0186f0d-c862-4ee3-9c09-b850a9d745a7\"}],</v>
      </c>
      <c r="BD6" s="39" t="str">
        <f>"\""versionedPostId\"" : \""" &amp; demoPosts[[#This Row],[versionedPost.id]] &amp; "\"", "</f>
        <v xml:space="preserve">\"versionedPostId\" : \"35e60447-747e-496a-afde-65ca182db1c8\", </v>
      </c>
      <c r="BE6" s="39" t="str">
        <f>"\""versionedPostPredecessorId\"" : \""" &amp; demoPosts[[#This Row],[versionedPost.predecessorID]] &amp; "\"", "</f>
        <v xml:space="preserve">\"versionedPostPredecessorId\" : \"\", </v>
      </c>
      <c r="BF6" s="104" t="str">
        <f>"\""jobPostType\"" : \""" &amp; demoPosts[[#This Row],[jobPostType]] &amp; "\"", "</f>
        <v xml:space="preserve">\"jobPostType\" : \"Project-Hourly\", </v>
      </c>
      <c r="BG6" s="104" t="str">
        <f>"\""name\"" : \""" &amp; demoPosts[[#This Row],[summary]] &amp; "\"", "</f>
        <v xml:space="preserve">\"name\" : \"Help test Bitcoin as payment for my travel-related business\", </v>
      </c>
      <c r="BH6"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6" s="104" t="str">
        <f>"\""message\"" : \""" &amp; demoPosts[[#This Row],[message]] &amp; "\"", "</f>
        <v xml:space="preserve">\"message\" : \"hi\", </v>
      </c>
      <c r="BJ6" s="104" t="str">
        <f>"\""postedDate\"" : \""" &amp; demoPosts[[#This Row],[message]] &amp; "\"", "</f>
        <v xml:space="preserve">\"postedDate\" : \"hi\", </v>
      </c>
      <c r="BK6" s="104" t="str">
        <f>"\""broadcastDate\"" : \""" &amp; demoPosts[[#This Row],[broadcastDate]] &amp; "\"", "</f>
        <v xml:space="preserve">\"broadcastDate\" : \"2002-05-30T09:30:10Z\", </v>
      </c>
      <c r="BL6" s="104" t="str">
        <f>"\""startDate\"" : \""" &amp; demoPosts[[#This Row],[startDate]] &amp; "\"", "</f>
        <v xml:space="preserve">\"startDate\" : \"2002-05-30T09:30:10Z\", </v>
      </c>
      <c r="BM6" s="104" t="str">
        <f>"\""endDate\"" : \""" &amp; demoPosts[[#This Row],[endDate]] &amp; "\"", "</f>
        <v xml:space="preserve">\"endDate\" : \"2002-05-30T09:30:10Z\", </v>
      </c>
      <c r="BN6" s="104" t="str">
        <f>"\""currency\"" : \""" &amp; demoPosts[[#This Row],[currency]] &amp; "\"", "</f>
        <v xml:space="preserve">\"currency\" : \"USD\", </v>
      </c>
      <c r="BO6" s="104" t="str">
        <f>"\""workLocation\"" : \""" &amp; demoPosts[[#This Row],[workLocation]] &amp; "\"", "</f>
        <v xml:space="preserve">\"workLocation\" : \"United States\", </v>
      </c>
      <c r="BP6" s="104" t="str">
        <f>"\""isPayoutInPieces\"" : \""" &amp; demoPosts[[#This Row],[isPayoutInPieces]] &amp; "\"", "</f>
        <v xml:space="preserve">\"isPayoutInPieces\" : \"false\", </v>
      </c>
      <c r="BQ6" s="104" t="str">
        <f t="shared" si="2"/>
        <v xml:space="preserve">\"skillNeeded\" : \"\", </v>
      </c>
      <c r="BR6" s="104" t="str">
        <f>"\""posterId\"" : \""" &amp; demoPosts[[#This Row],[posterId]] &amp; "\"", "</f>
        <v xml:space="preserve">\"posterId\" : \"eeeeeeee-eeee-eeee-eeee-eeeeeeeeeeee\", </v>
      </c>
      <c r="BS6" s="104" t="str">
        <f>"\""versionNumber\"" : \""" &amp; demoPosts[[#This Row],[versionNumber]] &amp; "\"", "</f>
        <v xml:space="preserve">\"versionNumber\" : \"1\", </v>
      </c>
      <c r="BT6" s="106" t="str">
        <f>"\""allowFormatting\"" : " &amp; demoPosts[[#This Row],[allowFormatting]] &amp; ", "</f>
        <v xml:space="preserve">\"allowFormatting\" : true, </v>
      </c>
      <c r="BU6" s="104" t="str">
        <f>"\""canForward\"" : " &amp; demoPosts[[#This Row],[canForward]] &amp; ", "</f>
        <v xml:space="preserve">\"canForward\" : true, </v>
      </c>
      <c r="BV6" s="104" t="str">
        <f t="shared" si="3"/>
        <v xml:space="preserve">\"referents\" : \"\", </v>
      </c>
      <c r="BW6" s="104" t="str">
        <f>"\""contractType\"" : \""" &amp; demoPosts[[#This Row],[contractType]] &amp; "\"", "</f>
        <v xml:space="preserve">\"contractType\" : \"contest\", </v>
      </c>
      <c r="BX6" s="104" t="str">
        <f>"\""budget\"" : \""" &amp; demoPosts[[#This Row],[budget]] &amp; "\"""</f>
        <v>\"budget\" : \"2350.3\"</v>
      </c>
      <c r="BY6"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6" s="104" t="str">
        <f>"\""text\"" : \""" &amp; demoPosts[[#This Row],[messageText]] &amp; "\"","</f>
        <v>\"text\" : \"\",</v>
      </c>
      <c r="CA6" s="104" t="str">
        <f>"\""subject\"" : \""" &amp; demoPosts[[#This Row],[messageSubject]] &amp; "\"""</f>
        <v>\"subject\" : \"\"</v>
      </c>
      <c r="CB6"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6" s="39" t="str">
        <f ca="1">"{\""$type\"":\"""&amp;demoPosts[[#This Row],[$type]]&amp;"\"","&amp;demoPosts[[#This Row],[uidInnerJson]]&amp;demoPosts[[#This Row],[createdInnerJson]]&amp;demoPosts[[#This Row],[modifiedInnerJson]]&amp;demoPosts[[#This Row],[typeDependentContentJson]]&amp;"}"</f>
        <v>{\"$type\":\"shared.models.ProjectsPost\",\"uid\" : \"cd265741-286c-4edc-abd6-0081d17de6b0\", \"created\" : \"2016-06-02T21:13:12Z\",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F6" s="34" t="str">
        <f>"""uid"" : """&amp;demoPosts[[#This Row],[uid]]&amp;""", "</f>
        <v xml:space="preserve">"uid" : "cd265741-286c-4edc-abd6-0081d17de6b0", </v>
      </c>
      <c r="CG6" s="40" t="str">
        <f>"""src"" : """&amp;demoPosts[[#This Row],[Source]]&amp;""", "</f>
        <v xml:space="preserve">"src" : "00038b40-4799-4557-9050-fd7a4b77c23e", </v>
      </c>
      <c r="CH6" s="40" t="str">
        <f>"""trgts"" : ["""&amp;demoPosts[[#This Row],[trgt1]]&amp;"""], "</f>
        <v xml:space="preserve">"trgts" : ["eeeeeeee-eeee-eeee-eeee-eeeeeeeeeeee"], </v>
      </c>
      <c r="CI6" t="str">
        <f>"""label"" : ""each([Bitcoin],[Ethereum],[" &amp; demoPosts[[#This Row],[postTypeGuidLabel]]&amp;"])"", "</f>
        <v xml:space="preserve">"label" : "each([Bitcoin],[Ethereum],[PROJECTPOSTLABEL])", </v>
      </c>
      <c r="CJ6" s="13" t="str">
        <f ca="1">"{"&amp;demoPosts[[#This Row],[src]] &amp;demoPosts[[#This Row],[trgts]]&amp; demoPosts[[#This Row],[outterLabels]] &amp; demoPosts[[#This Row],[uid2]] &amp; """value"" : """ &amp; demoPosts[[#This Row],[valueJson]] &amp; """}" &amp; IF(LEN(OFFSET(demoPosts[[#This Row],[Source]],1,0))&gt;0," , ","")</f>
        <v xml:space="preserve">{"src" : "00038b40-4799-4557-9050-fd7a4b77c23e", "trgts" : ["eeeeeeee-eeee-eeee-eeee-eeeeeeeeeeee"], "label" : "each([Bitcoin],[Ethereum],[PROJECTPOSTLABEL])", "uid" : "cd265741-286c-4edc-abd6-0081d17de6b0", "value" : "{\"$type\":\"shared.models.ProjectsPost\",\"uid\" : \"cd265741-286c-4edc-abd6-0081d17de6b0\", \"created\" : \"2016-06-02T21:13:12Z\", \"modified\" : \"2002-05-30T09:30:10Z\", \"postContent\":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7" spans="1:88" x14ac:dyDescent="0.25">
      <c r="B7" s="5" t="s">
        <v>665</v>
      </c>
      <c r="C7" s="40" t="s">
        <v>1246</v>
      </c>
      <c r="D7" s="3" t="s">
        <v>937</v>
      </c>
      <c r="E7" s="5" t="s">
        <v>940</v>
      </c>
      <c r="F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PROJECTPOSTLABEL</v>
      </c>
      <c r="G7" s="109" t="s">
        <v>942</v>
      </c>
      <c r="H7" s="109" t="s">
        <v>2589</v>
      </c>
      <c r="I7" s="109" t="str">
        <f t="shared" ca="1" si="4"/>
        <v>2016-06-02T21:13:12Z</v>
      </c>
      <c r="J7" s="109" t="s">
        <v>938</v>
      </c>
      <c r="K7" s="109" t="s">
        <v>722</v>
      </c>
      <c r="L7" s="109"/>
      <c r="M7" s="109"/>
      <c r="N7" s="109"/>
      <c r="O7" s="112" t="s">
        <v>1095</v>
      </c>
      <c r="P7" s="112" t="s">
        <v>2596</v>
      </c>
      <c r="Q7" s="112" t="s">
        <v>2595</v>
      </c>
      <c r="R7" s="112" t="s">
        <v>1214</v>
      </c>
      <c r="S7" s="112" t="s">
        <v>938</v>
      </c>
      <c r="T7" s="112" t="s">
        <v>938</v>
      </c>
      <c r="U7" s="112" t="s">
        <v>938</v>
      </c>
      <c r="V7" s="112" t="s">
        <v>938</v>
      </c>
      <c r="W7" s="112" t="s">
        <v>752</v>
      </c>
      <c r="X7" s="112" t="s">
        <v>1013</v>
      </c>
      <c r="Y7" s="112" t="s">
        <v>967</v>
      </c>
      <c r="Z7" s="113" t="s">
        <v>1087</v>
      </c>
      <c r="AA7" s="112" t="s">
        <v>937</v>
      </c>
      <c r="AB7" s="112">
        <v>1</v>
      </c>
      <c r="AC7" s="111" t="s">
        <v>1017</v>
      </c>
      <c r="AD7" s="112" t="s">
        <v>1017</v>
      </c>
      <c r="AE7" s="112" t="s">
        <v>1092</v>
      </c>
      <c r="AF7" s="112" t="s">
        <v>683</v>
      </c>
      <c r="AG7" s="112">
        <v>2350.3000000000002</v>
      </c>
      <c r="AH7" s="110">
        <v>1</v>
      </c>
      <c r="AI7" s="110">
        <v>2</v>
      </c>
      <c r="AJ7" s="110">
        <v>3</v>
      </c>
      <c r="AK7" s="110">
        <v>4</v>
      </c>
      <c r="AL7" s="110"/>
      <c r="AM7" s="110"/>
      <c r="AN7" s="110"/>
      <c r="AO7" s="110"/>
      <c r="AP7" s="110" t="str">
        <f>"\""name\"" : \"""&amp;demoPosts[[#This Row],[talentProfile.name]]&amp;"\"", "</f>
        <v xml:space="preserve">\"name\" : \"\", </v>
      </c>
      <c r="AQ7" s="110" t="str">
        <f>"\""title\"" : \"""&amp;demoPosts[[#This Row],[talentProfile.title]]&amp;"\"", "</f>
        <v xml:space="preserve">\"title\" : \"\", </v>
      </c>
      <c r="AR7" s="110" t="str">
        <f>"\""capabilities\"" : \"""&amp;demoPosts[[#This Row],[talentProfile.capabilities]]&amp;"\"", "</f>
        <v xml:space="preserve">\"capabilities\" : \"\", </v>
      </c>
      <c r="AS7" s="110" t="str">
        <f>"\""video\"" : \"""&amp;demoPosts[[#This Row],[talentProfile.video]]&amp;"\"" "</f>
        <v xml:space="preserve">\"video\" : \"\" </v>
      </c>
      <c r="AT7"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7" s="34" t="str">
        <f>"\""uid\"" : \"""&amp;demoPosts[[#This Row],[uid]]&amp;"\"", "</f>
        <v xml:space="preserve">\"uid\" : \"0c778b40-4799-4557-9050-fd7a4b77c23e\", </v>
      </c>
      <c r="AV7" s="39" t="str">
        <f>"\""text\"" : \""" &amp;demoPosts[[#This Row],[text]] &amp; "\"", "</f>
        <v xml:space="preserve">\"text\" : \"hi contract\", </v>
      </c>
      <c r="AW7" s="39" t="str">
        <f t="shared" si="0"/>
        <v xml:space="preserve">\"type\" : \"TEXT\", </v>
      </c>
      <c r="AX7" s="39" t="str">
        <f ca="1">"\""created\"" : \""" &amp; demoPosts[[#This Row],[created]] &amp; "\"", "</f>
        <v xml:space="preserve">\"created\" : \"2016-06-02T21:13:12Z\", </v>
      </c>
      <c r="AY7" s="39" t="str">
        <f>"\""modified\"" : \""" &amp; demoPosts[[#This Row],[modified]] &amp; "\"", "</f>
        <v xml:space="preserve">\"modified\" : \"2002-05-30T09:30:10Z\", </v>
      </c>
      <c r="AZ7" s="39" t="str">
        <f ca="1">"\""created\"" : \""" &amp; demoPosts[[#This Row],[created]] &amp; "\"", "</f>
        <v xml:space="preserve">\"created\" : \"2016-06-02T21:13:12Z\", </v>
      </c>
      <c r="BA7" s="39" t="str">
        <f>"\""modified\"" : \""" &amp; demoPosts[[#This Row],[modified]] &amp; "\"", "</f>
        <v xml:space="preserve">\"modified\" : \"2002-05-30T09:30:10Z\", </v>
      </c>
      <c r="BB7" s="39" t="str">
        <f>"\""labels\"" : \""each([Bitcoin],[Ethereum],[" &amp; demoPosts[[#This Row],[postTypeGuidLabel]]&amp;"])\"", "</f>
        <v xml:space="preserve">\"labels\" : \"each([Bitcoin],[Ethereum],[PROJECTPOSTLABEL])\", </v>
      </c>
      <c r="BC7" s="39" t="str">
        <f t="shared" si="1"/>
        <v>\"connections\":[{\"source\":\"alias://ff5136ad023a66644c4f4a8e2a495bb34689/alias\",\"target\":\"alias://0e65bd3a974ed1d7c195f94055c93537827f/alias\",\"label\":\"f0186f0d-c862-4ee3-9c09-b850a9d745a7\"}],</v>
      </c>
      <c r="BD7" s="39" t="str">
        <f>"\""versionedPostId\"" : \""" &amp; demoPosts[[#This Row],[versionedPost.id]] &amp; "\"", "</f>
        <v xml:space="preserve">\"versionedPostId\" : \"35e60447-747e-496a-afde-65ca182db1c8\", </v>
      </c>
      <c r="BE7" s="39" t="str">
        <f>"\""versionedPostPredecessorId\"" : \""" &amp; demoPosts[[#This Row],[versionedPost.predecessorID]] &amp; "\"", "</f>
        <v xml:space="preserve">\"versionedPostPredecessorId\" : \"\", </v>
      </c>
      <c r="BF7" s="104" t="str">
        <f>"\""jobPostType\"" : \""" &amp; demoPosts[[#This Row],[jobPostType]] &amp; "\"", "</f>
        <v xml:space="preserve">\"jobPostType\" : \"Project-Hourly\", </v>
      </c>
      <c r="BG7" s="104" t="str">
        <f>"\""name\"" : \""" &amp; demoPosts[[#This Row],[summary]] &amp; "\"", "</f>
        <v xml:space="preserve">\"name\" : \"Help test Ethereum DAO, now…\", </v>
      </c>
      <c r="BH7" s="104" t="str">
        <f>"\""description\"" : \""" &amp; demoPosts[[#This Row],[description]] &amp; "\"", "</f>
        <v xml:space="preserve">\"description\" : \"Even better than before, this project pays a huge up-front signing bonus!\", </v>
      </c>
      <c r="BI7" s="104" t="str">
        <f>"\""message\"" : \""" &amp; demoPosts[[#This Row],[message]] &amp; "\"", "</f>
        <v xml:space="preserve">\"message\" : \"hi\", </v>
      </c>
      <c r="BJ7" s="104" t="str">
        <f>"\""postedDate\"" : \""" &amp; demoPosts[[#This Row],[message]] &amp; "\"", "</f>
        <v xml:space="preserve">\"postedDate\" : \"hi\", </v>
      </c>
      <c r="BK7" s="104" t="str">
        <f>"\""broadcastDate\"" : \""" &amp; demoPosts[[#This Row],[broadcastDate]] &amp; "\"", "</f>
        <v xml:space="preserve">\"broadcastDate\" : \"2002-05-30T09:30:10Z\", </v>
      </c>
      <c r="BL7" s="104" t="str">
        <f>"\""startDate\"" : \""" &amp; demoPosts[[#This Row],[startDate]] &amp; "\"", "</f>
        <v xml:space="preserve">\"startDate\" : \"2002-05-30T09:30:10Z\", </v>
      </c>
      <c r="BM7" s="104" t="str">
        <f>"\""endDate\"" : \""" &amp; demoPosts[[#This Row],[endDate]] &amp; "\"", "</f>
        <v xml:space="preserve">\"endDate\" : \"2002-05-30T09:30:10Z\", </v>
      </c>
      <c r="BN7" s="104" t="str">
        <f>"\""currency\"" : \""" &amp; demoPosts[[#This Row],[currency]] &amp; "\"", "</f>
        <v xml:space="preserve">\"currency\" : \"USD\", </v>
      </c>
      <c r="BO7" s="104" t="str">
        <f>"\""workLocation\"" : \""" &amp; demoPosts[[#This Row],[workLocation]] &amp; "\"", "</f>
        <v xml:space="preserve">\"workLocation\" : \"United States\", </v>
      </c>
      <c r="BP7" s="104" t="str">
        <f>"\""isPayoutInPieces\"" : \""" &amp; demoPosts[[#This Row],[isPayoutInPieces]] &amp; "\"", "</f>
        <v xml:space="preserve">\"isPayoutInPieces\" : \"false\", </v>
      </c>
      <c r="BQ7" s="104" t="str">
        <f t="shared" si="2"/>
        <v xml:space="preserve">\"skillNeeded\" : \"\", </v>
      </c>
      <c r="BR7" s="104" t="str">
        <f>"\""posterId\"" : \""" &amp; demoPosts[[#This Row],[posterId]] &amp; "\"", "</f>
        <v xml:space="preserve">\"posterId\" : \"eeeeeeee-eeee-eeee-eeee-eeeeeeeeeeee\", </v>
      </c>
      <c r="BS7" s="104" t="str">
        <f>"\""versionNumber\"" : \""" &amp; demoPosts[[#This Row],[versionNumber]] &amp; "\"", "</f>
        <v xml:space="preserve">\"versionNumber\" : \"1\", </v>
      </c>
      <c r="BT7" s="106" t="str">
        <f>"\""allowFormatting\"" : " &amp; demoPosts[[#This Row],[allowFormatting]] &amp; ", "</f>
        <v xml:space="preserve">\"allowFormatting\" : true, </v>
      </c>
      <c r="BU7" s="104" t="str">
        <f>"\""canForward\"" : " &amp; demoPosts[[#This Row],[canForward]] &amp; ", "</f>
        <v xml:space="preserve">\"canForward\" : true, </v>
      </c>
      <c r="BV7" s="104" t="str">
        <f t="shared" si="3"/>
        <v xml:space="preserve">\"referents\" : \"\", </v>
      </c>
      <c r="BW7" s="104" t="str">
        <f>"\""contractType\"" : \""" &amp; demoPosts[[#This Row],[contractType]] &amp; "\"", "</f>
        <v xml:space="preserve">\"contractType\" : \"contest\", </v>
      </c>
      <c r="BX7" s="104" t="str">
        <f>"\""budget\"" : \""" &amp; demoPosts[[#This Row],[budget]] &amp; "\"""</f>
        <v>\"budget\" : \"2350.3\"</v>
      </c>
      <c r="BY7"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7" s="104" t="str">
        <f>"\""text\"" : \""" &amp; demoPosts[[#This Row],[messageText]] &amp; "\"","</f>
        <v>\"text\" : \"\",</v>
      </c>
      <c r="CA7" s="104" t="str">
        <f>"\""subject\"" : \""" &amp; demoPosts[[#This Row],[messageSubject]] &amp; "\"""</f>
        <v>\"subject\" : \"\"</v>
      </c>
      <c r="CB7"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D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shared.models.ProjectsPost</v>
      </c>
      <c r="CE7" s="39" t="str">
        <f ca="1">"{\""$type\"":\"""&amp;demoPosts[[#This Row],[$type]]&amp;"\"","&amp;demoPosts[[#This Row],[uidInnerJson]]&amp;demoPosts[[#This Row],[createdInnerJson]]&amp;demoPosts[[#This Row],[modifiedInnerJson]]&amp;demoPosts[[#This Row],[typeDependentContentJson]]&amp;"}"</f>
        <v>{\"$type\":\"shared.models.ProjectsPost\",\"uid\" : \"0c778b40-4799-4557-9050-fd7a4b77c23e\", \"created\" : \"2016-06-02T21:13:12Z\",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CF7" s="34" t="str">
        <f>"""uid"" : """&amp;demoPosts[[#This Row],[uid]]&amp;""", "</f>
        <v xml:space="preserve">"uid" : "0c778b40-4799-4557-9050-fd7a4b77c23e", </v>
      </c>
      <c r="CG7" s="40" t="str">
        <f>"""src"" : """&amp;demoPosts[[#This Row],[Source]]&amp;""", "</f>
        <v xml:space="preserve">"src" : "0002223c-1a99-4530-96fa-3ccb8dca5418", </v>
      </c>
      <c r="CH7" s="40" t="str">
        <f>"""trgts"" : ["""&amp;demoPosts[[#This Row],[trgt1]]&amp;"""], "</f>
        <v xml:space="preserve">"trgts" : ["eeeeeeee-eeee-eeee-eeee-eeeeeeeeeeee"], </v>
      </c>
      <c r="CI7" t="str">
        <f>"""label"" : ""each([Bitcoin],[Ethereum],[" &amp; demoPosts[[#This Row],[postTypeGuidLabel]]&amp;"])"", "</f>
        <v xml:space="preserve">"label" : "each([Bitcoin],[Ethereum],[PROJECTPOSTLABEL])", </v>
      </c>
      <c r="CJ7"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"each([Bitcoin],[Ethereum],[PROJECTPOSTLABEL])", "uid" : "0c778b40-4799-4557-9050-fd7a4b77c23e", "value" : "{\"$type\":\"shared.models.ProjectsPost\",\"uid\" : \"0c778b40-4799-4557-9050-fd7a4b77c23e\", \"created\" : \"2016-06-02T21:13:12Z\", \"modified\" : \"2002-05-30T09:30:10Z\", \"postContent\": {\"$type\":\"shared.models.ProjectPostContent\",\"versionedPostId\" : \"35e60447-747e-496a-afde-65ca182db1c8\", \"versionedPostPredecessorId\" : \"\", \"jobPostType\" : \"Project-Hourly\", \"name\" : \"Help test Ethereum DAO, now…\", \"description\" : \"Even better than before, this project pays a huge up-front signing bonus!\",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 , </v>
      </c>
    </row>
    <row r="8" spans="1:88" x14ac:dyDescent="0.25">
      <c r="B8" s="5" t="s">
        <v>664</v>
      </c>
      <c r="C8" s="40" t="s">
        <v>1246</v>
      </c>
      <c r="D8" s="3" t="s">
        <v>937</v>
      </c>
      <c r="E8" t="s">
        <v>941</v>
      </c>
      <c r="F8"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PROFILESPOSTLABEL</v>
      </c>
      <c r="G8" s="109" t="s">
        <v>942</v>
      </c>
      <c r="H8" s="109" t="s">
        <v>2589</v>
      </c>
      <c r="I8" s="109" t="str">
        <f t="shared" ca="1" si="4"/>
        <v>2016-06-02T21:13:12Z</v>
      </c>
      <c r="J8" s="109" t="s">
        <v>938</v>
      </c>
      <c r="K8" s="109" t="s">
        <v>722</v>
      </c>
      <c r="L8" s="109"/>
      <c r="M8" s="109"/>
      <c r="N8" s="109"/>
      <c r="O8" s="112" t="s">
        <v>1095</v>
      </c>
      <c r="P8" s="112" t="s">
        <v>1100</v>
      </c>
      <c r="Q8" s="112" t="s">
        <v>1102</v>
      </c>
      <c r="R8" s="112" t="s">
        <v>1214</v>
      </c>
      <c r="S8" s="112" t="s">
        <v>938</v>
      </c>
      <c r="T8" s="112" t="s">
        <v>938</v>
      </c>
      <c r="U8" s="112" t="s">
        <v>938</v>
      </c>
      <c r="V8" s="112" t="s">
        <v>938</v>
      </c>
      <c r="W8" s="112" t="s">
        <v>752</v>
      </c>
      <c r="X8" s="112" t="s">
        <v>1013</v>
      </c>
      <c r="Y8" s="112" t="s">
        <v>967</v>
      </c>
      <c r="Z8" s="113" t="s">
        <v>1087</v>
      </c>
      <c r="AA8" s="112" t="s">
        <v>937</v>
      </c>
      <c r="AB8" s="112">
        <v>1</v>
      </c>
      <c r="AC8" s="111" t="s">
        <v>1017</v>
      </c>
      <c r="AD8" s="112" t="s">
        <v>1017</v>
      </c>
      <c r="AE8" s="112" t="s">
        <v>1092</v>
      </c>
      <c r="AF8" s="112" t="s">
        <v>683</v>
      </c>
      <c r="AG8" s="112">
        <v>2350.3000000000002</v>
      </c>
      <c r="AH8" s="110">
        <v>1</v>
      </c>
      <c r="AI8" s="110"/>
      <c r="AJ8" s="110"/>
      <c r="AK8" s="110"/>
      <c r="AL8" t="s">
        <v>2602</v>
      </c>
      <c r="AM8" s="110" t="s">
        <v>2601</v>
      </c>
      <c r="AN8" s="110" t="s">
        <v>2609</v>
      </c>
      <c r="AO8" s="135" t="s">
        <v>2603</v>
      </c>
      <c r="AP8" s="34" t="str">
        <f>"\""name\"" : \"""&amp;demoPosts[[#This Row],[talentProfile.name]]&amp;"\"", "</f>
        <v xml:space="preserve">\"name\" : \"Crypto.Video\", </v>
      </c>
      <c r="AQ8" s="34" t="str">
        <f>"\""title\"" : \"""&amp;demoPosts[[#This Row],[talentProfile.title]]&amp;"\"", "</f>
        <v xml:space="preserve">\"title\" : \"Videographer Extraordinaire\", </v>
      </c>
      <c r="AR8" s="34" t="str">
        <f>"\""capabilities\"" : \"""&amp;demoPosts[[#This Row],[talentProfile.capabilities]]&amp;"\"", "</f>
        <v xml:space="preserve">\"capabilities\" : \"Video, CS5, AfterEffects, 3D Modeling\", </v>
      </c>
      <c r="AS8" s="34" t="str">
        <f>"\""video\"" : \"""&amp;demoPosts[[#This Row],[talentProfile.video]]&amp;"\"" "</f>
        <v xml:space="preserve">\"video\" : \"https://www.youtube.com/watch?v=DIZY0wUaNm0\" </v>
      </c>
      <c r="AT8" s="3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AU8" s="34" t="str">
        <f>"\""uid\"" : \"""&amp;demoPosts[[#This Row],[uid]]&amp;"\"", "</f>
        <v xml:space="preserve">\"uid\" : \"1519223c-1a99-4530-96fa-3ccb8dca5418\", </v>
      </c>
      <c r="AV8" s="39" t="str">
        <f>"\""text\"" : \""" &amp;demoPosts[[#This Row],[text]] &amp; "\"", "</f>
        <v xml:space="preserve">\"text\" : \"hi contract\", </v>
      </c>
      <c r="AW8" s="39" t="str">
        <f t="shared" si="0"/>
        <v xml:space="preserve">\"type\" : \"TEXT\", </v>
      </c>
      <c r="AX8" s="39" t="str">
        <f ca="1">"\""created\"" : \""" &amp; demoPosts[[#This Row],[created]] &amp; "\"", "</f>
        <v xml:space="preserve">\"created\" : \"2016-06-02T21:13:12Z\", </v>
      </c>
      <c r="AY8" s="39" t="str">
        <f>"\""modified\"" : \""" &amp; demoPosts[[#This Row],[modified]] &amp; "\"", "</f>
        <v xml:space="preserve">\"modified\" : \"2002-05-30T09:30:10Z\", </v>
      </c>
      <c r="AZ8" s="39" t="str">
        <f ca="1">"\""created\"" : \""" &amp; demoPosts[[#This Row],[created]] &amp; "\"", "</f>
        <v xml:space="preserve">\"created\" : \"2016-06-02T21:13:12Z\", </v>
      </c>
      <c r="BA8" s="39" t="str">
        <f>"\""modified\"" : \""" &amp; demoPosts[[#This Row],[modified]] &amp; "\"", "</f>
        <v xml:space="preserve">\"modified\" : \"2002-05-30T09:30:10Z\", </v>
      </c>
      <c r="BB8" s="39" t="str">
        <f>"\""labels\"" : \""each([Bitcoin],[Ethereum],[" &amp; demoPosts[[#This Row],[postTypeGuidLabel]]&amp;"])\"", "</f>
        <v xml:space="preserve">\"labels\" : \"each([Bitcoin],[Ethereum],[PROFILESPOSTLABEL])\", </v>
      </c>
      <c r="BC8" s="39" t="str">
        <f t="shared" si="1"/>
        <v>\"connections\":[{\"source\":\"alias://ff5136ad023a66644c4f4a8e2a495bb34689/alias\",\"target\":\"alias://0e65bd3a974ed1d7c195f94055c93537827f/alias\",\"label\":\"f0186f0d-c862-4ee3-9c09-b850a9d745a7\"}],</v>
      </c>
      <c r="BD8" s="39" t="str">
        <f>"\""versionedPostId\"" : \""" &amp; demoPosts[[#This Row],[versionedPost.id]] &amp; "\"", "</f>
        <v xml:space="preserve">\"versionedPostId\" : \"35e60447-747e-496a-afde-65ca182db1c8\", </v>
      </c>
      <c r="BE8" s="39" t="str">
        <f>"\""versionedPostPredecessorId\"" : \""" &amp; demoPosts[[#This Row],[versionedPost.predecessorID]] &amp; "\"", "</f>
        <v xml:space="preserve">\"versionedPostPredecessorId\" : \"\", </v>
      </c>
      <c r="BF8" s="104" t="str">
        <f>"\""jobPostType\"" : \""" &amp; demoPosts[[#This Row],[jobPostType]] &amp; "\"", "</f>
        <v xml:space="preserve">\"jobPostType\" : \"Project-Hourly\", </v>
      </c>
      <c r="BG8" s="104" t="str">
        <f>"\""name\"" : \""" &amp; demoPosts[[#This Row],[summary]] &amp; "\"", "</f>
        <v xml:space="preserve">\"name\" : \"Help test Bitcoin as payment for my travel-related business\", </v>
      </c>
      <c r="BH8"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8" s="104" t="str">
        <f>"\""message\"" : \""" &amp; demoPosts[[#This Row],[message]] &amp; "\"", "</f>
        <v xml:space="preserve">\"message\" : \"hi\", </v>
      </c>
      <c r="BJ8" s="104" t="str">
        <f>"\""postedDate\"" : \""" &amp; demoPosts[[#This Row],[message]] &amp; "\"", "</f>
        <v xml:space="preserve">\"postedDate\" : \"hi\", </v>
      </c>
      <c r="BK8" s="104" t="str">
        <f>"\""broadcastDate\"" : \""" &amp; demoPosts[[#This Row],[broadcastDate]] &amp; "\"", "</f>
        <v xml:space="preserve">\"broadcastDate\" : \"2002-05-30T09:30:10Z\", </v>
      </c>
      <c r="BL8" s="104" t="str">
        <f>"\""startDate\"" : \""" &amp; demoPosts[[#This Row],[startDate]] &amp; "\"", "</f>
        <v xml:space="preserve">\"startDate\" : \"2002-05-30T09:30:10Z\", </v>
      </c>
      <c r="BM8" s="104" t="str">
        <f>"\""endDate\"" : \""" &amp; demoPosts[[#This Row],[endDate]] &amp; "\"", "</f>
        <v xml:space="preserve">\"endDate\" : \"2002-05-30T09:30:10Z\", </v>
      </c>
      <c r="BN8" s="104" t="str">
        <f>"\""currency\"" : \""" &amp; demoPosts[[#This Row],[currency]] &amp; "\"", "</f>
        <v xml:space="preserve">\"currency\" : \"USD\", </v>
      </c>
      <c r="BO8" s="104" t="str">
        <f>"\""workLocation\"" : \""" &amp; demoPosts[[#This Row],[workLocation]] &amp; "\"", "</f>
        <v xml:space="preserve">\"workLocation\" : \"United States\", </v>
      </c>
      <c r="BP8" s="104" t="str">
        <f>"\""isPayoutInPieces\"" : \""" &amp; demoPosts[[#This Row],[isPayoutInPieces]] &amp; "\"", "</f>
        <v xml:space="preserve">\"isPayoutInPieces\" : \"false\", </v>
      </c>
      <c r="BQ8" s="104" t="str">
        <f t="shared" si="2"/>
        <v xml:space="preserve">\"skillNeeded\" : \"\", </v>
      </c>
      <c r="BR8" s="104" t="str">
        <f>"\""posterId\"" : \""" &amp; demoPosts[[#This Row],[posterId]] &amp; "\"", "</f>
        <v xml:space="preserve">\"posterId\" : \"eeeeeeee-eeee-eeee-eeee-eeeeeeeeeeee\", </v>
      </c>
      <c r="BS8" s="104" t="str">
        <f>"\""versionNumber\"" : \""" &amp; demoPosts[[#This Row],[versionNumber]] &amp; "\"", "</f>
        <v xml:space="preserve">\"versionNumber\" : \"1\", </v>
      </c>
      <c r="BT8" s="106" t="str">
        <f>"\""allowFormatting\"" : " &amp; demoPosts[[#This Row],[allowFormatting]] &amp; ", "</f>
        <v xml:space="preserve">\"allowFormatting\" : true, </v>
      </c>
      <c r="BU8" s="104" t="str">
        <f>"\""canForward\"" : " &amp; demoPosts[[#This Row],[canForward]] &amp; ", "</f>
        <v xml:space="preserve">\"canForward\" : true, </v>
      </c>
      <c r="BV8" s="104" t="str">
        <f t="shared" si="3"/>
        <v xml:space="preserve">\"referents\" : \"\", </v>
      </c>
      <c r="BW8" s="104" t="str">
        <f>"\""contractType\"" : \""" &amp; demoPosts[[#This Row],[contractType]] &amp; "\"", "</f>
        <v xml:space="preserve">\"contractType\" : \"contest\", </v>
      </c>
      <c r="BX8" s="104" t="str">
        <f>"\""budget\"" : \""" &amp; demoPosts[[#This Row],[budget]] &amp; "\"""</f>
        <v>\"budget\" : \"2350.3\"</v>
      </c>
      <c r="BY8"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8" s="104" t="str">
        <f>"\""text\"" : \""" &amp; demoPosts[[#This Row],[messageText]] &amp; "\"","</f>
        <v>\"text\" : \"\",</v>
      </c>
      <c r="CA8" s="104" t="str">
        <f>"\""subject\"" : \""" &amp; demoPosts[[#This Row],[messageSubject]] &amp; "\"""</f>
        <v>\"subject\" : \"\"</v>
      </c>
      <c r="CB8"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8"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CD8"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shared.models.ProfilePost</v>
      </c>
      <c r="CE8" s="39" t="str">
        <f ca="1">"{\""$type\"":\"""&amp;demoPosts[[#This Row],[$type]]&amp;"\"","&amp;demoPosts[[#This Row],[uidInnerJson]]&amp;demoPosts[[#This Row],[createdInnerJson]]&amp;demoPosts[[#This Row],[modifiedInnerJson]]&amp;demoPosts[[#This Row],[typeDependentContentJson]]&amp;"}"</f>
        <v>{\"$type\":\"shared.models.ProfilePost\",\"uid\" : \"1519223c-1a99-4530-96fa-3ccb8dca5418\", \"created\" : \"2016-06-02T21:13:12Z\", \"modified\" : \"2002-05-30T09:30:10Z\", \"postContent\":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v>
      </c>
      <c r="CF8" s="34" t="str">
        <f>"""uid"" : """&amp;demoPosts[[#This Row],[uid]]&amp;""", "</f>
        <v xml:space="preserve">"uid" : "1519223c-1a99-4530-96fa-3ccb8dca5418", </v>
      </c>
      <c r="CG8" s="40" t="str">
        <f>"""src"" : """&amp;demoPosts[[#This Row],[Source]]&amp;""", "</f>
        <v xml:space="preserve">"src" : "0002223c-1a99-4530-96fa-3ccb8dca5418", </v>
      </c>
      <c r="CH8" s="40" t="str">
        <f>"""trgts"" : ["""&amp;demoPosts[[#This Row],[trgt1]]&amp;"""], "</f>
        <v xml:space="preserve">"trgts" : ["eeeeeeee-eeee-eeee-eeee-eeeeeeeeeeee"], </v>
      </c>
      <c r="CI8" t="str">
        <f>"""label"" : ""each([Bitcoin],[Ethereum],[" &amp; demoPosts[[#This Row],[postTypeGuidLabel]]&amp;"])"", "</f>
        <v xml:space="preserve">"label" : "each([Bitcoin],[Ethereum],[PROFILESPOSTLABEL])", </v>
      </c>
      <c r="CJ8"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"each([Bitcoin],[Ethereum],[PROFILESPOSTLABEL])", "uid" : "1519223c-1a99-4530-96fa-3ccb8dca5418", "value" : "{\"$type\":\"shared.models.ProfilePost\",\"uid\" : \"1519223c-1a99-4530-96fa-3ccb8dca5418\", \"created\" : \"2016-06-02T21:13:12Z\", \"modified\" : \"2002-05-30T09:30:10Z\", \"postContent\": {\"$type\":\"shared.models.ProfilePostContent\",\"versionedPostId\" : \"35e60447-747e-496a-afde-65ca182db1c8\", \"versionedPostPredecessorId\" : \"\", \"versionNumber\" : \"1\", \"canForward\" : true, \"talentProfile\": {\"$type\":\"shared.models.TalentProfile\",\"name\" : \"Crypto.Video\", \"title\" : \"Videographer Extraordinaire\", \"capabilities\" : \"Video, CS5, AfterEffects, 3D Modeling\", \"video\" : \"https://www.youtube.com/watch?v=DIZY0wUaNm0\" }}}"} , </v>
      </c>
    </row>
    <row r="9" spans="1:88" x14ac:dyDescent="0.25">
      <c r="B9" t="s">
        <v>675</v>
      </c>
      <c r="C9" s="119" t="s">
        <v>1245</v>
      </c>
      <c r="D9" s="3" t="s">
        <v>937</v>
      </c>
      <c r="E9" t="s">
        <v>939</v>
      </c>
      <c r="F9"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9" s="39" t="s">
        <v>945</v>
      </c>
      <c r="H9" s="109" t="s">
        <v>2589</v>
      </c>
      <c r="I9" s="109" t="str">
        <f t="shared" ca="1" si="4"/>
        <v>2016-06-02T21:13:12Z</v>
      </c>
      <c r="J9" s="109" t="s">
        <v>938</v>
      </c>
      <c r="K9" s="39" t="s">
        <v>726</v>
      </c>
      <c r="L9" s="39"/>
      <c r="M9" s="39"/>
      <c r="N9" s="39"/>
      <c r="O9" s="123" t="s">
        <v>1215</v>
      </c>
      <c r="P9" s="123" t="s">
        <v>1215</v>
      </c>
      <c r="Q9" s="123" t="s">
        <v>1215</v>
      </c>
      <c r="R9" s="123" t="s">
        <v>1215</v>
      </c>
      <c r="S9" s="101" t="s">
        <v>938</v>
      </c>
      <c r="T9" s="101" t="s">
        <v>938</v>
      </c>
      <c r="U9" s="101" t="s">
        <v>938</v>
      </c>
      <c r="V9" s="101" t="s">
        <v>938</v>
      </c>
      <c r="W9" s="123" t="s">
        <v>1215</v>
      </c>
      <c r="X9" s="123" t="s">
        <v>1215</v>
      </c>
      <c r="Y9" s="101" t="s">
        <v>967</v>
      </c>
      <c r="Z9" s="124" t="s">
        <v>1215</v>
      </c>
      <c r="AA9" s="123" t="s">
        <v>1215</v>
      </c>
      <c r="AB9" s="101">
        <v>1</v>
      </c>
      <c r="AC9" s="103" t="s">
        <v>1017</v>
      </c>
      <c r="AD9" s="101" t="s">
        <v>1017</v>
      </c>
      <c r="AE9" s="123" t="s">
        <v>1215</v>
      </c>
      <c r="AF9" s="123" t="s">
        <v>1215</v>
      </c>
      <c r="AG9" s="123" t="s">
        <v>1215</v>
      </c>
      <c r="AH9" s="110">
        <v>1</v>
      </c>
      <c r="AI9" s="121"/>
      <c r="AJ9" s="121"/>
      <c r="AK9" s="121"/>
      <c r="AL9" s="121"/>
      <c r="AM9" s="121"/>
      <c r="AN9" s="121"/>
      <c r="AO9" s="121"/>
      <c r="AP9" s="121" t="str">
        <f>"\""name\"" : \"""&amp;demoPosts[[#This Row],[talentProfile.name]]&amp;"\"", "</f>
        <v xml:space="preserve">\"name\" : \"\", </v>
      </c>
      <c r="AQ9" s="121" t="str">
        <f>"\""title\"" : \"""&amp;demoPosts[[#This Row],[talentProfile.title]]&amp;"\"", "</f>
        <v xml:space="preserve">\"title\" : \"\", </v>
      </c>
      <c r="AR9" s="121" t="str">
        <f>"\""capabilities\"" : \"""&amp;demoPosts[[#This Row],[talentProfile.capabilities]]&amp;"\"", "</f>
        <v xml:space="preserve">\"capabilities\" : \"\", </v>
      </c>
      <c r="AS9" s="121" t="str">
        <f>"\""video\"" : \"""&amp;demoPosts[[#This Row],[talentProfile.video]]&amp;"\"" "</f>
        <v xml:space="preserve">\"video\" : \"\" </v>
      </c>
      <c r="AT9"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\"b6df0958-f7a7-408d-97c8-d3b0158489dc\", \"versionedPostPredecessorId\" : \"\", \"versionNumber\" : \"1\", \"canForward\" : true, \"talentProfile\": {\"$type\":\"shared.models.TalentProfile\",\"name\" : \"\", \"title\" : \"\", \"capabilities\" : \"\", \"video\" : \"\" }}</v>
      </c>
      <c r="AU9" s="118" t="str">
        <f>"\""uid\"" : \"""&amp;demoPosts[[#This Row],[uid]]&amp;"\"", "</f>
        <v xml:space="preserve">\"uid\" : \"151b9195-5f58-4331-a83b-98d4ed6b1926\", </v>
      </c>
      <c r="AV9" s="39" t="str">
        <f>"\""text\"" : \""" &amp;demoPosts[[#This Row],[text]] &amp; "\"", "</f>
        <v xml:space="preserve">\"text\" : \"hi offering\", </v>
      </c>
      <c r="AW9" s="39" t="str">
        <f t="shared" si="0"/>
        <v xml:space="preserve">\"type\" : \"TEXT\", </v>
      </c>
      <c r="AX9" s="39" t="str">
        <f ca="1">"\""created\"" : \""" &amp; demoPosts[[#This Row],[created]] &amp; "\"", "</f>
        <v xml:space="preserve">\"created\" : \"2016-06-02T21:13:12Z\", </v>
      </c>
      <c r="AY9" s="39" t="str">
        <f>"\""modified\"" : \""" &amp; demoPosts[[#This Row],[modified]] &amp; "\"", "</f>
        <v xml:space="preserve">\"modified\" : \"2002-05-30T09:30:10Z\", </v>
      </c>
      <c r="AZ9" s="39" t="str">
        <f ca="1">"\""created\"" : \""" &amp; demoPosts[[#This Row],[created]] &amp; "\"", "</f>
        <v xml:space="preserve">\"created\" : \"2016-06-02T21:13:12Z\", </v>
      </c>
      <c r="BA9" s="39" t="str">
        <f>"\""modified\"" : \""" &amp; demoPosts[[#This Row],[modified]] &amp; "\"", "</f>
        <v xml:space="preserve">\"modified\" : \"2002-05-30T09:30:10Z\", </v>
      </c>
      <c r="BB9" s="39" t="str">
        <f>"\""labels\"" : \""each([Bitcoin],[Ethereum],[" &amp; demoPosts[[#This Row],[postTypeGuidLabel]]&amp;"])\"", "</f>
        <v xml:space="preserve">\"labels\" : \"each([Bitcoin],[Ethereum],[MESSAGEPOSTLABEL])\", </v>
      </c>
      <c r="BC9" s="39" t="str">
        <f t="shared" si="1"/>
        <v>\"connections\":[{\"source\":\"alias://ff5136ad023a66644c4f4a8e2a495bb34689/alias\",\"target\":\"alias://0e65bd3a974ed1d7c195f94055c93537827f/alias\",\"label\":\"f0186f0d-c862-4ee3-9c09-b850a9d745a7\"}],</v>
      </c>
      <c r="BD9" s="39" t="str">
        <f>"\""versionedPostId\"" : \""" &amp; demoPosts[[#This Row],[versionedPost.id]] &amp; "\"", "</f>
        <v xml:space="preserve">\"versionedPostId\" : \"b6df0958-f7a7-408d-97c8-d3b0158489dc\", </v>
      </c>
      <c r="BE9" s="39" t="str">
        <f>"\""versionedPostPredecessorId\"" : \""" &amp; demoPosts[[#This Row],[versionedPost.predecessorID]] &amp; "\"", "</f>
        <v xml:space="preserve">\"versionedPostPredecessorId\" : \"\", </v>
      </c>
      <c r="BF9" s="102" t="str">
        <f>"\""jobPostType\"" : \""" &amp; demoPosts[[#This Row],[jobPostType]] &amp; "\"", "</f>
        <v xml:space="preserve">\"jobPostType\" : \"na\", </v>
      </c>
      <c r="BG9" s="102" t="str">
        <f>"\""name\"" : \""" &amp; demoPosts[[#This Row],[summary]] &amp; "\"", "</f>
        <v xml:space="preserve">\"name\" : \"na\", </v>
      </c>
      <c r="BH9" s="102" t="str">
        <f>"\""description\"" : \""" &amp; demoPosts[[#This Row],[description]] &amp; "\"", "</f>
        <v xml:space="preserve">\"description\" : \"na\", </v>
      </c>
      <c r="BI9" s="102" t="str">
        <f>"\""message\"" : \""" &amp; demoPosts[[#This Row],[message]] &amp; "\"", "</f>
        <v xml:space="preserve">\"message\" : \"na\", </v>
      </c>
      <c r="BJ9" s="102" t="str">
        <f>"\""postedDate\"" : \""" &amp; demoPosts[[#This Row],[message]] &amp; "\"", "</f>
        <v xml:space="preserve">\"postedDate\" : \"na\", </v>
      </c>
      <c r="BK9" s="102" t="str">
        <f>"\""broadcastDate\"" : \""" &amp; demoPosts[[#This Row],[broadcastDate]] &amp; "\"", "</f>
        <v xml:space="preserve">\"broadcastDate\" : \"2002-05-30T09:30:10Z\", </v>
      </c>
      <c r="BL9" s="102" t="str">
        <f>"\""startDate\"" : \""" &amp; demoPosts[[#This Row],[startDate]] &amp; "\"", "</f>
        <v xml:space="preserve">\"startDate\" : \"2002-05-30T09:30:10Z\", </v>
      </c>
      <c r="BM9" s="102" t="str">
        <f>"\""endDate\"" : \""" &amp; demoPosts[[#This Row],[endDate]] &amp; "\"", "</f>
        <v xml:space="preserve">\"endDate\" : \"2002-05-30T09:30:10Z\", </v>
      </c>
      <c r="BN9" s="102" t="str">
        <f>"\""currency\"" : \""" &amp; demoPosts[[#This Row],[currency]] &amp; "\"", "</f>
        <v xml:space="preserve">\"currency\" : \"na\", </v>
      </c>
      <c r="BO9" s="102" t="str">
        <f>"\""workLocation\"" : \""" &amp; demoPosts[[#This Row],[workLocation]] &amp; "\"", "</f>
        <v xml:space="preserve">\"workLocation\" : \"na\", </v>
      </c>
      <c r="BP9" s="102" t="str">
        <f>"\""isPayoutInPieces\"" : \""" &amp; demoPosts[[#This Row],[isPayoutInPieces]] &amp; "\"", "</f>
        <v xml:space="preserve">\"isPayoutInPieces\" : \"false\", </v>
      </c>
      <c r="BQ9" s="102" t="str">
        <f t="shared" si="2"/>
        <v xml:space="preserve">\"skillNeeded\" : \"\", </v>
      </c>
      <c r="BR9" s="102" t="str">
        <f>"\""posterId\"" : \""" &amp; demoPosts[[#This Row],[posterId]] &amp; "\"", "</f>
        <v xml:space="preserve">\"posterId\" : \"na\", </v>
      </c>
      <c r="BS9" s="102" t="str">
        <f>"\""versionNumber\"" : \""" &amp; demoPosts[[#This Row],[versionNumber]] &amp; "\"", "</f>
        <v xml:space="preserve">\"versionNumber\" : \"1\", </v>
      </c>
      <c r="BT9" s="102" t="str">
        <f>"\""allowFormatting\"" : " &amp; demoPosts[[#This Row],[allowFormatting]] &amp; ", "</f>
        <v xml:space="preserve">\"allowFormatting\" : true, </v>
      </c>
      <c r="BU9" s="102" t="str">
        <f>"\""canForward\"" : " &amp; demoPosts[[#This Row],[canForward]] &amp; ", "</f>
        <v xml:space="preserve">\"canForward\" : true, </v>
      </c>
      <c r="BV9" s="102" t="str">
        <f t="shared" si="3"/>
        <v xml:space="preserve">\"referents\" : \"\", </v>
      </c>
      <c r="BW9" s="102" t="str">
        <f>"\""contractType\"" : \""" &amp; demoPosts[[#This Row],[contractType]] &amp; "\"", "</f>
        <v xml:space="preserve">\"contractType\" : \"contest\", </v>
      </c>
      <c r="BX9" s="102" t="str">
        <f>"\""budget\"" : \""" &amp; demoPosts[[#This Row],[budget]] &amp; "\"""</f>
        <v>\"budget\" : \"na\"</v>
      </c>
      <c r="BY9"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\"b6df0958-f7a7-408d-97c8-d3b0158489dc\",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9" s="104" t="str">
        <f>"\""text\"" : \""" &amp; demoPosts[[#This Row],[messageText]] &amp; "\"","</f>
        <v>\"text\" : \"\",</v>
      </c>
      <c r="CA9" s="104" t="str">
        <f>"\""subject\"" : \""" &amp; demoPosts[[#This Row],[messageSubject]] &amp; "\"""</f>
        <v>\"subject\" : \"\"</v>
      </c>
      <c r="CB9"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\"b6df0958-f7a7-408d-97c8-d3b0158489dc\", \"versionedPostPredecessorId\" : \"\", \"versionNumber\" : \"1\", \"canForward\" : true, \"text\" : \"\",\"subject\" : \"\"}</v>
      </c>
      <c r="CC9"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\"b6df0958-f7a7-408d-97c8-d3b0158489dc\", \"versionedPostPredecessorId\" : \"\", \"versionNumber\" : \"1\", \"canForward\" : true, \"text\" : \"\",\"subject\" : \"\"}</v>
      </c>
      <c r="CD9"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9" s="39" t="str">
        <f ca="1">"{\""$type\"":\"""&amp;demoPosts[[#This Row],[$type]]&amp;"\"","&amp;demoPosts[[#This Row],[uidInnerJson]]&amp;demoPosts[[#This Row],[createdInnerJson]]&amp;demoPosts[[#This Row],[modifiedInnerJson]]&amp;demoPosts[[#This Row],[typeDependentContentJson]]&amp;"}"</f>
        <v>{\"$type\":\"shared.models.MessagePost\",\"uid\" : \"151b9195-5f58-4331-a83b-98d4ed6b1926\", \"created\" : \"2016-06-02T21:13:12Z\", \"modified\" : \"2002-05-30T09:30:10Z\", \"postContent\": {\"$type\":\"shared.models.MessagePostContent\",\"versionedPostId\" : \"b6df0958-f7a7-408d-97c8-d3b0158489dc\", \"versionedPostPredecessorId\" : \"\", \"versionNumber\" : \"1\", \"canForward\" : true, \"text\" : \"\",\"subject\" : \"\"}}</v>
      </c>
      <c r="CF9" s="118" t="str">
        <f>"""uid"" : """&amp;demoPosts[[#This Row],[uid]]&amp;""", "</f>
        <v xml:space="preserve">"uid" : "151b9195-5f58-4331-a83b-98d4ed6b1926", </v>
      </c>
      <c r="CG9" s="40" t="str">
        <f>"""src"" : """&amp;demoPosts[[#This Row],[Source]]&amp;""", "</f>
        <v xml:space="preserve">"src" : "0001b786-be60-4980-af3b-d2a9e55d6dae", </v>
      </c>
      <c r="CH9" s="40" t="str">
        <f>"""trgts"" : ["""&amp;demoPosts[[#This Row],[trgt1]]&amp;"""], "</f>
        <v xml:space="preserve">"trgts" : ["eeeeeeee-eeee-eeee-eeee-eeeeeeeeeeee"], </v>
      </c>
      <c r="CI9" t="str">
        <f>"""label"" : ""each([Bitcoin],[Ethereum],[" &amp; demoPosts[[#This Row],[postTypeGuidLabel]]&amp;"])"", "</f>
        <v xml:space="preserve">"label" : "each([Bitcoin],[Ethereum],[MESSAGEPOSTLABEL])", </v>
      </c>
      <c r="CJ9"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"151b9195-5f58-4331-a83b-98d4ed6b1926", "value" : "{\"$type\":\"shared.models.MessagePost\",\"uid\" : \"151b9195-5f58-4331-a83b-98d4ed6b1926\", \"created\" : \"2016-06-02T21:13:12Z\", \"modified\" : \"2002-05-30T09:30:10Z\", \"postContent\": {\"$type\":\"shared.models.MessagePostContent\",\"versionedPostId\" : \"b6df0958-f7a7-408d-97c8-d3b0158489dc\", \"versionedPostPredecessorId\" : \"\", \"versionNumber\" : \"1\", \"canForward\" : true, \"text\" : \"\",\"subject\" : \"\"}}"} , </v>
      </c>
    </row>
    <row r="10" spans="1:88" x14ac:dyDescent="0.25">
      <c r="B10" t="s">
        <v>677</v>
      </c>
      <c r="C10" s="119" t="s">
        <v>1245</v>
      </c>
      <c r="D10" s="3" t="s">
        <v>937</v>
      </c>
      <c r="E10" t="s">
        <v>939</v>
      </c>
      <c r="F1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0" s="39" t="s">
        <v>960</v>
      </c>
      <c r="H10" s="109" t="s">
        <v>2589</v>
      </c>
      <c r="I10" s="109" t="str">
        <f t="shared" ca="1" si="4"/>
        <v>2016-06-02T21:13:12Z</v>
      </c>
      <c r="J10" s="109" t="s">
        <v>938</v>
      </c>
      <c r="K10" s="39" t="s">
        <v>957</v>
      </c>
      <c r="L10" s="39"/>
      <c r="M10" s="39"/>
      <c r="N10" s="39"/>
      <c r="O10" s="123" t="s">
        <v>1215</v>
      </c>
      <c r="P10" s="123" t="s">
        <v>1215</v>
      </c>
      <c r="Q10" s="123" t="s">
        <v>1215</v>
      </c>
      <c r="R10" s="123" t="s">
        <v>1215</v>
      </c>
      <c r="S10" s="101" t="s">
        <v>938</v>
      </c>
      <c r="T10" s="101" t="s">
        <v>938</v>
      </c>
      <c r="U10" s="101" t="s">
        <v>938</v>
      </c>
      <c r="V10" s="101" t="s">
        <v>938</v>
      </c>
      <c r="W10" s="123" t="s">
        <v>1215</v>
      </c>
      <c r="X10" s="123" t="s">
        <v>1215</v>
      </c>
      <c r="Y10" s="101" t="s">
        <v>967</v>
      </c>
      <c r="Z10" s="124" t="s">
        <v>1215</v>
      </c>
      <c r="AA10" s="123" t="s">
        <v>1215</v>
      </c>
      <c r="AB10" s="101">
        <v>1</v>
      </c>
      <c r="AC10" s="103" t="s">
        <v>1017</v>
      </c>
      <c r="AD10" s="101" t="s">
        <v>1017</v>
      </c>
      <c r="AE10" s="123" t="s">
        <v>1215</v>
      </c>
      <c r="AF10" s="123" t="s">
        <v>1215</v>
      </c>
      <c r="AG10" s="123" t="s">
        <v>1215</v>
      </c>
      <c r="AH10" s="110">
        <v>1</v>
      </c>
      <c r="AI10" s="121"/>
      <c r="AJ10" s="121"/>
      <c r="AK10" s="121"/>
      <c r="AL10" s="121"/>
      <c r="AM10" s="121"/>
      <c r="AN10" s="121"/>
      <c r="AO10" s="121"/>
      <c r="AP10" s="121" t="str">
        <f>"\""name\"" : \"""&amp;demoPosts[[#This Row],[talentProfile.name]]&amp;"\"", "</f>
        <v xml:space="preserve">\"name\" : \"\", </v>
      </c>
      <c r="AQ10" s="121" t="str">
        <f>"\""title\"" : \"""&amp;demoPosts[[#This Row],[talentProfile.title]]&amp;"\"", "</f>
        <v xml:space="preserve">\"title\" : \"\", </v>
      </c>
      <c r="AR10" s="121" t="str">
        <f>"\""capabilities\"" : \"""&amp;demoPosts[[#This Row],[talentProfile.capabilities]]&amp;"\"", "</f>
        <v xml:space="preserve">\"capabilities\" : \"\", </v>
      </c>
      <c r="AS10" s="121" t="str">
        <f>"\""video\"" : \"""&amp;demoPosts[[#This Row],[talentProfile.video]]&amp;"\"" "</f>
        <v xml:space="preserve">\"video\" : \"\" </v>
      </c>
      <c r="AT10"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\"dba62260-f2ec-4bfc-86fb-49c180c3987e\", \"versionedPostPredecessorId\" : \"\", \"versionNumber\" : \"1\", \"canForward\" : true, \"talentProfile\": {\"$type\":\"shared.models.TalentProfile\",\"name\" : \"\", \"title\" : \"\", \"capabilities\" : \"\", \"video\" : \"\" }}</v>
      </c>
      <c r="AU10" s="34" t="str">
        <f>"\""uid\"" : \"""&amp;demoPosts[[#This Row],[uid]]&amp;"\"", "</f>
        <v xml:space="preserve">\"uid\" : \"1cd53fda-1715-480f-8f34-ba120e2fbcc6\", </v>
      </c>
      <c r="AV10" s="39" t="str">
        <f>"\""text\"" : \""" &amp;demoPosts[[#This Row],[text]] &amp; "\"", "</f>
        <v xml:space="preserve">\"text\" : \"New project to refactor C# classes …\", </v>
      </c>
      <c r="AW10" s="39" t="str">
        <f t="shared" si="0"/>
        <v xml:space="preserve">\"type\" : \"TEXT\", </v>
      </c>
      <c r="AX10" s="39" t="str">
        <f ca="1">"\""created\"" : \""" &amp; demoPosts[[#This Row],[created]] &amp; "\"", "</f>
        <v xml:space="preserve">\"created\" : \"2016-06-02T21:13:12Z\", </v>
      </c>
      <c r="AY10" s="39" t="str">
        <f>"\""modified\"" : \""" &amp; demoPosts[[#This Row],[modified]] &amp; "\"", "</f>
        <v xml:space="preserve">\"modified\" : \"2002-05-30T09:30:10Z\", </v>
      </c>
      <c r="AZ10" s="39" t="str">
        <f ca="1">"\""created\"" : \""" &amp; demoPosts[[#This Row],[created]] &amp; "\"", "</f>
        <v xml:space="preserve">\"created\" : \"2016-06-02T21:13:12Z\", </v>
      </c>
      <c r="BA10" s="39" t="str">
        <f>"\""modified\"" : \""" &amp; demoPosts[[#This Row],[modified]] &amp; "\"", "</f>
        <v xml:space="preserve">\"modified\" : \"2002-05-30T09:30:10Z\", </v>
      </c>
      <c r="BB10" s="39" t="str">
        <f>"\""labels\"" : \""each([Bitcoin],[Ethereum],[" &amp; demoPosts[[#This Row],[postTypeGuidLabel]]&amp;"])\"", "</f>
        <v xml:space="preserve">\"labels\" : \"each([Bitcoin],[Ethereum],[MESSAGEPOSTLABEL])\", </v>
      </c>
      <c r="BC10" s="39" t="str">
        <f t="shared" si="1"/>
        <v>\"connections\":[{\"source\":\"alias://ff5136ad023a66644c4f4a8e2a495bb34689/alias\",\"target\":\"alias://0e65bd3a974ed1d7c195f94055c93537827f/alias\",\"label\":\"f0186f0d-c862-4ee3-9c09-b850a9d745a7\"}],</v>
      </c>
      <c r="BD10" s="39" t="str">
        <f>"\""versionedPostId\"" : \""" &amp; demoPosts[[#This Row],[versionedPost.id]] &amp; "\"", "</f>
        <v xml:space="preserve">\"versionedPostId\" : \"dba62260-f2ec-4bfc-86fb-49c180c3987e\", </v>
      </c>
      <c r="BE10" s="39" t="str">
        <f>"\""versionedPostPredecessorId\"" : \""" &amp; demoPosts[[#This Row],[versionedPost.predecessorID]] &amp; "\"", "</f>
        <v xml:space="preserve">\"versionedPostPredecessorId\" : \"\", </v>
      </c>
      <c r="BF10" s="102" t="str">
        <f>"\""jobPostType\"" : \""" &amp; demoPosts[[#This Row],[jobPostType]] &amp; "\"", "</f>
        <v xml:space="preserve">\"jobPostType\" : \"na\", </v>
      </c>
      <c r="BG10" s="102" t="str">
        <f>"\""name\"" : \""" &amp; demoPosts[[#This Row],[summary]] &amp; "\"", "</f>
        <v xml:space="preserve">\"name\" : \"na\", </v>
      </c>
      <c r="BH10" s="102" t="str">
        <f>"\""description\"" : \""" &amp; demoPosts[[#This Row],[description]] &amp; "\"", "</f>
        <v xml:space="preserve">\"description\" : \"na\", </v>
      </c>
      <c r="BI10" s="102" t="str">
        <f>"\""message\"" : \""" &amp; demoPosts[[#This Row],[message]] &amp; "\"", "</f>
        <v xml:space="preserve">\"message\" : \"na\", </v>
      </c>
      <c r="BJ10" s="102" t="str">
        <f>"\""postedDate\"" : \""" &amp; demoPosts[[#This Row],[message]] &amp; "\"", "</f>
        <v xml:space="preserve">\"postedDate\" : \"na\", </v>
      </c>
      <c r="BK10" s="102" t="str">
        <f>"\""broadcastDate\"" : \""" &amp; demoPosts[[#This Row],[broadcastDate]] &amp; "\"", "</f>
        <v xml:space="preserve">\"broadcastDate\" : \"2002-05-30T09:30:10Z\", </v>
      </c>
      <c r="BL10" s="102" t="str">
        <f>"\""startDate\"" : \""" &amp; demoPosts[[#This Row],[startDate]] &amp; "\"", "</f>
        <v xml:space="preserve">\"startDate\" : \"2002-05-30T09:30:10Z\", </v>
      </c>
      <c r="BM10" s="102" t="str">
        <f>"\""endDate\"" : \""" &amp; demoPosts[[#This Row],[endDate]] &amp; "\"", "</f>
        <v xml:space="preserve">\"endDate\" : \"2002-05-30T09:30:10Z\", </v>
      </c>
      <c r="BN10" s="102" t="str">
        <f>"\""currency\"" : \""" &amp; demoPosts[[#This Row],[currency]] &amp; "\"", "</f>
        <v xml:space="preserve">\"currency\" : \"na\", </v>
      </c>
      <c r="BO10" s="102" t="str">
        <f>"\""workLocation\"" : \""" &amp; demoPosts[[#This Row],[workLocation]] &amp; "\"", "</f>
        <v xml:space="preserve">\"workLocation\" : \"na\", </v>
      </c>
      <c r="BP10" s="102" t="str">
        <f>"\""isPayoutInPieces\"" : \""" &amp; demoPosts[[#This Row],[isPayoutInPieces]] &amp; "\"", "</f>
        <v xml:space="preserve">\"isPayoutInPieces\" : \"false\", </v>
      </c>
      <c r="BQ10" s="102" t="str">
        <f t="shared" si="2"/>
        <v xml:space="preserve">\"skillNeeded\" : \"\", </v>
      </c>
      <c r="BR10" s="102" t="str">
        <f>"\""posterId\"" : \""" &amp; demoPosts[[#This Row],[posterId]] &amp; "\"", "</f>
        <v xml:space="preserve">\"posterId\" : \"na\", </v>
      </c>
      <c r="BS10" s="102" t="str">
        <f>"\""versionNumber\"" : \""" &amp; demoPosts[[#This Row],[versionNumber]] &amp; "\"", "</f>
        <v xml:space="preserve">\"versionNumber\" : \"1\", </v>
      </c>
      <c r="BT10" s="102" t="str">
        <f>"\""allowFormatting\"" : " &amp; demoPosts[[#This Row],[allowFormatting]] &amp; ", "</f>
        <v xml:space="preserve">\"allowFormatting\" : true, </v>
      </c>
      <c r="BU10" s="102" t="str">
        <f>"\""canForward\"" : " &amp; demoPosts[[#This Row],[canForward]] &amp; ", "</f>
        <v xml:space="preserve">\"canForward\" : true, </v>
      </c>
      <c r="BV10" s="102" t="str">
        <f t="shared" si="3"/>
        <v xml:space="preserve">\"referents\" : \"\", </v>
      </c>
      <c r="BW10" s="102" t="str">
        <f>"\""contractType\"" : \""" &amp; demoPosts[[#This Row],[contractType]] &amp; "\"", "</f>
        <v xml:space="preserve">\"contractType\" : \"contest\", </v>
      </c>
      <c r="BX10" s="102" t="str">
        <f>"\""budget\"" : \""" &amp; demoPosts[[#This Row],[budget]] &amp; "\"""</f>
        <v>\"budget\" : \"na\"</v>
      </c>
      <c r="BY10"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\"dba62260-f2ec-4bfc-86fb-49c180c3987e\",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0" s="104" t="str">
        <f>"\""text\"" : \""" &amp; demoPosts[[#This Row],[messageText]] &amp; "\"","</f>
        <v>\"text\" : \"\",</v>
      </c>
      <c r="CA10" s="104" t="str">
        <f>"\""subject\"" : \""" &amp; demoPosts[[#This Row],[messageSubject]] &amp; "\"""</f>
        <v>\"subject\" : \"\"</v>
      </c>
      <c r="CB10"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\"dba62260-f2ec-4bfc-86fb-49c180c3987e\", \"versionedPostPredecessorId\" : \"\", \"versionNumber\" : \"1\", \"canForward\" : true, \"text\" : \"\",\"subject\" : \"\"}</v>
      </c>
      <c r="CC10"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\"dba62260-f2ec-4bfc-86fb-49c180c3987e\", \"versionedPostPredecessorId\" : \"\", \"versionNumber\" : \"1\", \"canForward\" : true, \"text\" : \"\",\"subject\" : \"\"}</v>
      </c>
      <c r="CD10"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0" s="39" t="str">
        <f ca="1">"{\""$type\"":\"""&amp;demoPosts[[#This Row],[$type]]&amp;"\"","&amp;demoPosts[[#This Row],[uidInnerJson]]&amp;demoPosts[[#This Row],[createdInnerJson]]&amp;demoPosts[[#This Row],[modifiedInnerJson]]&amp;demoPosts[[#This Row],[typeDependentContentJson]]&amp;"}"</f>
        <v>{\"$type\":\"shared.models.MessagePost\",\"uid\" : \"1cd53fda-1715-480f-8f34-ba120e2fbcc6\", \"created\" : \"2016-06-02T21:13:12Z\", \"modified\" : \"2002-05-30T09:30:10Z\", \"postContent\": {\"$type\":\"shared.models.MessagePostContent\",\"versionedPostId\" : \"dba62260-f2ec-4bfc-86fb-49c180c3987e\", \"versionedPostPredecessorId\" : \"\", \"versionNumber\" : \"1\", \"canForward\" : true, \"text\" : \"\",\"subject\" : \"\"}}</v>
      </c>
      <c r="CF10" s="34" t="str">
        <f>"""uid"" : """&amp;demoPosts[[#This Row],[uid]]&amp;""", "</f>
        <v xml:space="preserve">"uid" : "1cd53fda-1715-480f-8f34-ba120e2fbcc6", </v>
      </c>
      <c r="CG10" t="str">
        <f>"""src"" : """&amp;demoPosts[[#This Row],[Source]]&amp;""", "</f>
        <v xml:space="preserve">"src" : "0001b786-be60-4980-af3b-d2a9e55d6dae", </v>
      </c>
      <c r="CH10" t="str">
        <f>"""trgts"" : ["""&amp;demoPosts[[#This Row],[trgt1]]&amp;"""], "</f>
        <v xml:space="preserve">"trgts" : ["eeeeeeee-eeee-eeee-eeee-eeeeeeeeeeee"], </v>
      </c>
      <c r="CI10" t="str">
        <f>"""label"" : ""each([Bitcoin],[Ethereum],[" &amp; demoPosts[[#This Row],[postTypeGuidLabel]]&amp;"])"", "</f>
        <v xml:space="preserve">"label" : "each([Bitcoin],[Ethereum],[MESSAGEPOSTLABEL])", </v>
      </c>
      <c r="CJ10"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"1cd53fda-1715-480f-8f34-ba120e2fbcc6", "value" : "{\"$type\":\"shared.models.MessagePost\",\"uid\" : \"1cd53fda-1715-480f-8f34-ba120e2fbcc6\", \"created\" : \"2016-06-02T21:13:12Z\", \"modified\" : \"2002-05-30T09:30:10Z\", \"postContent\": {\"$type\":\"shared.models.MessagePostContent\",\"versionedPostId\" : \"dba62260-f2ec-4bfc-86fb-49c180c3987e\", \"versionedPostPredecessorId\" : \"\", \"versionNumber\" : \"1\", \"canForward\" : true, \"text\" : \"\",\"subject\" : \"\"}}"} , </v>
      </c>
    </row>
    <row r="11" spans="1:88" x14ac:dyDescent="0.25">
      <c r="B11" s="5" t="s">
        <v>656</v>
      </c>
      <c r="C11" s="119" t="s">
        <v>1245</v>
      </c>
      <c r="D11" s="3" t="s">
        <v>937</v>
      </c>
      <c r="E11" t="s">
        <v>939</v>
      </c>
      <c r="F1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1" s="109" t="s">
        <v>942</v>
      </c>
      <c r="H11" s="109" t="s">
        <v>2589</v>
      </c>
      <c r="I11" s="109" t="str">
        <f t="shared" ca="1" si="4"/>
        <v>2016-06-02T21:13:12Z</v>
      </c>
      <c r="J11" s="109" t="s">
        <v>938</v>
      </c>
      <c r="K11" s="109" t="s">
        <v>722</v>
      </c>
      <c r="L11" s="109"/>
      <c r="M11" s="109"/>
      <c r="N11" s="109"/>
      <c r="O11" s="112" t="s">
        <v>1095</v>
      </c>
      <c r="P11" s="112" t="s">
        <v>1100</v>
      </c>
      <c r="Q11" s="112" t="s">
        <v>1102</v>
      </c>
      <c r="R11" s="112" t="s">
        <v>1214</v>
      </c>
      <c r="S11" s="112" t="s">
        <v>938</v>
      </c>
      <c r="T11" s="112" t="s">
        <v>938</v>
      </c>
      <c r="U11" s="112" t="s">
        <v>938</v>
      </c>
      <c r="V11" s="112" t="s">
        <v>938</v>
      </c>
      <c r="W11" s="112" t="s">
        <v>752</v>
      </c>
      <c r="X11" s="112" t="s">
        <v>1013</v>
      </c>
      <c r="Y11" s="112" t="s">
        <v>967</v>
      </c>
      <c r="Z11" s="113" t="s">
        <v>1087</v>
      </c>
      <c r="AA11" s="112" t="s">
        <v>937</v>
      </c>
      <c r="AB11" s="112">
        <v>1</v>
      </c>
      <c r="AC11" s="111" t="s">
        <v>1017</v>
      </c>
      <c r="AD11" s="112" t="s">
        <v>1017</v>
      </c>
      <c r="AE11" s="112" t="s">
        <v>1092</v>
      </c>
      <c r="AF11" s="112" t="s">
        <v>683</v>
      </c>
      <c r="AG11" s="112">
        <v>2350.3000000000002</v>
      </c>
      <c r="AH11" s="110">
        <v>1</v>
      </c>
      <c r="AI11" s="110"/>
      <c r="AJ11" s="110"/>
      <c r="AK11" s="110"/>
      <c r="AL11" s="110"/>
      <c r="AM11" s="110"/>
      <c r="AN11" s="110"/>
      <c r="AO11" s="110"/>
      <c r="AP11" s="110" t="str">
        <f>"\""name\"" : \"""&amp;demoPosts[[#This Row],[talentProfile.name]]&amp;"\"", "</f>
        <v xml:space="preserve">\"name\" : \"\", </v>
      </c>
      <c r="AQ11" s="110" t="str">
        <f>"\""title\"" : \"""&amp;demoPosts[[#This Row],[talentProfile.title]]&amp;"\"", "</f>
        <v xml:space="preserve">\"title\" : \"\", </v>
      </c>
      <c r="AR11" s="110" t="str">
        <f>"\""capabilities\"" : \"""&amp;demoPosts[[#This Row],[talentProfile.capabilities]]&amp;"\"", "</f>
        <v xml:space="preserve">\"capabilities\" : \"\", </v>
      </c>
      <c r="AS11" s="110" t="str">
        <f>"\""video\"" : \"""&amp;demoPosts[[#This Row],[talentProfile.video]]&amp;"\"" "</f>
        <v xml:space="preserve">\"video\" : \"\" </v>
      </c>
      <c r="AT11"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1" s="34" t="str">
        <f>"\""uid\"" : \"""&amp;demoPosts[[#This Row],[uid]]&amp;"\"", "</f>
        <v xml:space="preserve">\"uid\" : \"1d6331a4-c1cc-48de-8248-ece06c7e4bdf\", </v>
      </c>
      <c r="AV11" s="39" t="str">
        <f>"\""text\"" : \""" &amp;demoPosts[[#This Row],[text]] &amp; "\"", "</f>
        <v xml:space="preserve">\"text\" : \"hi contract\", </v>
      </c>
      <c r="AW11" s="39" t="str">
        <f t="shared" si="0"/>
        <v xml:space="preserve">\"type\" : \"TEXT\", </v>
      </c>
      <c r="AX11" s="39" t="str">
        <f ca="1">"\""created\"" : \""" &amp; demoPosts[[#This Row],[created]] &amp; "\"", "</f>
        <v xml:space="preserve">\"created\" : \"2016-06-02T21:13:12Z\", </v>
      </c>
      <c r="AY11" s="39" t="str">
        <f>"\""modified\"" : \""" &amp; demoPosts[[#This Row],[modified]] &amp; "\"", "</f>
        <v xml:space="preserve">\"modified\" : \"2002-05-30T09:30:10Z\", </v>
      </c>
      <c r="AZ11" s="39" t="str">
        <f ca="1">"\""created\"" : \""" &amp; demoPosts[[#This Row],[created]] &amp; "\"", "</f>
        <v xml:space="preserve">\"created\" : \"2016-06-02T21:13:12Z\", </v>
      </c>
      <c r="BA11" s="39" t="str">
        <f>"\""modified\"" : \""" &amp; demoPosts[[#This Row],[modified]] &amp; "\"", "</f>
        <v xml:space="preserve">\"modified\" : \"2002-05-30T09:30:10Z\", </v>
      </c>
      <c r="BB11" s="39" t="str">
        <f>"\""labels\"" : \""each([Bitcoin],[Ethereum],[" &amp; demoPosts[[#This Row],[postTypeGuidLabel]]&amp;"])\"", "</f>
        <v xml:space="preserve">\"labels\" : \"each([Bitcoin],[Ethereum],[MESSAGEPOSTLABEL])\", </v>
      </c>
      <c r="BC11" s="39" t="str">
        <f t="shared" si="1"/>
        <v>\"connections\":[{\"source\":\"alias://ff5136ad023a66644c4f4a8e2a495bb34689/alias\",\"target\":\"alias://0e65bd3a974ed1d7c195f94055c93537827f/alias\",\"label\":\"f0186f0d-c862-4ee3-9c09-b850a9d745a7\"}],</v>
      </c>
      <c r="BD11" s="39" t="str">
        <f>"\""versionedPostId\"" : \""" &amp; demoPosts[[#This Row],[versionedPost.id]] &amp; "\"", "</f>
        <v xml:space="preserve">\"versionedPostId\" : \"35e60447-747e-496a-afde-65ca182db1c8\", </v>
      </c>
      <c r="BE11" s="39" t="str">
        <f>"\""versionedPostPredecessorId\"" : \""" &amp; demoPosts[[#This Row],[versionedPost.predecessorID]] &amp; "\"", "</f>
        <v xml:space="preserve">\"versionedPostPredecessorId\" : \"\", </v>
      </c>
      <c r="BF11" s="104" t="str">
        <f>"\""jobPostType\"" : \""" &amp; demoPosts[[#This Row],[jobPostType]] &amp; "\"", "</f>
        <v xml:space="preserve">\"jobPostType\" : \"Project-Hourly\", </v>
      </c>
      <c r="BG11" s="104" t="str">
        <f>"\""name\"" : \""" &amp; demoPosts[[#This Row],[summary]] &amp; "\"", "</f>
        <v xml:space="preserve">\"name\" : \"Help test Bitcoin as payment for my travel-related business\", </v>
      </c>
      <c r="BH11"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1" s="104" t="str">
        <f>"\""message\"" : \""" &amp; demoPosts[[#This Row],[message]] &amp; "\"", "</f>
        <v xml:space="preserve">\"message\" : \"hi\", </v>
      </c>
      <c r="BJ11" s="104" t="str">
        <f>"\""postedDate\"" : \""" &amp; demoPosts[[#This Row],[message]] &amp; "\"", "</f>
        <v xml:space="preserve">\"postedDate\" : \"hi\", </v>
      </c>
      <c r="BK11" s="104" t="str">
        <f>"\""broadcastDate\"" : \""" &amp; demoPosts[[#This Row],[broadcastDate]] &amp; "\"", "</f>
        <v xml:space="preserve">\"broadcastDate\" : \"2002-05-30T09:30:10Z\", </v>
      </c>
      <c r="BL11" s="104" t="str">
        <f>"\""startDate\"" : \""" &amp; demoPosts[[#This Row],[startDate]] &amp; "\"", "</f>
        <v xml:space="preserve">\"startDate\" : \"2002-05-30T09:30:10Z\", </v>
      </c>
      <c r="BM11" s="104" t="str">
        <f>"\""endDate\"" : \""" &amp; demoPosts[[#This Row],[endDate]] &amp; "\"", "</f>
        <v xml:space="preserve">\"endDate\" : \"2002-05-30T09:30:10Z\", </v>
      </c>
      <c r="BN11" s="104" t="str">
        <f>"\""currency\"" : \""" &amp; demoPosts[[#This Row],[currency]] &amp; "\"", "</f>
        <v xml:space="preserve">\"currency\" : \"USD\", </v>
      </c>
      <c r="BO11" s="104" t="str">
        <f>"\""workLocation\"" : \""" &amp; demoPosts[[#This Row],[workLocation]] &amp; "\"", "</f>
        <v xml:space="preserve">\"workLocation\" : \"United States\", </v>
      </c>
      <c r="BP11" s="104" t="str">
        <f>"\""isPayoutInPieces\"" : \""" &amp; demoPosts[[#This Row],[isPayoutInPieces]] &amp; "\"", "</f>
        <v xml:space="preserve">\"isPayoutInPieces\" : \"false\", </v>
      </c>
      <c r="BQ11" s="104" t="str">
        <f t="shared" si="2"/>
        <v xml:space="preserve">\"skillNeeded\" : \"\", </v>
      </c>
      <c r="BR11" s="104" t="str">
        <f>"\""posterId\"" : \""" &amp; demoPosts[[#This Row],[posterId]] &amp; "\"", "</f>
        <v xml:space="preserve">\"posterId\" : \"eeeeeeee-eeee-eeee-eeee-eeeeeeeeeeee\", </v>
      </c>
      <c r="BS11" s="104" t="str">
        <f>"\""versionNumber\"" : \""" &amp; demoPosts[[#This Row],[versionNumber]] &amp; "\"", "</f>
        <v xml:space="preserve">\"versionNumber\" : \"1\", </v>
      </c>
      <c r="BT11" s="106" t="str">
        <f>"\""allowFormatting\"" : " &amp; demoPosts[[#This Row],[allowFormatting]] &amp; ", "</f>
        <v xml:space="preserve">\"allowFormatting\" : true, </v>
      </c>
      <c r="BU11" s="104" t="str">
        <f>"\""canForward\"" : " &amp; demoPosts[[#This Row],[canForward]] &amp; ", "</f>
        <v xml:space="preserve">\"canForward\" : true, </v>
      </c>
      <c r="BV11" s="104" t="str">
        <f t="shared" si="3"/>
        <v xml:space="preserve">\"referents\" : \"\", </v>
      </c>
      <c r="BW11" s="104" t="str">
        <f>"\""contractType\"" : \""" &amp; demoPosts[[#This Row],[contractType]] &amp; "\"", "</f>
        <v xml:space="preserve">\"contractType\" : \"contest\", </v>
      </c>
      <c r="BX11" s="104" t="str">
        <f>"\""budget\"" : \""" &amp; demoPosts[[#This Row],[budget]] &amp; "\"""</f>
        <v>\"budget\" : \"2350.3\"</v>
      </c>
      <c r="BY11"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1" s="104" t="str">
        <f>"\""text\"" : \""" &amp; demoPosts[[#This Row],[messageText]] &amp; "\"","</f>
        <v>\"text\" : \"\",</v>
      </c>
      <c r="CA11" s="104" t="str">
        <f>"\""subject\"" : \""" &amp; demoPosts[[#This Row],[messageSubject]] &amp; "\"""</f>
        <v>\"subject\" : \"\"</v>
      </c>
      <c r="CB11"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1"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1"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1" s="39" t="str">
        <f ca="1">"{\""$type\"":\"""&amp;demoPosts[[#This Row],[$type]]&amp;"\"","&amp;demoPosts[[#This Row],[uidInnerJson]]&amp;demoPosts[[#This Row],[createdInnerJson]]&amp;demoPosts[[#This Row],[modifiedInnerJson]]&amp;demoPosts[[#This Row],[typeDependentContentJson]]&amp;"}"</f>
        <v>{\"$type\":\"shared.models.MessagePost\",\"uid\" : \"1d6331a4-c1cc-48de-8248-ece06c7e4bdf\", \"created\" : \"2016-06-02T21:13:12Z\", \"modified\" : \"2002-05-30T09:30:10Z\", \"postContent\": {\"$type\":\"shared.models.MessagePostContent\",\"versionedPostId\" : \"35e60447-747e-496a-afde-65ca182db1c8\", \"versionedPostPredecessorId\" : \"\", \"versionNumber\" : \"1\", \"canForward\" : true, \"text\" : \"\",\"subject\" : \"\"}}</v>
      </c>
      <c r="CF11" s="34" t="str">
        <f>"""uid"" : """&amp;demoPosts[[#This Row],[uid]]&amp;""", "</f>
        <v xml:space="preserve">"uid" : "1d6331a4-c1cc-48de-8248-ece06c7e4bdf", </v>
      </c>
      <c r="CG11" s="40" t="str">
        <f>"""src"" : """&amp;demoPosts[[#This Row],[Source]]&amp;""", "</f>
        <v xml:space="preserve">"src" : "0001b786-be60-4980-af3b-d2a9e55d6dae", </v>
      </c>
      <c r="CH11" s="40" t="str">
        <f>"""trgts"" : ["""&amp;demoPosts[[#This Row],[trgt1]]&amp;"""], "</f>
        <v xml:space="preserve">"trgts" : ["eeeeeeee-eeee-eeee-eeee-eeeeeeeeeeee"], </v>
      </c>
      <c r="CI11" t="str">
        <f>"""label"" : ""each([Bitcoin],[Ethereum],[" &amp; demoPosts[[#This Row],[postTypeGuidLabel]]&amp;"])"", "</f>
        <v xml:space="preserve">"label" : "each([Bitcoin],[Ethereum],[MESSAGEPOSTLABEL])", </v>
      </c>
      <c r="CJ11"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"1d6331a4-c1cc-48de-8248-ece06c7e4bdf", "value" : "{\"$type\":\"shared.models.MessagePost\",\"uid\" : \"1d6331a4-c1cc-48de-8248-ece06c7e4bdf\", \"created\" : \"2016-06-02T21:13:12Z\", \"modified\" : \"2002-05-30T09:30:10Z\", \"postContent\": {\"$type\":\"shared.models.MessagePostContent\",\"versionedPostId\" : \"35e60447-747e-496a-afde-65ca182db1c8\", \"versionedPostPredecessorId\" : \"\", \"versionNumber\" : \"1\", \"canForward\" : true, \"text\" : \"\",\"subject\" : \"\"}}"} , </v>
      </c>
    </row>
    <row r="12" spans="1:88" x14ac:dyDescent="0.25">
      <c r="B12" t="s">
        <v>670</v>
      </c>
      <c r="C12" s="119" t="s">
        <v>1245</v>
      </c>
      <c r="D12" s="3" t="s">
        <v>937</v>
      </c>
      <c r="E12" t="s">
        <v>939</v>
      </c>
      <c r="F12"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2" s="39" t="s">
        <v>947</v>
      </c>
      <c r="H12" s="109" t="s">
        <v>2589</v>
      </c>
      <c r="I12" s="109" t="str">
        <f t="shared" ca="1" si="4"/>
        <v>2016-06-02T21:13:12Z</v>
      </c>
      <c r="J12" s="109" t="s">
        <v>938</v>
      </c>
      <c r="K12" s="39" t="s">
        <v>728</v>
      </c>
      <c r="L12" s="39"/>
      <c r="M12" s="39"/>
      <c r="N12" s="39"/>
      <c r="O12" s="123" t="s">
        <v>1215</v>
      </c>
      <c r="P12" s="123" t="s">
        <v>1215</v>
      </c>
      <c r="Q12" s="123" t="s">
        <v>1215</v>
      </c>
      <c r="R12" s="123" t="s">
        <v>1215</v>
      </c>
      <c r="S12" s="101" t="s">
        <v>938</v>
      </c>
      <c r="T12" s="101" t="s">
        <v>938</v>
      </c>
      <c r="U12" s="101" t="s">
        <v>938</v>
      </c>
      <c r="V12" s="101" t="s">
        <v>938</v>
      </c>
      <c r="W12" s="123" t="s">
        <v>1215</v>
      </c>
      <c r="X12" s="123" t="s">
        <v>1215</v>
      </c>
      <c r="Y12" s="101" t="s">
        <v>967</v>
      </c>
      <c r="Z12" s="124" t="s">
        <v>1215</v>
      </c>
      <c r="AA12" s="123" t="s">
        <v>1215</v>
      </c>
      <c r="AB12" s="101">
        <v>1</v>
      </c>
      <c r="AC12" s="103" t="s">
        <v>1017</v>
      </c>
      <c r="AD12" s="101" t="s">
        <v>1017</v>
      </c>
      <c r="AE12" s="123" t="s">
        <v>1215</v>
      </c>
      <c r="AF12" s="123" t="s">
        <v>1215</v>
      </c>
      <c r="AG12" s="123" t="s">
        <v>1215</v>
      </c>
      <c r="AH12" s="110">
        <v>1</v>
      </c>
      <c r="AI12" s="121"/>
      <c r="AJ12" s="121"/>
      <c r="AK12" s="121"/>
      <c r="AL12" s="121"/>
      <c r="AM12" s="121"/>
      <c r="AN12" s="121"/>
      <c r="AO12" s="121"/>
      <c r="AP12" s="121" t="str">
        <f>"\""name\"" : \"""&amp;demoPosts[[#This Row],[talentProfile.name]]&amp;"\"", "</f>
        <v xml:space="preserve">\"name\" : \"\", </v>
      </c>
      <c r="AQ12" s="121" t="str">
        <f>"\""title\"" : \"""&amp;demoPosts[[#This Row],[talentProfile.title]]&amp;"\"", "</f>
        <v xml:space="preserve">\"title\" : \"\", </v>
      </c>
      <c r="AR12" s="121" t="str">
        <f>"\""capabilities\"" : \"""&amp;demoPosts[[#This Row],[talentProfile.capabilities]]&amp;"\"", "</f>
        <v xml:space="preserve">\"capabilities\" : \"\", </v>
      </c>
      <c r="AS12" s="121" t="str">
        <f>"\""video\"" : \"""&amp;demoPosts[[#This Row],[talentProfile.video]]&amp;"\"" "</f>
        <v xml:space="preserve">\"video\" : \"\" </v>
      </c>
      <c r="AT12"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\"23e47ef8-a07d-4784-8baf-0bb8cf785d1a\", \"versionedPostPredecessorId\" : \"\", \"versionNumber\" : \"1\", \"canForward\" : true, \"talentProfile\": {\"$type\":\"shared.models.TalentProfile\",\"name\" : \"\", \"title\" : \"\", \"capabilities\" : \"\", \"video\" : \"\" }}</v>
      </c>
      <c r="AU12" s="118" t="str">
        <f>"\""uid\"" : \"""&amp;demoPosts[[#This Row],[uid]]&amp;"\"", "</f>
        <v xml:space="preserve">\"uid\" : \"2776d18b-2bd1-48d6-9f35-e133e4c0287f\", </v>
      </c>
      <c r="AV12" s="39" t="str">
        <f>"\""text\"" : \""" &amp;demoPosts[[#This Row],[text]] &amp; "\"", "</f>
        <v xml:space="preserve">\"text\" : \"hi sellerProfile\", </v>
      </c>
      <c r="AW12" s="39" t="str">
        <f t="shared" si="0"/>
        <v xml:space="preserve">\"type\" : \"TEXT\", </v>
      </c>
      <c r="AX12" s="39" t="str">
        <f ca="1">"\""created\"" : \""" &amp; demoPosts[[#This Row],[created]] &amp; "\"", "</f>
        <v xml:space="preserve">\"created\" : \"2016-06-02T21:13:12Z\", </v>
      </c>
      <c r="AY12" s="39" t="str">
        <f>"\""modified\"" : \""" &amp; demoPosts[[#This Row],[modified]] &amp; "\"", "</f>
        <v xml:space="preserve">\"modified\" : \"2002-05-30T09:30:10Z\", </v>
      </c>
      <c r="AZ12" s="39" t="str">
        <f ca="1">"\""created\"" : \""" &amp; demoPosts[[#This Row],[created]] &amp; "\"", "</f>
        <v xml:space="preserve">\"created\" : \"2016-06-02T21:13:12Z\", </v>
      </c>
      <c r="BA12" s="39" t="str">
        <f>"\""modified\"" : \""" &amp; demoPosts[[#This Row],[modified]] &amp; "\"", "</f>
        <v xml:space="preserve">\"modified\" : \"2002-05-30T09:30:10Z\", </v>
      </c>
      <c r="BB12" s="39" t="str">
        <f>"\""labels\"" : \""each([Bitcoin],[Ethereum],[" &amp; demoPosts[[#This Row],[postTypeGuidLabel]]&amp;"])\"", "</f>
        <v xml:space="preserve">\"labels\" : \"each([Bitcoin],[Ethereum],[MESSAGEPOSTLABEL])\", </v>
      </c>
      <c r="BC12" s="39" t="str">
        <f t="shared" si="1"/>
        <v>\"connections\":[{\"source\":\"alias://ff5136ad023a66644c4f4a8e2a495bb34689/alias\",\"target\":\"alias://0e65bd3a974ed1d7c195f94055c93537827f/alias\",\"label\":\"f0186f0d-c862-4ee3-9c09-b850a9d745a7\"}],</v>
      </c>
      <c r="BD12" s="39" t="str">
        <f>"\""versionedPostId\"" : \""" &amp; demoPosts[[#This Row],[versionedPost.id]] &amp; "\"", "</f>
        <v xml:space="preserve">\"versionedPostId\" : \"23e47ef8-a07d-4784-8baf-0bb8cf785d1a\", </v>
      </c>
      <c r="BE12" s="39" t="str">
        <f>"\""versionedPostPredecessorId\"" : \""" &amp; demoPosts[[#This Row],[versionedPost.predecessorID]] &amp; "\"", "</f>
        <v xml:space="preserve">\"versionedPostPredecessorId\" : \"\", </v>
      </c>
      <c r="BF12" s="102" t="str">
        <f>"\""jobPostType\"" : \""" &amp; demoPosts[[#This Row],[jobPostType]] &amp; "\"", "</f>
        <v xml:space="preserve">\"jobPostType\" : \"na\", </v>
      </c>
      <c r="BG12" s="102" t="str">
        <f>"\""name\"" : \""" &amp; demoPosts[[#This Row],[summary]] &amp; "\"", "</f>
        <v xml:space="preserve">\"name\" : \"na\", </v>
      </c>
      <c r="BH12" s="102" t="str">
        <f>"\""description\"" : \""" &amp; demoPosts[[#This Row],[description]] &amp; "\"", "</f>
        <v xml:space="preserve">\"description\" : \"na\", </v>
      </c>
      <c r="BI12" s="102" t="str">
        <f>"\""message\"" : \""" &amp; demoPosts[[#This Row],[message]] &amp; "\"", "</f>
        <v xml:space="preserve">\"message\" : \"na\", </v>
      </c>
      <c r="BJ12" s="102" t="str">
        <f>"\""postedDate\"" : \""" &amp; demoPosts[[#This Row],[message]] &amp; "\"", "</f>
        <v xml:space="preserve">\"postedDate\" : \"na\", </v>
      </c>
      <c r="BK12" s="102" t="str">
        <f>"\""broadcastDate\"" : \""" &amp; demoPosts[[#This Row],[broadcastDate]] &amp; "\"", "</f>
        <v xml:space="preserve">\"broadcastDate\" : \"2002-05-30T09:30:10Z\", </v>
      </c>
      <c r="BL12" s="102" t="str">
        <f>"\""startDate\"" : \""" &amp; demoPosts[[#This Row],[startDate]] &amp; "\"", "</f>
        <v xml:space="preserve">\"startDate\" : \"2002-05-30T09:30:10Z\", </v>
      </c>
      <c r="BM12" s="102" t="str">
        <f>"\""endDate\"" : \""" &amp; demoPosts[[#This Row],[endDate]] &amp; "\"", "</f>
        <v xml:space="preserve">\"endDate\" : \"2002-05-30T09:30:10Z\", </v>
      </c>
      <c r="BN12" s="102" t="str">
        <f>"\""currency\"" : \""" &amp; demoPosts[[#This Row],[currency]] &amp; "\"", "</f>
        <v xml:space="preserve">\"currency\" : \"na\", </v>
      </c>
      <c r="BO12" s="102" t="str">
        <f>"\""workLocation\"" : \""" &amp; demoPosts[[#This Row],[workLocation]] &amp; "\"", "</f>
        <v xml:space="preserve">\"workLocation\" : \"na\", </v>
      </c>
      <c r="BP12" s="102" t="str">
        <f>"\""isPayoutInPieces\"" : \""" &amp; demoPosts[[#This Row],[isPayoutInPieces]] &amp; "\"", "</f>
        <v xml:space="preserve">\"isPayoutInPieces\" : \"false\", </v>
      </c>
      <c r="BQ12" s="102" t="str">
        <f t="shared" si="2"/>
        <v xml:space="preserve">\"skillNeeded\" : \"\", </v>
      </c>
      <c r="BR12" s="102" t="str">
        <f>"\""posterId\"" : \""" &amp; demoPosts[[#This Row],[posterId]] &amp; "\"", "</f>
        <v xml:space="preserve">\"posterId\" : \"na\", </v>
      </c>
      <c r="BS12" s="102" t="str">
        <f>"\""versionNumber\"" : \""" &amp; demoPosts[[#This Row],[versionNumber]] &amp; "\"", "</f>
        <v xml:space="preserve">\"versionNumber\" : \"1\", </v>
      </c>
      <c r="BT12" s="102" t="str">
        <f>"\""allowFormatting\"" : " &amp; demoPosts[[#This Row],[allowFormatting]] &amp; ", "</f>
        <v xml:space="preserve">\"allowFormatting\" : true, </v>
      </c>
      <c r="BU12" s="102" t="str">
        <f>"\""canForward\"" : " &amp; demoPosts[[#This Row],[canForward]] &amp; ", "</f>
        <v xml:space="preserve">\"canForward\" : true, </v>
      </c>
      <c r="BV12" s="102" t="str">
        <f t="shared" si="3"/>
        <v xml:space="preserve">\"referents\" : \"\", </v>
      </c>
      <c r="BW12" s="102" t="str">
        <f>"\""contractType\"" : \""" &amp; demoPosts[[#This Row],[contractType]] &amp; "\"", "</f>
        <v xml:space="preserve">\"contractType\" : \"contest\", </v>
      </c>
      <c r="BX12" s="102" t="str">
        <f>"\""budget\"" : \""" &amp; demoPosts[[#This Row],[budget]] &amp; "\"""</f>
        <v>\"budget\" : \"na\"</v>
      </c>
      <c r="BY12"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\"23e47ef8-a07d-4784-8baf-0bb8cf785d1a\",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2" s="104" t="str">
        <f>"\""text\"" : \""" &amp; demoPosts[[#This Row],[messageText]] &amp; "\"","</f>
        <v>\"text\" : \"\",</v>
      </c>
      <c r="CA12" s="104" t="str">
        <f>"\""subject\"" : \""" &amp; demoPosts[[#This Row],[messageSubject]] &amp; "\"""</f>
        <v>\"subject\" : \"\"</v>
      </c>
      <c r="CB12"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\"23e47ef8-a07d-4784-8baf-0bb8cf785d1a\", \"versionedPostPredecessorId\" : \"\", \"versionNumber\" : \"1\", \"canForward\" : true, \"text\" : \"\",\"subject\" : \"\"}</v>
      </c>
      <c r="CC12"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\"23e47ef8-a07d-4784-8baf-0bb8cf785d1a\", \"versionedPostPredecessorId\" : \"\", \"versionNumber\" : \"1\", \"canForward\" : true, \"text\" : \"\",\"subject\" : \"\"}</v>
      </c>
      <c r="CD12"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2" s="39" t="str">
        <f ca="1">"{\""$type\"":\"""&amp;demoPosts[[#This Row],[$type]]&amp;"\"","&amp;demoPosts[[#This Row],[uidInnerJson]]&amp;demoPosts[[#This Row],[createdInnerJson]]&amp;demoPosts[[#This Row],[modifiedInnerJson]]&amp;demoPosts[[#This Row],[typeDependentContentJson]]&amp;"}"</f>
        <v>{\"$type\":\"shared.models.MessagePost\",\"uid\" : \"2776d18b-2bd1-48d6-9f35-e133e4c0287f\", \"created\" : \"2016-06-02T21:13:12Z\", \"modified\" : \"2002-05-30T09:30:10Z\", \"postContent\": {\"$type\":\"shared.models.MessagePostContent\",\"versionedPostId\" : \"23e47ef8-a07d-4784-8baf-0bb8cf785d1a\", \"versionedPostPredecessorId\" : \"\", \"versionNumber\" : \"1\", \"canForward\" : true, \"text\" : \"\",\"subject\" : \"\"}}</v>
      </c>
      <c r="CF12" s="118" t="str">
        <f>"""uid"" : """&amp;demoPosts[[#This Row],[uid]]&amp;""", "</f>
        <v xml:space="preserve">"uid" : "2776d18b-2bd1-48d6-9f35-e133e4c0287f", </v>
      </c>
      <c r="CG12" t="str">
        <f>"""src"" : """&amp;demoPosts[[#This Row],[Source]]&amp;""", "</f>
        <v xml:space="preserve">"src" : "0001b786-be60-4980-af3b-d2a9e55d6dae", </v>
      </c>
      <c r="CH12" t="str">
        <f>"""trgts"" : ["""&amp;demoPosts[[#This Row],[trgt1]]&amp;"""], "</f>
        <v xml:space="preserve">"trgts" : ["eeeeeeee-eeee-eeee-eeee-eeeeeeeeeeee"], </v>
      </c>
      <c r="CI12" t="str">
        <f>"""label"" : ""each([Bitcoin],[Ethereum],[" &amp; demoPosts[[#This Row],[postTypeGuidLabel]]&amp;"])"", "</f>
        <v xml:space="preserve">"label" : "each([Bitcoin],[Ethereum],[MESSAGEPOSTLABEL])", </v>
      </c>
      <c r="CJ12"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"2776d18b-2bd1-48d6-9f35-e133e4c0287f", "value" : "{\"$type\":\"shared.models.MessagePost\",\"uid\" : \"2776d18b-2bd1-48d6-9f35-e133e4c0287f\", \"created\" : \"2016-06-02T21:13:12Z\", \"modified\" : \"2002-05-30T09:30:10Z\", \"postContent\": {\"$type\":\"shared.models.MessagePostContent\",\"versionedPostId\" : \"23e47ef8-a07d-4784-8baf-0bb8cf785d1a\", \"versionedPostPredecessorId\" : \"\", \"versionNumber\" : \"1\", \"canForward\" : true, \"text\" : \"\",\"subject\" : \"\"}}"} , </v>
      </c>
    </row>
    <row r="13" spans="1:88" x14ac:dyDescent="0.25">
      <c r="B13" t="s">
        <v>676</v>
      </c>
      <c r="C13" s="119" t="s">
        <v>1245</v>
      </c>
      <c r="D13" s="3" t="s">
        <v>937</v>
      </c>
      <c r="E13" t="s">
        <v>939</v>
      </c>
      <c r="F13"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3" s="39" t="s">
        <v>948</v>
      </c>
      <c r="H13" s="109" t="s">
        <v>2589</v>
      </c>
      <c r="I13" s="109" t="str">
        <f t="shared" ca="1" si="4"/>
        <v>2016-06-02T21:13:12Z</v>
      </c>
      <c r="J13" s="109" t="s">
        <v>938</v>
      </c>
      <c r="K13" s="39" t="s">
        <v>727</v>
      </c>
      <c r="L13" s="39" t="str">
        <f>+K12</f>
        <v>23e47ef8-a07d-4784-8baf-0bb8cf785d1a</v>
      </c>
      <c r="M13" s="39"/>
      <c r="N13" s="39"/>
      <c r="O13" s="123" t="s">
        <v>1215</v>
      </c>
      <c r="P13" s="123" t="s">
        <v>1215</v>
      </c>
      <c r="Q13" s="123" t="s">
        <v>1215</v>
      </c>
      <c r="R13" s="123" t="s">
        <v>1215</v>
      </c>
      <c r="S13" s="101" t="s">
        <v>938</v>
      </c>
      <c r="T13" s="101" t="s">
        <v>938</v>
      </c>
      <c r="U13" s="101" t="s">
        <v>938</v>
      </c>
      <c r="V13" s="101" t="s">
        <v>938</v>
      </c>
      <c r="W13" s="123" t="s">
        <v>1215</v>
      </c>
      <c r="X13" s="123" t="s">
        <v>1215</v>
      </c>
      <c r="Y13" s="101" t="s">
        <v>967</v>
      </c>
      <c r="Z13" s="124" t="s">
        <v>1215</v>
      </c>
      <c r="AA13" s="123" t="s">
        <v>1215</v>
      </c>
      <c r="AB13" s="101">
        <v>1</v>
      </c>
      <c r="AC13" s="103" t="s">
        <v>1017</v>
      </c>
      <c r="AD13" s="101" t="s">
        <v>1017</v>
      </c>
      <c r="AE13" s="123" t="s">
        <v>1215</v>
      </c>
      <c r="AF13" s="123" t="s">
        <v>1215</v>
      </c>
      <c r="AG13" s="123" t="s">
        <v>1215</v>
      </c>
      <c r="AH13" s="110">
        <v>1</v>
      </c>
      <c r="AI13" s="121"/>
      <c r="AJ13" s="121"/>
      <c r="AK13" s="121"/>
      <c r="AL13" s="121"/>
      <c r="AM13" s="121"/>
      <c r="AN13" s="121"/>
      <c r="AO13" s="121"/>
      <c r="AP13" s="121" t="str">
        <f>"\""name\"" : \"""&amp;demoPosts[[#This Row],[talentProfile.name]]&amp;"\"", "</f>
        <v xml:space="preserve">\"name\" : \"\", </v>
      </c>
      <c r="AQ13" s="121" t="str">
        <f>"\""title\"" : \"""&amp;demoPosts[[#This Row],[talentProfile.title]]&amp;"\"", "</f>
        <v xml:space="preserve">\"title\" : \"\", </v>
      </c>
      <c r="AR13" s="121" t="str">
        <f>"\""capabilities\"" : \"""&amp;demoPosts[[#This Row],[talentProfile.capabilities]]&amp;"\"", "</f>
        <v xml:space="preserve">\"capabilities\" : \"\", </v>
      </c>
      <c r="AS13" s="121" t="str">
        <f>"\""video\"" : \"""&amp;demoPosts[[#This Row],[talentProfile.video]]&amp;"\"" "</f>
        <v xml:space="preserve">\"video\" : \"\" </v>
      </c>
      <c r="AT13"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\"000170d4-855d-4757-8a55-5ec2c994b76a\", \"versionedPostPredecessorId\" : \"23e47ef8-a07d-4784-8baf-0bb8cf785d1a\", \"versionNumber\" : \"1\", \"canForward\" : true, \"talentProfile\": {\"$type\":\"shared.models.TalentProfile\",\"name\" : \"\", \"title\" : \"\", \"capabilities\" : \"\", \"video\" : \"\" }}</v>
      </c>
      <c r="AU13" s="118" t="str">
        <f>"\""uid\"" : \"""&amp;demoPosts[[#This Row],[uid]]&amp;"\"", "</f>
        <v xml:space="preserve">\"uid\" : \"2864d41d-3196-4075-a938-1834fb672321\", </v>
      </c>
      <c r="AV13" s="39" t="str">
        <f>"\""text\"" : \""" &amp;demoPosts[[#This Row],[text]] &amp; "\"", "</f>
        <v xml:space="preserve">\"text\" : \"hi offering reviesed\", </v>
      </c>
      <c r="AW13" s="39" t="str">
        <f t="shared" si="0"/>
        <v xml:space="preserve">\"type\" : \"TEXT\", </v>
      </c>
      <c r="AX13" s="39" t="str">
        <f ca="1">"\""created\"" : \""" &amp; demoPosts[[#This Row],[created]] &amp; "\"", "</f>
        <v xml:space="preserve">\"created\" : \"2016-06-02T21:13:12Z\", </v>
      </c>
      <c r="AY13" s="39" t="str">
        <f>"\""modified\"" : \""" &amp; demoPosts[[#This Row],[modified]] &amp; "\"", "</f>
        <v xml:space="preserve">\"modified\" : \"2002-05-30T09:30:10Z\", </v>
      </c>
      <c r="AZ13" s="39" t="str">
        <f ca="1">"\""created\"" : \""" &amp; demoPosts[[#This Row],[created]] &amp; "\"", "</f>
        <v xml:space="preserve">\"created\" : \"2016-06-02T21:13:12Z\", </v>
      </c>
      <c r="BA13" s="39" t="str">
        <f>"\""modified\"" : \""" &amp; demoPosts[[#This Row],[modified]] &amp; "\"", "</f>
        <v xml:space="preserve">\"modified\" : \"2002-05-30T09:30:10Z\", </v>
      </c>
      <c r="BB13" s="39" t="str">
        <f>"\""labels\"" : \""each([Bitcoin],[Ethereum],[" &amp; demoPosts[[#This Row],[postTypeGuidLabel]]&amp;"])\"", "</f>
        <v xml:space="preserve">\"labels\" : \"each([Bitcoin],[Ethereum],[MESSAGEPOSTLABEL])\", </v>
      </c>
      <c r="BC13" s="39" t="str">
        <f t="shared" si="1"/>
        <v>\"connections\":[{\"source\":\"alias://ff5136ad023a66644c4f4a8e2a495bb34689/alias\",\"target\":\"alias://0e65bd3a974ed1d7c195f94055c93537827f/alias\",\"label\":\"f0186f0d-c862-4ee3-9c09-b850a9d745a7\"}],</v>
      </c>
      <c r="BD13" s="39" t="str">
        <f>"\""versionedPostId\"" : \""" &amp; demoPosts[[#This Row],[versionedPost.id]] &amp; "\"", "</f>
        <v xml:space="preserve">\"versionedPostId\" : \"000170d4-855d-4757-8a55-5ec2c994b76a\", </v>
      </c>
      <c r="BE13" s="39" t="str">
        <f>"\""versionedPostPredecessorId\"" : \""" &amp; demoPosts[[#This Row],[versionedPost.predecessorID]] &amp; "\"", "</f>
        <v xml:space="preserve">\"versionedPostPredecessorId\" : \"23e47ef8-a07d-4784-8baf-0bb8cf785d1a\", </v>
      </c>
      <c r="BF13" s="102" t="str">
        <f>"\""jobPostType\"" : \""" &amp; demoPosts[[#This Row],[jobPostType]] &amp; "\"", "</f>
        <v xml:space="preserve">\"jobPostType\" : \"na\", </v>
      </c>
      <c r="BG13" s="102" t="str">
        <f>"\""name\"" : \""" &amp; demoPosts[[#This Row],[summary]] &amp; "\"", "</f>
        <v xml:space="preserve">\"name\" : \"na\", </v>
      </c>
      <c r="BH13" s="102" t="str">
        <f>"\""description\"" : \""" &amp; demoPosts[[#This Row],[description]] &amp; "\"", "</f>
        <v xml:space="preserve">\"description\" : \"na\", </v>
      </c>
      <c r="BI13" s="102" t="str">
        <f>"\""message\"" : \""" &amp; demoPosts[[#This Row],[message]] &amp; "\"", "</f>
        <v xml:space="preserve">\"message\" : \"na\", </v>
      </c>
      <c r="BJ13" s="102" t="str">
        <f>"\""postedDate\"" : \""" &amp; demoPosts[[#This Row],[message]] &amp; "\"", "</f>
        <v xml:space="preserve">\"postedDate\" : \"na\", </v>
      </c>
      <c r="BK13" s="102" t="str">
        <f>"\""broadcastDate\"" : \""" &amp; demoPosts[[#This Row],[broadcastDate]] &amp; "\"", "</f>
        <v xml:space="preserve">\"broadcastDate\" : \"2002-05-30T09:30:10Z\", </v>
      </c>
      <c r="BL13" s="102" t="str">
        <f>"\""startDate\"" : \""" &amp; demoPosts[[#This Row],[startDate]] &amp; "\"", "</f>
        <v xml:space="preserve">\"startDate\" : \"2002-05-30T09:30:10Z\", </v>
      </c>
      <c r="BM13" s="102" t="str">
        <f>"\""endDate\"" : \""" &amp; demoPosts[[#This Row],[endDate]] &amp; "\"", "</f>
        <v xml:space="preserve">\"endDate\" : \"2002-05-30T09:30:10Z\", </v>
      </c>
      <c r="BN13" s="102" t="str">
        <f>"\""currency\"" : \""" &amp; demoPosts[[#This Row],[currency]] &amp; "\"", "</f>
        <v xml:space="preserve">\"currency\" : \"na\", </v>
      </c>
      <c r="BO13" s="102" t="str">
        <f>"\""workLocation\"" : \""" &amp; demoPosts[[#This Row],[workLocation]] &amp; "\"", "</f>
        <v xml:space="preserve">\"workLocation\" : \"na\", </v>
      </c>
      <c r="BP13" s="102" t="str">
        <f>"\""isPayoutInPieces\"" : \""" &amp; demoPosts[[#This Row],[isPayoutInPieces]] &amp; "\"", "</f>
        <v xml:space="preserve">\"isPayoutInPieces\" : \"false\", </v>
      </c>
      <c r="BQ13" s="102" t="str">
        <f t="shared" si="2"/>
        <v xml:space="preserve">\"skillNeeded\" : \"\", </v>
      </c>
      <c r="BR13" s="102" t="str">
        <f>"\""posterId\"" : \""" &amp; demoPosts[[#This Row],[posterId]] &amp; "\"", "</f>
        <v xml:space="preserve">\"posterId\" : \"na\", </v>
      </c>
      <c r="BS13" s="102" t="str">
        <f>"\""versionNumber\"" : \""" &amp; demoPosts[[#This Row],[versionNumber]] &amp; "\"", "</f>
        <v xml:space="preserve">\"versionNumber\" : \"1\", </v>
      </c>
      <c r="BT13" s="102" t="str">
        <f>"\""allowFormatting\"" : " &amp; demoPosts[[#This Row],[allowFormatting]] &amp; ", "</f>
        <v xml:space="preserve">\"allowFormatting\" : true, </v>
      </c>
      <c r="BU13" s="102" t="str">
        <f>"\""canForward\"" : " &amp; demoPosts[[#This Row],[canForward]] &amp; ", "</f>
        <v xml:space="preserve">\"canForward\" : true, </v>
      </c>
      <c r="BV13" s="102" t="str">
        <f t="shared" si="3"/>
        <v xml:space="preserve">\"referents\" : \"\", </v>
      </c>
      <c r="BW13" s="102" t="str">
        <f>"\""contractType\"" : \""" &amp; demoPosts[[#This Row],[contractType]] &amp; "\"", "</f>
        <v xml:space="preserve">\"contractType\" : \"contest\", </v>
      </c>
      <c r="BX13" s="102" t="str">
        <f>"\""budget\"" : \""" &amp; demoPosts[[#This Row],[budget]] &amp; "\"""</f>
        <v>\"budget\" : \"na\"</v>
      </c>
      <c r="BY13"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\"000170d4-855d-4757-8a55-5ec2c994b76a\", \"versionedPostPredecessorId\" : \"23e47ef8-a07d-4784-8baf-0bb8cf785d1a\",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3" s="104" t="str">
        <f>"\""text\"" : \""" &amp; demoPosts[[#This Row],[messageText]] &amp; "\"","</f>
        <v>\"text\" : \"\",</v>
      </c>
      <c r="CA13" s="104" t="str">
        <f>"\""subject\"" : \""" &amp; demoPosts[[#This Row],[messageSubject]] &amp; "\"""</f>
        <v>\"subject\" : \"\"</v>
      </c>
      <c r="CB13"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\"000170d4-855d-4757-8a55-5ec2c994b76a\", \"versionedPostPredecessorId\" : \"23e47ef8-a07d-4784-8baf-0bb8cf785d1a\", \"versionNumber\" : \"1\", \"canForward\" : true, \"text\" : \"\",\"subject\" : \"\"}</v>
      </c>
      <c r="CC13"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\"000170d4-855d-4757-8a55-5ec2c994b76a\", \"versionedPostPredecessorId\" : \"23e47ef8-a07d-4784-8baf-0bb8cf785d1a\", \"versionNumber\" : \"1\", \"canForward\" : true, \"text\" : \"\",\"subject\" : \"\"}</v>
      </c>
      <c r="CD13"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3" s="39" t="str">
        <f ca="1">"{\""$type\"":\"""&amp;demoPosts[[#This Row],[$type]]&amp;"\"","&amp;demoPosts[[#This Row],[uidInnerJson]]&amp;demoPosts[[#This Row],[createdInnerJson]]&amp;demoPosts[[#This Row],[modifiedInnerJson]]&amp;demoPosts[[#This Row],[typeDependentContentJson]]&amp;"}"</f>
        <v>{\"$type\":\"shared.models.MessagePost\",\"uid\" : \"2864d41d-3196-4075-a938-1834fb672321\", \"created\" : \"2016-06-02T21:13:12Z\", \"modified\" : \"2002-05-30T09:30:10Z\", \"postContent\": {\"$type\":\"shared.models.MessagePostContent\",\"versionedPostId\" : \"000170d4-855d-4757-8a55-5ec2c994b76a\", \"versionedPostPredecessorId\" : \"23e47ef8-a07d-4784-8baf-0bb8cf785d1a\", \"versionNumber\" : \"1\", \"canForward\" : true, \"text\" : \"\",\"subject\" : \"\"}}</v>
      </c>
      <c r="CF13" s="118" t="str">
        <f>"""uid"" : """&amp;demoPosts[[#This Row],[uid]]&amp;""", "</f>
        <v xml:space="preserve">"uid" : "2864d41d-3196-4075-a938-1834fb672321", </v>
      </c>
      <c r="CG13" s="40" t="str">
        <f>"""src"" : """&amp;demoPosts[[#This Row],[Source]]&amp;""", "</f>
        <v xml:space="preserve">"src" : "0001b786-be60-4980-af3b-d2a9e55d6dae", </v>
      </c>
      <c r="CH13" s="40" t="str">
        <f>"""trgts"" : ["""&amp;demoPosts[[#This Row],[trgt1]]&amp;"""], "</f>
        <v xml:space="preserve">"trgts" : ["eeeeeeee-eeee-eeee-eeee-eeeeeeeeeeee"], </v>
      </c>
      <c r="CI13" t="str">
        <f>"""label"" : ""each([Bitcoin],[Ethereum],[" &amp; demoPosts[[#This Row],[postTypeGuidLabel]]&amp;"])"", "</f>
        <v xml:space="preserve">"label" : "each([Bitcoin],[Ethereum],[MESSAGEPOSTLABEL])", </v>
      </c>
      <c r="CJ13"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"2864d41d-3196-4075-a938-1834fb672321", "value" : "{\"$type\":\"shared.models.MessagePost\",\"uid\" : \"2864d41d-3196-4075-a938-1834fb672321\", \"created\" : \"2016-06-02T21:13:12Z\", \"modified\" : \"2002-05-30T09:30:10Z\", \"postContent\": {\"$type\":\"shared.models.MessagePostContent\",\"versionedPostId\" : \"000170d4-855d-4757-8a55-5ec2c994b76a\", \"versionedPostPredecessorId\" : \"23e47ef8-a07d-4784-8baf-0bb8cf785d1a\", \"versionNumber\" : \"1\", \"canForward\" : true, \"text\" : \"\",\"subject\" : \"\"}}"} , </v>
      </c>
    </row>
    <row r="14" spans="1:88" x14ac:dyDescent="0.25">
      <c r="B14" s="5" t="s">
        <v>674</v>
      </c>
      <c r="C14" s="119" t="s">
        <v>1245</v>
      </c>
      <c r="D14" s="3" t="s">
        <v>937</v>
      </c>
      <c r="E14" t="s">
        <v>939</v>
      </c>
      <c r="F14"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4" s="109" t="s">
        <v>942</v>
      </c>
      <c r="H14" s="109" t="s">
        <v>2589</v>
      </c>
      <c r="I14" s="109" t="str">
        <f t="shared" ca="1" si="4"/>
        <v>2016-06-02T21:13:12Z</v>
      </c>
      <c r="J14" s="109" t="s">
        <v>938</v>
      </c>
      <c r="K14" s="109" t="s">
        <v>722</v>
      </c>
      <c r="L14" s="109"/>
      <c r="M14" s="109"/>
      <c r="N14" s="109"/>
      <c r="O14" s="112" t="s">
        <v>1095</v>
      </c>
      <c r="P14" s="112" t="s">
        <v>1100</v>
      </c>
      <c r="Q14" s="112" t="s">
        <v>1102</v>
      </c>
      <c r="R14" s="112" t="s">
        <v>1214</v>
      </c>
      <c r="S14" s="112" t="s">
        <v>938</v>
      </c>
      <c r="T14" s="112" t="s">
        <v>938</v>
      </c>
      <c r="U14" s="112" t="s">
        <v>938</v>
      </c>
      <c r="V14" s="112" t="s">
        <v>938</v>
      </c>
      <c r="W14" s="112" t="s">
        <v>752</v>
      </c>
      <c r="X14" s="112" t="s">
        <v>1013</v>
      </c>
      <c r="Y14" s="112" t="s">
        <v>967</v>
      </c>
      <c r="Z14" s="113" t="s">
        <v>1087</v>
      </c>
      <c r="AA14" s="112" t="s">
        <v>937</v>
      </c>
      <c r="AB14" s="112">
        <v>1</v>
      </c>
      <c r="AC14" s="111" t="s">
        <v>1017</v>
      </c>
      <c r="AD14" s="112" t="s">
        <v>1017</v>
      </c>
      <c r="AE14" s="112" t="s">
        <v>1092</v>
      </c>
      <c r="AF14" s="112" t="s">
        <v>683</v>
      </c>
      <c r="AG14" s="112">
        <v>2350.3000000000002</v>
      </c>
      <c r="AH14" s="110">
        <v>1</v>
      </c>
      <c r="AI14" s="110"/>
      <c r="AJ14" s="110"/>
      <c r="AK14" s="110"/>
      <c r="AL14" s="110"/>
      <c r="AM14" s="110"/>
      <c r="AN14" s="110"/>
      <c r="AO14" s="110"/>
      <c r="AP14" s="110" t="str">
        <f>"\""name\"" : \"""&amp;demoPosts[[#This Row],[talentProfile.name]]&amp;"\"", "</f>
        <v xml:space="preserve">\"name\" : \"\", </v>
      </c>
      <c r="AQ14" s="110" t="str">
        <f>"\""title\"" : \"""&amp;demoPosts[[#This Row],[talentProfile.title]]&amp;"\"", "</f>
        <v xml:space="preserve">\"title\" : \"\", </v>
      </c>
      <c r="AR14" s="110" t="str">
        <f>"\""capabilities\"" : \"""&amp;demoPosts[[#This Row],[talentProfile.capabilities]]&amp;"\"", "</f>
        <v xml:space="preserve">\"capabilities\" : \"\", </v>
      </c>
      <c r="AS14" s="110" t="str">
        <f>"\""video\"" : \"""&amp;demoPosts[[#This Row],[talentProfile.video]]&amp;"\"" "</f>
        <v xml:space="preserve">\"video\" : \"\" </v>
      </c>
      <c r="AT14"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4" s="34" t="str">
        <f>"\""uid\"" : \"""&amp;demoPosts[[#This Row],[uid]]&amp;"\"", "</f>
        <v xml:space="preserve">\"uid\" : \"28c0a8d9-eb2a-41e2-90fe-068aa7f7b58c\", </v>
      </c>
      <c r="AV14" s="39" t="str">
        <f>"\""text\"" : \""" &amp;demoPosts[[#This Row],[text]] &amp; "\"", "</f>
        <v xml:space="preserve">\"text\" : \"hi contract\", </v>
      </c>
      <c r="AW14" s="39" t="str">
        <f t="shared" si="0"/>
        <v xml:space="preserve">\"type\" : \"TEXT\", </v>
      </c>
      <c r="AX14" s="39" t="str">
        <f ca="1">"\""created\"" : \""" &amp; demoPosts[[#This Row],[created]] &amp; "\"", "</f>
        <v xml:space="preserve">\"created\" : \"2016-06-02T21:13:12Z\", </v>
      </c>
      <c r="AY14" s="39" t="str">
        <f>"\""modified\"" : \""" &amp; demoPosts[[#This Row],[modified]] &amp; "\"", "</f>
        <v xml:space="preserve">\"modified\" : \"2002-05-30T09:30:10Z\", </v>
      </c>
      <c r="AZ14" s="39" t="str">
        <f ca="1">"\""created\"" : \""" &amp; demoPosts[[#This Row],[created]] &amp; "\"", "</f>
        <v xml:space="preserve">\"created\" : \"2016-06-02T21:13:12Z\", </v>
      </c>
      <c r="BA14" s="39" t="str">
        <f>"\""modified\"" : \""" &amp; demoPosts[[#This Row],[modified]] &amp; "\"", "</f>
        <v xml:space="preserve">\"modified\" : \"2002-05-30T09:30:10Z\", </v>
      </c>
      <c r="BB14" s="39" t="str">
        <f>"\""labels\"" : \""each([Bitcoin],[Ethereum],[" &amp; demoPosts[[#This Row],[postTypeGuidLabel]]&amp;"])\"", "</f>
        <v xml:space="preserve">\"labels\" : \"each([Bitcoin],[Ethereum],[MESSAGEPOSTLABEL])\", </v>
      </c>
      <c r="BC14" s="39" t="str">
        <f t="shared" si="1"/>
        <v>\"connections\":[{\"source\":\"alias://ff5136ad023a66644c4f4a8e2a495bb34689/alias\",\"target\":\"alias://0e65bd3a974ed1d7c195f94055c93537827f/alias\",\"label\":\"f0186f0d-c862-4ee3-9c09-b850a9d745a7\"}],</v>
      </c>
      <c r="BD14" s="39" t="str">
        <f>"\""versionedPostId\"" : \""" &amp; demoPosts[[#This Row],[versionedPost.id]] &amp; "\"", "</f>
        <v xml:space="preserve">\"versionedPostId\" : \"35e60447-747e-496a-afde-65ca182db1c8\", </v>
      </c>
      <c r="BE14" s="39" t="str">
        <f>"\""versionedPostPredecessorId\"" : \""" &amp; demoPosts[[#This Row],[versionedPost.predecessorID]] &amp; "\"", "</f>
        <v xml:space="preserve">\"versionedPostPredecessorId\" : \"\", </v>
      </c>
      <c r="BF14" s="104" t="str">
        <f>"\""jobPostType\"" : \""" &amp; demoPosts[[#This Row],[jobPostType]] &amp; "\"", "</f>
        <v xml:space="preserve">\"jobPostType\" : \"Project-Hourly\", </v>
      </c>
      <c r="BG14" s="104" t="str">
        <f>"\""name\"" : \""" &amp; demoPosts[[#This Row],[summary]] &amp; "\"", "</f>
        <v xml:space="preserve">\"name\" : \"Help test Bitcoin as payment for my travel-related business\", </v>
      </c>
      <c r="BH14"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4" s="104" t="str">
        <f>"\""message\"" : \""" &amp; demoPosts[[#This Row],[message]] &amp; "\"", "</f>
        <v xml:space="preserve">\"message\" : \"hi\", </v>
      </c>
      <c r="BJ14" s="104" t="str">
        <f>"\""postedDate\"" : \""" &amp; demoPosts[[#This Row],[message]] &amp; "\"", "</f>
        <v xml:space="preserve">\"postedDate\" : \"hi\", </v>
      </c>
      <c r="BK14" s="104" t="str">
        <f>"\""broadcastDate\"" : \""" &amp; demoPosts[[#This Row],[broadcastDate]] &amp; "\"", "</f>
        <v xml:space="preserve">\"broadcastDate\" : \"2002-05-30T09:30:10Z\", </v>
      </c>
      <c r="BL14" s="104" t="str">
        <f>"\""startDate\"" : \""" &amp; demoPosts[[#This Row],[startDate]] &amp; "\"", "</f>
        <v xml:space="preserve">\"startDate\" : \"2002-05-30T09:30:10Z\", </v>
      </c>
      <c r="BM14" s="104" t="str">
        <f>"\""endDate\"" : \""" &amp; demoPosts[[#This Row],[endDate]] &amp; "\"", "</f>
        <v xml:space="preserve">\"endDate\" : \"2002-05-30T09:30:10Z\", </v>
      </c>
      <c r="BN14" s="104" t="str">
        <f>"\""currency\"" : \""" &amp; demoPosts[[#This Row],[currency]] &amp; "\"", "</f>
        <v xml:space="preserve">\"currency\" : \"USD\", </v>
      </c>
      <c r="BO14" s="104" t="str">
        <f>"\""workLocation\"" : \""" &amp; demoPosts[[#This Row],[workLocation]] &amp; "\"", "</f>
        <v xml:space="preserve">\"workLocation\" : \"United States\", </v>
      </c>
      <c r="BP14" s="104" t="str">
        <f>"\""isPayoutInPieces\"" : \""" &amp; demoPosts[[#This Row],[isPayoutInPieces]] &amp; "\"", "</f>
        <v xml:space="preserve">\"isPayoutInPieces\" : \"false\", </v>
      </c>
      <c r="BQ14" s="104" t="str">
        <f t="shared" si="2"/>
        <v xml:space="preserve">\"skillNeeded\" : \"\", </v>
      </c>
      <c r="BR14" s="104" t="str">
        <f>"\""posterId\"" : \""" &amp; demoPosts[[#This Row],[posterId]] &amp; "\"", "</f>
        <v xml:space="preserve">\"posterId\" : \"eeeeeeee-eeee-eeee-eeee-eeeeeeeeeeee\", </v>
      </c>
      <c r="BS14" s="104" t="str">
        <f>"\""versionNumber\"" : \""" &amp; demoPosts[[#This Row],[versionNumber]] &amp; "\"", "</f>
        <v xml:space="preserve">\"versionNumber\" : \"1\", </v>
      </c>
      <c r="BT14" s="106" t="str">
        <f>"\""allowFormatting\"" : " &amp; demoPosts[[#This Row],[allowFormatting]] &amp; ", "</f>
        <v xml:space="preserve">\"allowFormatting\" : true, </v>
      </c>
      <c r="BU14" s="104" t="str">
        <f>"\""canForward\"" : " &amp; demoPosts[[#This Row],[canForward]] &amp; ", "</f>
        <v xml:space="preserve">\"canForward\" : true, </v>
      </c>
      <c r="BV14" s="104" t="str">
        <f t="shared" si="3"/>
        <v xml:space="preserve">\"referents\" : \"\", </v>
      </c>
      <c r="BW14" s="104" t="str">
        <f>"\""contractType\"" : \""" &amp; demoPosts[[#This Row],[contractType]] &amp; "\"", "</f>
        <v xml:space="preserve">\"contractType\" : \"contest\", </v>
      </c>
      <c r="BX14" s="104" t="str">
        <f>"\""budget\"" : \""" &amp; demoPosts[[#This Row],[budget]] &amp; "\"""</f>
        <v>\"budget\" : \"2350.3\"</v>
      </c>
      <c r="BY14"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4" s="104" t="str">
        <f>"\""text\"" : \""" &amp; demoPosts[[#This Row],[messageText]] &amp; "\"","</f>
        <v>\"text\" : \"\",</v>
      </c>
      <c r="CA14" s="104" t="str">
        <f>"\""subject\"" : \""" &amp; demoPosts[[#This Row],[messageSubject]] &amp; "\"""</f>
        <v>\"subject\" : \"\"</v>
      </c>
      <c r="CB14"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4"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4"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4" s="39" t="str">
        <f ca="1">"{\""$type\"":\"""&amp;demoPosts[[#This Row],[$type]]&amp;"\"","&amp;demoPosts[[#This Row],[uidInnerJson]]&amp;demoPosts[[#This Row],[createdInnerJson]]&amp;demoPosts[[#This Row],[modifiedInnerJson]]&amp;demoPosts[[#This Row],[typeDependentContentJson]]&amp;"}"</f>
        <v>{\"$type\":\"shared.models.MessagePost\",\"uid\" : \"28c0a8d9-eb2a-41e2-90fe-068aa7f7b58c\", \"created\" : \"2016-06-02T21:13:12Z\", \"modified\" : \"2002-05-30T09:30:10Z\", \"postContent\": {\"$type\":\"shared.models.MessagePostContent\",\"versionedPostId\" : \"35e60447-747e-496a-afde-65ca182db1c8\", \"versionedPostPredecessorId\" : \"\", \"versionNumber\" : \"1\", \"canForward\" : true, \"text\" : \"\",\"subject\" : \"\"}}</v>
      </c>
      <c r="CF14" s="34" t="str">
        <f>"""uid"" : """&amp;demoPosts[[#This Row],[uid]]&amp;""", "</f>
        <v xml:space="preserve">"uid" : "28c0a8d9-eb2a-41e2-90fe-068aa7f7b58c", </v>
      </c>
      <c r="CG14" s="40" t="str">
        <f>"""src"" : """&amp;demoPosts[[#This Row],[Source]]&amp;""", "</f>
        <v xml:space="preserve">"src" : "0001b786-be60-4980-af3b-d2a9e55d6dae", </v>
      </c>
      <c r="CH14" s="40" t="str">
        <f>"""trgts"" : ["""&amp;demoPosts[[#This Row],[trgt1]]&amp;"""], "</f>
        <v xml:space="preserve">"trgts" : ["eeeeeeee-eeee-eeee-eeee-eeeeeeeeeeee"], </v>
      </c>
      <c r="CI14" t="str">
        <f>"""label"" : ""each([Bitcoin],[Ethereum],[" &amp; demoPosts[[#This Row],[postTypeGuidLabel]]&amp;"])"", "</f>
        <v xml:space="preserve">"label" : "each([Bitcoin],[Ethereum],[MESSAGEPOSTLABEL])", </v>
      </c>
      <c r="CJ14"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"28c0a8d9-eb2a-41e2-90fe-068aa7f7b58c", "value" : "{\"$type\":\"shared.models.MessagePost\",\"uid\" : \"28c0a8d9-eb2a-41e2-90fe-068aa7f7b58c\", \"created\" : \"2016-06-02T21:13:12Z\", \"modified\" : \"2002-05-30T09:30:10Z\", \"postContent\": {\"$type\":\"shared.models.MessagePostContent\",\"versionedPostId\" : \"35e60447-747e-496a-afde-65ca182db1c8\", \"versionedPostPredecessorId\" : \"\", \"versionNumber\" : \"1\", \"canForward\" : true, \"text\" : \"\",\"subject\" : \"\"}}"} , </v>
      </c>
    </row>
    <row r="15" spans="1:88" x14ac:dyDescent="0.25">
      <c r="B15" s="5" t="s">
        <v>661</v>
      </c>
      <c r="C15" s="119" t="s">
        <v>1245</v>
      </c>
      <c r="D15" s="3" t="s">
        <v>937</v>
      </c>
      <c r="E15" t="s">
        <v>939</v>
      </c>
      <c r="F15"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5" s="109" t="s">
        <v>942</v>
      </c>
      <c r="H15" s="109" t="s">
        <v>2589</v>
      </c>
      <c r="I15" s="109" t="str">
        <f t="shared" ca="1" si="4"/>
        <v>2016-06-02T21:13:12Z</v>
      </c>
      <c r="J15" s="109" t="s">
        <v>938</v>
      </c>
      <c r="K15" s="109" t="s">
        <v>722</v>
      </c>
      <c r="L15" s="109"/>
      <c r="M15" s="109"/>
      <c r="N15" s="109"/>
      <c r="O15" s="112" t="s">
        <v>1095</v>
      </c>
      <c r="P15" s="112" t="s">
        <v>1100</v>
      </c>
      <c r="Q15" s="112" t="s">
        <v>1102</v>
      </c>
      <c r="R15" s="112" t="s">
        <v>1214</v>
      </c>
      <c r="S15" s="112" t="s">
        <v>938</v>
      </c>
      <c r="T15" s="112" t="s">
        <v>938</v>
      </c>
      <c r="U15" s="112" t="s">
        <v>938</v>
      </c>
      <c r="V15" s="112" t="s">
        <v>938</v>
      </c>
      <c r="W15" s="112" t="s">
        <v>752</v>
      </c>
      <c r="X15" s="112" t="s">
        <v>1013</v>
      </c>
      <c r="Y15" s="112" t="s">
        <v>967</v>
      </c>
      <c r="Z15" s="113" t="s">
        <v>1087</v>
      </c>
      <c r="AA15" s="112" t="s">
        <v>937</v>
      </c>
      <c r="AB15" s="112">
        <v>1</v>
      </c>
      <c r="AC15" s="111" t="s">
        <v>1017</v>
      </c>
      <c r="AD15" s="112" t="s">
        <v>1017</v>
      </c>
      <c r="AE15" s="112" t="s">
        <v>1092</v>
      </c>
      <c r="AF15" s="112" t="s">
        <v>683</v>
      </c>
      <c r="AG15" s="112">
        <v>2350.3000000000002</v>
      </c>
      <c r="AH15" s="110">
        <v>1</v>
      </c>
      <c r="AI15" s="110"/>
      <c r="AJ15" s="110"/>
      <c r="AK15" s="110"/>
      <c r="AL15" s="110"/>
      <c r="AM15" s="110"/>
      <c r="AN15" s="110"/>
      <c r="AO15" s="110"/>
      <c r="AP15" s="110" t="str">
        <f>"\""name\"" : \"""&amp;demoPosts[[#This Row],[talentProfile.name]]&amp;"\"", "</f>
        <v xml:space="preserve">\"name\" : \"\", </v>
      </c>
      <c r="AQ15" s="110" t="str">
        <f>"\""title\"" : \"""&amp;demoPosts[[#This Row],[talentProfile.title]]&amp;"\"", "</f>
        <v xml:space="preserve">\"title\" : \"\", </v>
      </c>
      <c r="AR15" s="110" t="str">
        <f>"\""capabilities\"" : \"""&amp;demoPosts[[#This Row],[talentProfile.capabilities]]&amp;"\"", "</f>
        <v xml:space="preserve">\"capabilities\" : \"\", </v>
      </c>
      <c r="AS15" s="110" t="str">
        <f>"\""video\"" : \"""&amp;demoPosts[[#This Row],[talentProfile.video]]&amp;"\"" "</f>
        <v xml:space="preserve">\"video\" : \"\" </v>
      </c>
      <c r="AT15"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5" s="34" t="str">
        <f>"\""uid\"" : \"""&amp;demoPosts[[#This Row],[uid]]&amp;"\"", "</f>
        <v xml:space="preserve">\"uid\" : \"2d18d1f5-b624-486a-8b48-243d036f5440\", </v>
      </c>
      <c r="AV15" s="39" t="str">
        <f>"\""text\"" : \""" &amp;demoPosts[[#This Row],[text]] &amp; "\"", "</f>
        <v xml:space="preserve">\"text\" : \"hi contract\", </v>
      </c>
      <c r="AW15" s="39" t="str">
        <f t="shared" si="0"/>
        <v xml:space="preserve">\"type\" : \"TEXT\", </v>
      </c>
      <c r="AX15" s="39" t="str">
        <f ca="1">"\""created\"" : \""" &amp; demoPosts[[#This Row],[created]] &amp; "\"", "</f>
        <v xml:space="preserve">\"created\" : \"2016-06-02T21:13:12Z\", </v>
      </c>
      <c r="AY15" s="39" t="str">
        <f>"\""modified\"" : \""" &amp; demoPosts[[#This Row],[modified]] &amp; "\"", "</f>
        <v xml:space="preserve">\"modified\" : \"2002-05-30T09:30:10Z\", </v>
      </c>
      <c r="AZ15" s="39" t="str">
        <f ca="1">"\""created\"" : \""" &amp; demoPosts[[#This Row],[created]] &amp; "\"", "</f>
        <v xml:space="preserve">\"created\" : \"2016-06-02T21:13:12Z\", </v>
      </c>
      <c r="BA15" s="39" t="str">
        <f>"\""modified\"" : \""" &amp; demoPosts[[#This Row],[modified]] &amp; "\"", "</f>
        <v xml:space="preserve">\"modified\" : \"2002-05-30T09:30:10Z\", </v>
      </c>
      <c r="BB15" s="39" t="str">
        <f>"\""labels\"" : \""each([Bitcoin],[Ethereum],[" &amp; demoPosts[[#This Row],[postTypeGuidLabel]]&amp;"])\"", "</f>
        <v xml:space="preserve">\"labels\" : \"each([Bitcoin],[Ethereum],[MESSAGEPOSTLABEL])\", </v>
      </c>
      <c r="BC15" s="39" t="str">
        <f t="shared" si="1"/>
        <v>\"connections\":[{\"source\":\"alias://ff5136ad023a66644c4f4a8e2a495bb34689/alias\",\"target\":\"alias://0e65bd3a974ed1d7c195f94055c93537827f/alias\",\"label\":\"f0186f0d-c862-4ee3-9c09-b850a9d745a7\"}],</v>
      </c>
      <c r="BD15" s="39" t="str">
        <f>"\""versionedPostId\"" : \""" &amp; demoPosts[[#This Row],[versionedPost.id]] &amp; "\"", "</f>
        <v xml:space="preserve">\"versionedPostId\" : \"35e60447-747e-496a-afde-65ca182db1c8\", </v>
      </c>
      <c r="BE15" s="39" t="str">
        <f>"\""versionedPostPredecessorId\"" : \""" &amp; demoPosts[[#This Row],[versionedPost.predecessorID]] &amp; "\"", "</f>
        <v xml:space="preserve">\"versionedPostPredecessorId\" : \"\", </v>
      </c>
      <c r="BF15" s="104" t="str">
        <f>"\""jobPostType\"" : \""" &amp; demoPosts[[#This Row],[jobPostType]] &amp; "\"", "</f>
        <v xml:space="preserve">\"jobPostType\" : \"Project-Hourly\", </v>
      </c>
      <c r="BG15" s="104" t="str">
        <f>"\""name\"" : \""" &amp; demoPosts[[#This Row],[summary]] &amp; "\"", "</f>
        <v xml:space="preserve">\"name\" : \"Help test Bitcoin as payment for my travel-related business\", </v>
      </c>
      <c r="BH15"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5" s="104" t="str">
        <f>"\""message\"" : \""" &amp; demoPosts[[#This Row],[message]] &amp; "\"", "</f>
        <v xml:space="preserve">\"message\" : \"hi\", </v>
      </c>
      <c r="BJ15" s="104" t="str">
        <f>"\""postedDate\"" : \""" &amp; demoPosts[[#This Row],[message]] &amp; "\"", "</f>
        <v xml:space="preserve">\"postedDate\" : \"hi\", </v>
      </c>
      <c r="BK15" s="104" t="str">
        <f>"\""broadcastDate\"" : \""" &amp; demoPosts[[#This Row],[broadcastDate]] &amp; "\"", "</f>
        <v xml:space="preserve">\"broadcastDate\" : \"2002-05-30T09:30:10Z\", </v>
      </c>
      <c r="BL15" s="104" t="str">
        <f>"\""startDate\"" : \""" &amp; demoPosts[[#This Row],[startDate]] &amp; "\"", "</f>
        <v xml:space="preserve">\"startDate\" : \"2002-05-30T09:30:10Z\", </v>
      </c>
      <c r="BM15" s="104" t="str">
        <f>"\""endDate\"" : \""" &amp; demoPosts[[#This Row],[endDate]] &amp; "\"", "</f>
        <v xml:space="preserve">\"endDate\" : \"2002-05-30T09:30:10Z\", </v>
      </c>
      <c r="BN15" s="104" t="str">
        <f>"\""currency\"" : \""" &amp; demoPosts[[#This Row],[currency]] &amp; "\"", "</f>
        <v xml:space="preserve">\"currency\" : \"USD\", </v>
      </c>
      <c r="BO15" s="104" t="str">
        <f>"\""workLocation\"" : \""" &amp; demoPosts[[#This Row],[workLocation]] &amp; "\"", "</f>
        <v xml:space="preserve">\"workLocation\" : \"United States\", </v>
      </c>
      <c r="BP15" s="104" t="str">
        <f>"\""isPayoutInPieces\"" : \""" &amp; demoPosts[[#This Row],[isPayoutInPieces]] &amp; "\"", "</f>
        <v xml:space="preserve">\"isPayoutInPieces\" : \"false\", </v>
      </c>
      <c r="BQ15" s="104" t="str">
        <f t="shared" si="2"/>
        <v xml:space="preserve">\"skillNeeded\" : \"\", </v>
      </c>
      <c r="BR15" s="104" t="str">
        <f>"\""posterId\"" : \""" &amp; demoPosts[[#This Row],[posterId]] &amp; "\"", "</f>
        <v xml:space="preserve">\"posterId\" : \"eeeeeeee-eeee-eeee-eeee-eeeeeeeeeeee\", </v>
      </c>
      <c r="BS15" s="104" t="str">
        <f>"\""versionNumber\"" : \""" &amp; demoPosts[[#This Row],[versionNumber]] &amp; "\"", "</f>
        <v xml:space="preserve">\"versionNumber\" : \"1\", </v>
      </c>
      <c r="BT15" s="106" t="str">
        <f>"\""allowFormatting\"" : " &amp; demoPosts[[#This Row],[allowFormatting]] &amp; ", "</f>
        <v xml:space="preserve">\"allowFormatting\" : true, </v>
      </c>
      <c r="BU15" s="104" t="str">
        <f>"\""canForward\"" : " &amp; demoPosts[[#This Row],[canForward]] &amp; ", "</f>
        <v xml:space="preserve">\"canForward\" : true, </v>
      </c>
      <c r="BV15" s="104" t="str">
        <f t="shared" si="3"/>
        <v xml:space="preserve">\"referents\" : \"\", </v>
      </c>
      <c r="BW15" s="104" t="str">
        <f>"\""contractType\"" : \""" &amp; demoPosts[[#This Row],[contractType]] &amp; "\"", "</f>
        <v xml:space="preserve">\"contractType\" : \"contest\", </v>
      </c>
      <c r="BX15" s="104" t="str">
        <f>"\""budget\"" : \""" &amp; demoPosts[[#This Row],[budget]] &amp; "\"""</f>
        <v>\"budget\" : \"2350.3\"</v>
      </c>
      <c r="BY15"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5" s="104" t="str">
        <f>"\""text\"" : \""" &amp; demoPosts[[#This Row],[messageText]] &amp; "\"","</f>
        <v>\"text\" : \"\",</v>
      </c>
      <c r="CA15" s="104" t="str">
        <f>"\""subject\"" : \""" &amp; demoPosts[[#This Row],[messageSubject]] &amp; "\"""</f>
        <v>\"subject\" : \"\"</v>
      </c>
      <c r="CB15"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5" s="39" t="str">
        <f ca="1">"{\""$type\"":\"""&amp;demoPosts[[#This Row],[$type]]&amp;"\"","&amp;demoPosts[[#This Row],[uidInnerJson]]&amp;demoPosts[[#This Row],[createdInnerJson]]&amp;demoPosts[[#This Row],[modifiedInnerJson]]&amp;demoPosts[[#This Row],[typeDependentContentJson]]&amp;"}"</f>
        <v>{\"$type\":\"shared.models.MessagePost\",\"uid\" : \"2d18d1f5-b624-486a-8b48-243d036f5440\", \"created\" : \"2016-06-02T21:13:12Z\", \"modified\" : \"2002-05-30T09:30:10Z\", \"postContent\": {\"$type\":\"shared.models.MessagePostContent\",\"versionedPostId\" : \"35e60447-747e-496a-afde-65ca182db1c8\", \"versionedPostPredecessorId\" : \"\", \"versionNumber\" : \"1\", \"canForward\" : true, \"text\" : \"\",\"subject\" : \"\"}}</v>
      </c>
      <c r="CF15" s="34" t="str">
        <f>"""uid"" : """&amp;demoPosts[[#This Row],[uid]]&amp;""", "</f>
        <v xml:space="preserve">"uid" : "2d18d1f5-b624-486a-8b48-243d036f5440", </v>
      </c>
      <c r="CG15" s="40" t="str">
        <f>"""src"" : """&amp;demoPosts[[#This Row],[Source]]&amp;""", "</f>
        <v xml:space="preserve">"src" : "0001b786-be60-4980-af3b-d2a9e55d6dae", </v>
      </c>
      <c r="CH15" s="40" t="str">
        <f>"""trgts"" : ["""&amp;demoPosts[[#This Row],[trgt1]]&amp;"""], "</f>
        <v xml:space="preserve">"trgts" : ["eeeeeeee-eeee-eeee-eeee-eeeeeeeeeeee"], </v>
      </c>
      <c r="CI15" t="str">
        <f>"""label"" : ""each([Bitcoin],[Ethereum],[" &amp; demoPosts[[#This Row],[postTypeGuidLabel]]&amp;"])"", "</f>
        <v xml:space="preserve">"label" : "each([Bitcoin],[Ethereum],[MESSAGEPOSTLABEL])", </v>
      </c>
      <c r="CJ15"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"2d18d1f5-b624-486a-8b48-243d036f5440", "value" : "{\"$type\":\"shared.models.MessagePost\",\"uid\" : \"2d18d1f5-b624-486a-8b48-243d036f5440\", \"created\" : \"2016-06-02T21:13:12Z\", \"modified\" : \"2002-05-30T09:30:10Z\", \"postContent\": {\"$type\":\"shared.models.MessagePostContent\",\"versionedPostId\" : \"35e60447-747e-496a-afde-65ca182db1c8\", \"versionedPostPredecessorId\" : \"\", \"versionNumber\" : \"1\", \"canForward\" : true, \"text\" : \"\",\"subject\" : \"\"}}"} , </v>
      </c>
    </row>
    <row r="16" spans="1:88" x14ac:dyDescent="0.25">
      <c r="B16" s="5" t="s">
        <v>663</v>
      </c>
      <c r="C16" s="119" t="s">
        <v>1245</v>
      </c>
      <c r="D16" s="3" t="s">
        <v>937</v>
      </c>
      <c r="E16" t="s">
        <v>939</v>
      </c>
      <c r="F16"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6" s="109" t="s">
        <v>942</v>
      </c>
      <c r="H16" s="109" t="s">
        <v>2589</v>
      </c>
      <c r="I16" s="109" t="str">
        <f t="shared" ca="1" si="4"/>
        <v>2016-06-02T21:13:12Z</v>
      </c>
      <c r="J16" s="109" t="s">
        <v>938</v>
      </c>
      <c r="K16" s="109" t="s">
        <v>722</v>
      </c>
      <c r="L16" s="109"/>
      <c r="M16" s="109"/>
      <c r="N16" s="109"/>
      <c r="O16" s="112" t="s">
        <v>1095</v>
      </c>
      <c r="P16" s="112" t="s">
        <v>1100</v>
      </c>
      <c r="Q16" s="112" t="s">
        <v>1102</v>
      </c>
      <c r="R16" s="112" t="s">
        <v>1214</v>
      </c>
      <c r="S16" s="112" t="s">
        <v>938</v>
      </c>
      <c r="T16" s="112" t="s">
        <v>938</v>
      </c>
      <c r="U16" s="112" t="s">
        <v>938</v>
      </c>
      <c r="V16" s="112" t="s">
        <v>938</v>
      </c>
      <c r="W16" s="112" t="s">
        <v>752</v>
      </c>
      <c r="X16" s="112" t="s">
        <v>1013</v>
      </c>
      <c r="Y16" s="112" t="s">
        <v>967</v>
      </c>
      <c r="Z16" s="113" t="s">
        <v>1087</v>
      </c>
      <c r="AA16" s="112" t="s">
        <v>937</v>
      </c>
      <c r="AB16" s="112">
        <v>1</v>
      </c>
      <c r="AC16" s="111" t="s">
        <v>1017</v>
      </c>
      <c r="AD16" s="112" t="s">
        <v>1017</v>
      </c>
      <c r="AE16" s="112" t="s">
        <v>1092</v>
      </c>
      <c r="AF16" s="112" t="s">
        <v>683</v>
      </c>
      <c r="AG16" s="112">
        <v>2350.3000000000002</v>
      </c>
      <c r="AH16" s="110">
        <v>1</v>
      </c>
      <c r="AI16" s="110"/>
      <c r="AJ16" s="110"/>
      <c r="AK16" s="110"/>
      <c r="AL16" s="110"/>
      <c r="AM16" s="110"/>
      <c r="AN16" s="110"/>
      <c r="AO16" s="110"/>
      <c r="AP16" s="110" t="str">
        <f>"\""name\"" : \"""&amp;demoPosts[[#This Row],[talentProfile.name]]&amp;"\"", "</f>
        <v xml:space="preserve">\"name\" : \"\", </v>
      </c>
      <c r="AQ16" s="110" t="str">
        <f>"\""title\"" : \"""&amp;demoPosts[[#This Row],[talentProfile.title]]&amp;"\"", "</f>
        <v xml:space="preserve">\"title\" : \"\", </v>
      </c>
      <c r="AR16" s="110" t="str">
        <f>"\""capabilities\"" : \"""&amp;demoPosts[[#This Row],[talentProfile.capabilities]]&amp;"\"", "</f>
        <v xml:space="preserve">\"capabilities\" : \"\", </v>
      </c>
      <c r="AS16" s="110" t="str">
        <f>"\""video\"" : \"""&amp;demoPosts[[#This Row],[talentProfile.video]]&amp;"\"" "</f>
        <v xml:space="preserve">\"video\" : \"\" </v>
      </c>
      <c r="AT16"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6" s="34" t="str">
        <f>"\""uid\"" : \"""&amp;demoPosts[[#This Row],[uid]]&amp;"\"", "</f>
        <v xml:space="preserve">\"uid\" : \"3577b786-be60-4980-af3b-d2a9e55d6dae\", </v>
      </c>
      <c r="AV16" s="39" t="str">
        <f>"\""text\"" : \""" &amp;demoPosts[[#This Row],[text]] &amp; "\"", "</f>
        <v xml:space="preserve">\"text\" : \"hi contract\", </v>
      </c>
      <c r="AW16" s="39" t="str">
        <f t="shared" si="0"/>
        <v xml:space="preserve">\"type\" : \"TEXT\", </v>
      </c>
      <c r="AX16" s="39" t="str">
        <f ca="1">"\""created\"" : \""" &amp; demoPosts[[#This Row],[created]] &amp; "\"", "</f>
        <v xml:space="preserve">\"created\" : \"2016-06-02T21:13:12Z\", </v>
      </c>
      <c r="AY16" s="39" t="str">
        <f>"\""modified\"" : \""" &amp; demoPosts[[#This Row],[modified]] &amp; "\"", "</f>
        <v xml:space="preserve">\"modified\" : \"2002-05-30T09:30:10Z\", </v>
      </c>
      <c r="AZ16" s="39" t="str">
        <f ca="1">"\""created\"" : \""" &amp; demoPosts[[#This Row],[created]] &amp; "\"", "</f>
        <v xml:space="preserve">\"created\" : \"2016-06-02T21:13:12Z\", </v>
      </c>
      <c r="BA16" s="39" t="str">
        <f>"\""modified\"" : \""" &amp; demoPosts[[#This Row],[modified]] &amp; "\"", "</f>
        <v xml:space="preserve">\"modified\" : \"2002-05-30T09:30:10Z\", </v>
      </c>
      <c r="BB16" s="39" t="str">
        <f>"\""labels\"" : \""each([Bitcoin],[Ethereum],[" &amp; demoPosts[[#This Row],[postTypeGuidLabel]]&amp;"])\"", "</f>
        <v xml:space="preserve">\"labels\" : \"each([Bitcoin],[Ethereum],[MESSAGEPOSTLABEL])\", </v>
      </c>
      <c r="BC16" s="39" t="str">
        <f t="shared" si="1"/>
        <v>\"connections\":[{\"source\":\"alias://ff5136ad023a66644c4f4a8e2a495bb34689/alias\",\"target\":\"alias://0e65bd3a974ed1d7c195f94055c93537827f/alias\",\"label\":\"f0186f0d-c862-4ee3-9c09-b850a9d745a7\"}],</v>
      </c>
      <c r="BD16" s="39" t="str">
        <f>"\""versionedPostId\"" : \""" &amp; demoPosts[[#This Row],[versionedPost.id]] &amp; "\"", "</f>
        <v xml:space="preserve">\"versionedPostId\" : \"35e60447-747e-496a-afde-65ca182db1c8\", </v>
      </c>
      <c r="BE16" s="39" t="str">
        <f>"\""versionedPostPredecessorId\"" : \""" &amp; demoPosts[[#This Row],[versionedPost.predecessorID]] &amp; "\"", "</f>
        <v xml:space="preserve">\"versionedPostPredecessorId\" : \"\", </v>
      </c>
      <c r="BF16" s="104" t="str">
        <f>"\""jobPostType\"" : \""" &amp; demoPosts[[#This Row],[jobPostType]] &amp; "\"", "</f>
        <v xml:space="preserve">\"jobPostType\" : \"Project-Hourly\", </v>
      </c>
      <c r="BG16" s="104" t="str">
        <f>"\""name\"" : \""" &amp; demoPosts[[#This Row],[summary]] &amp; "\"", "</f>
        <v xml:space="preserve">\"name\" : \"Help test Bitcoin as payment for my travel-related business\", </v>
      </c>
      <c r="BH16"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6" s="104" t="str">
        <f>"\""message\"" : \""" &amp; demoPosts[[#This Row],[message]] &amp; "\"", "</f>
        <v xml:space="preserve">\"message\" : \"hi\", </v>
      </c>
      <c r="BJ16" s="104" t="str">
        <f>"\""postedDate\"" : \""" &amp; demoPosts[[#This Row],[message]] &amp; "\"", "</f>
        <v xml:space="preserve">\"postedDate\" : \"hi\", </v>
      </c>
      <c r="BK16" s="104" t="str">
        <f>"\""broadcastDate\"" : \""" &amp; demoPosts[[#This Row],[broadcastDate]] &amp; "\"", "</f>
        <v xml:space="preserve">\"broadcastDate\" : \"2002-05-30T09:30:10Z\", </v>
      </c>
      <c r="BL16" s="104" t="str">
        <f>"\""startDate\"" : \""" &amp; demoPosts[[#This Row],[startDate]] &amp; "\"", "</f>
        <v xml:space="preserve">\"startDate\" : \"2002-05-30T09:30:10Z\", </v>
      </c>
      <c r="BM16" s="104" t="str">
        <f>"\""endDate\"" : \""" &amp; demoPosts[[#This Row],[endDate]] &amp; "\"", "</f>
        <v xml:space="preserve">\"endDate\" : \"2002-05-30T09:30:10Z\", </v>
      </c>
      <c r="BN16" s="104" t="str">
        <f>"\""currency\"" : \""" &amp; demoPosts[[#This Row],[currency]] &amp; "\"", "</f>
        <v xml:space="preserve">\"currency\" : \"USD\", </v>
      </c>
      <c r="BO16" s="104" t="str">
        <f>"\""workLocation\"" : \""" &amp; demoPosts[[#This Row],[workLocation]] &amp; "\"", "</f>
        <v xml:space="preserve">\"workLocation\" : \"United States\", </v>
      </c>
      <c r="BP16" s="104" t="str">
        <f>"\""isPayoutInPieces\"" : \""" &amp; demoPosts[[#This Row],[isPayoutInPieces]] &amp; "\"", "</f>
        <v xml:space="preserve">\"isPayoutInPieces\" : \"false\", </v>
      </c>
      <c r="BQ16" s="104" t="str">
        <f t="shared" si="2"/>
        <v xml:space="preserve">\"skillNeeded\" : \"\", </v>
      </c>
      <c r="BR16" s="104" t="str">
        <f>"\""posterId\"" : \""" &amp; demoPosts[[#This Row],[posterId]] &amp; "\"", "</f>
        <v xml:space="preserve">\"posterId\" : \"eeeeeeee-eeee-eeee-eeee-eeeeeeeeeeee\", </v>
      </c>
      <c r="BS16" s="104" t="str">
        <f>"\""versionNumber\"" : \""" &amp; demoPosts[[#This Row],[versionNumber]] &amp; "\"", "</f>
        <v xml:space="preserve">\"versionNumber\" : \"1\", </v>
      </c>
      <c r="BT16" s="106" t="str">
        <f>"\""allowFormatting\"" : " &amp; demoPosts[[#This Row],[allowFormatting]] &amp; ", "</f>
        <v xml:space="preserve">\"allowFormatting\" : true, </v>
      </c>
      <c r="BU16" s="104" t="str">
        <f>"\""canForward\"" : " &amp; demoPosts[[#This Row],[canForward]] &amp; ", "</f>
        <v xml:space="preserve">\"canForward\" : true, </v>
      </c>
      <c r="BV16" s="104" t="str">
        <f t="shared" si="3"/>
        <v xml:space="preserve">\"referents\" : \"\", </v>
      </c>
      <c r="BW16" s="104" t="str">
        <f>"\""contractType\"" : \""" &amp; demoPosts[[#This Row],[contractType]] &amp; "\"", "</f>
        <v xml:space="preserve">\"contractType\" : \"contest\", </v>
      </c>
      <c r="BX16" s="104" t="str">
        <f>"\""budget\"" : \""" &amp; demoPosts[[#This Row],[budget]] &amp; "\"""</f>
        <v>\"budget\" : \"2350.3\"</v>
      </c>
      <c r="BY16"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6" s="104" t="str">
        <f>"\""text\"" : \""" &amp; demoPosts[[#This Row],[messageText]] &amp; "\"","</f>
        <v>\"text\" : \"\",</v>
      </c>
      <c r="CA16" s="104" t="str">
        <f>"\""subject\"" : \""" &amp; demoPosts[[#This Row],[messageSubject]] &amp; "\"""</f>
        <v>\"subject\" : \"\"</v>
      </c>
      <c r="CB16"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6" s="39" t="str">
        <f ca="1">"{\""$type\"":\"""&amp;demoPosts[[#This Row],[$type]]&amp;"\"","&amp;demoPosts[[#This Row],[uidInnerJson]]&amp;demoPosts[[#This Row],[createdInnerJson]]&amp;demoPosts[[#This Row],[modifiedInnerJson]]&amp;demoPosts[[#This Row],[typeDependentContentJson]]&amp;"}"</f>
        <v>{\"$type\":\"shared.models.MessagePost\",\"uid\" : \"3577b786-be60-4980-af3b-d2a9e55d6dae\", \"created\" : \"2016-06-02T21:13:12Z\", \"modified\" : \"2002-05-30T09:30:10Z\", \"postContent\": {\"$type\":\"shared.models.MessagePostContent\",\"versionedPostId\" : \"35e60447-747e-496a-afde-65ca182db1c8\", \"versionedPostPredecessorId\" : \"\", \"versionNumber\" : \"1\", \"canForward\" : true, \"text\" : \"\",\"subject\" : \"\"}}</v>
      </c>
      <c r="CF16" s="34" t="str">
        <f>"""uid"" : """&amp;demoPosts[[#This Row],[uid]]&amp;""", "</f>
        <v xml:space="preserve">"uid" : "3577b786-be60-4980-af3b-d2a9e55d6dae", </v>
      </c>
      <c r="CG16" s="40" t="str">
        <f>"""src"" : """&amp;demoPosts[[#This Row],[Source]]&amp;""", "</f>
        <v xml:space="preserve">"src" : "0001b786-be60-4980-af3b-d2a9e55d6dae", </v>
      </c>
      <c r="CH16" s="40" t="str">
        <f>"""trgts"" : ["""&amp;demoPosts[[#This Row],[trgt1]]&amp;"""], "</f>
        <v xml:space="preserve">"trgts" : ["eeeeeeee-eeee-eeee-eeee-eeeeeeeeeeee"], </v>
      </c>
      <c r="CI16" t="str">
        <f>"""label"" : ""each([Bitcoin],[Ethereum],[" &amp; demoPosts[[#This Row],[postTypeGuidLabel]]&amp;"])"", "</f>
        <v xml:space="preserve">"label" : "each([Bitcoin],[Ethereum],[MESSAGEPOSTLABEL])", </v>
      </c>
      <c r="CJ16"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"3577b786-be60-4980-af3b-d2a9e55d6dae", "value" : "{\"$type\":\"shared.models.MessagePost\",\"uid\" : \"3577b786-be60-4980-af3b-d2a9e55d6dae\", \"created\" : \"2016-06-02T21:13:12Z\", \"modified\" : \"2002-05-30T09:30:10Z\", \"postContent\": {\"$type\":\"shared.models.MessagePostContent\",\"versionedPostId\" : \"35e60447-747e-496a-afde-65ca182db1c8\", \"versionedPostPredecessorId\" : \"\", \"versionNumber\" : \"1\", \"canForward\" : true, \"text\" : \"\",\"subject\" : \"\"}}"} , </v>
      </c>
    </row>
    <row r="17" spans="2:88" x14ac:dyDescent="0.25">
      <c r="B17" s="5" t="s">
        <v>660</v>
      </c>
      <c r="C17" s="119" t="s">
        <v>1245</v>
      </c>
      <c r="D17" s="3" t="s">
        <v>937</v>
      </c>
      <c r="E17" t="s">
        <v>939</v>
      </c>
      <c r="F17"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7" s="109" t="s">
        <v>942</v>
      </c>
      <c r="H17" s="109" t="s">
        <v>2589</v>
      </c>
      <c r="I17" s="109" t="str">
        <f t="shared" ca="1" si="4"/>
        <v>2016-06-02T21:13:12Z</v>
      </c>
      <c r="J17" s="109" t="s">
        <v>938</v>
      </c>
      <c r="K17" s="109" t="s">
        <v>722</v>
      </c>
      <c r="L17" s="109"/>
      <c r="M17" s="109"/>
      <c r="N17" s="109"/>
      <c r="O17" s="112" t="s">
        <v>1095</v>
      </c>
      <c r="P17" s="112" t="s">
        <v>1100</v>
      </c>
      <c r="Q17" s="112" t="s">
        <v>1102</v>
      </c>
      <c r="R17" s="112" t="s">
        <v>1214</v>
      </c>
      <c r="S17" s="112" t="s">
        <v>938</v>
      </c>
      <c r="T17" s="112" t="s">
        <v>938</v>
      </c>
      <c r="U17" s="112" t="s">
        <v>938</v>
      </c>
      <c r="V17" s="112" t="s">
        <v>938</v>
      </c>
      <c r="W17" s="112" t="s">
        <v>752</v>
      </c>
      <c r="X17" s="112" t="s">
        <v>1013</v>
      </c>
      <c r="Y17" s="112" t="s">
        <v>967</v>
      </c>
      <c r="Z17" s="113" t="s">
        <v>1087</v>
      </c>
      <c r="AA17" s="112" t="s">
        <v>937</v>
      </c>
      <c r="AB17" s="112">
        <v>1</v>
      </c>
      <c r="AC17" s="111" t="s">
        <v>1017</v>
      </c>
      <c r="AD17" s="112" t="s">
        <v>1017</v>
      </c>
      <c r="AE17" s="112" t="s">
        <v>1092</v>
      </c>
      <c r="AF17" s="112" t="s">
        <v>683</v>
      </c>
      <c r="AG17" s="112">
        <v>2350.3000000000002</v>
      </c>
      <c r="AH17" s="110">
        <v>1</v>
      </c>
      <c r="AI17" s="110"/>
      <c r="AJ17" s="110"/>
      <c r="AK17" s="110"/>
      <c r="AL17" s="110"/>
      <c r="AM17" s="110"/>
      <c r="AN17" s="110"/>
      <c r="AO17" s="110"/>
      <c r="AP17" s="110" t="str">
        <f>"\""name\"" : \"""&amp;demoPosts[[#This Row],[talentProfile.name]]&amp;"\"", "</f>
        <v xml:space="preserve">\"name\" : \"\", </v>
      </c>
      <c r="AQ17" s="110" t="str">
        <f>"\""title\"" : \"""&amp;demoPosts[[#This Row],[talentProfile.title]]&amp;"\"", "</f>
        <v xml:space="preserve">\"title\" : \"\", </v>
      </c>
      <c r="AR17" s="110" t="str">
        <f>"\""capabilities\"" : \"""&amp;demoPosts[[#This Row],[talentProfile.capabilities]]&amp;"\"", "</f>
        <v xml:space="preserve">\"capabilities\" : \"\", </v>
      </c>
      <c r="AS17" s="110" t="str">
        <f>"\""video\"" : \"""&amp;demoPosts[[#This Row],[talentProfile.video]]&amp;"\"" "</f>
        <v xml:space="preserve">\"video\" : \"\" </v>
      </c>
      <c r="AT17" s="110"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17" s="34" t="str">
        <f>"\""uid\"" : \"""&amp;demoPosts[[#This Row],[uid]]&amp;"\"", "</f>
        <v xml:space="preserve">\"uid\" : \"58bbeb44-3b4c-4c0c-bda8-2c99c3178e6e\", </v>
      </c>
      <c r="AV17" s="39" t="str">
        <f>"\""text\"" : \""" &amp;demoPosts[[#This Row],[text]] &amp; "\"", "</f>
        <v xml:space="preserve">\"text\" : \"hi contract\", </v>
      </c>
      <c r="AW17" s="39" t="str">
        <f t="shared" si="0"/>
        <v xml:space="preserve">\"type\" : \"TEXT\", </v>
      </c>
      <c r="AX17" s="39" t="str">
        <f ca="1">"\""created\"" : \""" &amp; demoPosts[[#This Row],[created]] &amp; "\"", "</f>
        <v xml:space="preserve">\"created\" : \"2016-06-02T21:13:12Z\", </v>
      </c>
      <c r="AY17" s="39" t="str">
        <f>"\""modified\"" : \""" &amp; demoPosts[[#This Row],[modified]] &amp; "\"", "</f>
        <v xml:space="preserve">\"modified\" : \"2002-05-30T09:30:10Z\", </v>
      </c>
      <c r="AZ17" s="39" t="str">
        <f ca="1">"\""created\"" : \""" &amp; demoPosts[[#This Row],[created]] &amp; "\"", "</f>
        <v xml:space="preserve">\"created\" : \"2016-06-02T21:13:12Z\", </v>
      </c>
      <c r="BA17" s="39" t="str">
        <f>"\""modified\"" : \""" &amp; demoPosts[[#This Row],[modified]] &amp; "\"", "</f>
        <v xml:space="preserve">\"modified\" : \"2002-05-30T09:30:10Z\", </v>
      </c>
      <c r="BB17" s="39" t="str">
        <f>"\""labels\"" : \""each([Bitcoin],[Ethereum],[" &amp; demoPosts[[#This Row],[postTypeGuidLabel]]&amp;"])\"", "</f>
        <v xml:space="preserve">\"labels\" : \"each([Bitcoin],[Ethereum],[MESSAGEPOSTLABEL])\", </v>
      </c>
      <c r="BC17" s="39" t="str">
        <f t="shared" si="1"/>
        <v>\"connections\":[{\"source\":\"alias://ff5136ad023a66644c4f4a8e2a495bb34689/alias\",\"target\":\"alias://0e65bd3a974ed1d7c195f94055c93537827f/alias\",\"label\":\"f0186f0d-c862-4ee3-9c09-b850a9d745a7\"}],</v>
      </c>
      <c r="BD17" s="39" t="str">
        <f>"\""versionedPostId\"" : \""" &amp; demoPosts[[#This Row],[versionedPost.id]] &amp; "\"", "</f>
        <v xml:space="preserve">\"versionedPostId\" : \"35e60447-747e-496a-afde-65ca182db1c8\", </v>
      </c>
      <c r="BE17" s="39" t="str">
        <f>"\""versionedPostPredecessorId\"" : \""" &amp; demoPosts[[#This Row],[versionedPost.predecessorID]] &amp; "\"", "</f>
        <v xml:space="preserve">\"versionedPostPredecessorId\" : \"\", </v>
      </c>
      <c r="BF17" s="104" t="str">
        <f>"\""jobPostType\"" : \""" &amp; demoPosts[[#This Row],[jobPostType]] &amp; "\"", "</f>
        <v xml:space="preserve">\"jobPostType\" : \"Project-Hourly\", </v>
      </c>
      <c r="BG17" s="104" t="str">
        <f>"\""name\"" : \""" &amp; demoPosts[[#This Row],[summary]] &amp; "\"", "</f>
        <v xml:space="preserve">\"name\" : \"Help test Bitcoin as payment for my travel-related business\", </v>
      </c>
      <c r="BH17"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17" s="104" t="str">
        <f>"\""message\"" : \""" &amp; demoPosts[[#This Row],[message]] &amp; "\"", "</f>
        <v xml:space="preserve">\"message\" : \"hi\", </v>
      </c>
      <c r="BJ17" s="104" t="str">
        <f>"\""postedDate\"" : \""" &amp; demoPosts[[#This Row],[message]] &amp; "\"", "</f>
        <v xml:space="preserve">\"postedDate\" : \"hi\", </v>
      </c>
      <c r="BK17" s="104" t="str">
        <f>"\""broadcastDate\"" : \""" &amp; demoPosts[[#This Row],[broadcastDate]] &amp; "\"", "</f>
        <v xml:space="preserve">\"broadcastDate\" : \"2002-05-30T09:30:10Z\", </v>
      </c>
      <c r="BL17" s="104" t="str">
        <f>"\""startDate\"" : \""" &amp; demoPosts[[#This Row],[startDate]] &amp; "\"", "</f>
        <v xml:space="preserve">\"startDate\" : \"2002-05-30T09:30:10Z\", </v>
      </c>
      <c r="BM17" s="104" t="str">
        <f>"\""endDate\"" : \""" &amp; demoPosts[[#This Row],[endDate]] &amp; "\"", "</f>
        <v xml:space="preserve">\"endDate\" : \"2002-05-30T09:30:10Z\", </v>
      </c>
      <c r="BN17" s="104" t="str">
        <f>"\""currency\"" : \""" &amp; demoPosts[[#This Row],[currency]] &amp; "\"", "</f>
        <v xml:space="preserve">\"currency\" : \"USD\", </v>
      </c>
      <c r="BO17" s="104" t="str">
        <f>"\""workLocation\"" : \""" &amp; demoPosts[[#This Row],[workLocation]] &amp; "\"", "</f>
        <v xml:space="preserve">\"workLocation\" : \"United States\", </v>
      </c>
      <c r="BP17" s="104" t="str">
        <f>"\""isPayoutInPieces\"" : \""" &amp; demoPosts[[#This Row],[isPayoutInPieces]] &amp; "\"", "</f>
        <v xml:space="preserve">\"isPayoutInPieces\" : \"false\", </v>
      </c>
      <c r="BQ17" s="104" t="str">
        <f t="shared" si="2"/>
        <v xml:space="preserve">\"skillNeeded\" : \"\", </v>
      </c>
      <c r="BR17" s="104" t="str">
        <f>"\""posterId\"" : \""" &amp; demoPosts[[#This Row],[posterId]] &amp; "\"", "</f>
        <v xml:space="preserve">\"posterId\" : \"eeeeeeee-eeee-eeee-eeee-eeeeeeeeeeee\", </v>
      </c>
      <c r="BS17" s="104" t="str">
        <f>"\""versionNumber\"" : \""" &amp; demoPosts[[#This Row],[versionNumber]] &amp; "\"", "</f>
        <v xml:space="preserve">\"versionNumber\" : \"1\", </v>
      </c>
      <c r="BT17" s="106" t="str">
        <f>"\""allowFormatting\"" : " &amp; demoPosts[[#This Row],[allowFormatting]] &amp; ", "</f>
        <v xml:space="preserve">\"allowFormatting\" : true, </v>
      </c>
      <c r="BU17" s="104" t="str">
        <f>"\""canForward\"" : " &amp; demoPosts[[#This Row],[canForward]] &amp; ", "</f>
        <v xml:space="preserve">\"canForward\" : true, </v>
      </c>
      <c r="BV17" s="104" t="str">
        <f t="shared" si="3"/>
        <v xml:space="preserve">\"referents\" : \"\", </v>
      </c>
      <c r="BW17" s="104" t="str">
        <f>"\""contractType\"" : \""" &amp; demoPosts[[#This Row],[contractType]] &amp; "\"", "</f>
        <v xml:space="preserve">\"contractType\" : \"contest\", </v>
      </c>
      <c r="BX17" s="104" t="str">
        <f>"\""budget\"" : \""" &amp; demoPosts[[#This Row],[budget]] &amp; "\"""</f>
        <v>\"budget\" : \"2350.3\"</v>
      </c>
      <c r="BY17"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7" s="104" t="str">
        <f>"\""text\"" : \""" &amp; demoPosts[[#This Row],[messageText]] &amp; "\"","</f>
        <v>\"text\" : \"\",</v>
      </c>
      <c r="CA17" s="104" t="str">
        <f>"\""subject\"" : \""" &amp; demoPosts[[#This Row],[messageSubject]] &amp; "\"""</f>
        <v>\"subject\" : \"\"</v>
      </c>
      <c r="CB17"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1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1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7" s="39" t="str">
        <f ca="1">"{\""$type\"":\"""&amp;demoPosts[[#This Row],[$type]]&amp;"\"","&amp;demoPosts[[#This Row],[uidInnerJson]]&amp;demoPosts[[#This Row],[createdInnerJson]]&amp;demoPosts[[#This Row],[modifiedInnerJson]]&amp;demoPosts[[#This Row],[typeDependentContentJson]]&amp;"}"</f>
        <v>{\"$type\":\"shared.models.MessagePost\",\"uid\" : \"58bbeb44-3b4c-4c0c-bda8-2c99c3178e6e\", \"created\" : \"2016-06-02T21:13:12Z\", \"modified\" : \"2002-05-30T09:30:10Z\", \"postContent\": {\"$type\":\"shared.models.MessagePostContent\",\"versionedPostId\" : \"35e60447-747e-496a-afde-65ca182db1c8\", \"versionedPostPredecessorId\" : \"\", \"versionNumber\" : \"1\", \"canForward\" : true, \"text\" : \"\",\"subject\" : \"\"}}</v>
      </c>
      <c r="CF17" s="34" t="str">
        <f>"""uid"" : """&amp;demoPosts[[#This Row],[uid]]&amp;""", "</f>
        <v xml:space="preserve">"uid" : "58bbeb44-3b4c-4c0c-bda8-2c99c3178e6e", </v>
      </c>
      <c r="CG17" s="40" t="str">
        <f>"""src"" : """&amp;demoPosts[[#This Row],[Source]]&amp;""", "</f>
        <v xml:space="preserve">"src" : "0001b786-be60-4980-af3b-d2a9e55d6dae", </v>
      </c>
      <c r="CH17" s="40" t="str">
        <f>"""trgts"" : ["""&amp;demoPosts[[#This Row],[trgt1]]&amp;"""], "</f>
        <v xml:space="preserve">"trgts" : ["eeeeeeee-eeee-eeee-eeee-eeeeeeeeeeee"], </v>
      </c>
      <c r="CI17" t="str">
        <f>"""label"" : ""each([Bitcoin],[Ethereum],[" &amp; demoPosts[[#This Row],[postTypeGuidLabel]]&amp;"])"", "</f>
        <v xml:space="preserve">"label" : "each([Bitcoin],[Ethereum],[MESSAGEPOSTLABEL])", </v>
      </c>
      <c r="CJ17"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"58bbeb44-3b4c-4c0c-bda8-2c99c3178e6e", "value" : "{\"$type\":\"shared.models.MessagePost\",\"uid\" : \"58bbeb44-3b4c-4c0c-bda8-2c99c3178e6e\", \"created\" : \"2016-06-02T21:13:12Z\", \"modified\" : \"2002-05-30T09:30:10Z\", \"postContent\": {\"$type\":\"shared.models.MessagePostContent\",\"versionedPostId\" : \"35e60447-747e-496a-afde-65ca182db1c8\", \"versionedPostPredecessorId\" : \"\", \"versionNumber\" : \"1\", \"canForward\" : true, \"text\" : \"\",\"subject\" : \"\"}}"} , </v>
      </c>
    </row>
    <row r="18" spans="2:88" x14ac:dyDescent="0.25">
      <c r="B18" t="s">
        <v>671</v>
      </c>
      <c r="C18" s="119" t="s">
        <v>1245</v>
      </c>
      <c r="D18" s="3" t="s">
        <v>937</v>
      </c>
      <c r="E18" t="s">
        <v>939</v>
      </c>
      <c r="F18"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8" s="39" t="s">
        <v>946</v>
      </c>
      <c r="H18" s="109" t="s">
        <v>2589</v>
      </c>
      <c r="I18" s="109" t="str">
        <f t="shared" ca="1" si="4"/>
        <v>2016-06-02T21:13:12Z</v>
      </c>
      <c r="J18" s="109" t="s">
        <v>938</v>
      </c>
      <c r="K18" s="39" t="s">
        <v>729</v>
      </c>
      <c r="L18" s="39" t="str">
        <f>+K17</f>
        <v>35e60447-747e-496a-afde-65ca182db1c8</v>
      </c>
      <c r="M18" s="39"/>
      <c r="N18" s="39"/>
      <c r="O18" s="123" t="s">
        <v>1215</v>
      </c>
      <c r="P18" s="123" t="s">
        <v>1215</v>
      </c>
      <c r="Q18" s="123" t="s">
        <v>1215</v>
      </c>
      <c r="R18" s="123" t="s">
        <v>1215</v>
      </c>
      <c r="S18" s="101" t="s">
        <v>938</v>
      </c>
      <c r="T18" s="101" t="s">
        <v>938</v>
      </c>
      <c r="U18" s="101" t="s">
        <v>938</v>
      </c>
      <c r="V18" s="101" t="s">
        <v>938</v>
      </c>
      <c r="W18" s="123" t="s">
        <v>1215</v>
      </c>
      <c r="X18" s="123" t="s">
        <v>1215</v>
      </c>
      <c r="Y18" s="101" t="s">
        <v>967</v>
      </c>
      <c r="Z18" s="124" t="s">
        <v>1215</v>
      </c>
      <c r="AA18" s="123" t="s">
        <v>1215</v>
      </c>
      <c r="AB18" s="101">
        <v>1</v>
      </c>
      <c r="AC18" s="103" t="s">
        <v>1017</v>
      </c>
      <c r="AD18" s="101" t="s">
        <v>1017</v>
      </c>
      <c r="AE18" s="123" t="s">
        <v>1215</v>
      </c>
      <c r="AF18" s="123" t="s">
        <v>1215</v>
      </c>
      <c r="AG18" s="123" t="s">
        <v>1215</v>
      </c>
      <c r="AH18" s="110">
        <v>1</v>
      </c>
      <c r="AI18" s="121"/>
      <c r="AJ18" s="121"/>
      <c r="AK18" s="121"/>
      <c r="AL18" s="121"/>
      <c r="AM18" s="121"/>
      <c r="AN18" s="121"/>
      <c r="AO18" s="121"/>
      <c r="AP18" s="121" t="str">
        <f>"\""name\"" : \"""&amp;demoPosts[[#This Row],[talentProfile.name]]&amp;"\"", "</f>
        <v xml:space="preserve">\"name\" : \"\", </v>
      </c>
      <c r="AQ18" s="121" t="str">
        <f>"\""title\"" : \"""&amp;demoPosts[[#This Row],[talentProfile.title]]&amp;"\"", "</f>
        <v xml:space="preserve">\"title\" : \"\", </v>
      </c>
      <c r="AR18" s="121" t="str">
        <f>"\""capabilities\"" : \"""&amp;demoPosts[[#This Row],[talentProfile.capabilities]]&amp;"\"", "</f>
        <v xml:space="preserve">\"capabilities\" : \"\", </v>
      </c>
      <c r="AS18" s="121" t="str">
        <f>"\""video\"" : \"""&amp;demoPosts[[#This Row],[talentProfile.video]]&amp;"\"" "</f>
        <v xml:space="preserve">\"video\" : \"\" </v>
      </c>
      <c r="AT18" s="121"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\"3759419c-5cf5-4588-96d8-2db808fc8795\", \"versionedPostPredecessorId\" : \"35e60447-747e-496a-afde-65ca182db1c8\", \"versionNumber\" : \"1\", \"canForward\" : true, \"talentProfile\": {\"$type\":\"shared.models.TalentProfile\",\"name\" : \"\", \"title\" : \"\", \"capabilities\" : \"\", \"video\" : \"\" }}</v>
      </c>
      <c r="AU18" s="118" t="str">
        <f>"\""uid\"" : \"""&amp;demoPosts[[#This Row],[uid]]&amp;"\"", "</f>
        <v xml:space="preserve">\"uid\" : \"622fa125-de3d-4402-a026-556267a06041\", </v>
      </c>
      <c r="AV18" s="39" t="str">
        <f>"\""text\"" : \""" &amp;demoPosts[[#This Row],[text]] &amp; "\"", "</f>
        <v xml:space="preserve">\"text\" : \"hi sellerProfile revised\", </v>
      </c>
      <c r="AW18" s="39" t="str">
        <f t="shared" si="0"/>
        <v xml:space="preserve">\"type\" : \"TEXT\", </v>
      </c>
      <c r="AX18" s="39" t="str">
        <f ca="1">"\""created\"" : \""" &amp; demoPosts[[#This Row],[created]] &amp; "\"", "</f>
        <v xml:space="preserve">\"created\" : \"2016-06-02T21:13:12Z\", </v>
      </c>
      <c r="AY18" s="39" t="str">
        <f>"\""modified\"" : \""" &amp; demoPosts[[#This Row],[modified]] &amp; "\"", "</f>
        <v xml:space="preserve">\"modified\" : \"2002-05-30T09:30:10Z\", </v>
      </c>
      <c r="AZ18" s="39" t="str">
        <f ca="1">"\""created\"" : \""" &amp; demoPosts[[#This Row],[created]] &amp; "\"", "</f>
        <v xml:space="preserve">\"created\" : \"2016-06-02T21:13:12Z\", </v>
      </c>
      <c r="BA18" s="39" t="str">
        <f>"\""modified\"" : \""" &amp; demoPosts[[#This Row],[modified]] &amp; "\"", "</f>
        <v xml:space="preserve">\"modified\" : \"2002-05-30T09:30:10Z\", </v>
      </c>
      <c r="BB18" s="39" t="str">
        <f>"\""labels\"" : \""each([Bitcoin],[Ethereum],[" &amp; demoPosts[[#This Row],[postTypeGuidLabel]]&amp;"])\"", "</f>
        <v xml:space="preserve">\"labels\" : \"each([Bitcoin],[Ethereum],[MESSAGEPOSTLABEL])\", </v>
      </c>
      <c r="BC18" s="39" t="str">
        <f t="shared" si="1"/>
        <v>\"connections\":[{\"source\":\"alias://ff5136ad023a66644c4f4a8e2a495bb34689/alias\",\"target\":\"alias://0e65bd3a974ed1d7c195f94055c93537827f/alias\",\"label\":\"f0186f0d-c862-4ee3-9c09-b850a9d745a7\"}],</v>
      </c>
      <c r="BD18" s="39" t="str">
        <f>"\""versionedPostId\"" : \""" &amp; demoPosts[[#This Row],[versionedPost.id]] &amp; "\"", "</f>
        <v xml:space="preserve">\"versionedPostId\" : \"3759419c-5cf5-4588-96d8-2db808fc8795\", </v>
      </c>
      <c r="BE18" s="39" t="str">
        <f>"\""versionedPostPredecessorId\"" : \""" &amp; demoPosts[[#This Row],[versionedPost.predecessorID]] &amp; "\"", "</f>
        <v xml:space="preserve">\"versionedPostPredecessorId\" : \"35e60447-747e-496a-afde-65ca182db1c8\", </v>
      </c>
      <c r="BF18" s="102" t="str">
        <f>"\""jobPostType\"" : \""" &amp; demoPosts[[#This Row],[jobPostType]] &amp; "\"", "</f>
        <v xml:space="preserve">\"jobPostType\" : \"na\", </v>
      </c>
      <c r="BG18" s="102" t="str">
        <f>"\""name\"" : \""" &amp; demoPosts[[#This Row],[summary]] &amp; "\"", "</f>
        <v xml:space="preserve">\"name\" : \"na\", </v>
      </c>
      <c r="BH18" s="102" t="str">
        <f>"\""description\"" : \""" &amp; demoPosts[[#This Row],[description]] &amp; "\"", "</f>
        <v xml:space="preserve">\"description\" : \"na\", </v>
      </c>
      <c r="BI18" s="102" t="str">
        <f>"\""message\"" : \""" &amp; demoPosts[[#This Row],[message]] &amp; "\"", "</f>
        <v xml:space="preserve">\"message\" : \"na\", </v>
      </c>
      <c r="BJ18" s="102" t="str">
        <f>"\""postedDate\"" : \""" &amp; demoPosts[[#This Row],[message]] &amp; "\"", "</f>
        <v xml:space="preserve">\"postedDate\" : \"na\", </v>
      </c>
      <c r="BK18" s="102" t="str">
        <f>"\""broadcastDate\"" : \""" &amp; demoPosts[[#This Row],[broadcastDate]] &amp; "\"", "</f>
        <v xml:space="preserve">\"broadcastDate\" : \"2002-05-30T09:30:10Z\", </v>
      </c>
      <c r="BL18" s="102" t="str">
        <f>"\""startDate\"" : \""" &amp; demoPosts[[#This Row],[startDate]] &amp; "\"", "</f>
        <v xml:space="preserve">\"startDate\" : \"2002-05-30T09:30:10Z\", </v>
      </c>
      <c r="BM18" s="102" t="str">
        <f>"\""endDate\"" : \""" &amp; demoPosts[[#This Row],[endDate]] &amp; "\"", "</f>
        <v xml:space="preserve">\"endDate\" : \"2002-05-30T09:30:10Z\", </v>
      </c>
      <c r="BN18" s="102" t="str">
        <f>"\""currency\"" : \""" &amp; demoPosts[[#This Row],[currency]] &amp; "\"", "</f>
        <v xml:space="preserve">\"currency\" : \"na\", </v>
      </c>
      <c r="BO18" s="102" t="str">
        <f>"\""workLocation\"" : \""" &amp; demoPosts[[#This Row],[workLocation]] &amp; "\"", "</f>
        <v xml:space="preserve">\"workLocation\" : \"na\", </v>
      </c>
      <c r="BP18" s="102" t="str">
        <f>"\""isPayoutInPieces\"" : \""" &amp; demoPosts[[#This Row],[isPayoutInPieces]] &amp; "\"", "</f>
        <v xml:space="preserve">\"isPayoutInPieces\" : \"false\", </v>
      </c>
      <c r="BQ18" s="102" t="str">
        <f t="shared" si="2"/>
        <v xml:space="preserve">\"skillNeeded\" : \"\", </v>
      </c>
      <c r="BR18" s="102" t="str">
        <f>"\""posterId\"" : \""" &amp; demoPosts[[#This Row],[posterId]] &amp; "\"", "</f>
        <v xml:space="preserve">\"posterId\" : \"na\", </v>
      </c>
      <c r="BS18" s="102" t="str">
        <f>"\""versionNumber\"" : \""" &amp; demoPosts[[#This Row],[versionNumber]] &amp; "\"", "</f>
        <v xml:space="preserve">\"versionNumber\" : \"1\", </v>
      </c>
      <c r="BT18" s="102" t="str">
        <f>"\""allowFormatting\"" : " &amp; demoPosts[[#This Row],[allowFormatting]] &amp; ", "</f>
        <v xml:space="preserve">\"allowFormatting\" : true, </v>
      </c>
      <c r="BU18" s="102" t="str">
        <f>"\""canForward\"" : " &amp; demoPosts[[#This Row],[canForward]] &amp; ", "</f>
        <v xml:space="preserve">\"canForward\" : true, </v>
      </c>
      <c r="BV18" s="102" t="str">
        <f t="shared" si="3"/>
        <v xml:space="preserve">\"referents\" : \"\", </v>
      </c>
      <c r="BW18" s="102" t="str">
        <f>"\""contractType\"" : \""" &amp; demoPosts[[#This Row],[contractType]] &amp; "\"", "</f>
        <v xml:space="preserve">\"contractType\" : \"contest\", </v>
      </c>
      <c r="BX18" s="102" t="str">
        <f>"\""budget\"" : \""" &amp; demoPosts[[#This Row],[budget]] &amp; "\"""</f>
        <v>\"budget\" : \"na\"</v>
      </c>
      <c r="BY18"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\"3759419c-5cf5-4588-96d8-2db808fc8795\",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18" s="104" t="str">
        <f>"\""text\"" : \""" &amp; demoPosts[[#This Row],[messageText]] &amp; "\"","</f>
        <v>\"text\" : \"\",</v>
      </c>
      <c r="CA18" s="104" t="str">
        <f>"\""subject\"" : \""" &amp; demoPosts[[#This Row],[messageSubject]] &amp; "\"""</f>
        <v>\"subject\" : \"\"</v>
      </c>
      <c r="CB18"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\"3759419c-5cf5-4588-96d8-2db808fc8795\", \"versionedPostPredecessorId\" : \"35e60447-747e-496a-afde-65ca182db1c8\", \"versionNumber\" : \"1\", \"canForward\" : true, \"text\" : \"\",\"subject\" : \"\"}</v>
      </c>
      <c r="CC18"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\"3759419c-5cf5-4588-96d8-2db808fc8795\", \"versionedPostPredecessorId\" : \"35e60447-747e-496a-afde-65ca182db1c8\", \"versionNumber\" : \"1\", \"canForward\" : true, \"text\" : \"\",\"subject\" : \"\"}</v>
      </c>
      <c r="CD18"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8" s="39" t="str">
        <f ca="1">"{\""$type\"":\"""&amp;demoPosts[[#This Row],[$type]]&amp;"\"","&amp;demoPosts[[#This Row],[uidInnerJson]]&amp;demoPosts[[#This Row],[createdInnerJson]]&amp;demoPosts[[#This Row],[modifiedInnerJson]]&amp;demoPosts[[#This Row],[typeDependentContentJson]]&amp;"}"</f>
        <v>{\"$type\":\"shared.models.MessagePost\",\"uid\" : \"622fa125-de3d-4402-a026-556267a06041\", \"created\" : \"2016-06-02T21:13:12Z\", \"modified\" : \"2002-05-30T09:30:10Z\", \"postContent\": {\"$type\":\"shared.models.MessagePostContent\",\"versionedPostId\" : \"3759419c-5cf5-4588-96d8-2db808fc8795\", \"versionedPostPredecessorId\" : \"35e60447-747e-496a-afde-65ca182db1c8\", \"versionNumber\" : \"1\", \"canForward\" : true, \"text\" : \"\",\"subject\" : \"\"}}</v>
      </c>
      <c r="CF18" s="118" t="str">
        <f>"""uid"" : """&amp;demoPosts[[#This Row],[uid]]&amp;""", "</f>
        <v xml:space="preserve">"uid" : "622fa125-de3d-4402-a026-556267a06041", </v>
      </c>
      <c r="CG18" t="str">
        <f>"""src"" : """&amp;demoPosts[[#This Row],[Source]]&amp;""", "</f>
        <v xml:space="preserve">"src" : "0001b786-be60-4980-af3b-d2a9e55d6dae", </v>
      </c>
      <c r="CH18" t="str">
        <f>"""trgts"" : ["""&amp;demoPosts[[#This Row],[trgt1]]&amp;"""], "</f>
        <v xml:space="preserve">"trgts" : ["eeeeeeee-eeee-eeee-eeee-eeeeeeeeeeee"], </v>
      </c>
      <c r="CI18" t="str">
        <f>"""label"" : ""each([Bitcoin],[Ethereum],[" &amp; demoPosts[[#This Row],[postTypeGuidLabel]]&amp;"])"", "</f>
        <v xml:space="preserve">"label" : "each([Bitcoin],[Ethereum],[MESSAGEPOSTLABEL])", </v>
      </c>
      <c r="CJ18"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"622fa125-de3d-4402-a026-556267a06041", "value" : "{\"$type\":\"shared.models.MessagePost\",\"uid\" : \"622fa125-de3d-4402-a026-556267a06041\", \"created\" : \"2016-06-02T21:13:12Z\", \"modified\" : \"2002-05-30T09:30:10Z\", \"postContent\": {\"$type\":\"shared.models.MessagePostContent\",\"versionedPostId\" : \"3759419c-5cf5-4588-96d8-2db808fc8795\", \"versionedPostPredecessorId\" : \"35e60447-747e-496a-afde-65ca182db1c8\", \"versionNumber\" : \"1\", \"canForward\" : true, \"text\" : \"\",\"subject\" : \"\"}}"} , </v>
      </c>
    </row>
    <row r="19" spans="2:88" x14ac:dyDescent="0.25">
      <c r="B19" s="5" t="s">
        <v>672</v>
      </c>
      <c r="C19" s="119" t="s">
        <v>1245</v>
      </c>
      <c r="D19" s="3" t="s">
        <v>937</v>
      </c>
      <c r="E19" t="s">
        <v>939</v>
      </c>
      <c r="F19"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19" s="109" t="s">
        <v>949</v>
      </c>
      <c r="H19" s="109" t="s">
        <v>2589</v>
      </c>
      <c r="I19" s="109" t="str">
        <f t="shared" ca="1" si="4"/>
        <v>2016-06-02T21:13:12Z</v>
      </c>
      <c r="J19" s="109" t="s">
        <v>938</v>
      </c>
      <c r="K19" s="109" t="s">
        <v>720</v>
      </c>
      <c r="L19" s="109"/>
      <c r="M19" s="109"/>
      <c r="N19" s="109"/>
      <c r="O19" s="122" t="s">
        <v>1095</v>
      </c>
      <c r="P19" s="122" t="s">
        <v>1094</v>
      </c>
      <c r="Q19" s="122" t="s">
        <v>1096</v>
      </c>
      <c r="R19" s="122" t="s">
        <v>1214</v>
      </c>
      <c r="S19" s="112" t="s">
        <v>938</v>
      </c>
      <c r="T19" s="112" t="s">
        <v>938</v>
      </c>
      <c r="U19" s="112" t="s">
        <v>938</v>
      </c>
      <c r="V19" s="112" t="s">
        <v>938</v>
      </c>
      <c r="W19" s="122" t="s">
        <v>752</v>
      </c>
      <c r="X19" s="122" t="s">
        <v>1013</v>
      </c>
      <c r="Y19" s="112" t="s">
        <v>967</v>
      </c>
      <c r="Z19" s="122" t="s">
        <v>1087</v>
      </c>
      <c r="AA19" s="122" t="s">
        <v>937</v>
      </c>
      <c r="AB19" s="112">
        <v>1</v>
      </c>
      <c r="AC19" s="111" t="s">
        <v>1017</v>
      </c>
      <c r="AD19" s="112" t="s">
        <v>1017</v>
      </c>
      <c r="AE19" s="122" t="s">
        <v>1092</v>
      </c>
      <c r="AF19" s="122" t="s">
        <v>683</v>
      </c>
      <c r="AG19" s="122">
        <v>2350.3000000000002</v>
      </c>
      <c r="AH19" s="110">
        <v>1</v>
      </c>
      <c r="AI19" s="122"/>
      <c r="AJ19" s="122"/>
      <c r="AK19" s="122"/>
      <c r="AL19" s="122"/>
      <c r="AM19" s="122"/>
      <c r="AN19" s="122"/>
      <c r="AO19" s="122"/>
      <c r="AP19" s="122" t="str">
        <f>"\""name\"" : \"""&amp;demoPosts[[#This Row],[talentProfile.name]]&amp;"\"", "</f>
        <v xml:space="preserve">\"name\" : \"\", </v>
      </c>
      <c r="AQ19" s="122" t="str">
        <f>"\""title\"" : \"""&amp;demoPosts[[#This Row],[talentProfile.title]]&amp;"\"", "</f>
        <v xml:space="preserve">\"title\" : \"\", </v>
      </c>
      <c r="AR19" s="122" t="str">
        <f>"\""capabilities\"" : \"""&amp;demoPosts[[#This Row],[talentProfile.capabilities]]&amp;"\"", "</f>
        <v xml:space="preserve">\"capabilities\" : \"\", </v>
      </c>
      <c r="AS19" s="122" t="str">
        <f>"\""video\"" : \"""&amp;demoPosts[[#This Row],[talentProfile.video]]&amp;"\"" "</f>
        <v xml:space="preserve">\"video\" : \"\" </v>
      </c>
      <c r="AT19"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\"8ecf4d27-e2d1-442f-b2d6-9a2fc00a222f\", \"versionedPostPredecessorId\" : \"\", \"versionNumber\" : \"1\", \"canForward\" : true, \"talentProfile\": {\"$type\":\"shared.models.TalentProfile\",\"name\" : \"\", \"title\" : \"\", \"capabilities\" : \"\", \"video\" : \"\" }}</v>
      </c>
      <c r="AU19" s="34" t="str">
        <f>"\""uid\"" : \"""&amp;demoPosts[[#This Row],[uid]]&amp;"\"", "</f>
        <v xml:space="preserve">\"uid\" : \"6bbef5b3-b3e4-4260-bb10-1445b4901b79\", </v>
      </c>
      <c r="AV19" s="39" t="str">
        <f>"\""text\"" : \""" &amp;demoPosts[[#This Row],[text]] &amp; "\"", "</f>
        <v xml:space="preserve">\"text\" : \"hi buyerProfile\", </v>
      </c>
      <c r="AW19" s="39" t="str">
        <f t="shared" si="0"/>
        <v xml:space="preserve">\"type\" : \"TEXT\", </v>
      </c>
      <c r="AX19" s="39" t="str">
        <f ca="1">"\""created\"" : \""" &amp; demoPosts[[#This Row],[created]] &amp; "\"", "</f>
        <v xml:space="preserve">\"created\" : \"2016-06-02T21:13:12Z\", </v>
      </c>
      <c r="AY19" s="39" t="str">
        <f>"\""modified\"" : \""" &amp; demoPosts[[#This Row],[modified]] &amp; "\"", "</f>
        <v xml:space="preserve">\"modified\" : \"2002-05-30T09:30:10Z\", </v>
      </c>
      <c r="AZ19" s="39" t="str">
        <f ca="1">"\""created\"" : \""" &amp; demoPosts[[#This Row],[created]] &amp; "\"", "</f>
        <v xml:space="preserve">\"created\" : \"2016-06-02T21:13:12Z\", </v>
      </c>
      <c r="BA19" s="39" t="str">
        <f>"\""modified\"" : \""" &amp; demoPosts[[#This Row],[modified]] &amp; "\"", "</f>
        <v xml:space="preserve">\"modified\" : \"2002-05-30T09:30:10Z\", </v>
      </c>
      <c r="BB19" t="str">
        <f>"\""labels\"" : \""each([Bitcoin],[Ethereum],[" &amp; demoPosts[[#This Row],[postTypeGuidLabel]]&amp;"])\"", "</f>
        <v xml:space="preserve">\"labels\" : \"each([Bitcoin],[Ethereum],[MESSAGEPOSTLABEL])\", </v>
      </c>
      <c r="BC19" t="str">
        <f t="shared" si="1"/>
        <v>\"connections\":[{\"source\":\"alias://ff5136ad023a66644c4f4a8e2a495bb34689/alias\",\"target\":\"alias://0e65bd3a974ed1d7c195f94055c93537827f/alias\",\"label\":\"f0186f0d-c862-4ee3-9c09-b850a9d745a7\"}],</v>
      </c>
      <c r="BD19" s="39" t="str">
        <f>"\""versionedPostId\"" : \""" &amp; demoPosts[[#This Row],[versionedPost.id]] &amp; "\"", "</f>
        <v xml:space="preserve">\"versionedPostId\" : \"8ecf4d27-e2d1-442f-b2d6-9a2fc00a222f\", </v>
      </c>
      <c r="BE19" s="39" t="str">
        <f>"\""versionedPostPredecessorId\"" : \""" &amp; demoPosts[[#This Row],[versionedPost.predecessorID]] &amp; "\"", "</f>
        <v xml:space="preserve">\"versionedPostPredecessorId\" : \"\", </v>
      </c>
      <c r="BF19" s="39" t="str">
        <f>"\""jobPostType\"" : \""" &amp; demoPosts[[#This Row],[jobPostType]] &amp; "\"", "</f>
        <v xml:space="preserve">\"jobPostType\" : \"Project-Hourly\", </v>
      </c>
      <c r="BG19" s="39" t="str">
        <f>"\""name\"" : \""" &amp; demoPosts[[#This Row],[summary]] &amp; "\"", "</f>
        <v xml:space="preserve">\"name\" : \"Front-end web page for Blockchain network currently set up on cloud server\", </v>
      </c>
      <c r="BH19" s="39" t="str">
        <f>"\""description\"" : \""" &amp; demoPosts[[#This Row],[description]] &amp; "\"", "</f>
        <v xml:space="preserve">\"description\"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v>
      </c>
      <c r="BI19" s="39" t="str">
        <f>"\""message\"" : \""" &amp; demoPosts[[#This Row],[message]] &amp; "\"", "</f>
        <v xml:space="preserve">\"message\" : \"hi\", </v>
      </c>
      <c r="BJ19" s="39" t="str">
        <f>"\""postedDate\"" : \""" &amp; demoPosts[[#This Row],[message]] &amp; "\"", "</f>
        <v xml:space="preserve">\"postedDate\" : \"hi\", </v>
      </c>
      <c r="BK19" s="39" t="str">
        <f>"\""broadcastDate\"" : \""" &amp; demoPosts[[#This Row],[broadcastDate]] &amp; "\"", "</f>
        <v xml:space="preserve">\"broadcastDate\" : \"2002-05-30T09:30:10Z\", </v>
      </c>
      <c r="BL19" s="39" t="str">
        <f>"\""startDate\"" : \""" &amp; demoPosts[[#This Row],[startDate]] &amp; "\"", "</f>
        <v xml:space="preserve">\"startDate\" : \"2002-05-30T09:30:10Z\", </v>
      </c>
      <c r="BM19" s="39" t="str">
        <f>"\""endDate\"" : \""" &amp; demoPosts[[#This Row],[endDate]] &amp; "\"", "</f>
        <v xml:space="preserve">\"endDate\" : \"2002-05-30T09:30:10Z\", </v>
      </c>
      <c r="BN19" s="39" t="str">
        <f>"\""currency\"" : \""" &amp; demoPosts[[#This Row],[currency]] &amp; "\"", "</f>
        <v xml:space="preserve">\"currency\" : \"USD\", </v>
      </c>
      <c r="BO19" s="39" t="str">
        <f>"\""workLocation\"" : \""" &amp; demoPosts[[#This Row],[workLocation]] &amp; "\"", "</f>
        <v xml:space="preserve">\"workLocation\" : \"United States\", </v>
      </c>
      <c r="BP19" s="39" t="str">
        <f>"\""isPayoutInPieces\"" : \""" &amp; demoPosts[[#This Row],[isPayoutInPieces]] &amp; "\"", "</f>
        <v xml:space="preserve">\"isPayoutInPieces\" : \"false\", </v>
      </c>
      <c r="BQ19" s="39" t="str">
        <f t="shared" si="2"/>
        <v xml:space="preserve">\"skillNeeded\" : \"\", </v>
      </c>
      <c r="BR19" s="39" t="str">
        <f>"\""posterId\"" : \""" &amp; demoPosts[[#This Row],[posterId]] &amp; "\"", "</f>
        <v xml:space="preserve">\"posterId\" : \"eeeeeeee-eeee-eeee-eeee-eeeeeeeeeeee\", </v>
      </c>
      <c r="BS19" s="39" t="str">
        <f>"\""versionNumber\"" : \""" &amp; demoPosts[[#This Row],[versionNumber]] &amp; "\"", "</f>
        <v xml:space="preserve">\"versionNumber\" : \"1\", </v>
      </c>
      <c r="BT19" s="39" t="str">
        <f>"\""allowFormatting\"" : " &amp; demoPosts[[#This Row],[allowFormatting]] &amp; ", "</f>
        <v xml:space="preserve">\"allowFormatting\" : true, </v>
      </c>
      <c r="BU19" s="39" t="str">
        <f>"\""canForward\"" : " &amp; demoPosts[[#This Row],[canForward]] &amp; ", "</f>
        <v xml:space="preserve">\"canForward\" : true, </v>
      </c>
      <c r="BV19" s="39" t="str">
        <f t="shared" si="3"/>
        <v xml:space="preserve">\"referents\" : \"\", </v>
      </c>
      <c r="BW19" s="39" t="str">
        <f>"\""contractType\"" : \""" &amp; demoPosts[[#This Row],[contractType]] &amp; "\"", "</f>
        <v xml:space="preserve">\"contractType\" : \"contest\", </v>
      </c>
      <c r="BX19" s="39" t="str">
        <f>"\""budget\"" : \""" &amp; demoPosts[[#This Row],[budget]] &amp; "\"""</f>
        <v>\"budget\" : \"2350.3\"</v>
      </c>
      <c r="BY19" s="39"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\"8ecf4d27-e2d1-442f-b2d6-9a2fc00a222f\", \"versionedPostPredecessorId\" : \"\", \"jobPostType\" : \"Project-Hourly\", \"name\" : \"Front-end web page for Blockchain network currently set up on cloud server\", \"description\" : \"Develop a front-end web interface for a game to be played by employees of the organisation. All back-end data processing is done in a simplified version of Blockchain environment that is currently set up and fully operational on Microsoft Azure cloud server.  Project description: In order to play the game a user must have a fitness sportsband and have it registered under the organisation’s corporate group.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19" s="104" t="str">
        <f>"\""text\"" : \""" &amp; demoPosts[[#This Row],[messageText]] &amp; "\"","</f>
        <v>\"text\" : \"\",</v>
      </c>
      <c r="CA19" s="104" t="str">
        <f>"\""subject\"" : \""" &amp; demoPosts[[#This Row],[messageSubject]] &amp; "\"""</f>
        <v>\"subject\" : \"\"</v>
      </c>
      <c r="CB19" s="39"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\"8ecf4d27-e2d1-442f-b2d6-9a2fc00a222f\", \"versionedPostPredecessorId\" : \"\", \"versionNumber\" : \"1\", \"canForward\" : true, \"text\" : \"\",\"subject\" : \"\"}</v>
      </c>
      <c r="CC19"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\"8ecf4d27-e2d1-442f-b2d6-9a2fc00a222f\", \"versionedPostPredecessorId\" : \"\", \"versionNumber\" : \"1\", \"canForward\" : true, \"text\" : \"\",\"subject\" : \"\"}</v>
      </c>
      <c r="CD19"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19" s="39" t="str">
        <f ca="1">"{\""$type\"":\"""&amp;demoPosts[[#This Row],[$type]]&amp;"\"","&amp;demoPosts[[#This Row],[uidInnerJson]]&amp;demoPosts[[#This Row],[createdInnerJson]]&amp;demoPosts[[#This Row],[modifiedInnerJson]]&amp;demoPosts[[#This Row],[typeDependentContentJson]]&amp;"}"</f>
        <v>{\"$type\":\"shared.models.MessagePost\",\"uid\" : \"6bbef5b3-b3e4-4260-bb10-1445b4901b79\", \"created\" : \"2016-06-02T21:13:12Z\", \"modified\" : \"2002-05-30T09:30:10Z\", \"postContent\": {\"$type\":\"shared.models.MessagePostContent\",\"versionedPostId\" : \"8ecf4d27-e2d1-442f-b2d6-9a2fc00a222f\", \"versionedPostPredecessorId\" : \"\", \"versionNumber\" : \"1\", \"canForward\" : true, \"text\" : \"\",\"subject\" : \"\"}}</v>
      </c>
      <c r="CF19" s="34" t="str">
        <f>"""uid"" : """&amp;demoPosts[[#This Row],[uid]]&amp;""", "</f>
        <v xml:space="preserve">"uid" : "6bbef5b3-b3e4-4260-bb10-1445b4901b79", </v>
      </c>
      <c r="CG19" t="str">
        <f>"""src"" : """&amp;demoPosts[[#This Row],[Source]]&amp;""", "</f>
        <v xml:space="preserve">"src" : "0001b786-be60-4980-af3b-d2a9e55d6dae", </v>
      </c>
      <c r="CH19" t="str">
        <f>"""trgts"" : ["""&amp;demoPosts[[#This Row],[trgt1]]&amp;"""], "</f>
        <v xml:space="preserve">"trgts" : ["eeeeeeee-eeee-eeee-eeee-eeeeeeeeeeee"], </v>
      </c>
      <c r="CI19" t="str">
        <f>"""label"" : ""each([Bitcoin],[Ethereum],[" &amp; demoPosts[[#This Row],[postTypeGuidLabel]]&amp;"])"", "</f>
        <v xml:space="preserve">"label" : "each([Bitcoin],[Ethereum],[MESSAGEPOSTLABEL])", </v>
      </c>
      <c r="CJ19" s="35"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"6bbef5b3-b3e4-4260-bb10-1445b4901b79", "value" : "{\"$type\":\"shared.models.MessagePost\",\"uid\" : \"6bbef5b3-b3e4-4260-bb10-1445b4901b79\", \"created\" : \"2016-06-02T21:13:12Z\", \"modified\" : \"2002-05-30T09:30:10Z\", \"postContent\": {\"$type\":\"shared.models.MessagePostContent\",\"versionedPostId\" : \"8ecf4d27-e2d1-442f-b2d6-9a2fc00a222f\", \"versionedPostPredecessorId\" : \"\", \"versionNumber\" : \"1\", \"canForward\" : true, \"text\" : \"\",\"subject\" : \"\"}}"} , </v>
      </c>
    </row>
    <row r="20" spans="2:88" x14ac:dyDescent="0.25">
      <c r="B20" t="s">
        <v>678</v>
      </c>
      <c r="C20" s="119" t="s">
        <v>1245</v>
      </c>
      <c r="D20" s="3" t="s">
        <v>937</v>
      </c>
      <c r="E20" t="s">
        <v>939</v>
      </c>
      <c r="F2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0" s="39" t="s">
        <v>959</v>
      </c>
      <c r="H20" s="109" t="s">
        <v>2589</v>
      </c>
      <c r="I20" s="109" t="str">
        <f t="shared" ca="1" si="4"/>
        <v>2016-06-02T21:13:12Z</v>
      </c>
      <c r="J20" s="109" t="s">
        <v>938</v>
      </c>
      <c r="K20" s="39" t="s">
        <v>958</v>
      </c>
      <c r="L20" s="39" t="str">
        <f>+K19</f>
        <v>8ecf4d27-e2d1-442f-b2d6-9a2fc00a222f</v>
      </c>
      <c r="M20" s="39"/>
      <c r="N20" s="39"/>
      <c r="O20" s="102" t="s">
        <v>1215</v>
      </c>
      <c r="P20" s="102" t="s">
        <v>1215</v>
      </c>
      <c r="Q20" s="102" t="s">
        <v>1215</v>
      </c>
      <c r="R20" s="102" t="s">
        <v>1215</v>
      </c>
      <c r="S20" s="101" t="s">
        <v>938</v>
      </c>
      <c r="T20" s="101" t="s">
        <v>938</v>
      </c>
      <c r="U20" s="101" t="s">
        <v>938</v>
      </c>
      <c r="V20" s="101" t="s">
        <v>938</v>
      </c>
      <c r="W20" s="102" t="s">
        <v>1215</v>
      </c>
      <c r="X20" s="102" t="s">
        <v>1215</v>
      </c>
      <c r="Y20" s="101" t="s">
        <v>967</v>
      </c>
      <c r="Z20" s="102" t="s">
        <v>1215</v>
      </c>
      <c r="AA20" s="102" t="s">
        <v>1215</v>
      </c>
      <c r="AB20" s="101">
        <v>1</v>
      </c>
      <c r="AC20" s="103" t="s">
        <v>1017</v>
      </c>
      <c r="AD20" s="101" t="s">
        <v>1017</v>
      </c>
      <c r="AE20" s="102" t="s">
        <v>1215</v>
      </c>
      <c r="AF20" s="102" t="s">
        <v>1215</v>
      </c>
      <c r="AG20" s="102" t="s">
        <v>1215</v>
      </c>
      <c r="AH20" s="110">
        <v>1</v>
      </c>
      <c r="AI20" s="102"/>
      <c r="AJ20" s="102"/>
      <c r="AK20" s="102"/>
      <c r="AL20" s="102"/>
      <c r="AM20" s="102"/>
      <c r="AN20" s="102"/>
      <c r="AO20" s="102"/>
      <c r="AP20" s="102" t="str">
        <f>"\""name\"" : \"""&amp;demoPosts[[#This Row],[talentProfile.name]]&amp;"\"", "</f>
        <v xml:space="preserve">\"name\" : \"\", </v>
      </c>
      <c r="AQ20" s="102" t="str">
        <f>"\""title\"" : \"""&amp;demoPosts[[#This Row],[talentProfile.title]]&amp;"\"", "</f>
        <v xml:space="preserve">\"title\" : \"\", </v>
      </c>
      <c r="AR20" s="102" t="str">
        <f>"\""capabilities\"" : \"""&amp;demoPosts[[#This Row],[talentProfile.capabilities]]&amp;"\"", "</f>
        <v xml:space="preserve">\"capabilities\" : \"\", </v>
      </c>
      <c r="AS20" s="102" t="str">
        <f>"\""video\"" : \"""&amp;demoPosts[[#This Row],[talentProfile.video]]&amp;"\"" "</f>
        <v xml:space="preserve">\"video\" : \"\" </v>
      </c>
      <c r="AT20"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\"dbf62260-f2ec-4bfc-86fb-49c180c3987f\", \"versionedPostPredecessorId\" : \"8ecf4d27-e2d1-442f-b2d6-9a2fc00a222f\", \"versionNumber\" : \"1\", \"canForward\" : true, \"talentProfile\": {\"$type\":\"shared.models.TalentProfile\",\"name\" : \"\", \"title\" : \"\", \"capabilities\" : \"\", \"video\" : \"\" }}</v>
      </c>
      <c r="AU20" s="34" t="str">
        <f>"\""uid\"" : \"""&amp;demoPosts[[#This Row],[uid]]&amp;"\"", "</f>
        <v xml:space="preserve">\"uid\" : \"80ed0252-ebb6-4e2a-a648-e0de71222247\", </v>
      </c>
      <c r="AV20" s="39" t="str">
        <f>"\""text\"" : \""" &amp;demoPosts[[#This Row],[text]] &amp; "\"", "</f>
        <v xml:space="preserve">\"text\" : \"New revised project to refactor C# classes …\", </v>
      </c>
      <c r="AW20" s="39" t="str">
        <f t="shared" si="0"/>
        <v xml:space="preserve">\"type\" : \"TEXT\", </v>
      </c>
      <c r="AX20" s="39" t="str">
        <f ca="1">"\""created\"" : \""" &amp; demoPosts[[#This Row],[created]] &amp; "\"", "</f>
        <v xml:space="preserve">\"created\" : \"2016-06-02T21:13:12Z\", </v>
      </c>
      <c r="AY20" s="39" t="str">
        <f>"\""modified\"" : \""" &amp; demoPosts[[#This Row],[modified]] &amp; "\"", "</f>
        <v xml:space="preserve">\"modified\" : \"2002-05-30T09:30:10Z\", </v>
      </c>
      <c r="AZ20" s="39" t="str">
        <f ca="1">"\""created\"" : \""" &amp; demoPosts[[#This Row],[created]] &amp; "\"", "</f>
        <v xml:space="preserve">\"created\" : \"2016-06-02T21:13:12Z\", </v>
      </c>
      <c r="BA20" s="39" t="str">
        <f>"\""modified\"" : \""" &amp; demoPosts[[#This Row],[modified]] &amp; "\"", "</f>
        <v xml:space="preserve">\"modified\" : \"2002-05-30T09:30:10Z\", </v>
      </c>
      <c r="BB20" s="39" t="str">
        <f>"\""labels\"" : \""each([Bitcoin],[Ethereum],[" &amp; demoPosts[[#This Row],[postTypeGuidLabel]]&amp;"])\"", "</f>
        <v xml:space="preserve">\"labels\" : \"each([Bitcoin],[Ethereum],[MESSAGEPOSTLABEL])\", </v>
      </c>
      <c r="BC20" s="39" t="str">
        <f t="shared" si="1"/>
        <v>\"connections\":[{\"source\":\"alias://ff5136ad023a66644c4f4a8e2a495bb34689/alias\",\"target\":\"alias://0e65bd3a974ed1d7c195f94055c93537827f/alias\",\"label\":\"f0186f0d-c862-4ee3-9c09-b850a9d745a7\"}],</v>
      </c>
      <c r="BD20" s="39" t="str">
        <f>"\""versionedPostId\"" : \""" &amp; demoPosts[[#This Row],[versionedPost.id]] &amp; "\"", "</f>
        <v xml:space="preserve">\"versionedPostId\" : \"dbf62260-f2ec-4bfc-86fb-49c180c3987f\", </v>
      </c>
      <c r="BE20" s="39" t="str">
        <f>"\""versionedPostPredecessorId\"" : \""" &amp; demoPosts[[#This Row],[versionedPost.predecessorID]] &amp; "\"", "</f>
        <v xml:space="preserve">\"versionedPostPredecessorId\" : \"8ecf4d27-e2d1-442f-b2d6-9a2fc00a222f\", </v>
      </c>
      <c r="BF20" s="102" t="str">
        <f>"\""jobPostType\"" : \""" &amp; demoPosts[[#This Row],[jobPostType]] &amp; "\"", "</f>
        <v xml:space="preserve">\"jobPostType\" : \"na\", </v>
      </c>
      <c r="BG20" s="102" t="str">
        <f>"\""name\"" : \""" &amp; demoPosts[[#This Row],[summary]] &amp; "\"", "</f>
        <v xml:space="preserve">\"name\" : \"na\", </v>
      </c>
      <c r="BH20" s="102" t="str">
        <f>"\""description\"" : \""" &amp; demoPosts[[#This Row],[description]] &amp; "\"", "</f>
        <v xml:space="preserve">\"description\" : \"na\", </v>
      </c>
      <c r="BI20" s="102" t="str">
        <f>"\""message\"" : \""" &amp; demoPosts[[#This Row],[message]] &amp; "\"", "</f>
        <v xml:space="preserve">\"message\" : \"na\", </v>
      </c>
      <c r="BJ20" s="102" t="str">
        <f>"\""postedDate\"" : \""" &amp; demoPosts[[#This Row],[message]] &amp; "\"", "</f>
        <v xml:space="preserve">\"postedDate\" : \"na\", </v>
      </c>
      <c r="BK20" s="102" t="str">
        <f>"\""broadcastDate\"" : \""" &amp; demoPosts[[#This Row],[broadcastDate]] &amp; "\"", "</f>
        <v xml:space="preserve">\"broadcastDate\" : \"2002-05-30T09:30:10Z\", </v>
      </c>
      <c r="BL20" s="102" t="str">
        <f>"\""startDate\"" : \""" &amp; demoPosts[[#This Row],[startDate]] &amp; "\"", "</f>
        <v xml:space="preserve">\"startDate\" : \"2002-05-30T09:30:10Z\", </v>
      </c>
      <c r="BM20" s="102" t="str">
        <f>"\""endDate\"" : \""" &amp; demoPosts[[#This Row],[endDate]] &amp; "\"", "</f>
        <v xml:space="preserve">\"endDate\" : \"2002-05-30T09:30:10Z\", </v>
      </c>
      <c r="BN20" s="102" t="str">
        <f>"\""currency\"" : \""" &amp; demoPosts[[#This Row],[currency]] &amp; "\"", "</f>
        <v xml:space="preserve">\"currency\" : \"na\", </v>
      </c>
      <c r="BO20" s="102" t="str">
        <f>"\""workLocation\"" : \""" &amp; demoPosts[[#This Row],[workLocation]] &amp; "\"", "</f>
        <v xml:space="preserve">\"workLocation\" : \"na\", </v>
      </c>
      <c r="BP20" s="102" t="str">
        <f>"\""isPayoutInPieces\"" : \""" &amp; demoPosts[[#This Row],[isPayoutInPieces]] &amp; "\"", "</f>
        <v xml:space="preserve">\"isPayoutInPieces\" : \"false\", </v>
      </c>
      <c r="BQ20" s="102" t="str">
        <f t="shared" si="2"/>
        <v xml:space="preserve">\"skillNeeded\" : \"\", </v>
      </c>
      <c r="BR20" s="102" t="str">
        <f>"\""posterId\"" : \""" &amp; demoPosts[[#This Row],[posterId]] &amp; "\"", "</f>
        <v xml:space="preserve">\"posterId\" : \"na\", </v>
      </c>
      <c r="BS20" s="102" t="str">
        <f>"\""versionNumber\"" : \""" &amp; demoPosts[[#This Row],[versionNumber]] &amp; "\"", "</f>
        <v xml:space="preserve">\"versionNumber\" : \"1\", </v>
      </c>
      <c r="BT20" s="102" t="str">
        <f>"\""allowFormatting\"" : " &amp; demoPosts[[#This Row],[allowFormatting]] &amp; ", "</f>
        <v xml:space="preserve">\"allowFormatting\" : true, </v>
      </c>
      <c r="BU20" s="102" t="str">
        <f>"\""canForward\"" : " &amp; demoPosts[[#This Row],[canForward]] &amp; ", "</f>
        <v xml:space="preserve">\"canForward\" : true, </v>
      </c>
      <c r="BV20" s="102" t="str">
        <f t="shared" si="3"/>
        <v xml:space="preserve">\"referents\" : \"\", </v>
      </c>
      <c r="BW20" s="102" t="str">
        <f>"\""contractType\"" : \""" &amp; demoPosts[[#This Row],[contractType]] &amp; "\"", "</f>
        <v xml:space="preserve">\"contractType\" : \"contest\", </v>
      </c>
      <c r="BX20" s="102" t="str">
        <f>"\""budget\"" : \""" &amp; demoPosts[[#This Row],[budget]] &amp; "\"""</f>
        <v>\"budget\" : \"na\"</v>
      </c>
      <c r="BY20"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\"dbf62260-f2ec-4bfc-86fb-49c180c3987f\", \"versionedPostPredecessorId\" : \"8ecf4d27-e2d1-442f-b2d6-9a2fc00a222f\",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0" s="104" t="str">
        <f>"\""text\"" : \""" &amp; demoPosts[[#This Row],[messageText]] &amp; "\"","</f>
        <v>\"text\" : \"\",</v>
      </c>
      <c r="CA20" s="104" t="str">
        <f>"\""subject\"" : \""" &amp; demoPosts[[#This Row],[messageSubject]] &amp; "\"""</f>
        <v>\"subject\" : \"\"</v>
      </c>
      <c r="CB20"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\"dbf62260-f2ec-4bfc-86fb-49c180c3987f\", \"versionedPostPredecessorId\" : \"8ecf4d27-e2d1-442f-b2d6-9a2fc00a222f\", \"versionNumber\" : \"1\", \"canForward\" : true, \"text\" : \"\",\"subject\" : \"\"}</v>
      </c>
      <c r="CC20"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\"dbf62260-f2ec-4bfc-86fb-49c180c3987f\", \"versionedPostPredecessorId\" : \"8ecf4d27-e2d1-442f-b2d6-9a2fc00a222f\", \"versionNumber\" : \"1\", \"canForward\" : true, \"text\" : \"\",\"subject\" : \"\"}</v>
      </c>
      <c r="CD20"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0" s="39" t="str">
        <f ca="1">"{\""$type\"":\"""&amp;demoPosts[[#This Row],[$type]]&amp;"\"","&amp;demoPosts[[#This Row],[uidInnerJson]]&amp;demoPosts[[#This Row],[createdInnerJson]]&amp;demoPosts[[#This Row],[modifiedInnerJson]]&amp;demoPosts[[#This Row],[typeDependentContentJson]]&amp;"}"</f>
        <v>{\"$type\":\"shared.models.MessagePost\",\"uid\" : \"80ed0252-ebb6-4e2a-a648-e0de71222247\", \"created\" : \"2016-06-02T21:13:12Z\", \"modified\" : \"2002-05-30T09:30:10Z\", \"postContent\": {\"$type\":\"shared.models.MessagePostContent\",\"versionedPostId\" : \"dbf62260-f2ec-4bfc-86fb-49c180c3987f\", \"versionedPostPredecessorId\" : \"8ecf4d27-e2d1-442f-b2d6-9a2fc00a222f\", \"versionNumber\" : \"1\", \"canForward\" : true, \"text\" : \"\",\"subject\" : \"\"}}</v>
      </c>
      <c r="CF20" s="34" t="str">
        <f>"""uid"" : """&amp;demoPosts[[#This Row],[uid]]&amp;""", "</f>
        <v xml:space="preserve">"uid" : "80ed0252-ebb6-4e2a-a648-e0de71222247", </v>
      </c>
      <c r="CG20" t="str">
        <f>"""src"" : """&amp;demoPosts[[#This Row],[Source]]&amp;""", "</f>
        <v xml:space="preserve">"src" : "0001b786-be60-4980-af3b-d2a9e55d6dae", </v>
      </c>
      <c r="CH20" t="str">
        <f>"""trgts"" : ["""&amp;demoPosts[[#This Row],[trgt1]]&amp;"""], "</f>
        <v xml:space="preserve">"trgts" : ["eeeeeeee-eeee-eeee-eeee-eeeeeeeeeeee"], </v>
      </c>
      <c r="CI20" t="str">
        <f>"""label"" : ""each([Bitcoin],[Ethereum],[" &amp; demoPosts[[#This Row],[postTypeGuidLabel]]&amp;"])"", "</f>
        <v xml:space="preserve">"label" : "each([Bitcoin],[Ethereum],[MESSAGEPOSTLABEL])", </v>
      </c>
      <c r="CJ20" s="13" t="str">
        <f ca="1">"{"&amp;demoPosts[[#This Row],[src]] &amp;demoPosts[[#This Row],[trgts]]&amp; demoPosts[[#This Row],[outterLabels]] &amp; demoPosts[[#This Row],[uid2]] &amp; """value"" : """ &amp; demoPosts[[#This Row],[valueJson]] &amp; """}" &amp; IF(LEN(OFFSET(demoPosts[[#This Row],[Source]],1,0))&gt;0," , ","")</f>
        <v xml:space="preserve">{"src" : "0001b786-be60-4980-af3b-d2a9e55d6dae", "trgts" : ["eeeeeeee-eeee-eeee-eeee-eeeeeeeeeeee"], "label" : "each([Bitcoin],[Ethereum],[MESSAGEPOSTLABEL])", "uid" : "80ed0252-ebb6-4e2a-a648-e0de71222247", "value" : "{\"$type\":\"shared.models.MessagePost\",\"uid\" : \"80ed0252-ebb6-4e2a-a648-e0de71222247\", \"created\" : \"2016-06-02T21:13:12Z\", \"modified\" : \"2002-05-30T09:30:10Z\", \"postContent\": {\"$type\":\"shared.models.MessagePostContent\",\"versionedPostId\" : \"dbf62260-f2ec-4bfc-86fb-49c180c3987f\", \"versionedPostPredecessorId\" : \"8ecf4d27-e2d1-442f-b2d6-9a2fc00a222f\", \"versionNumber\" : \"1\", \"canForward\" : true, \"text\" : \"\",\"subject\" : \"\"}}"} , </v>
      </c>
    </row>
    <row r="21" spans="2:88" x14ac:dyDescent="0.25">
      <c r="B21" s="5" t="s">
        <v>655</v>
      </c>
      <c r="C21" s="40" t="s">
        <v>1246</v>
      </c>
      <c r="D21" s="3" t="s">
        <v>937</v>
      </c>
      <c r="E21" t="s">
        <v>939</v>
      </c>
      <c r="F2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1" s="109" t="s">
        <v>942</v>
      </c>
      <c r="H21" s="109" t="s">
        <v>2589</v>
      </c>
      <c r="I21" s="109" t="str">
        <f t="shared" ca="1" si="4"/>
        <v>2016-06-02T21:13:12Z</v>
      </c>
      <c r="J21" s="109" t="s">
        <v>938</v>
      </c>
      <c r="K21" s="109" t="s">
        <v>722</v>
      </c>
      <c r="L21" s="109"/>
      <c r="M21" s="109"/>
      <c r="N21" s="109"/>
      <c r="O21" s="122" t="s">
        <v>1095</v>
      </c>
      <c r="P21" s="122" t="s">
        <v>1100</v>
      </c>
      <c r="Q21" s="122" t="s">
        <v>1102</v>
      </c>
      <c r="R21" s="122" t="s">
        <v>1214</v>
      </c>
      <c r="S21" s="112" t="s">
        <v>938</v>
      </c>
      <c r="T21" s="112" t="s">
        <v>938</v>
      </c>
      <c r="U21" s="112" t="s">
        <v>938</v>
      </c>
      <c r="V21" s="112" t="s">
        <v>938</v>
      </c>
      <c r="W21" s="122" t="s">
        <v>752</v>
      </c>
      <c r="X21" s="122" t="s">
        <v>1013</v>
      </c>
      <c r="Y21" s="112" t="s">
        <v>967</v>
      </c>
      <c r="Z21" s="122" t="s">
        <v>1087</v>
      </c>
      <c r="AA21" s="122" t="s">
        <v>937</v>
      </c>
      <c r="AB21" s="112">
        <v>1</v>
      </c>
      <c r="AC21" s="111" t="s">
        <v>1017</v>
      </c>
      <c r="AD21" s="112" t="s">
        <v>1017</v>
      </c>
      <c r="AE21" s="122" t="s">
        <v>1092</v>
      </c>
      <c r="AF21" s="122" t="s">
        <v>683</v>
      </c>
      <c r="AG21" s="122">
        <v>2350.3000000000002</v>
      </c>
      <c r="AH21" s="110">
        <v>1</v>
      </c>
      <c r="AI21" s="122"/>
      <c r="AJ21" s="122"/>
      <c r="AK21" s="122"/>
      <c r="AL21" s="122"/>
      <c r="AM21" s="122"/>
      <c r="AN21" s="122"/>
      <c r="AO21" s="122"/>
      <c r="AP21" s="122" t="str">
        <f>"\""name\"" : \"""&amp;demoPosts[[#This Row],[talentProfile.name]]&amp;"\"", "</f>
        <v xml:space="preserve">\"name\" : \"\", </v>
      </c>
      <c r="AQ21" s="122" t="str">
        <f>"\""title\"" : \"""&amp;demoPosts[[#This Row],[talentProfile.title]]&amp;"\"", "</f>
        <v xml:space="preserve">\"title\" : \"\", </v>
      </c>
      <c r="AR21" s="122" t="str">
        <f>"\""capabilities\"" : \"""&amp;demoPosts[[#This Row],[talentProfile.capabilities]]&amp;"\"", "</f>
        <v xml:space="preserve">\"capabilities\" : \"\", </v>
      </c>
      <c r="AS21" s="122" t="str">
        <f>"\""video\"" : \"""&amp;demoPosts[[#This Row],[talentProfile.video]]&amp;"\"" "</f>
        <v xml:space="preserve">\"video\" : \"\" </v>
      </c>
      <c r="AT21"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1" s="35" t="str">
        <f>"\""uid\"" : \"""&amp;demoPosts[[#This Row],[uid]]&amp;"\"", "</f>
        <v xml:space="preserve">\"uid\" : \"81fdc240-f910-4384-9c48-cebe5cc0df51\", </v>
      </c>
      <c r="AV21" s="39" t="str">
        <f>"\""text\"" : \""" &amp;demoPosts[[#This Row],[text]] &amp; "\"", "</f>
        <v xml:space="preserve">\"text\" : \"hi contract\", </v>
      </c>
      <c r="AW21" s="39" t="str">
        <f t="shared" si="0"/>
        <v xml:space="preserve">\"type\" : \"TEXT\", </v>
      </c>
      <c r="AX21" s="39" t="str">
        <f ca="1">"\""created\"" : \""" &amp; demoPosts[[#This Row],[created]] &amp; "\"", "</f>
        <v xml:space="preserve">\"created\" : \"2016-06-02T21:13:12Z\", </v>
      </c>
      <c r="AY21" s="39" t="str">
        <f>"\""modified\"" : \""" &amp; demoPosts[[#This Row],[modified]] &amp; "\"", "</f>
        <v xml:space="preserve">\"modified\" : \"2002-05-30T09:30:10Z\", </v>
      </c>
      <c r="AZ21" s="39" t="str">
        <f ca="1">"\""created\"" : \""" &amp; demoPosts[[#This Row],[created]] &amp; "\"", "</f>
        <v xml:space="preserve">\"created\" : \"2016-06-02T21:13:12Z\", </v>
      </c>
      <c r="BA21" s="39" t="str">
        <f>"\""modified\"" : \""" &amp; demoPosts[[#This Row],[modified]] &amp; "\"", "</f>
        <v xml:space="preserve">\"modified\" : \"2002-05-30T09:30:10Z\", </v>
      </c>
      <c r="BB21" s="39" t="str">
        <f>"\""labels\"" : \""each([Bitcoin],[Ethereum],[" &amp; demoPosts[[#This Row],[postTypeGuidLabel]]&amp;"])\"", "</f>
        <v xml:space="preserve">\"labels\" : \"each([Bitcoin],[Ethereum],[MESSAGEPOSTLABEL])\", </v>
      </c>
      <c r="BC21" s="39" t="str">
        <f t="shared" si="1"/>
        <v>\"connections\":[{\"source\":\"alias://ff5136ad023a66644c4f4a8e2a495bb34689/alias\",\"target\":\"alias://0e65bd3a974ed1d7c195f94055c93537827f/alias\",\"label\":\"f0186f0d-c862-4ee3-9c09-b850a9d745a7\"}],</v>
      </c>
      <c r="BD21" s="39" t="str">
        <f>"\""versionedPostId\"" : \""" &amp; demoPosts[[#This Row],[versionedPost.id]] &amp; "\"", "</f>
        <v xml:space="preserve">\"versionedPostId\" : \"35e60447-747e-496a-afde-65ca182db1c8\", </v>
      </c>
      <c r="BE21" s="39" t="str">
        <f>"\""versionedPostPredecessorId\"" : \""" &amp; demoPosts[[#This Row],[versionedPost.predecessorID]] &amp; "\"", "</f>
        <v xml:space="preserve">\"versionedPostPredecessorId\" : \"\", </v>
      </c>
      <c r="BF21" s="104" t="str">
        <f>"\""jobPostType\"" : \""" &amp; demoPosts[[#This Row],[jobPostType]] &amp; "\"", "</f>
        <v xml:space="preserve">\"jobPostType\" : \"Project-Hourly\", </v>
      </c>
      <c r="BG21" s="104" t="str">
        <f>"\""name\"" : \""" &amp; demoPosts[[#This Row],[summary]] &amp; "\"", "</f>
        <v xml:space="preserve">\"name\" : \"Help test Bitcoin as payment for my travel-related business\", </v>
      </c>
      <c r="BH21"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1" s="104" t="str">
        <f>"\""message\"" : \""" &amp; demoPosts[[#This Row],[message]] &amp; "\"", "</f>
        <v xml:space="preserve">\"message\" : \"hi\", </v>
      </c>
      <c r="BJ21" s="104" t="str">
        <f>"\""postedDate\"" : \""" &amp; demoPosts[[#This Row],[message]] &amp; "\"", "</f>
        <v xml:space="preserve">\"postedDate\" : \"hi\", </v>
      </c>
      <c r="BK21" s="104" t="str">
        <f>"\""broadcastDate\"" : \""" &amp; demoPosts[[#This Row],[broadcastDate]] &amp; "\"", "</f>
        <v xml:space="preserve">\"broadcastDate\" : \"2002-05-30T09:30:10Z\", </v>
      </c>
      <c r="BL21" s="104" t="str">
        <f>"\""startDate\"" : \""" &amp; demoPosts[[#This Row],[startDate]] &amp; "\"", "</f>
        <v xml:space="preserve">\"startDate\" : \"2002-05-30T09:30:10Z\", </v>
      </c>
      <c r="BM21" s="104" t="str">
        <f>"\""endDate\"" : \""" &amp; demoPosts[[#This Row],[endDate]] &amp; "\"", "</f>
        <v xml:space="preserve">\"endDate\" : \"2002-05-30T09:30:10Z\", </v>
      </c>
      <c r="BN21" s="104" t="str">
        <f>"\""currency\"" : \""" &amp; demoPosts[[#This Row],[currency]] &amp; "\"", "</f>
        <v xml:space="preserve">\"currency\" : \"USD\", </v>
      </c>
      <c r="BO21" s="104" t="str">
        <f>"\""workLocation\"" : \""" &amp; demoPosts[[#This Row],[workLocation]] &amp; "\"", "</f>
        <v xml:space="preserve">\"workLocation\" : \"United States\", </v>
      </c>
      <c r="BP21" s="104" t="str">
        <f>"\""isPayoutInPieces\"" : \""" &amp; demoPosts[[#This Row],[isPayoutInPieces]] &amp; "\"", "</f>
        <v xml:space="preserve">\"isPayoutInPieces\" : \"false\", </v>
      </c>
      <c r="BQ21" s="104" t="str">
        <f t="shared" si="2"/>
        <v xml:space="preserve">\"skillNeeded\" : \"\", </v>
      </c>
      <c r="BR21" s="104" t="str">
        <f>"\""posterId\"" : \""" &amp; demoPosts[[#This Row],[posterId]] &amp; "\"", "</f>
        <v xml:space="preserve">\"posterId\" : \"eeeeeeee-eeee-eeee-eeee-eeeeeeeeeeee\", </v>
      </c>
      <c r="BS21" s="104" t="str">
        <f>"\""versionNumber\"" : \""" &amp; demoPosts[[#This Row],[versionNumber]] &amp; "\"", "</f>
        <v xml:space="preserve">\"versionNumber\" : \"1\", </v>
      </c>
      <c r="BT21" s="106" t="str">
        <f>"\""allowFormatting\"" : " &amp; demoPosts[[#This Row],[allowFormatting]] &amp; ", "</f>
        <v xml:space="preserve">\"allowFormatting\" : true, </v>
      </c>
      <c r="BU21" s="104" t="str">
        <f>"\""canForward\"" : " &amp; demoPosts[[#This Row],[canForward]] &amp; ", "</f>
        <v xml:space="preserve">\"canForward\" : true, </v>
      </c>
      <c r="BV21" s="104" t="str">
        <f t="shared" si="3"/>
        <v xml:space="preserve">\"referents\" : \"\", </v>
      </c>
      <c r="BW21" s="104" t="str">
        <f>"\""contractType\"" : \""" &amp; demoPosts[[#This Row],[contractType]] &amp; "\"", "</f>
        <v xml:space="preserve">\"contractType\" : \"contest\", </v>
      </c>
      <c r="BX21" s="104" t="str">
        <f>"\""budget\"" : \""" &amp; demoPosts[[#This Row],[budget]] &amp; "\"""</f>
        <v>\"budget\" : \"2350.3\"</v>
      </c>
      <c r="BY21"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1" s="104" t="str">
        <f>"\""text\"" : \""" &amp; demoPosts[[#This Row],[messageText]] &amp; "\"","</f>
        <v>\"text\" : \"\",</v>
      </c>
      <c r="CA21" s="104" t="str">
        <f>"\""subject\"" : \""" &amp; demoPosts[[#This Row],[messageSubject]] &amp; "\"""</f>
        <v>\"subject\" : \"\"</v>
      </c>
      <c r="CB21"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1"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1"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1" s="39" t="str">
        <f ca="1">"{\""$type\"":\"""&amp;demoPosts[[#This Row],[$type]]&amp;"\"","&amp;demoPosts[[#This Row],[uidInnerJson]]&amp;demoPosts[[#This Row],[createdInnerJson]]&amp;demoPosts[[#This Row],[modifiedInnerJson]]&amp;demoPosts[[#This Row],[typeDependentContentJson]]&amp;"}"</f>
        <v>{\"$type\":\"shared.models.MessagePost\",\"uid\" : \"81fdc240-f910-4384-9c48-cebe5cc0df51\", \"created\" : \"2016-06-02T21:13:12Z\", \"modified\" : \"2002-05-30T09:30:10Z\", \"postContent\": {\"$type\":\"shared.models.MessagePostContent\",\"versionedPostId\" : \"35e60447-747e-496a-afde-65ca182db1c8\", \"versionedPostPredecessorId\" : \"\", \"versionNumber\" : \"1\", \"canForward\" : true, \"text\" : \"\",\"subject\" : \"\"}}</v>
      </c>
      <c r="CF21" s="35" t="str">
        <f>"""uid"" : """&amp;demoPosts[[#This Row],[uid]]&amp;""", "</f>
        <v xml:space="preserve">"uid" : "81fdc240-f910-4384-9c48-cebe5cc0df51", </v>
      </c>
      <c r="CG21" s="40" t="str">
        <f>"""src"" : """&amp;demoPosts[[#This Row],[Source]]&amp;""", "</f>
        <v xml:space="preserve">"src" : "0002223c-1a99-4530-96fa-3ccb8dca5418", </v>
      </c>
      <c r="CH21" s="40" t="str">
        <f>"""trgts"" : ["""&amp;demoPosts[[#This Row],[trgt1]]&amp;"""], "</f>
        <v xml:space="preserve">"trgts" : ["eeeeeeee-eeee-eeee-eeee-eeeeeeeeeeee"], </v>
      </c>
      <c r="CI21" t="str">
        <f>"""label"" : ""each([Bitcoin],[Ethereum],[" &amp; demoPosts[[#This Row],[postTypeGuidLabel]]&amp;"])"", "</f>
        <v xml:space="preserve">"label" : "each([Bitcoin],[Ethereum],[MESSAGEPOSTLABEL])", </v>
      </c>
      <c r="CJ21"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"81fdc240-f910-4384-9c48-cebe5cc0df51", "value" : "{\"$type\":\"shared.models.MessagePost\",\"uid\" : \"81fdc240-f910-4384-9c48-cebe5cc0df51\", \"created\" : \"2016-06-02T21:13:12Z\", \"modified\" : \"2002-05-30T09:30:10Z\", \"postContent\": {\"$type\":\"shared.models.MessagePostContent\",\"versionedPostId\" : \"35e60447-747e-496a-afde-65ca182db1c8\", \"versionedPostPredecessorId\" : \"\", \"versionNumber\" : \"1\", \"canForward\" : true, \"text\" : \"\",\"subject\" : \"\"}}"} , </v>
      </c>
    </row>
    <row r="22" spans="2:88" x14ac:dyDescent="0.25">
      <c r="B22" s="5" t="s">
        <v>654</v>
      </c>
      <c r="C22" s="40" t="s">
        <v>1246</v>
      </c>
      <c r="D22" s="3" t="s">
        <v>937</v>
      </c>
      <c r="E22" t="s">
        <v>939</v>
      </c>
      <c r="F22"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2" s="109" t="s">
        <v>942</v>
      </c>
      <c r="H22" s="109" t="s">
        <v>2589</v>
      </c>
      <c r="I22" s="109" t="str">
        <f t="shared" ca="1" si="4"/>
        <v>2016-06-02T21:13:12Z</v>
      </c>
      <c r="J22" s="109" t="s">
        <v>938</v>
      </c>
      <c r="K22" s="109" t="s">
        <v>722</v>
      </c>
      <c r="L22" s="109"/>
      <c r="M22" s="109"/>
      <c r="N22" s="109"/>
      <c r="O22" s="122" t="s">
        <v>1095</v>
      </c>
      <c r="P22" s="122" t="s">
        <v>1100</v>
      </c>
      <c r="Q22" s="122" t="s">
        <v>1102</v>
      </c>
      <c r="R22" s="122" t="s">
        <v>1214</v>
      </c>
      <c r="S22" s="112" t="s">
        <v>938</v>
      </c>
      <c r="T22" s="112" t="s">
        <v>938</v>
      </c>
      <c r="U22" s="112" t="s">
        <v>938</v>
      </c>
      <c r="V22" s="112" t="s">
        <v>938</v>
      </c>
      <c r="W22" s="122" t="s">
        <v>752</v>
      </c>
      <c r="X22" s="122" t="s">
        <v>1013</v>
      </c>
      <c r="Y22" s="112" t="s">
        <v>967</v>
      </c>
      <c r="Z22" s="122" t="s">
        <v>1087</v>
      </c>
      <c r="AA22" s="122" t="s">
        <v>937</v>
      </c>
      <c r="AB22" s="112">
        <v>1</v>
      </c>
      <c r="AC22" s="111" t="s">
        <v>1017</v>
      </c>
      <c r="AD22" s="112" t="s">
        <v>1017</v>
      </c>
      <c r="AE22" s="122" t="s">
        <v>1092</v>
      </c>
      <c r="AF22" s="122" t="s">
        <v>683</v>
      </c>
      <c r="AG22" s="122">
        <v>2350.3000000000002</v>
      </c>
      <c r="AH22" s="110">
        <v>1</v>
      </c>
      <c r="AI22" s="122"/>
      <c r="AJ22" s="122"/>
      <c r="AK22" s="122"/>
      <c r="AL22" s="122"/>
      <c r="AM22" s="122"/>
      <c r="AN22" s="122"/>
      <c r="AO22" s="122"/>
      <c r="AP22" s="122" t="str">
        <f>"\""name\"" : \"""&amp;demoPosts[[#This Row],[talentProfile.name]]&amp;"\"", "</f>
        <v xml:space="preserve">\"name\" : \"\", </v>
      </c>
      <c r="AQ22" s="122" t="str">
        <f>"\""title\"" : \"""&amp;demoPosts[[#This Row],[talentProfile.title]]&amp;"\"", "</f>
        <v xml:space="preserve">\"title\" : \"\", </v>
      </c>
      <c r="AR22" s="122" t="str">
        <f>"\""capabilities\"" : \"""&amp;demoPosts[[#This Row],[talentProfile.capabilities]]&amp;"\"", "</f>
        <v xml:space="preserve">\"capabilities\" : \"\", </v>
      </c>
      <c r="AS22" s="122" t="str">
        <f>"\""video\"" : \"""&amp;demoPosts[[#This Row],[talentProfile.video]]&amp;"\"" "</f>
        <v xml:space="preserve">\"video\" : \"\" </v>
      </c>
      <c r="AT22"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2" s="35" t="str">
        <f>"\""uid\"" : \"""&amp;demoPosts[[#This Row],[uid]]&amp;"\"", "</f>
        <v xml:space="preserve">\"uid\" : \"92a5bb55-411e-4441-9452-38d9e4bfcbe3\", </v>
      </c>
      <c r="AV22" s="39" t="str">
        <f>"\""text\"" : \""" &amp;demoPosts[[#This Row],[text]] &amp; "\"", "</f>
        <v xml:space="preserve">\"text\" : \"hi contract\", </v>
      </c>
      <c r="AW22" s="39" t="str">
        <f t="shared" si="0"/>
        <v xml:space="preserve">\"type\" : \"TEXT\", </v>
      </c>
      <c r="AX22" s="39" t="str">
        <f ca="1">"\""created\"" : \""" &amp; demoPosts[[#This Row],[created]] &amp; "\"", "</f>
        <v xml:space="preserve">\"created\" : \"2016-06-02T21:13:12Z\", </v>
      </c>
      <c r="AY22" s="39" t="str">
        <f>"\""modified\"" : \""" &amp; demoPosts[[#This Row],[modified]] &amp; "\"", "</f>
        <v xml:space="preserve">\"modified\" : \"2002-05-30T09:30:10Z\", </v>
      </c>
      <c r="AZ22" s="39" t="str">
        <f ca="1">"\""created\"" : \""" &amp; demoPosts[[#This Row],[created]] &amp; "\"", "</f>
        <v xml:space="preserve">\"created\" : \"2016-06-02T21:13:12Z\", </v>
      </c>
      <c r="BA22" s="39" t="str">
        <f>"\""modified\"" : \""" &amp; demoPosts[[#This Row],[modified]] &amp; "\"", "</f>
        <v xml:space="preserve">\"modified\" : \"2002-05-30T09:30:10Z\", </v>
      </c>
      <c r="BB22" s="39" t="str">
        <f>"\""labels\"" : \""each([Bitcoin],[Ethereum],[" &amp; demoPosts[[#This Row],[postTypeGuidLabel]]&amp;"])\"", "</f>
        <v xml:space="preserve">\"labels\" : \"each([Bitcoin],[Ethereum],[MESSAGEPOSTLABEL])\", </v>
      </c>
      <c r="BC22" s="39" t="str">
        <f t="shared" si="1"/>
        <v>\"connections\":[{\"source\":\"alias://ff5136ad023a66644c4f4a8e2a495bb34689/alias\",\"target\":\"alias://0e65bd3a974ed1d7c195f94055c93537827f/alias\",\"label\":\"f0186f0d-c862-4ee3-9c09-b850a9d745a7\"}],</v>
      </c>
      <c r="BD22" s="39" t="str">
        <f>"\""versionedPostId\"" : \""" &amp; demoPosts[[#This Row],[versionedPost.id]] &amp; "\"", "</f>
        <v xml:space="preserve">\"versionedPostId\" : \"35e60447-747e-496a-afde-65ca182db1c8\", </v>
      </c>
      <c r="BE22" s="39" t="str">
        <f>"\""versionedPostPredecessorId\"" : \""" &amp; demoPosts[[#This Row],[versionedPost.predecessorID]] &amp; "\"", "</f>
        <v xml:space="preserve">\"versionedPostPredecessorId\" : \"\", </v>
      </c>
      <c r="BF22" s="104" t="str">
        <f>"\""jobPostType\"" : \""" &amp; demoPosts[[#This Row],[jobPostType]] &amp; "\"", "</f>
        <v xml:space="preserve">\"jobPostType\" : \"Project-Hourly\", </v>
      </c>
      <c r="BG22" s="104" t="str">
        <f>"\""name\"" : \""" &amp; demoPosts[[#This Row],[summary]] &amp; "\"", "</f>
        <v xml:space="preserve">\"name\" : \"Help test Bitcoin as payment for my travel-related business\", </v>
      </c>
      <c r="BH22"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2" s="104" t="str">
        <f>"\""message\"" : \""" &amp; demoPosts[[#This Row],[message]] &amp; "\"", "</f>
        <v xml:space="preserve">\"message\" : \"hi\", </v>
      </c>
      <c r="BJ22" s="104" t="str">
        <f>"\""postedDate\"" : \""" &amp; demoPosts[[#This Row],[message]] &amp; "\"", "</f>
        <v xml:space="preserve">\"postedDate\" : \"hi\", </v>
      </c>
      <c r="BK22" s="104" t="str">
        <f>"\""broadcastDate\"" : \""" &amp; demoPosts[[#This Row],[broadcastDate]] &amp; "\"", "</f>
        <v xml:space="preserve">\"broadcastDate\" : \"2002-05-30T09:30:10Z\", </v>
      </c>
      <c r="BL22" s="104" t="str">
        <f>"\""startDate\"" : \""" &amp; demoPosts[[#This Row],[startDate]] &amp; "\"", "</f>
        <v xml:space="preserve">\"startDate\" : \"2002-05-30T09:30:10Z\", </v>
      </c>
      <c r="BM22" s="104" t="str">
        <f>"\""endDate\"" : \""" &amp; demoPosts[[#This Row],[endDate]] &amp; "\"", "</f>
        <v xml:space="preserve">\"endDate\" : \"2002-05-30T09:30:10Z\", </v>
      </c>
      <c r="BN22" s="104" t="str">
        <f>"\""currency\"" : \""" &amp; demoPosts[[#This Row],[currency]] &amp; "\"", "</f>
        <v xml:space="preserve">\"currency\" : \"USD\", </v>
      </c>
      <c r="BO22" s="104" t="str">
        <f>"\""workLocation\"" : \""" &amp; demoPosts[[#This Row],[workLocation]] &amp; "\"", "</f>
        <v xml:space="preserve">\"workLocation\" : \"United States\", </v>
      </c>
      <c r="BP22" s="104" t="str">
        <f>"\""isPayoutInPieces\"" : \""" &amp; demoPosts[[#This Row],[isPayoutInPieces]] &amp; "\"", "</f>
        <v xml:space="preserve">\"isPayoutInPieces\" : \"false\", </v>
      </c>
      <c r="BQ22" s="104" t="str">
        <f t="shared" si="2"/>
        <v xml:space="preserve">\"skillNeeded\" : \"\", </v>
      </c>
      <c r="BR22" s="104" t="str">
        <f>"\""posterId\"" : \""" &amp; demoPosts[[#This Row],[posterId]] &amp; "\"", "</f>
        <v xml:space="preserve">\"posterId\" : \"eeeeeeee-eeee-eeee-eeee-eeeeeeeeeeee\", </v>
      </c>
      <c r="BS22" s="104" t="str">
        <f>"\""versionNumber\"" : \""" &amp; demoPosts[[#This Row],[versionNumber]] &amp; "\"", "</f>
        <v xml:space="preserve">\"versionNumber\" : \"1\", </v>
      </c>
      <c r="BT22" s="106" t="str">
        <f>"\""allowFormatting\"" : " &amp; demoPosts[[#This Row],[allowFormatting]] &amp; ", "</f>
        <v xml:space="preserve">\"allowFormatting\" : true, </v>
      </c>
      <c r="BU22" s="104" t="str">
        <f>"\""canForward\"" : " &amp; demoPosts[[#This Row],[canForward]] &amp; ", "</f>
        <v xml:space="preserve">\"canForward\" : true, </v>
      </c>
      <c r="BV22" s="104" t="str">
        <f t="shared" si="3"/>
        <v xml:space="preserve">\"referents\" : \"\", </v>
      </c>
      <c r="BW22" s="104" t="str">
        <f>"\""contractType\"" : \""" &amp; demoPosts[[#This Row],[contractType]] &amp; "\"", "</f>
        <v xml:space="preserve">\"contractType\" : \"contest\", </v>
      </c>
      <c r="BX22" s="104" t="str">
        <f>"\""budget\"" : \""" &amp; demoPosts[[#This Row],[budget]] &amp; "\"""</f>
        <v>\"budget\" : \"2350.3\"</v>
      </c>
      <c r="BY22"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2" s="104" t="str">
        <f>"\""text\"" : \""" &amp; demoPosts[[#This Row],[messageText]] &amp; "\"","</f>
        <v>\"text\" : \"\",</v>
      </c>
      <c r="CA22" s="104" t="str">
        <f>"\""subject\"" : \""" &amp; demoPosts[[#This Row],[messageSubject]] &amp; "\"""</f>
        <v>\"subject\" : \"\"</v>
      </c>
      <c r="CB22"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2"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2"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2" s="39" t="str">
        <f ca="1">"{\""$type\"":\"""&amp;demoPosts[[#This Row],[$type]]&amp;"\"","&amp;demoPosts[[#This Row],[uidInnerJson]]&amp;demoPosts[[#This Row],[createdInnerJson]]&amp;demoPosts[[#This Row],[modifiedInnerJson]]&amp;demoPosts[[#This Row],[typeDependentContentJson]]&amp;"}"</f>
        <v>{\"$type\":\"shared.models.MessagePost\",\"uid\" : \"92a5bb55-411e-4441-9452-38d9e4bfcbe3\", \"created\" : \"2016-06-02T21:13:12Z\", \"modified\" : \"2002-05-30T09:30:10Z\", \"postContent\": {\"$type\":\"shared.models.MessagePostContent\",\"versionedPostId\" : \"35e60447-747e-496a-afde-65ca182db1c8\", \"versionedPostPredecessorId\" : \"\", \"versionNumber\" : \"1\", \"canForward\" : true, \"text\" : \"\",\"subject\" : \"\"}}</v>
      </c>
      <c r="CF22" s="35" t="str">
        <f>"""uid"" : """&amp;demoPosts[[#This Row],[uid]]&amp;""", "</f>
        <v xml:space="preserve">"uid" : "92a5bb55-411e-4441-9452-38d9e4bfcbe3", </v>
      </c>
      <c r="CG22" s="40" t="str">
        <f>"""src"" : """&amp;demoPosts[[#This Row],[Source]]&amp;""", "</f>
        <v xml:space="preserve">"src" : "0002223c-1a99-4530-96fa-3ccb8dca5418", </v>
      </c>
      <c r="CH22" s="40" t="str">
        <f>"""trgts"" : ["""&amp;demoPosts[[#This Row],[trgt1]]&amp;"""], "</f>
        <v xml:space="preserve">"trgts" : ["eeeeeeee-eeee-eeee-eeee-eeeeeeeeeeee"], </v>
      </c>
      <c r="CI22" t="str">
        <f>"""label"" : ""each([Bitcoin],[Ethereum],[" &amp; demoPosts[[#This Row],[postTypeGuidLabel]]&amp;"])"", "</f>
        <v xml:space="preserve">"label" : "each([Bitcoin],[Ethereum],[MESSAGEPOSTLABEL])", </v>
      </c>
      <c r="CJ22"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"92a5bb55-411e-4441-9452-38d9e4bfcbe3", "value" : "{\"$type\":\"shared.models.MessagePost\",\"uid\" : \"92a5bb55-411e-4441-9452-38d9e4bfcbe3\", \"created\" : \"2016-06-02T21:13:12Z\", \"modified\" : \"2002-05-30T09:30:10Z\", \"postContent\": {\"$type\":\"shared.models.MessagePostContent\",\"versionedPostId\" : \"35e60447-747e-496a-afde-65ca182db1c8\", \"versionedPostPredecessorId\" : \"\", \"versionNumber\" : \"1\", \"canForward\" : true, \"text\" : \"\",\"subject\" : \"\"}}"} , </v>
      </c>
    </row>
    <row r="23" spans="2:88" x14ac:dyDescent="0.25">
      <c r="B23" s="5" t="s">
        <v>658</v>
      </c>
      <c r="C23" s="40" t="s">
        <v>1246</v>
      </c>
      <c r="D23" s="3" t="s">
        <v>937</v>
      </c>
      <c r="E23" t="s">
        <v>939</v>
      </c>
      <c r="F23"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3" s="109" t="s">
        <v>942</v>
      </c>
      <c r="H23" s="109" t="s">
        <v>2589</v>
      </c>
      <c r="I23" s="109" t="str">
        <f t="shared" ca="1" si="4"/>
        <v>2016-06-02T21:13:12Z</v>
      </c>
      <c r="J23" s="109" t="s">
        <v>938</v>
      </c>
      <c r="K23" s="109" t="s">
        <v>722</v>
      </c>
      <c r="L23" s="109"/>
      <c r="M23" s="109"/>
      <c r="N23" s="109"/>
      <c r="O23" s="122" t="s">
        <v>1095</v>
      </c>
      <c r="P23" s="122" t="s">
        <v>1100</v>
      </c>
      <c r="Q23" s="122" t="s">
        <v>1102</v>
      </c>
      <c r="R23" s="122" t="s">
        <v>1214</v>
      </c>
      <c r="S23" s="112" t="s">
        <v>938</v>
      </c>
      <c r="T23" s="112" t="s">
        <v>938</v>
      </c>
      <c r="U23" s="112" t="s">
        <v>938</v>
      </c>
      <c r="V23" s="112" t="s">
        <v>938</v>
      </c>
      <c r="W23" s="122" t="s">
        <v>752</v>
      </c>
      <c r="X23" s="122" t="s">
        <v>1013</v>
      </c>
      <c r="Y23" s="112" t="s">
        <v>967</v>
      </c>
      <c r="Z23" s="122" t="s">
        <v>1087</v>
      </c>
      <c r="AA23" s="122" t="s">
        <v>937</v>
      </c>
      <c r="AB23" s="112">
        <v>1</v>
      </c>
      <c r="AC23" s="111" t="s">
        <v>1017</v>
      </c>
      <c r="AD23" s="112" t="s">
        <v>1017</v>
      </c>
      <c r="AE23" s="122" t="s">
        <v>1092</v>
      </c>
      <c r="AF23" s="122" t="s">
        <v>683</v>
      </c>
      <c r="AG23" s="122">
        <v>2350.3000000000002</v>
      </c>
      <c r="AH23" s="110">
        <v>1</v>
      </c>
      <c r="AI23" s="122"/>
      <c r="AJ23" s="122"/>
      <c r="AK23" s="122"/>
      <c r="AL23" s="122"/>
      <c r="AM23" s="122"/>
      <c r="AN23" s="122"/>
      <c r="AO23" s="122"/>
      <c r="AP23" s="122" t="str">
        <f>"\""name\"" : \"""&amp;demoPosts[[#This Row],[talentProfile.name]]&amp;"\"", "</f>
        <v xml:space="preserve">\"name\" : \"\", </v>
      </c>
      <c r="AQ23" s="122" t="str">
        <f>"\""title\"" : \"""&amp;demoPosts[[#This Row],[talentProfile.title]]&amp;"\"", "</f>
        <v xml:space="preserve">\"title\" : \"\", </v>
      </c>
      <c r="AR23" s="122" t="str">
        <f>"\""capabilities\"" : \"""&amp;demoPosts[[#This Row],[talentProfile.capabilities]]&amp;"\"", "</f>
        <v xml:space="preserve">\"capabilities\" : \"\", </v>
      </c>
      <c r="AS23" s="122" t="str">
        <f>"\""video\"" : \"""&amp;demoPosts[[#This Row],[talentProfile.video]]&amp;"\"" "</f>
        <v xml:space="preserve">\"video\" : \"\" </v>
      </c>
      <c r="AT23"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3" s="35" t="str">
        <f>"\""uid\"" : \"""&amp;demoPosts[[#This Row],[uid]]&amp;"\"", "</f>
        <v xml:space="preserve">\"uid\" : \"9c00dba3-8f6d-407e-be69-9f0e98f356aa\", </v>
      </c>
      <c r="AV23" s="39" t="str">
        <f>"\""text\"" : \""" &amp;demoPosts[[#This Row],[text]] &amp; "\"", "</f>
        <v xml:space="preserve">\"text\" : \"hi contract\", </v>
      </c>
      <c r="AW23" s="39" t="str">
        <f t="shared" si="0"/>
        <v xml:space="preserve">\"type\" : \"TEXT\", </v>
      </c>
      <c r="AX23" s="39" t="str">
        <f ca="1">"\""created\"" : \""" &amp; demoPosts[[#This Row],[created]] &amp; "\"", "</f>
        <v xml:space="preserve">\"created\" : \"2016-06-02T21:13:12Z\", </v>
      </c>
      <c r="AY23" s="39" t="str">
        <f>"\""modified\"" : \""" &amp; demoPosts[[#This Row],[modified]] &amp; "\"", "</f>
        <v xml:space="preserve">\"modified\" : \"2002-05-30T09:30:10Z\", </v>
      </c>
      <c r="AZ23" s="39" t="str">
        <f ca="1">"\""created\"" : \""" &amp; demoPosts[[#This Row],[created]] &amp; "\"", "</f>
        <v xml:space="preserve">\"created\" : \"2016-06-02T21:13:12Z\", </v>
      </c>
      <c r="BA23" s="39" t="str">
        <f>"\""modified\"" : \""" &amp; demoPosts[[#This Row],[modified]] &amp; "\"", "</f>
        <v xml:space="preserve">\"modified\" : \"2002-05-30T09:30:10Z\", </v>
      </c>
      <c r="BB23" s="39" t="str">
        <f>"\""labels\"" : \""each([Bitcoin],[Ethereum],[" &amp; demoPosts[[#This Row],[postTypeGuidLabel]]&amp;"])\"", "</f>
        <v xml:space="preserve">\"labels\" : \"each([Bitcoin],[Ethereum],[MESSAGEPOSTLABEL])\", </v>
      </c>
      <c r="BC23" s="39" t="str">
        <f t="shared" si="1"/>
        <v>\"connections\":[{\"source\":\"alias://ff5136ad023a66644c4f4a8e2a495bb34689/alias\",\"target\":\"alias://0e65bd3a974ed1d7c195f94055c93537827f/alias\",\"label\":\"f0186f0d-c862-4ee3-9c09-b850a9d745a7\"}],</v>
      </c>
      <c r="BD23" s="39" t="str">
        <f>"\""versionedPostId\"" : \""" &amp; demoPosts[[#This Row],[versionedPost.id]] &amp; "\"", "</f>
        <v xml:space="preserve">\"versionedPostId\" : \"35e60447-747e-496a-afde-65ca182db1c8\", </v>
      </c>
      <c r="BE23" s="39" t="str">
        <f>"\""versionedPostPredecessorId\"" : \""" &amp; demoPosts[[#This Row],[versionedPost.predecessorID]] &amp; "\"", "</f>
        <v xml:space="preserve">\"versionedPostPredecessorId\" : \"\", </v>
      </c>
      <c r="BF23" s="104" t="str">
        <f>"\""jobPostType\"" : \""" &amp; demoPosts[[#This Row],[jobPostType]] &amp; "\"", "</f>
        <v xml:space="preserve">\"jobPostType\" : \"Project-Hourly\", </v>
      </c>
      <c r="BG23" s="104" t="str">
        <f>"\""name\"" : \""" &amp; demoPosts[[#This Row],[summary]] &amp; "\"", "</f>
        <v xml:space="preserve">\"name\" : \"Help test Bitcoin as payment for my travel-related business\", </v>
      </c>
      <c r="BH23"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3" s="104" t="str">
        <f>"\""message\"" : \""" &amp; demoPosts[[#This Row],[message]] &amp; "\"", "</f>
        <v xml:space="preserve">\"message\" : \"hi\", </v>
      </c>
      <c r="BJ23" s="104" t="str">
        <f>"\""postedDate\"" : \""" &amp; demoPosts[[#This Row],[message]] &amp; "\"", "</f>
        <v xml:space="preserve">\"postedDate\" : \"hi\", </v>
      </c>
      <c r="BK23" s="104" t="str">
        <f>"\""broadcastDate\"" : \""" &amp; demoPosts[[#This Row],[broadcastDate]] &amp; "\"", "</f>
        <v xml:space="preserve">\"broadcastDate\" : \"2002-05-30T09:30:10Z\", </v>
      </c>
      <c r="BL23" s="104" t="str">
        <f>"\""startDate\"" : \""" &amp; demoPosts[[#This Row],[startDate]] &amp; "\"", "</f>
        <v xml:space="preserve">\"startDate\" : \"2002-05-30T09:30:10Z\", </v>
      </c>
      <c r="BM23" s="104" t="str">
        <f>"\""endDate\"" : \""" &amp; demoPosts[[#This Row],[endDate]] &amp; "\"", "</f>
        <v xml:space="preserve">\"endDate\" : \"2002-05-30T09:30:10Z\", </v>
      </c>
      <c r="BN23" s="104" t="str">
        <f>"\""currency\"" : \""" &amp; demoPosts[[#This Row],[currency]] &amp; "\"", "</f>
        <v xml:space="preserve">\"currency\" : \"USD\", </v>
      </c>
      <c r="BO23" s="104" t="str">
        <f>"\""workLocation\"" : \""" &amp; demoPosts[[#This Row],[workLocation]] &amp; "\"", "</f>
        <v xml:space="preserve">\"workLocation\" : \"United States\", </v>
      </c>
      <c r="BP23" s="104" t="str">
        <f>"\""isPayoutInPieces\"" : \""" &amp; demoPosts[[#This Row],[isPayoutInPieces]] &amp; "\"", "</f>
        <v xml:space="preserve">\"isPayoutInPieces\" : \"false\", </v>
      </c>
      <c r="BQ23" s="104" t="str">
        <f t="shared" si="2"/>
        <v xml:space="preserve">\"skillNeeded\" : \"\", </v>
      </c>
      <c r="BR23" s="104" t="str">
        <f>"\""posterId\"" : \""" &amp; demoPosts[[#This Row],[posterId]] &amp; "\"", "</f>
        <v xml:space="preserve">\"posterId\" : \"eeeeeeee-eeee-eeee-eeee-eeeeeeeeeeee\", </v>
      </c>
      <c r="BS23" s="104" t="str">
        <f>"\""versionNumber\"" : \""" &amp; demoPosts[[#This Row],[versionNumber]] &amp; "\"", "</f>
        <v xml:space="preserve">\"versionNumber\" : \"1\", </v>
      </c>
      <c r="BT23" s="106" t="str">
        <f>"\""allowFormatting\"" : " &amp; demoPosts[[#This Row],[allowFormatting]] &amp; ", "</f>
        <v xml:space="preserve">\"allowFormatting\" : true, </v>
      </c>
      <c r="BU23" s="104" t="str">
        <f>"\""canForward\"" : " &amp; demoPosts[[#This Row],[canForward]] &amp; ", "</f>
        <v xml:space="preserve">\"canForward\" : true, </v>
      </c>
      <c r="BV23" s="104" t="str">
        <f t="shared" si="3"/>
        <v xml:space="preserve">\"referents\" : \"\", </v>
      </c>
      <c r="BW23" s="104" t="str">
        <f>"\""contractType\"" : \""" &amp; demoPosts[[#This Row],[contractType]] &amp; "\"", "</f>
        <v xml:space="preserve">\"contractType\" : \"contest\", </v>
      </c>
      <c r="BX23" s="104" t="str">
        <f>"\""budget\"" : \""" &amp; demoPosts[[#This Row],[budget]] &amp; "\"""</f>
        <v>\"budget\" : \"2350.3\"</v>
      </c>
      <c r="BY23"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3" s="104" t="str">
        <f>"\""text\"" : \""" &amp; demoPosts[[#This Row],[messageText]] &amp; "\"","</f>
        <v>\"text\" : \"\",</v>
      </c>
      <c r="CA23" s="104" t="str">
        <f>"\""subject\"" : \""" &amp; demoPosts[[#This Row],[messageSubject]] &amp; "\"""</f>
        <v>\"subject\" : \"\"</v>
      </c>
      <c r="CB23"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3"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3"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3" s="39" t="str">
        <f ca="1">"{\""$type\"":\"""&amp;demoPosts[[#This Row],[$type]]&amp;"\"","&amp;demoPosts[[#This Row],[uidInnerJson]]&amp;demoPosts[[#This Row],[createdInnerJson]]&amp;demoPosts[[#This Row],[modifiedInnerJson]]&amp;demoPosts[[#This Row],[typeDependentContentJson]]&amp;"}"</f>
        <v>{\"$type\":\"shared.models.MessagePost\",\"uid\" : \"9c00dba3-8f6d-407e-be69-9f0e98f356aa\", \"created\" : \"2016-06-02T21:13:12Z\", \"modified\" : \"2002-05-30T09:30:10Z\", \"postContent\": {\"$type\":\"shared.models.MessagePostContent\",\"versionedPostId\" : \"35e60447-747e-496a-afde-65ca182db1c8\", \"versionedPostPredecessorId\" : \"\", \"versionNumber\" : \"1\", \"canForward\" : true, \"text\" : \"\",\"subject\" : \"\"}}</v>
      </c>
      <c r="CF23" s="35" t="str">
        <f>"""uid"" : """&amp;demoPosts[[#This Row],[uid]]&amp;""", "</f>
        <v xml:space="preserve">"uid" : "9c00dba3-8f6d-407e-be69-9f0e98f356aa", </v>
      </c>
      <c r="CG23" s="40" t="str">
        <f>"""src"" : """&amp;demoPosts[[#This Row],[Source]]&amp;""", "</f>
        <v xml:space="preserve">"src" : "0002223c-1a99-4530-96fa-3ccb8dca5418", </v>
      </c>
      <c r="CH23" s="40" t="str">
        <f>"""trgts"" : ["""&amp;demoPosts[[#This Row],[trgt1]]&amp;"""], "</f>
        <v xml:space="preserve">"trgts" : ["eeeeeeee-eeee-eeee-eeee-eeeeeeeeeeee"], </v>
      </c>
      <c r="CI23" t="str">
        <f>"""label"" : ""each([Bitcoin],[Ethereum],[" &amp; demoPosts[[#This Row],[postTypeGuidLabel]]&amp;"])"", "</f>
        <v xml:space="preserve">"label" : "each([Bitcoin],[Ethereum],[MESSAGEPOSTLABEL])", </v>
      </c>
      <c r="CJ23"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"9c00dba3-8f6d-407e-be69-9f0e98f356aa", "value" : "{\"$type\":\"shared.models.MessagePost\",\"uid\" : \"9c00dba3-8f6d-407e-be69-9f0e98f356aa\", \"created\" : \"2016-06-02T21:13:12Z\", \"modified\" : \"2002-05-30T09:30:10Z\", \"postContent\": {\"$type\":\"shared.models.MessagePostContent\",\"versionedPostId\" : \"35e60447-747e-496a-afde-65ca182db1c8\", \"versionedPostPredecessorId\" : \"\", \"versionNumber\" : \"1\", \"canForward\" : true, \"text\" : \"\",\"subject\" : \"\"}}"} , </v>
      </c>
    </row>
    <row r="24" spans="2:88" x14ac:dyDescent="0.25">
      <c r="B24" s="5" t="s">
        <v>659</v>
      </c>
      <c r="C24" s="40" t="s">
        <v>1246</v>
      </c>
      <c r="D24" s="3" t="s">
        <v>937</v>
      </c>
      <c r="E24" t="s">
        <v>939</v>
      </c>
      <c r="F24"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4" s="109" t="s">
        <v>942</v>
      </c>
      <c r="H24" s="109" t="s">
        <v>2589</v>
      </c>
      <c r="I24" s="109" t="str">
        <f t="shared" ca="1" si="4"/>
        <v>2016-06-02T21:13:12Z</v>
      </c>
      <c r="J24" s="109" t="s">
        <v>938</v>
      </c>
      <c r="K24" s="109" t="s">
        <v>722</v>
      </c>
      <c r="L24" s="109"/>
      <c r="M24" s="109"/>
      <c r="N24" s="109"/>
      <c r="O24" s="122" t="s">
        <v>1095</v>
      </c>
      <c r="P24" s="122" t="s">
        <v>1100</v>
      </c>
      <c r="Q24" s="122" t="s">
        <v>1102</v>
      </c>
      <c r="R24" s="122" t="s">
        <v>1214</v>
      </c>
      <c r="S24" s="112" t="s">
        <v>938</v>
      </c>
      <c r="T24" s="112" t="s">
        <v>938</v>
      </c>
      <c r="U24" s="112" t="s">
        <v>938</v>
      </c>
      <c r="V24" s="112" t="s">
        <v>938</v>
      </c>
      <c r="W24" s="122" t="s">
        <v>752</v>
      </c>
      <c r="X24" s="122" t="s">
        <v>1013</v>
      </c>
      <c r="Y24" s="112" t="s">
        <v>967</v>
      </c>
      <c r="Z24" s="122" t="s">
        <v>1087</v>
      </c>
      <c r="AA24" s="122" t="s">
        <v>937</v>
      </c>
      <c r="AB24" s="112">
        <v>1</v>
      </c>
      <c r="AC24" s="111" t="s">
        <v>1017</v>
      </c>
      <c r="AD24" s="112" t="s">
        <v>1017</v>
      </c>
      <c r="AE24" s="122" t="s">
        <v>1092</v>
      </c>
      <c r="AF24" s="122" t="s">
        <v>683</v>
      </c>
      <c r="AG24" s="122">
        <v>2350.3000000000002</v>
      </c>
      <c r="AH24" s="110">
        <v>1</v>
      </c>
      <c r="AI24" s="122"/>
      <c r="AJ24" s="122"/>
      <c r="AK24" s="122"/>
      <c r="AL24" s="122"/>
      <c r="AM24" s="122"/>
      <c r="AN24" s="122"/>
      <c r="AO24" s="122"/>
      <c r="AP24" s="122" t="str">
        <f>"\""name\"" : \"""&amp;demoPosts[[#This Row],[talentProfile.name]]&amp;"\"", "</f>
        <v xml:space="preserve">\"name\" : \"\", </v>
      </c>
      <c r="AQ24" s="122" t="str">
        <f>"\""title\"" : \"""&amp;demoPosts[[#This Row],[talentProfile.title]]&amp;"\"", "</f>
        <v xml:space="preserve">\"title\" : \"\", </v>
      </c>
      <c r="AR24" s="122" t="str">
        <f>"\""capabilities\"" : \"""&amp;demoPosts[[#This Row],[talentProfile.capabilities]]&amp;"\"", "</f>
        <v xml:space="preserve">\"capabilities\" : \"\", </v>
      </c>
      <c r="AS24" s="122" t="str">
        <f>"\""video\"" : \"""&amp;demoPosts[[#This Row],[talentProfile.video]]&amp;"\"" "</f>
        <v xml:space="preserve">\"video\" : \"\" </v>
      </c>
      <c r="AT24"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4" s="35" t="str">
        <f>"\""uid\"" : \"""&amp;demoPosts[[#This Row],[uid]]&amp;"\"", "</f>
        <v xml:space="preserve">\"uid\" : \"9f86552d-b089-4a25-ab3f-2a756b4089cf\", </v>
      </c>
      <c r="AV24" s="39" t="str">
        <f>"\""text\"" : \""" &amp;demoPosts[[#This Row],[text]] &amp; "\"", "</f>
        <v xml:space="preserve">\"text\" : \"hi contract\", </v>
      </c>
      <c r="AW24" s="39" t="str">
        <f t="shared" si="0"/>
        <v xml:space="preserve">\"type\" : \"TEXT\", </v>
      </c>
      <c r="AX24" s="39" t="str">
        <f ca="1">"\""created\"" : \""" &amp; demoPosts[[#This Row],[created]] &amp; "\"", "</f>
        <v xml:space="preserve">\"created\" : \"2016-06-02T21:13:12Z\", </v>
      </c>
      <c r="AY24" s="39" t="str">
        <f>"\""modified\"" : \""" &amp; demoPosts[[#This Row],[modified]] &amp; "\"", "</f>
        <v xml:space="preserve">\"modified\" : \"2002-05-30T09:30:10Z\", </v>
      </c>
      <c r="AZ24" s="39" t="str">
        <f ca="1">"\""created\"" : \""" &amp; demoPosts[[#This Row],[created]] &amp; "\"", "</f>
        <v xml:space="preserve">\"created\" : \"2016-06-02T21:13:12Z\", </v>
      </c>
      <c r="BA24" s="39" t="str">
        <f>"\""modified\"" : \""" &amp; demoPosts[[#This Row],[modified]] &amp; "\"", "</f>
        <v xml:space="preserve">\"modified\" : \"2002-05-30T09:30:10Z\", </v>
      </c>
      <c r="BB24" s="39" t="str">
        <f>"\""labels\"" : \""each([Bitcoin],[Ethereum],[" &amp; demoPosts[[#This Row],[postTypeGuidLabel]]&amp;"])\"", "</f>
        <v xml:space="preserve">\"labels\" : \"each([Bitcoin],[Ethereum],[MESSAGEPOSTLABEL])\", </v>
      </c>
      <c r="BC24" s="39" t="str">
        <f t="shared" si="1"/>
        <v>\"connections\":[{\"source\":\"alias://ff5136ad023a66644c4f4a8e2a495bb34689/alias\",\"target\":\"alias://0e65bd3a974ed1d7c195f94055c93537827f/alias\",\"label\":\"f0186f0d-c862-4ee3-9c09-b850a9d745a7\"}],</v>
      </c>
      <c r="BD24" s="39" t="str">
        <f>"\""versionedPostId\"" : \""" &amp; demoPosts[[#This Row],[versionedPost.id]] &amp; "\"", "</f>
        <v xml:space="preserve">\"versionedPostId\" : \"35e60447-747e-496a-afde-65ca182db1c8\", </v>
      </c>
      <c r="BE24" s="39" t="str">
        <f>"\""versionedPostPredecessorId\"" : \""" &amp; demoPosts[[#This Row],[versionedPost.predecessorID]] &amp; "\"", "</f>
        <v xml:space="preserve">\"versionedPostPredecessorId\" : \"\", </v>
      </c>
      <c r="BF24" s="104" t="str">
        <f>"\""jobPostType\"" : \""" &amp; demoPosts[[#This Row],[jobPostType]] &amp; "\"", "</f>
        <v xml:space="preserve">\"jobPostType\" : \"Project-Hourly\", </v>
      </c>
      <c r="BG24" s="104" t="str">
        <f>"\""name\"" : \""" &amp; demoPosts[[#This Row],[summary]] &amp; "\"", "</f>
        <v xml:space="preserve">\"name\" : \"Help test Bitcoin as payment for my travel-related business\", </v>
      </c>
      <c r="BH24"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4" s="104" t="str">
        <f>"\""message\"" : \""" &amp; demoPosts[[#This Row],[message]] &amp; "\"", "</f>
        <v xml:space="preserve">\"message\" : \"hi\", </v>
      </c>
      <c r="BJ24" s="104" t="str">
        <f>"\""postedDate\"" : \""" &amp; demoPosts[[#This Row],[message]] &amp; "\"", "</f>
        <v xml:space="preserve">\"postedDate\" : \"hi\", </v>
      </c>
      <c r="BK24" s="104" t="str">
        <f>"\""broadcastDate\"" : \""" &amp; demoPosts[[#This Row],[broadcastDate]] &amp; "\"", "</f>
        <v xml:space="preserve">\"broadcastDate\" : \"2002-05-30T09:30:10Z\", </v>
      </c>
      <c r="BL24" s="104" t="str">
        <f>"\""startDate\"" : \""" &amp; demoPosts[[#This Row],[startDate]] &amp; "\"", "</f>
        <v xml:space="preserve">\"startDate\" : \"2002-05-30T09:30:10Z\", </v>
      </c>
      <c r="BM24" s="104" t="str">
        <f>"\""endDate\"" : \""" &amp; demoPosts[[#This Row],[endDate]] &amp; "\"", "</f>
        <v xml:space="preserve">\"endDate\" : \"2002-05-30T09:30:10Z\", </v>
      </c>
      <c r="BN24" s="104" t="str">
        <f>"\""currency\"" : \""" &amp; demoPosts[[#This Row],[currency]] &amp; "\"", "</f>
        <v xml:space="preserve">\"currency\" : \"USD\", </v>
      </c>
      <c r="BO24" s="104" t="str">
        <f>"\""workLocation\"" : \""" &amp; demoPosts[[#This Row],[workLocation]] &amp; "\"", "</f>
        <v xml:space="preserve">\"workLocation\" : \"United States\", </v>
      </c>
      <c r="BP24" s="104" t="str">
        <f>"\""isPayoutInPieces\"" : \""" &amp; demoPosts[[#This Row],[isPayoutInPieces]] &amp; "\"", "</f>
        <v xml:space="preserve">\"isPayoutInPieces\" : \"false\", </v>
      </c>
      <c r="BQ24" s="104" t="str">
        <f t="shared" si="2"/>
        <v xml:space="preserve">\"skillNeeded\" : \"\", </v>
      </c>
      <c r="BR24" s="104" t="str">
        <f>"\""posterId\"" : \""" &amp; demoPosts[[#This Row],[posterId]] &amp; "\"", "</f>
        <v xml:space="preserve">\"posterId\" : \"eeeeeeee-eeee-eeee-eeee-eeeeeeeeeeee\", </v>
      </c>
      <c r="BS24" s="104" t="str">
        <f>"\""versionNumber\"" : \""" &amp; demoPosts[[#This Row],[versionNumber]] &amp; "\"", "</f>
        <v xml:space="preserve">\"versionNumber\" : \"1\", </v>
      </c>
      <c r="BT24" s="106" t="str">
        <f>"\""allowFormatting\"" : " &amp; demoPosts[[#This Row],[allowFormatting]] &amp; ", "</f>
        <v xml:space="preserve">\"allowFormatting\" : true, </v>
      </c>
      <c r="BU24" s="104" t="str">
        <f>"\""canForward\"" : " &amp; demoPosts[[#This Row],[canForward]] &amp; ", "</f>
        <v xml:space="preserve">\"canForward\" : true, </v>
      </c>
      <c r="BV24" s="104" t="str">
        <f t="shared" si="3"/>
        <v xml:space="preserve">\"referents\" : \"\", </v>
      </c>
      <c r="BW24" s="104" t="str">
        <f>"\""contractType\"" : \""" &amp; demoPosts[[#This Row],[contractType]] &amp; "\"", "</f>
        <v xml:space="preserve">\"contractType\" : \"contest\", </v>
      </c>
      <c r="BX24" s="104" t="str">
        <f>"\""budget\"" : \""" &amp; demoPosts[[#This Row],[budget]] &amp; "\"""</f>
        <v>\"budget\" : \"2350.3\"</v>
      </c>
      <c r="BY24"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4" s="104" t="str">
        <f>"\""text\"" : \""" &amp; demoPosts[[#This Row],[messageText]] &amp; "\"","</f>
        <v>\"text\" : \"\",</v>
      </c>
      <c r="CA24" s="104" t="str">
        <f>"\""subject\"" : \""" &amp; demoPosts[[#This Row],[messageSubject]] &amp; "\"""</f>
        <v>\"subject\" : \"\"</v>
      </c>
      <c r="CB24"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4"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4"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4" s="39" t="str">
        <f ca="1">"{\""$type\"":\"""&amp;demoPosts[[#This Row],[$type]]&amp;"\"","&amp;demoPosts[[#This Row],[uidInnerJson]]&amp;demoPosts[[#This Row],[createdInnerJson]]&amp;demoPosts[[#This Row],[modifiedInnerJson]]&amp;demoPosts[[#This Row],[typeDependentContentJson]]&amp;"}"</f>
        <v>{\"$type\":\"shared.models.MessagePost\",\"uid\" : \"9f86552d-b089-4a25-ab3f-2a756b4089cf\", \"created\" : \"2016-06-02T21:13:12Z\", \"modified\" : \"2002-05-30T09:30:10Z\", \"postContent\": {\"$type\":\"shared.models.MessagePostContent\",\"versionedPostId\" : \"35e60447-747e-496a-afde-65ca182db1c8\", \"versionedPostPredecessorId\" : \"\", \"versionNumber\" : \"1\", \"canForward\" : true, \"text\" : \"\",\"subject\" : \"\"}}</v>
      </c>
      <c r="CF24" s="35" t="str">
        <f>"""uid"" : """&amp;demoPosts[[#This Row],[uid]]&amp;""", "</f>
        <v xml:space="preserve">"uid" : "9f86552d-b089-4a25-ab3f-2a756b4089cf", </v>
      </c>
      <c r="CG24" s="40" t="str">
        <f>"""src"" : """&amp;demoPosts[[#This Row],[Source]]&amp;""", "</f>
        <v xml:space="preserve">"src" : "0002223c-1a99-4530-96fa-3ccb8dca5418", </v>
      </c>
      <c r="CH24" s="40" t="str">
        <f>"""trgts"" : ["""&amp;demoPosts[[#This Row],[trgt1]]&amp;"""], "</f>
        <v xml:space="preserve">"trgts" : ["eeeeeeee-eeee-eeee-eeee-eeeeeeeeeeee"], </v>
      </c>
      <c r="CI24" t="str">
        <f>"""label"" : ""each([Bitcoin],[Ethereum],[" &amp; demoPosts[[#This Row],[postTypeGuidLabel]]&amp;"])"", "</f>
        <v xml:space="preserve">"label" : "each([Bitcoin],[Ethereum],[MESSAGEPOSTLABEL])", </v>
      </c>
      <c r="CJ24"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"9f86552d-b089-4a25-ab3f-2a756b4089cf", "value" : "{\"$type\":\"shared.models.MessagePost\",\"uid\" : \"9f86552d-b089-4a25-ab3f-2a756b4089cf\", \"created\" : \"2016-06-02T21:13:12Z\", \"modified\" : \"2002-05-30T09:30:10Z\", \"postContent\": {\"$type\":\"shared.models.MessagePostContent\",\"versionedPostId\" : \"35e60447-747e-496a-afde-65ca182db1c8\", \"versionedPostPredecessorId\" : \"\", \"versionNumber\" : \"1\", \"canForward\" : true, \"text\" : \"\",\"subject\" : \"\"}}"} , </v>
      </c>
    </row>
    <row r="25" spans="2:88" x14ac:dyDescent="0.25">
      <c r="B25" t="s">
        <v>668</v>
      </c>
      <c r="C25" s="40" t="s">
        <v>1246</v>
      </c>
      <c r="D25" s="3" t="s">
        <v>937</v>
      </c>
      <c r="E25" t="s">
        <v>939</v>
      </c>
      <c r="F25"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5" s="39" t="s">
        <v>944</v>
      </c>
      <c r="H25" s="109" t="s">
        <v>2589</v>
      </c>
      <c r="I25" s="109" t="str">
        <f t="shared" ca="1" si="4"/>
        <v>2016-06-02T21:13:12Z</v>
      </c>
      <c r="J25" s="109" t="s">
        <v>938</v>
      </c>
      <c r="K25" s="39" t="s">
        <v>725</v>
      </c>
      <c r="L25" s="39"/>
      <c r="M25" s="39"/>
      <c r="N25" s="39"/>
      <c r="O25" s="102" t="s">
        <v>1215</v>
      </c>
      <c r="P25" s="102" t="s">
        <v>1215</v>
      </c>
      <c r="Q25" s="102" t="s">
        <v>1215</v>
      </c>
      <c r="R25" s="102" t="s">
        <v>1215</v>
      </c>
      <c r="S25" s="101" t="s">
        <v>938</v>
      </c>
      <c r="T25" s="101" t="s">
        <v>938</v>
      </c>
      <c r="U25" s="101" t="s">
        <v>938</v>
      </c>
      <c r="V25" s="101" t="s">
        <v>938</v>
      </c>
      <c r="W25" s="102" t="s">
        <v>1215</v>
      </c>
      <c r="X25" s="102" t="s">
        <v>1215</v>
      </c>
      <c r="Y25" s="101" t="s">
        <v>967</v>
      </c>
      <c r="Z25" s="102" t="s">
        <v>1215</v>
      </c>
      <c r="AA25" s="102" t="s">
        <v>1215</v>
      </c>
      <c r="AB25" s="101">
        <v>1</v>
      </c>
      <c r="AC25" s="103" t="s">
        <v>1017</v>
      </c>
      <c r="AD25" s="101" t="s">
        <v>1017</v>
      </c>
      <c r="AE25" s="102" t="s">
        <v>1215</v>
      </c>
      <c r="AF25" s="102" t="s">
        <v>1215</v>
      </c>
      <c r="AG25" s="102" t="s">
        <v>1215</v>
      </c>
      <c r="AH25" s="110">
        <v>1</v>
      </c>
      <c r="AI25" s="102"/>
      <c r="AJ25" s="102"/>
      <c r="AK25" s="102"/>
      <c r="AL25" s="102"/>
      <c r="AM25" s="102"/>
      <c r="AN25" s="102"/>
      <c r="AO25" s="102"/>
      <c r="AP25" s="102" t="str">
        <f>"\""name\"" : \"""&amp;demoPosts[[#This Row],[talentProfile.name]]&amp;"\"", "</f>
        <v xml:space="preserve">\"name\" : \"\", </v>
      </c>
      <c r="AQ25" s="102" t="str">
        <f>"\""title\"" : \"""&amp;demoPosts[[#This Row],[talentProfile.title]]&amp;"\"", "</f>
        <v xml:space="preserve">\"title\" : \"\", </v>
      </c>
      <c r="AR25" s="102" t="str">
        <f>"\""capabilities\"" : \"""&amp;demoPosts[[#This Row],[talentProfile.capabilities]]&amp;"\"", "</f>
        <v xml:space="preserve">\"capabilities\" : \"\", </v>
      </c>
      <c r="AS25" s="102" t="str">
        <f>"\""video\"" : \"""&amp;demoPosts[[#This Row],[talentProfile.video]]&amp;"\"" "</f>
        <v xml:space="preserve">\"video\" : \"\" </v>
      </c>
      <c r="AT25"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\"84e56476-5be4-45ae-95b4-dba6c683c0fb\", \"versionedPostPredecessorId\" : \"\", \"versionNumber\" : \"1\", \"canForward\" : true, \"talentProfile\": {\"$type\":\"shared.models.TalentProfile\",\"name\" : \"\", \"title\" : \"\", \"capabilities\" : \"\", \"video\" : \"\" }}</v>
      </c>
      <c r="AU25" s="34" t="str">
        <f>"\""uid\"" : \"""&amp;demoPosts[[#This Row],[uid]]&amp;"\"", "</f>
        <v xml:space="preserve">\"uid\" : \"adead15a-372e-4f18-b233-cff7e0925053\", </v>
      </c>
      <c r="AV25" s="39" t="str">
        <f>"\""text\"" : \""" &amp;demoPosts[[#This Row],[text]] &amp; "\"", "</f>
        <v xml:space="preserve">\"text\" : \"hi moderatorProfile\", </v>
      </c>
      <c r="AW25" s="39" t="str">
        <f t="shared" si="0"/>
        <v xml:space="preserve">\"type\" : \"TEXT\", </v>
      </c>
      <c r="AX25" s="39" t="str">
        <f ca="1">"\""created\"" : \""" &amp; demoPosts[[#This Row],[created]] &amp; "\"", "</f>
        <v xml:space="preserve">\"created\" : \"2016-06-02T21:13:12Z\", </v>
      </c>
      <c r="AY25" s="39" t="str">
        <f>"\""modified\"" : \""" &amp; demoPosts[[#This Row],[modified]] &amp; "\"", "</f>
        <v xml:space="preserve">\"modified\" : \"2002-05-30T09:30:10Z\", </v>
      </c>
      <c r="AZ25" s="39" t="str">
        <f ca="1">"\""created\"" : \""" &amp; demoPosts[[#This Row],[created]] &amp; "\"", "</f>
        <v xml:space="preserve">\"created\" : \"2016-06-02T21:13:12Z\", </v>
      </c>
      <c r="BA25" s="39" t="str">
        <f>"\""modified\"" : \""" &amp; demoPosts[[#This Row],[modified]] &amp; "\"", "</f>
        <v xml:space="preserve">\"modified\" : \"2002-05-30T09:30:10Z\", </v>
      </c>
      <c r="BB25" s="39" t="str">
        <f>"\""labels\"" : \""each([Bitcoin],[Ethereum],[" &amp; demoPosts[[#This Row],[postTypeGuidLabel]]&amp;"])\"", "</f>
        <v xml:space="preserve">\"labels\" : \"each([Bitcoin],[Ethereum],[MESSAGEPOSTLABEL])\", </v>
      </c>
      <c r="BC25" s="39" t="str">
        <f t="shared" si="1"/>
        <v>\"connections\":[{\"source\":\"alias://ff5136ad023a66644c4f4a8e2a495bb34689/alias\",\"target\":\"alias://0e65bd3a974ed1d7c195f94055c93537827f/alias\",\"label\":\"f0186f0d-c862-4ee3-9c09-b850a9d745a7\"}],</v>
      </c>
      <c r="BD25" s="39" t="str">
        <f>"\""versionedPostId\"" : \""" &amp; demoPosts[[#This Row],[versionedPost.id]] &amp; "\"", "</f>
        <v xml:space="preserve">\"versionedPostId\" : \"84e56476-5be4-45ae-95b4-dba6c683c0fb\", </v>
      </c>
      <c r="BE25" s="39" t="str">
        <f>"\""versionedPostPredecessorId\"" : \""" &amp; demoPosts[[#This Row],[versionedPost.predecessorID]] &amp; "\"", "</f>
        <v xml:space="preserve">\"versionedPostPredecessorId\" : \"\", </v>
      </c>
      <c r="BF25" s="102" t="str">
        <f>"\""jobPostType\"" : \""" &amp; demoPosts[[#This Row],[jobPostType]] &amp; "\"", "</f>
        <v xml:space="preserve">\"jobPostType\" : \"na\", </v>
      </c>
      <c r="BG25" s="102" t="str">
        <f>"\""name\"" : \""" &amp; demoPosts[[#This Row],[summary]] &amp; "\"", "</f>
        <v xml:space="preserve">\"name\" : \"na\", </v>
      </c>
      <c r="BH25" s="102" t="str">
        <f>"\""description\"" : \""" &amp; demoPosts[[#This Row],[description]] &amp; "\"", "</f>
        <v xml:space="preserve">\"description\" : \"na\", </v>
      </c>
      <c r="BI25" s="102" t="str">
        <f>"\""message\"" : \""" &amp; demoPosts[[#This Row],[message]] &amp; "\"", "</f>
        <v xml:space="preserve">\"message\" : \"na\", </v>
      </c>
      <c r="BJ25" s="102" t="str">
        <f>"\""postedDate\"" : \""" &amp; demoPosts[[#This Row],[message]] &amp; "\"", "</f>
        <v xml:space="preserve">\"postedDate\" : \"na\", </v>
      </c>
      <c r="BK25" s="102" t="str">
        <f>"\""broadcastDate\"" : \""" &amp; demoPosts[[#This Row],[broadcastDate]] &amp; "\"", "</f>
        <v xml:space="preserve">\"broadcastDate\" : \"2002-05-30T09:30:10Z\", </v>
      </c>
      <c r="BL25" s="102" t="str">
        <f>"\""startDate\"" : \""" &amp; demoPosts[[#This Row],[startDate]] &amp; "\"", "</f>
        <v xml:space="preserve">\"startDate\" : \"2002-05-30T09:30:10Z\", </v>
      </c>
      <c r="BM25" s="102" t="str">
        <f>"\""endDate\"" : \""" &amp; demoPosts[[#This Row],[endDate]] &amp; "\"", "</f>
        <v xml:space="preserve">\"endDate\" : \"2002-05-30T09:30:10Z\", </v>
      </c>
      <c r="BN25" s="102" t="str">
        <f>"\""currency\"" : \""" &amp; demoPosts[[#This Row],[currency]] &amp; "\"", "</f>
        <v xml:space="preserve">\"currency\" : \"na\", </v>
      </c>
      <c r="BO25" s="102" t="str">
        <f>"\""workLocation\"" : \""" &amp; demoPosts[[#This Row],[workLocation]] &amp; "\"", "</f>
        <v xml:space="preserve">\"workLocation\" : \"na\", </v>
      </c>
      <c r="BP25" s="102" t="str">
        <f>"\""isPayoutInPieces\"" : \""" &amp; demoPosts[[#This Row],[isPayoutInPieces]] &amp; "\"", "</f>
        <v xml:space="preserve">\"isPayoutInPieces\" : \"false\", </v>
      </c>
      <c r="BQ25" s="102" t="str">
        <f t="shared" si="2"/>
        <v xml:space="preserve">\"skillNeeded\" : \"\", </v>
      </c>
      <c r="BR25" s="102" t="str">
        <f>"\""posterId\"" : \""" &amp; demoPosts[[#This Row],[posterId]] &amp; "\"", "</f>
        <v xml:space="preserve">\"posterId\" : \"na\", </v>
      </c>
      <c r="BS25" s="102" t="str">
        <f>"\""versionNumber\"" : \""" &amp; demoPosts[[#This Row],[versionNumber]] &amp; "\"", "</f>
        <v xml:space="preserve">\"versionNumber\" : \"1\", </v>
      </c>
      <c r="BT25" s="102" t="str">
        <f>"\""allowFormatting\"" : " &amp; demoPosts[[#This Row],[allowFormatting]] &amp; ", "</f>
        <v xml:space="preserve">\"allowFormatting\" : true, </v>
      </c>
      <c r="BU25" s="102" t="str">
        <f>"\""canForward\"" : " &amp; demoPosts[[#This Row],[canForward]] &amp; ", "</f>
        <v xml:space="preserve">\"canForward\" : true, </v>
      </c>
      <c r="BV25" s="102" t="str">
        <f t="shared" si="3"/>
        <v xml:space="preserve">\"referents\" : \"\", </v>
      </c>
      <c r="BW25" s="102" t="str">
        <f>"\""contractType\"" : \""" &amp; demoPosts[[#This Row],[contractType]] &amp; "\"", "</f>
        <v xml:space="preserve">\"contractType\" : \"contest\", </v>
      </c>
      <c r="BX25" s="102" t="str">
        <f>"\""budget\"" : \""" &amp; demoPosts[[#This Row],[budget]] &amp; "\"""</f>
        <v>\"budget\" : \"na\"</v>
      </c>
      <c r="BY25"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\"84e56476-5be4-45ae-95b4-dba6c683c0fb\",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5" s="104" t="str">
        <f>"\""text\"" : \""" &amp; demoPosts[[#This Row],[messageText]] &amp; "\"","</f>
        <v>\"text\" : \"\",</v>
      </c>
      <c r="CA25" s="104" t="str">
        <f>"\""subject\"" : \""" &amp; demoPosts[[#This Row],[messageSubject]] &amp; "\"""</f>
        <v>\"subject\" : \"\"</v>
      </c>
      <c r="CB25"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\"84e56476-5be4-45ae-95b4-dba6c683c0fb\", \"versionedPostPredecessorId\" : \"\", \"versionNumber\" : \"1\", \"canForward\" : true, \"text\" : \"\",\"subject\" : \"\"}</v>
      </c>
      <c r="CC25"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\"84e56476-5be4-45ae-95b4-dba6c683c0fb\", \"versionedPostPredecessorId\" : \"\", \"versionNumber\" : \"1\", \"canForward\" : true, \"text\" : \"\",\"subject\" : \"\"}</v>
      </c>
      <c r="CD25"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5" s="39" t="str">
        <f ca="1">"{\""$type\"":\"""&amp;demoPosts[[#This Row],[$type]]&amp;"\"","&amp;demoPosts[[#This Row],[uidInnerJson]]&amp;demoPosts[[#This Row],[createdInnerJson]]&amp;demoPosts[[#This Row],[modifiedInnerJson]]&amp;demoPosts[[#This Row],[typeDependentContentJson]]&amp;"}"</f>
        <v>{\"$type\":\"shared.models.MessagePost\",\"uid\" : \"adead15a-372e-4f18-b233-cff7e0925053\", \"created\" : \"2016-06-02T21:13:12Z\", \"modified\" : \"2002-05-30T09:30:10Z\", \"postContent\": {\"$type\":\"shared.models.MessagePostContent\",\"versionedPostId\" : \"84e56476-5be4-45ae-95b4-dba6c683c0fb\", \"versionedPostPredecessorId\" : \"\", \"versionNumber\" : \"1\", \"canForward\" : true, \"text\" : \"\",\"subject\" : \"\"}}</v>
      </c>
      <c r="CF25" s="34" t="str">
        <f>"""uid"" : """&amp;demoPosts[[#This Row],[uid]]&amp;""", "</f>
        <v xml:space="preserve">"uid" : "adead15a-372e-4f18-b233-cff7e0925053", </v>
      </c>
      <c r="CG25" s="40" t="str">
        <f>"""src"" : """&amp;demoPosts[[#This Row],[Source]]&amp;""", "</f>
        <v xml:space="preserve">"src" : "0002223c-1a99-4530-96fa-3ccb8dca5418", </v>
      </c>
      <c r="CH25" s="40" t="str">
        <f>"""trgts"" : ["""&amp;demoPosts[[#This Row],[trgt1]]&amp;"""], "</f>
        <v xml:space="preserve">"trgts" : ["eeeeeeee-eeee-eeee-eeee-eeeeeeeeeeee"], </v>
      </c>
      <c r="CI25" s="40" t="str">
        <f>"""label"" : ""each([Bitcoin],[Ethereum],[" &amp; demoPosts[[#This Row],[postTypeGuidLabel]]&amp;"])"", "</f>
        <v xml:space="preserve">"label" : "each([Bitcoin],[Ethereum],[MESSAGEPOSTLABEL])", </v>
      </c>
      <c r="CJ25"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"adead15a-372e-4f18-b233-cff7e0925053", "value" : "{\"$type\":\"shared.models.MessagePost\",\"uid\" : \"adead15a-372e-4f18-b233-cff7e0925053\", \"created\" : \"2016-06-02T21:13:12Z\", \"modified\" : \"2002-05-30T09:30:10Z\", \"postContent\": {\"$type\":\"shared.models.MessagePostContent\",\"versionedPostId\" : \"84e56476-5be4-45ae-95b4-dba6c683c0fb\", \"versionedPostPredecessorId\" : \"\", \"versionNumber\" : \"1\", \"canForward\" : true, \"text\" : \"\",\"subject\" : \"\"}}"} , </v>
      </c>
    </row>
    <row r="26" spans="2:88" x14ac:dyDescent="0.25">
      <c r="B26" s="5" t="s">
        <v>673</v>
      </c>
      <c r="C26" s="40" t="s">
        <v>1246</v>
      </c>
      <c r="D26" s="3" t="s">
        <v>937</v>
      </c>
      <c r="E26" t="s">
        <v>939</v>
      </c>
      <c r="F26"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6" s="109" t="s">
        <v>950</v>
      </c>
      <c r="H26" s="109" t="s">
        <v>2589</v>
      </c>
      <c r="I26" s="109" t="str">
        <f t="shared" ca="1" si="4"/>
        <v>2016-06-02T21:13:12Z</v>
      </c>
      <c r="J26" s="109" t="s">
        <v>938</v>
      </c>
      <c r="K26" s="109" t="s">
        <v>721</v>
      </c>
      <c r="L26" s="109" t="str">
        <f>+K25</f>
        <v>84e56476-5be4-45ae-95b4-dba6c683c0fb</v>
      </c>
      <c r="M26" s="109"/>
      <c r="N26" s="109"/>
      <c r="O26" s="122" t="s">
        <v>1099</v>
      </c>
      <c r="P26" s="122" t="s">
        <v>1097</v>
      </c>
      <c r="Q26" s="122" t="s">
        <v>1098</v>
      </c>
      <c r="R26" s="122" t="s">
        <v>1214</v>
      </c>
      <c r="S26" s="112" t="s">
        <v>938</v>
      </c>
      <c r="T26" s="112" t="s">
        <v>938</v>
      </c>
      <c r="U26" s="112" t="s">
        <v>938</v>
      </c>
      <c r="V26" s="112" t="s">
        <v>938</v>
      </c>
      <c r="W26" s="122" t="s">
        <v>752</v>
      </c>
      <c r="X26" s="122" t="s">
        <v>1013</v>
      </c>
      <c r="Y26" s="112" t="s">
        <v>967</v>
      </c>
      <c r="Z26" s="122" t="s">
        <v>1087</v>
      </c>
      <c r="AA26" s="122" t="s">
        <v>937</v>
      </c>
      <c r="AB26" s="112">
        <v>1</v>
      </c>
      <c r="AC26" s="111" t="s">
        <v>1017</v>
      </c>
      <c r="AD26" s="112" t="s">
        <v>1017</v>
      </c>
      <c r="AE26" s="122" t="s">
        <v>1092</v>
      </c>
      <c r="AF26" s="122" t="s">
        <v>683</v>
      </c>
      <c r="AG26" s="122">
        <v>2350.3000000000002</v>
      </c>
      <c r="AH26" s="110">
        <v>1</v>
      </c>
      <c r="AI26" s="122"/>
      <c r="AJ26" s="122"/>
      <c r="AK26" s="122"/>
      <c r="AL26" s="122"/>
      <c r="AM26" s="122"/>
      <c r="AN26" s="122"/>
      <c r="AO26" s="122"/>
      <c r="AP26" s="122" t="str">
        <f>"\""name\"" : \"""&amp;demoPosts[[#This Row],[talentProfile.name]]&amp;"\"", "</f>
        <v xml:space="preserve">\"name\" : \"\", </v>
      </c>
      <c r="AQ26" s="122" t="str">
        <f>"\""title\"" : \"""&amp;demoPosts[[#This Row],[talentProfile.title]]&amp;"\"", "</f>
        <v xml:space="preserve">\"title\" : \"\", </v>
      </c>
      <c r="AR26" s="122" t="str">
        <f>"\""capabilities\"" : \"""&amp;demoPosts[[#This Row],[talentProfile.capabilities]]&amp;"\"", "</f>
        <v xml:space="preserve">\"capabilities\" : \"\", </v>
      </c>
      <c r="AS26" s="122" t="str">
        <f>"\""video\"" : \"""&amp;demoPosts[[#This Row],[talentProfile.video]]&amp;"\"" "</f>
        <v xml:space="preserve">\"video\" : \"\" </v>
      </c>
      <c r="AT26"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\"41bf63e9-d0ff-416a-b039-bd7c15bb295e\", \"versionedPostPredecessorId\" : \"84e56476-5be4-45ae-95b4-dba6c683c0fb\", \"versionNumber\" : \"1\", \"canForward\" : true, \"talentProfile\": {\"$type\":\"shared.models.TalentProfile\",\"name\" : \"\", \"title\" : \"\", \"capabilities\" : \"\", \"video\" : \"\" }}</v>
      </c>
      <c r="AU26" s="34" t="str">
        <f>"\""uid\"" : \"""&amp;demoPosts[[#This Row],[uid]]&amp;"\"", "</f>
        <v xml:space="preserve">\"uid\" : \"b64902d7-55a6-49a6-831f-c3dbd323465f\", </v>
      </c>
      <c r="AV26" s="39" t="str">
        <f>"\""text\"" : \""" &amp;demoPosts[[#This Row],[text]] &amp; "\"", "</f>
        <v xml:space="preserve">\"text\" : \"hi buyerProfile revised\", </v>
      </c>
      <c r="AW26" s="39" t="str">
        <f t="shared" si="0"/>
        <v xml:space="preserve">\"type\" : \"TEXT\", </v>
      </c>
      <c r="AX26" s="39" t="str">
        <f ca="1">"\""created\"" : \""" &amp; demoPosts[[#This Row],[created]] &amp; "\"", "</f>
        <v xml:space="preserve">\"created\" : \"2016-06-02T21:13:12Z\", </v>
      </c>
      <c r="AY26" s="39" t="str">
        <f>"\""modified\"" : \""" &amp; demoPosts[[#This Row],[modified]] &amp; "\"", "</f>
        <v xml:space="preserve">\"modified\" : \"2002-05-30T09:30:10Z\", </v>
      </c>
      <c r="AZ26" s="39" t="str">
        <f ca="1">"\""created\"" : \""" &amp; demoPosts[[#This Row],[created]] &amp; "\"", "</f>
        <v xml:space="preserve">\"created\" : \"2016-06-02T21:13:12Z\", </v>
      </c>
      <c r="BA26" s="39" t="str">
        <f>"\""modified\"" : \""" &amp; demoPosts[[#This Row],[modified]] &amp; "\"", "</f>
        <v xml:space="preserve">\"modified\" : \"2002-05-30T09:30:10Z\", </v>
      </c>
      <c r="BB26" s="39" t="str">
        <f>"\""labels\"" : \""each([Bitcoin],[Ethereum],[" &amp; demoPosts[[#This Row],[postTypeGuidLabel]]&amp;"])\"", "</f>
        <v xml:space="preserve">\"labels\" : \"each([Bitcoin],[Ethereum],[MESSAGEPOSTLABEL])\", </v>
      </c>
      <c r="BC26" s="39" t="str">
        <f t="shared" si="1"/>
        <v>\"connections\":[{\"source\":\"alias://ff5136ad023a66644c4f4a8e2a495bb34689/alias\",\"target\":\"alias://0e65bd3a974ed1d7c195f94055c93537827f/alias\",\"label\":\"f0186f0d-c862-4ee3-9c09-b850a9d745a7\"}],</v>
      </c>
      <c r="BD26" s="39" t="str">
        <f>"\""versionedPostId\"" : \""" &amp; demoPosts[[#This Row],[versionedPost.id]] &amp; "\"", "</f>
        <v xml:space="preserve">\"versionedPostId\" : \"41bf63e9-d0ff-416a-b039-bd7c15bb295e\", </v>
      </c>
      <c r="BE26" s="39" t="str">
        <f>"\""versionedPostPredecessorId\"" : \""" &amp; demoPosts[[#This Row],[versionedPost.predecessorID]] &amp; "\"", "</f>
        <v xml:space="preserve">\"versionedPostPredecessorId\" : \"84e56476-5be4-45ae-95b4-dba6c683c0fb\", </v>
      </c>
      <c r="BF26" s="105" t="str">
        <f>"\""jobPostType\"" : \""" &amp; demoPosts[[#This Row],[jobPostType]] &amp; "\"", "</f>
        <v xml:space="preserve">\"jobPostType\" : \"Contest\", </v>
      </c>
      <c r="BG26" s="105" t="str">
        <f>"\""name\"" : \""" &amp; demoPosts[[#This Row],[summary]] &amp; "\"", "</f>
        <v xml:space="preserve">\"name\" : \"Contest – online sales team/tools for bitcoin development\", </v>
      </c>
      <c r="BH26" s="105" t="str">
        <f>"\""description\"" : \""" &amp; demoPosts[[#This Row],[description]] &amp; "\"", "</f>
        <v xml:space="preserve">\"description\"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v>
      </c>
      <c r="BI26" s="105" t="str">
        <f>"\""message\"" : \""" &amp; demoPosts[[#This Row],[message]] &amp; "\"", "</f>
        <v xml:space="preserve">\"message\" : \"hi\", </v>
      </c>
      <c r="BJ26" s="105" t="str">
        <f>"\""postedDate\"" : \""" &amp; demoPosts[[#This Row],[message]] &amp; "\"", "</f>
        <v xml:space="preserve">\"postedDate\" : \"hi\", </v>
      </c>
      <c r="BK26" s="105" t="str">
        <f>"\""broadcastDate\"" : \""" &amp; demoPosts[[#This Row],[broadcastDate]] &amp; "\"", "</f>
        <v xml:space="preserve">\"broadcastDate\" : \"2002-05-30T09:30:10Z\", </v>
      </c>
      <c r="BL26" s="105" t="str">
        <f>"\""startDate\"" : \""" &amp; demoPosts[[#This Row],[startDate]] &amp; "\"", "</f>
        <v xml:space="preserve">\"startDate\" : \"2002-05-30T09:30:10Z\", </v>
      </c>
      <c r="BM26" s="105" t="str">
        <f>"\""endDate\"" : \""" &amp; demoPosts[[#This Row],[endDate]] &amp; "\"", "</f>
        <v xml:space="preserve">\"endDate\" : \"2002-05-30T09:30:10Z\", </v>
      </c>
      <c r="BN26" s="105" t="str">
        <f>"\""currency\"" : \""" &amp; demoPosts[[#This Row],[currency]] &amp; "\"", "</f>
        <v xml:space="preserve">\"currency\" : \"USD\", </v>
      </c>
      <c r="BO26" s="105" t="str">
        <f>"\""workLocation\"" : \""" &amp; demoPosts[[#This Row],[workLocation]] &amp; "\"", "</f>
        <v xml:space="preserve">\"workLocation\" : \"United States\", </v>
      </c>
      <c r="BP26" s="105" t="str">
        <f>"\""isPayoutInPieces\"" : \""" &amp; demoPosts[[#This Row],[isPayoutInPieces]] &amp; "\"", "</f>
        <v xml:space="preserve">\"isPayoutInPieces\" : \"false\", </v>
      </c>
      <c r="BQ26" s="105" t="str">
        <f t="shared" si="2"/>
        <v xml:space="preserve">\"skillNeeded\" : \"\", </v>
      </c>
      <c r="BR26" s="105" t="str">
        <f>"\""posterId\"" : \""" &amp; demoPosts[[#This Row],[posterId]] &amp; "\"", "</f>
        <v xml:space="preserve">\"posterId\" : \"eeeeeeee-eeee-eeee-eeee-eeeeeeeeeeee\", </v>
      </c>
      <c r="BS26" s="105" t="str">
        <f>"\""versionNumber\"" : \""" &amp; demoPosts[[#This Row],[versionNumber]] &amp; "\"", "</f>
        <v xml:space="preserve">\"versionNumber\" : \"1\", </v>
      </c>
      <c r="BT26" s="106" t="str">
        <f>"\""allowFormatting\"" : " &amp; demoPosts[[#This Row],[allowFormatting]] &amp; ", "</f>
        <v xml:space="preserve">\"allowFormatting\" : true, </v>
      </c>
      <c r="BU26" s="105" t="str">
        <f>"\""canForward\"" : " &amp; demoPosts[[#This Row],[canForward]] &amp; ", "</f>
        <v xml:space="preserve">\"canForward\" : true, </v>
      </c>
      <c r="BV26" s="105" t="str">
        <f t="shared" si="3"/>
        <v xml:space="preserve">\"referents\" : \"\", </v>
      </c>
      <c r="BW26" s="105" t="str">
        <f>"\""contractType\"" : \""" &amp; demoPosts[[#This Row],[contractType]] &amp; "\"", "</f>
        <v xml:space="preserve">\"contractType\" : \"contest\", </v>
      </c>
      <c r="BX26" s="105" t="str">
        <f>"\""budget\"" : \""" &amp; demoPosts[[#This Row],[budget]] &amp; "\"""</f>
        <v>\"budget\" : \"2350.3\"</v>
      </c>
      <c r="BY26" s="105"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\"41bf63e9-d0ff-416a-b039-bd7c15bb295e\", \"versionedPostPredecessorId\" : \"84e56476-5be4-45ae-95b4-dba6c683c0fb\", \"jobPostType\" : \"Contest\", \"name\" : \"Contest – online sales team/tools for bitcoin development\", \"description\" : \"To join this contest just register at https://www.greatcoincontest.io, click at the product you want to sell and generate your reff link. This reff link also works with other products on the site. Once your id is in buyer’s cookies, you’ll get 10% of every sale from this person on the marketplace.  When? Contest starts 24.2. 2016 0:00 UTC and ends 24.3. 2016 23:59 UTC. Winner will be contacted right after that. ...\",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6" s="104" t="str">
        <f>"\""text\"" : \""" &amp; demoPosts[[#This Row],[messageText]] &amp; "\"","</f>
        <v>\"text\" : \"\",</v>
      </c>
      <c r="CA26" s="104" t="str">
        <f>"\""subject\"" : \""" &amp; demoPosts[[#This Row],[messageSubject]] &amp; "\"""</f>
        <v>\"subject\" : \"\"</v>
      </c>
      <c r="CB26" s="105"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\"41bf63e9-d0ff-416a-b039-bd7c15bb295e\", \"versionedPostPredecessorId\" : \"84e56476-5be4-45ae-95b4-dba6c683c0fb\", \"versionNumber\" : \"1\", \"canForward\" : true, \"text\" : \"\",\"subject\" : \"\"}</v>
      </c>
      <c r="CC26"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\"41bf63e9-d0ff-416a-b039-bd7c15bb295e\", \"versionedPostPredecessorId\" : \"84e56476-5be4-45ae-95b4-dba6c683c0fb\", \"versionNumber\" : \"1\", \"canForward\" : true, \"text\" : \"\",\"subject\" : \"\"}</v>
      </c>
      <c r="CD26"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6" s="39" t="str">
        <f ca="1">"{\""$type\"":\"""&amp;demoPosts[[#This Row],[$type]]&amp;"\"","&amp;demoPosts[[#This Row],[uidInnerJson]]&amp;demoPosts[[#This Row],[createdInnerJson]]&amp;demoPosts[[#This Row],[modifiedInnerJson]]&amp;demoPosts[[#This Row],[typeDependentContentJson]]&amp;"}"</f>
        <v>{\"$type\":\"shared.models.MessagePost\",\"uid\" : \"b64902d7-55a6-49a6-831f-c3dbd323465f\", \"created\" : \"2016-06-02T21:13:12Z\", \"modified\" : \"2002-05-30T09:30:10Z\", \"postContent\": {\"$type\":\"shared.models.MessagePostContent\",\"versionedPostId\" : \"41bf63e9-d0ff-416a-b039-bd7c15bb295e\", \"versionedPostPredecessorId\" : \"84e56476-5be4-45ae-95b4-dba6c683c0fb\", \"versionNumber\" : \"1\", \"canForward\" : true, \"text\" : \"\",\"subject\" : \"\"}}</v>
      </c>
      <c r="CF26" s="34" t="str">
        <f>"""uid"" : """&amp;demoPosts[[#This Row],[uid]]&amp;""", "</f>
        <v xml:space="preserve">"uid" : "b64902d7-55a6-49a6-831f-c3dbd323465f", </v>
      </c>
      <c r="CG26" t="str">
        <f>"""src"" : """&amp;demoPosts[[#This Row],[Source]]&amp;""", "</f>
        <v xml:space="preserve">"src" : "0002223c-1a99-4530-96fa-3ccb8dca5418", </v>
      </c>
      <c r="CH26" t="str">
        <f>"""trgts"" : ["""&amp;demoPosts[[#This Row],[trgt1]]&amp;"""], "</f>
        <v xml:space="preserve">"trgts" : ["eeeeeeee-eeee-eeee-eeee-eeeeeeeeeeee"], </v>
      </c>
      <c r="CI26" t="str">
        <f>"""label"" : ""each([Bitcoin],[Ethereum],[" &amp; demoPosts[[#This Row],[postTypeGuidLabel]]&amp;"])"", "</f>
        <v xml:space="preserve">"label" : "each([Bitcoin],[Ethereum],[MESSAGEPOSTLABEL])", </v>
      </c>
      <c r="CJ26"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"b64902d7-55a6-49a6-831f-c3dbd323465f", "value" : "{\"$type\":\"shared.models.MessagePost\",\"uid\" : \"b64902d7-55a6-49a6-831f-c3dbd323465f\", \"created\" : \"2016-06-02T21:13:12Z\", \"modified\" : \"2002-05-30T09:30:10Z\", \"postContent\": {\"$type\":\"shared.models.MessagePostContent\",\"versionedPostId\" : \"41bf63e9-d0ff-416a-b039-bd7c15bb295e\", \"versionedPostPredecessorId\" : \"84e56476-5be4-45ae-95b4-dba6c683c0fb\", \"versionNumber\" : \"1\", \"canForward\" : true, \"text\" : \"\",\"subject\" : \"\"}}"} , </v>
      </c>
    </row>
    <row r="27" spans="2:88" x14ac:dyDescent="0.25">
      <c r="B27" s="5" t="s">
        <v>667</v>
      </c>
      <c r="C27" s="40" t="s">
        <v>1246</v>
      </c>
      <c r="D27" s="3" t="s">
        <v>937</v>
      </c>
      <c r="E27" t="s">
        <v>939</v>
      </c>
      <c r="F27" s="11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7" s="109" t="s">
        <v>943</v>
      </c>
      <c r="H27" s="109" t="s">
        <v>2589</v>
      </c>
      <c r="I27" s="109" t="str">
        <f t="shared" ca="1" si="4"/>
        <v>2016-06-02T21:13:12Z</v>
      </c>
      <c r="J27" s="109" t="s">
        <v>938</v>
      </c>
      <c r="K27" s="109" t="s">
        <v>724</v>
      </c>
      <c r="L27" s="109"/>
      <c r="M27" s="109"/>
      <c r="N27" s="109"/>
      <c r="O27" s="114" t="s">
        <v>1215</v>
      </c>
      <c r="P27" s="114" t="s">
        <v>1215</v>
      </c>
      <c r="Q27" s="114" t="s">
        <v>1215</v>
      </c>
      <c r="R27" s="114" t="s">
        <v>1215</v>
      </c>
      <c r="S27" s="112" t="s">
        <v>938</v>
      </c>
      <c r="T27" s="112" t="s">
        <v>938</v>
      </c>
      <c r="U27" s="112" t="s">
        <v>938</v>
      </c>
      <c r="V27" s="112" t="s">
        <v>938</v>
      </c>
      <c r="W27" s="114" t="s">
        <v>1215</v>
      </c>
      <c r="X27" s="114" t="s">
        <v>1215</v>
      </c>
      <c r="Y27" s="112" t="s">
        <v>967</v>
      </c>
      <c r="Z27" s="114" t="s">
        <v>1215</v>
      </c>
      <c r="AA27" s="114" t="s">
        <v>1215</v>
      </c>
      <c r="AB27" s="112">
        <v>1</v>
      </c>
      <c r="AC27" s="111" t="s">
        <v>1017</v>
      </c>
      <c r="AD27" s="112" t="s">
        <v>1017</v>
      </c>
      <c r="AE27" s="114" t="s">
        <v>1215</v>
      </c>
      <c r="AF27" s="114" t="s">
        <v>1215</v>
      </c>
      <c r="AG27" s="114" t="s">
        <v>1215</v>
      </c>
      <c r="AH27" s="110">
        <v>1</v>
      </c>
      <c r="AI27" s="114"/>
      <c r="AJ27" s="114"/>
      <c r="AK27" s="114"/>
      <c r="AL27" s="114"/>
      <c r="AM27" s="114"/>
      <c r="AN27" s="114"/>
      <c r="AO27" s="114"/>
      <c r="AP27" s="114" t="str">
        <f>"\""name\"" : \"""&amp;demoPosts[[#This Row],[talentProfile.name]]&amp;"\"", "</f>
        <v xml:space="preserve">\"name\" : \"\", </v>
      </c>
      <c r="AQ27" s="114" t="str">
        <f>"\""title\"" : \"""&amp;demoPosts[[#This Row],[talentProfile.title]]&amp;"\"", "</f>
        <v xml:space="preserve">\"title\" : \"\", </v>
      </c>
      <c r="AR27" s="114" t="str">
        <f>"\""capabilities\"" : \"""&amp;demoPosts[[#This Row],[talentProfile.capabilities]]&amp;"\"", "</f>
        <v xml:space="preserve">\"capabilities\" : \"\", </v>
      </c>
      <c r="AS27" s="114" t="str">
        <f>"\""video\"" : \"""&amp;demoPosts[[#This Row],[talentProfile.video]]&amp;"\"" "</f>
        <v xml:space="preserve">\"video\" : \"\" </v>
      </c>
      <c r="AT27" s="11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\"7c8f5431-ba4f-4941-9aaa-9d7feec7ca52\", \"versionedPostPredecessorId\" : \"\", \"versionNumber\" : \"1\", \"canForward\" : true, \"talentProfile\": {\"$type\":\"shared.models.TalentProfile\",\"name\" : \"\", \"title\" : \"\", \"capabilities\" : \"\", \"video\" : \"\" }}</v>
      </c>
      <c r="AU27" s="35" t="str">
        <f>"\""uid\"" : \"""&amp;demoPosts[[#This Row],[uid]]&amp;"\"", "</f>
        <v xml:space="preserve">\"uid\" : \"b98bb698-119d-4842-a642-15f5bca705e1\", </v>
      </c>
      <c r="AV27" s="39" t="str">
        <f>"\""text\"" : \""" &amp;demoPosts[[#This Row],[text]] &amp; "\"", "</f>
        <v xml:space="preserve">\"text\" : \"hi message\", </v>
      </c>
      <c r="AW27" s="39" t="str">
        <f t="shared" si="0"/>
        <v xml:space="preserve">\"type\" : \"TEXT\", </v>
      </c>
      <c r="AX27" s="39" t="str">
        <f ca="1">"\""created\"" : \""" &amp; demoPosts[[#This Row],[created]] &amp; "\"", "</f>
        <v xml:space="preserve">\"created\" : \"2016-06-02T21:13:12Z\", </v>
      </c>
      <c r="AY27" s="39" t="str">
        <f>"\""modified\"" : \""" &amp; demoPosts[[#This Row],[modified]] &amp; "\"", "</f>
        <v xml:space="preserve">\"modified\" : \"2002-05-30T09:30:10Z\", </v>
      </c>
      <c r="AZ27" s="39" t="str">
        <f ca="1">"\""created\"" : \""" &amp; demoPosts[[#This Row],[created]] &amp; "\"", "</f>
        <v xml:space="preserve">\"created\" : \"2016-06-02T21:13:12Z\", </v>
      </c>
      <c r="BA27" s="39" t="str">
        <f>"\""modified\"" : \""" &amp; demoPosts[[#This Row],[modified]] &amp; "\"", "</f>
        <v xml:space="preserve">\"modified\" : \"2002-05-30T09:30:10Z\", </v>
      </c>
      <c r="BB27" s="39" t="str">
        <f>"\""labels\"" : \""each([Bitcoin],[Ethereum],[" &amp; demoPosts[[#This Row],[postTypeGuidLabel]]&amp;"])\"", "</f>
        <v xml:space="preserve">\"labels\" : \"each([Bitcoin],[Ethereum],[MESSAGEPOSTLABEL])\", </v>
      </c>
      <c r="BC27" s="39" t="str">
        <f t="shared" si="1"/>
        <v>\"connections\":[{\"source\":\"alias://ff5136ad023a66644c4f4a8e2a495bb34689/alias\",\"target\":\"alias://0e65bd3a974ed1d7c195f94055c93537827f/alias\",\"label\":\"f0186f0d-c862-4ee3-9c09-b850a9d745a7\"}],</v>
      </c>
      <c r="BD27" s="39" t="str">
        <f>"\""versionedPostId\"" : \""" &amp; demoPosts[[#This Row],[versionedPost.id]] &amp; "\"", "</f>
        <v xml:space="preserve">\"versionedPostId\" : \"7c8f5431-ba4f-4941-9aaa-9d7feec7ca52\", </v>
      </c>
      <c r="BE27" s="39" t="str">
        <f>"\""versionedPostPredecessorId\"" : \""" &amp; demoPosts[[#This Row],[versionedPost.predecessorID]] &amp; "\"", "</f>
        <v xml:space="preserve">\"versionedPostPredecessorId\" : \"\", </v>
      </c>
      <c r="BF27" s="102" t="str">
        <f>"\""jobPostType\"" : \""" &amp; demoPosts[[#This Row],[jobPostType]] &amp; "\"", "</f>
        <v xml:space="preserve">\"jobPostType\" : \"na\", </v>
      </c>
      <c r="BG27" s="102" t="str">
        <f>"\""name\"" : \""" &amp; demoPosts[[#This Row],[summary]] &amp; "\"", "</f>
        <v xml:space="preserve">\"name\" : \"na\", </v>
      </c>
      <c r="BH27" s="102" t="str">
        <f>"\""description\"" : \""" &amp; demoPosts[[#This Row],[description]] &amp; "\"", "</f>
        <v xml:space="preserve">\"description\" : \"na\", </v>
      </c>
      <c r="BI27" s="102" t="str">
        <f>"\""message\"" : \""" &amp; demoPosts[[#This Row],[message]] &amp; "\"", "</f>
        <v xml:space="preserve">\"message\" : \"na\", </v>
      </c>
      <c r="BJ27" s="102" t="str">
        <f>"\""postedDate\"" : \""" &amp; demoPosts[[#This Row],[message]] &amp; "\"", "</f>
        <v xml:space="preserve">\"postedDate\" : \"na\", </v>
      </c>
      <c r="BK27" s="102" t="str">
        <f>"\""broadcastDate\"" : \""" &amp; demoPosts[[#This Row],[broadcastDate]] &amp; "\"", "</f>
        <v xml:space="preserve">\"broadcastDate\" : \"2002-05-30T09:30:10Z\", </v>
      </c>
      <c r="BL27" s="102" t="str">
        <f>"\""startDate\"" : \""" &amp; demoPosts[[#This Row],[startDate]] &amp; "\"", "</f>
        <v xml:space="preserve">\"startDate\" : \"2002-05-30T09:30:10Z\", </v>
      </c>
      <c r="BM27" s="102" t="str">
        <f>"\""endDate\"" : \""" &amp; demoPosts[[#This Row],[endDate]] &amp; "\"", "</f>
        <v xml:space="preserve">\"endDate\" : \"2002-05-30T09:30:10Z\", </v>
      </c>
      <c r="BN27" s="102" t="str">
        <f>"\""currency\"" : \""" &amp; demoPosts[[#This Row],[currency]] &amp; "\"", "</f>
        <v xml:space="preserve">\"currency\" : \"na\", </v>
      </c>
      <c r="BO27" s="102" t="str">
        <f>"\""workLocation\"" : \""" &amp; demoPosts[[#This Row],[workLocation]] &amp; "\"", "</f>
        <v xml:space="preserve">\"workLocation\" : \"na\", </v>
      </c>
      <c r="BP27" s="102" t="str">
        <f>"\""isPayoutInPieces\"" : \""" &amp; demoPosts[[#This Row],[isPayoutInPieces]] &amp; "\"", "</f>
        <v xml:space="preserve">\"isPayoutInPieces\" : \"false\", </v>
      </c>
      <c r="BQ27" s="102" t="str">
        <f t="shared" si="2"/>
        <v xml:space="preserve">\"skillNeeded\" : \"\", </v>
      </c>
      <c r="BR27" s="102" t="str">
        <f>"\""posterId\"" : \""" &amp; demoPosts[[#This Row],[posterId]] &amp; "\"", "</f>
        <v xml:space="preserve">\"posterId\" : \"na\", </v>
      </c>
      <c r="BS27" s="102" t="str">
        <f>"\""versionNumber\"" : \""" &amp; demoPosts[[#This Row],[versionNumber]] &amp; "\"", "</f>
        <v xml:space="preserve">\"versionNumber\" : \"1\", </v>
      </c>
      <c r="BT27" s="102" t="str">
        <f>"\""allowFormatting\"" : " &amp; demoPosts[[#This Row],[allowFormatting]] &amp; ", "</f>
        <v xml:space="preserve">\"allowFormatting\" : true, </v>
      </c>
      <c r="BU27" s="102" t="str">
        <f>"\""canForward\"" : " &amp; demoPosts[[#This Row],[canForward]] &amp; ", "</f>
        <v xml:space="preserve">\"canForward\" : true, </v>
      </c>
      <c r="BV27" s="102" t="str">
        <f t="shared" si="3"/>
        <v xml:space="preserve">\"referents\" : \"\", </v>
      </c>
      <c r="BW27" s="102" t="str">
        <f>"\""contractType\"" : \""" &amp; demoPosts[[#This Row],[contractType]] &amp; "\"", "</f>
        <v xml:space="preserve">\"contractType\" : \"contest\", </v>
      </c>
      <c r="BX27" s="102" t="str">
        <f>"\""budget\"" : \""" &amp; demoPosts[[#This Row],[budget]] &amp; "\"""</f>
        <v>\"budget\" : \"na\"</v>
      </c>
      <c r="BY27"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\"7c8f5431-ba4f-4941-9aaa-9d7feec7ca52\", \"versionedPostPredecessorId\" : \"\",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7" s="104" t="str">
        <f>"\""text\"" : \""" &amp; demoPosts[[#This Row],[messageText]] &amp; "\"","</f>
        <v>\"text\" : \"\",</v>
      </c>
      <c r="CA27" s="104" t="str">
        <f>"\""subject\"" : \""" &amp; demoPosts[[#This Row],[messageSubject]] &amp; "\"""</f>
        <v>\"subject\" : \"\"</v>
      </c>
      <c r="CB27"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\"7c8f5431-ba4f-4941-9aaa-9d7feec7ca52\", \"versionedPostPredecessorId\" : \"\", \"versionNumber\" : \"1\", \"canForward\" : true, \"text\" : \"\",\"subject\" : \"\"}</v>
      </c>
      <c r="CC27"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\"7c8f5431-ba4f-4941-9aaa-9d7feec7ca52\", \"versionedPostPredecessorId\" : \"\", \"versionNumber\" : \"1\", \"canForward\" : true, \"text\" : \"\",\"subject\" : \"\"}</v>
      </c>
      <c r="CD27"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7" s="39" t="str">
        <f ca="1">"{\""$type\"":\"""&amp;demoPosts[[#This Row],[$type]]&amp;"\"","&amp;demoPosts[[#This Row],[uidInnerJson]]&amp;demoPosts[[#This Row],[createdInnerJson]]&amp;demoPosts[[#This Row],[modifiedInnerJson]]&amp;demoPosts[[#This Row],[typeDependentContentJson]]&amp;"}"</f>
        <v>{\"$type\":\"shared.models.MessagePost\",\"uid\" : \"b98bb698-119d-4842-a642-15f5bca705e1\", \"created\" : \"2016-06-02T21:13:12Z\", \"modified\" : \"2002-05-30T09:30:10Z\", \"postContent\": {\"$type\":\"shared.models.MessagePostContent\",\"versionedPostId\" : \"7c8f5431-ba4f-4941-9aaa-9d7feec7ca52\", \"versionedPostPredecessorId\" : \"\", \"versionNumber\" : \"1\", \"canForward\" : true, \"text\" : \"\",\"subject\" : \"\"}}</v>
      </c>
      <c r="CF27" s="35" t="str">
        <f>"""uid"" : """&amp;demoPosts[[#This Row],[uid]]&amp;""", "</f>
        <v xml:space="preserve">"uid" : "b98bb698-119d-4842-a642-15f5bca705e1", </v>
      </c>
      <c r="CG27" s="40" t="str">
        <f>"""src"" : """&amp;demoPosts[[#This Row],[Source]]&amp;""", "</f>
        <v xml:space="preserve">"src" : "0002223c-1a99-4530-96fa-3ccb8dca5418", </v>
      </c>
      <c r="CH27" s="40" t="str">
        <f>"""trgts"" : ["""&amp;demoPosts[[#This Row],[trgt1]]&amp;"""], "</f>
        <v xml:space="preserve">"trgts" : ["eeeeeeee-eeee-eeee-eeee-eeeeeeeeeeee"], </v>
      </c>
      <c r="CI27" s="40" t="str">
        <f>"""label"" : ""each([Bitcoin],[Ethereum],[" &amp; demoPosts[[#This Row],[postTypeGuidLabel]]&amp;"])"", "</f>
        <v xml:space="preserve">"label" : "each([Bitcoin],[Ethereum],[MESSAGEPOSTLABEL])", </v>
      </c>
      <c r="CJ27"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"b98bb698-119d-4842-a642-15f5bca705e1", "value" : "{\"$type\":\"shared.models.MessagePost\",\"uid\" : \"b98bb698-119d-4842-a642-15f5bca705e1\", \"created\" : \"2016-06-02T21:13:12Z\", \"modified\" : \"2002-05-30T09:30:10Z\", \"postContent\": {\"$type\":\"shared.models.MessagePostContent\",\"versionedPostId\" : \"7c8f5431-ba4f-4941-9aaa-9d7feec7ca52\", \"versionedPostPredecessorId\" : \"\", \"versionNumber\" : \"1\", \"canForward\" : true, \"text\" : \"\",\"subject\" : \"\"}}"} , </v>
      </c>
    </row>
    <row r="28" spans="2:88" x14ac:dyDescent="0.25">
      <c r="B28" t="s">
        <v>669</v>
      </c>
      <c r="C28" s="40" t="s">
        <v>1246</v>
      </c>
      <c r="D28" s="3" t="s">
        <v>937</v>
      </c>
      <c r="E28" t="s">
        <v>939</v>
      </c>
      <c r="F28" s="40"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8" s="39" t="s">
        <v>956</v>
      </c>
      <c r="H28" s="109" t="s">
        <v>2589</v>
      </c>
      <c r="I28" s="109" t="str">
        <f t="shared" ca="1" si="4"/>
        <v>2016-06-02T21:13:12Z</v>
      </c>
      <c r="J28" s="109" t="s">
        <v>938</v>
      </c>
      <c r="K28" s="39" t="s">
        <v>730</v>
      </c>
      <c r="L28" s="39" t="str">
        <f>+K27</f>
        <v>7c8f5431-ba4f-4941-9aaa-9d7feec7ca52</v>
      </c>
      <c r="M28" s="39"/>
      <c r="N28" s="39"/>
      <c r="O28" s="102" t="s">
        <v>1215</v>
      </c>
      <c r="P28" s="102" t="s">
        <v>1215</v>
      </c>
      <c r="Q28" s="102" t="s">
        <v>1215</v>
      </c>
      <c r="R28" s="102" t="s">
        <v>1215</v>
      </c>
      <c r="S28" s="101" t="s">
        <v>938</v>
      </c>
      <c r="T28" s="101" t="s">
        <v>938</v>
      </c>
      <c r="U28" s="101" t="s">
        <v>938</v>
      </c>
      <c r="V28" s="101" t="s">
        <v>938</v>
      </c>
      <c r="W28" s="102" t="s">
        <v>1215</v>
      </c>
      <c r="X28" s="102" t="s">
        <v>1215</v>
      </c>
      <c r="Y28" s="101" t="s">
        <v>967</v>
      </c>
      <c r="Z28" s="102" t="s">
        <v>1215</v>
      </c>
      <c r="AA28" s="102" t="s">
        <v>1215</v>
      </c>
      <c r="AB28" s="101">
        <v>1</v>
      </c>
      <c r="AC28" s="103" t="s">
        <v>1017</v>
      </c>
      <c r="AD28" s="101" t="s">
        <v>1017</v>
      </c>
      <c r="AE28" s="102" t="s">
        <v>1215</v>
      </c>
      <c r="AF28" s="102" t="s">
        <v>1215</v>
      </c>
      <c r="AG28" s="102" t="s">
        <v>1215</v>
      </c>
      <c r="AH28" s="110">
        <v>1</v>
      </c>
      <c r="AI28" s="102"/>
      <c r="AJ28" s="102"/>
      <c r="AK28" s="102"/>
      <c r="AL28" s="102"/>
      <c r="AM28" s="102"/>
      <c r="AN28" s="102"/>
      <c r="AO28" s="102"/>
      <c r="AP28" s="102" t="str">
        <f>"\""name\"" : \"""&amp;demoPosts[[#This Row],[talentProfile.name]]&amp;"\"", "</f>
        <v xml:space="preserve">\"name\" : \"\", </v>
      </c>
      <c r="AQ28" s="102" t="str">
        <f>"\""title\"" : \"""&amp;demoPosts[[#This Row],[talentProfile.title]]&amp;"\"", "</f>
        <v xml:space="preserve">\"title\" : \"\", </v>
      </c>
      <c r="AR28" s="102" t="str">
        <f>"\""capabilities\"" : \"""&amp;demoPosts[[#This Row],[talentProfile.capabilities]]&amp;"\"", "</f>
        <v xml:space="preserve">\"capabilities\" : \"\", </v>
      </c>
      <c r="AS28" s="102" t="str">
        <f>"\""video\"" : \"""&amp;demoPosts[[#This Row],[talentProfile.video]]&amp;"\"" "</f>
        <v xml:space="preserve">\"video\" : \"\" </v>
      </c>
      <c r="AT28" s="10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\"89768527-8ca5-49af-9a55-658462dfb366\", \"versionedPostPredecessorId\" : \"7c8f5431-ba4f-4941-9aaa-9d7feec7ca52\", \"versionNumber\" : \"1\", \"canForward\" : true, \"talentProfile\": {\"$type\":\"shared.models.TalentProfile\",\"name\" : \"\", \"title\" : \"\", \"capabilities\" : \"\", \"video\" : \"\" }}</v>
      </c>
      <c r="AU28" s="35" t="str">
        <f>"\""uid\"" : \"""&amp;demoPosts[[#This Row],[uid]]&amp;"\"", "</f>
        <v xml:space="preserve">\"uid\" : \"b9cf7b7d-bded-4de4-a2bd-6b9567f549d2\", </v>
      </c>
      <c r="AV28" s="39" t="str">
        <f>"\""text\"" : \""" &amp;demoPosts[[#This Row],[text]] &amp; "\"", "</f>
        <v xml:space="preserve">\"text\" : \"hi moderatorProfile revised\", </v>
      </c>
      <c r="AW28" s="39" t="str">
        <f t="shared" si="0"/>
        <v xml:space="preserve">\"type\" : \"TEXT\", </v>
      </c>
      <c r="AX28" s="39" t="str">
        <f ca="1">"\""created\"" : \""" &amp; demoPosts[[#This Row],[created]] &amp; "\"", "</f>
        <v xml:space="preserve">\"created\" : \"2016-06-02T21:13:12Z\", </v>
      </c>
      <c r="AY28" s="39" t="str">
        <f>"\""modified\"" : \""" &amp; demoPosts[[#This Row],[modified]] &amp; "\"", "</f>
        <v xml:space="preserve">\"modified\" : \"2002-05-30T09:30:10Z\", </v>
      </c>
      <c r="AZ28" s="39" t="str">
        <f ca="1">"\""created\"" : \""" &amp; demoPosts[[#This Row],[created]] &amp; "\"", "</f>
        <v xml:space="preserve">\"created\" : \"2016-06-02T21:13:12Z\", </v>
      </c>
      <c r="BA28" s="39" t="str">
        <f>"\""modified\"" : \""" &amp; demoPosts[[#This Row],[modified]] &amp; "\"", "</f>
        <v xml:space="preserve">\"modified\" : \"2002-05-30T09:30:10Z\", </v>
      </c>
      <c r="BB28" s="39" t="str">
        <f>"\""labels\"" : \""each([Bitcoin],[Ethereum],[" &amp; demoPosts[[#This Row],[postTypeGuidLabel]]&amp;"])\"", "</f>
        <v xml:space="preserve">\"labels\" : \"each([Bitcoin],[Ethereum],[MESSAGEPOSTLABEL])\", </v>
      </c>
      <c r="BC28" s="39" t="str">
        <f t="shared" si="1"/>
        <v>\"connections\":[{\"source\":\"alias://ff5136ad023a66644c4f4a8e2a495bb34689/alias\",\"target\":\"alias://0e65bd3a974ed1d7c195f94055c93537827f/alias\",\"label\":\"f0186f0d-c862-4ee3-9c09-b850a9d745a7\"}],</v>
      </c>
      <c r="BD28" s="39" t="str">
        <f>"\""versionedPostId\"" : \""" &amp; demoPosts[[#This Row],[versionedPost.id]] &amp; "\"", "</f>
        <v xml:space="preserve">\"versionedPostId\" : \"89768527-8ca5-49af-9a55-658462dfb366\", </v>
      </c>
      <c r="BE28" s="39" t="str">
        <f>"\""versionedPostPredecessorId\"" : \""" &amp; demoPosts[[#This Row],[versionedPost.predecessorID]] &amp; "\"", "</f>
        <v xml:space="preserve">\"versionedPostPredecessorId\" : \"7c8f5431-ba4f-4941-9aaa-9d7feec7ca52\", </v>
      </c>
      <c r="BF28" s="102" t="str">
        <f>"\""jobPostType\"" : \""" &amp; demoPosts[[#This Row],[jobPostType]] &amp; "\"", "</f>
        <v xml:space="preserve">\"jobPostType\" : \"na\", </v>
      </c>
      <c r="BG28" s="102" t="str">
        <f>"\""name\"" : \""" &amp; demoPosts[[#This Row],[summary]] &amp; "\"", "</f>
        <v xml:space="preserve">\"name\" : \"na\", </v>
      </c>
      <c r="BH28" s="102" t="str">
        <f>"\""description\"" : \""" &amp; demoPosts[[#This Row],[description]] &amp; "\"", "</f>
        <v xml:space="preserve">\"description\" : \"na\", </v>
      </c>
      <c r="BI28" s="102" t="str">
        <f>"\""message\"" : \""" &amp; demoPosts[[#This Row],[message]] &amp; "\"", "</f>
        <v xml:space="preserve">\"message\" : \"na\", </v>
      </c>
      <c r="BJ28" s="102" t="str">
        <f>"\""postedDate\"" : \""" &amp; demoPosts[[#This Row],[message]] &amp; "\"", "</f>
        <v xml:space="preserve">\"postedDate\" : \"na\", </v>
      </c>
      <c r="BK28" s="102" t="str">
        <f>"\""broadcastDate\"" : \""" &amp; demoPosts[[#This Row],[broadcastDate]] &amp; "\"", "</f>
        <v xml:space="preserve">\"broadcastDate\" : \"2002-05-30T09:30:10Z\", </v>
      </c>
      <c r="BL28" s="102" t="str">
        <f>"\""startDate\"" : \""" &amp; demoPosts[[#This Row],[startDate]] &amp; "\"", "</f>
        <v xml:space="preserve">\"startDate\" : \"2002-05-30T09:30:10Z\", </v>
      </c>
      <c r="BM28" s="102" t="str">
        <f>"\""endDate\"" : \""" &amp; demoPosts[[#This Row],[endDate]] &amp; "\"", "</f>
        <v xml:space="preserve">\"endDate\" : \"2002-05-30T09:30:10Z\", </v>
      </c>
      <c r="BN28" s="102" t="str">
        <f>"\""currency\"" : \""" &amp; demoPosts[[#This Row],[currency]] &amp; "\"", "</f>
        <v xml:space="preserve">\"currency\" : \"na\", </v>
      </c>
      <c r="BO28" s="102" t="str">
        <f>"\""workLocation\"" : \""" &amp; demoPosts[[#This Row],[workLocation]] &amp; "\"", "</f>
        <v xml:space="preserve">\"workLocation\" : \"na\", </v>
      </c>
      <c r="BP28" s="102" t="str">
        <f>"\""isPayoutInPieces\"" : \""" &amp; demoPosts[[#This Row],[isPayoutInPieces]] &amp; "\"", "</f>
        <v xml:space="preserve">\"isPayoutInPieces\" : \"false\", </v>
      </c>
      <c r="BQ28" s="102" t="str">
        <f t="shared" si="2"/>
        <v xml:space="preserve">\"skillNeeded\" : \"\", </v>
      </c>
      <c r="BR28" s="102" t="str">
        <f>"\""posterId\"" : \""" &amp; demoPosts[[#This Row],[posterId]] &amp; "\"", "</f>
        <v xml:space="preserve">\"posterId\" : \"na\", </v>
      </c>
      <c r="BS28" s="102" t="str">
        <f>"\""versionNumber\"" : \""" &amp; demoPosts[[#This Row],[versionNumber]] &amp; "\"", "</f>
        <v xml:space="preserve">\"versionNumber\" : \"1\", </v>
      </c>
      <c r="BT28" s="102" t="str">
        <f>"\""allowFormatting\"" : " &amp; demoPosts[[#This Row],[allowFormatting]] &amp; ", "</f>
        <v xml:space="preserve">\"allowFormatting\" : true, </v>
      </c>
      <c r="BU28" s="102" t="str">
        <f>"\""canForward\"" : " &amp; demoPosts[[#This Row],[canForward]] &amp; ", "</f>
        <v xml:space="preserve">\"canForward\" : true, </v>
      </c>
      <c r="BV28" s="102" t="str">
        <f t="shared" si="3"/>
        <v xml:space="preserve">\"referents\" : \"\", </v>
      </c>
      <c r="BW28" s="102" t="str">
        <f>"\""contractType\"" : \""" &amp; demoPosts[[#This Row],[contractType]] &amp; "\"", "</f>
        <v xml:space="preserve">\"contractType\" : \"contest\", </v>
      </c>
      <c r="BX28" s="102" t="str">
        <f>"\""budget\"" : \""" &amp; demoPosts[[#This Row],[budget]] &amp; "\"""</f>
        <v>\"budget\" : \"na\"</v>
      </c>
      <c r="BY28"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\"89768527-8ca5-49af-9a55-658462dfb366\", \"versionedPostPredecessorId\" : \"7c8f5431-ba4f-4941-9aaa-9d7feec7ca52\",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28" s="104" t="str">
        <f>"\""text\"" : \""" &amp; demoPosts[[#This Row],[messageText]] &amp; "\"","</f>
        <v>\"text\" : \"\",</v>
      </c>
      <c r="CA28" s="104" t="str">
        <f>"\""subject\"" : \""" &amp; demoPosts[[#This Row],[messageSubject]] &amp; "\"""</f>
        <v>\"subject\" : \"\"</v>
      </c>
      <c r="CB28"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\"89768527-8ca5-49af-9a55-658462dfb366\", \"versionedPostPredecessorId\" : \"7c8f5431-ba4f-4941-9aaa-9d7feec7ca52\", \"versionNumber\" : \"1\", \"canForward\" : true, \"text\" : \"\",\"subject\" : \"\"}</v>
      </c>
      <c r="CC28"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\"89768527-8ca5-49af-9a55-658462dfb366\", \"versionedPostPredecessorId\" : \"7c8f5431-ba4f-4941-9aaa-9d7feec7ca52\", \"versionNumber\" : \"1\", \"canForward\" : true, \"text\" : \"\",\"subject\" : \"\"}</v>
      </c>
      <c r="CD28"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8" s="39" t="str">
        <f ca="1">"{\""$type\"":\"""&amp;demoPosts[[#This Row],[$type]]&amp;"\"","&amp;demoPosts[[#This Row],[uidInnerJson]]&amp;demoPosts[[#This Row],[createdInnerJson]]&amp;demoPosts[[#This Row],[modifiedInnerJson]]&amp;demoPosts[[#This Row],[typeDependentContentJson]]&amp;"}"</f>
        <v>{\"$type\":\"shared.models.MessagePost\",\"uid\" : \"b9cf7b7d-bded-4de4-a2bd-6b9567f549d2\", \"created\" : \"2016-06-02T21:13:12Z\", \"modified\" : \"2002-05-30T09:30:10Z\", \"postContent\": {\"$type\":\"shared.models.MessagePostContent\",\"versionedPostId\" : \"89768527-8ca5-49af-9a55-658462dfb366\", \"versionedPostPredecessorId\" : \"7c8f5431-ba4f-4941-9aaa-9d7feec7ca52\", \"versionNumber\" : \"1\", \"canForward\" : true, \"text\" : \"\",\"subject\" : \"\"}}</v>
      </c>
      <c r="CF28" s="35" t="str">
        <f>"""uid"" : """&amp;demoPosts[[#This Row],[uid]]&amp;""", "</f>
        <v xml:space="preserve">"uid" : "b9cf7b7d-bded-4de4-a2bd-6b9567f549d2", </v>
      </c>
      <c r="CG28" s="40" t="str">
        <f>"""src"" : """&amp;demoPosts[[#This Row],[Source]]&amp;""", "</f>
        <v xml:space="preserve">"src" : "0002223c-1a99-4530-96fa-3ccb8dca5418", </v>
      </c>
      <c r="CH28" s="40" t="str">
        <f>"""trgts"" : ["""&amp;demoPosts[[#This Row],[trgt1]]&amp;"""], "</f>
        <v xml:space="preserve">"trgts" : ["eeeeeeee-eeee-eeee-eeee-eeeeeeeeeeee"], </v>
      </c>
      <c r="CI28" s="40" t="str">
        <f>"""label"" : ""each([Bitcoin],[Ethereum],[" &amp; demoPosts[[#This Row],[postTypeGuidLabel]]&amp;"])"", "</f>
        <v xml:space="preserve">"label" : "each([Bitcoin],[Ethereum],[MESSAGEPOSTLABEL])", </v>
      </c>
      <c r="CJ28"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"b9cf7b7d-bded-4de4-a2bd-6b9567f549d2", "value" : "{\"$type\":\"shared.models.MessagePost\",\"uid\" : \"b9cf7b7d-bded-4de4-a2bd-6b9567f549d2\", \"created\" : \"2016-06-02T21:13:12Z\", \"modified\" : \"2002-05-30T09:30:10Z\", \"postContent\": {\"$type\":\"shared.models.MessagePostContent\",\"versionedPostId\" : \"89768527-8ca5-49af-9a55-658462dfb366\", \"versionedPostPredecessorId\" : \"7c8f5431-ba4f-4941-9aaa-9d7feec7ca52\", \"versionNumber\" : \"1\", \"canForward\" : true, \"text\" : \"\",\"subject\" : \"\"}}"} , </v>
      </c>
    </row>
    <row r="29" spans="2:88" x14ac:dyDescent="0.25">
      <c r="B29" s="116" t="s">
        <v>662</v>
      </c>
      <c r="C29" s="40" t="s">
        <v>1246</v>
      </c>
      <c r="D29" s="3" t="s">
        <v>937</v>
      </c>
      <c r="E29" t="s">
        <v>939</v>
      </c>
      <c r="F29"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29" s="109" t="s">
        <v>942</v>
      </c>
      <c r="H29" s="109" t="s">
        <v>2589</v>
      </c>
      <c r="I29" s="109" t="str">
        <f t="shared" ca="1" si="4"/>
        <v>2016-06-02T21:13:12Z</v>
      </c>
      <c r="J29" s="109" t="s">
        <v>938</v>
      </c>
      <c r="K29" s="109" t="s">
        <v>722</v>
      </c>
      <c r="L29" s="109"/>
      <c r="M29" s="109"/>
      <c r="N29" s="109"/>
      <c r="O29" s="122" t="s">
        <v>1095</v>
      </c>
      <c r="P29" s="122" t="s">
        <v>1100</v>
      </c>
      <c r="Q29" s="122" t="s">
        <v>1102</v>
      </c>
      <c r="R29" s="122" t="s">
        <v>1214</v>
      </c>
      <c r="S29" s="112" t="s">
        <v>938</v>
      </c>
      <c r="T29" s="112" t="s">
        <v>938</v>
      </c>
      <c r="U29" s="112" t="s">
        <v>938</v>
      </c>
      <c r="V29" s="112" t="s">
        <v>938</v>
      </c>
      <c r="W29" s="122" t="s">
        <v>752</v>
      </c>
      <c r="X29" s="122" t="s">
        <v>1013</v>
      </c>
      <c r="Y29" s="112" t="s">
        <v>967</v>
      </c>
      <c r="Z29" s="122" t="s">
        <v>1087</v>
      </c>
      <c r="AA29" s="122" t="s">
        <v>937</v>
      </c>
      <c r="AB29" s="112">
        <v>1</v>
      </c>
      <c r="AC29" s="111" t="s">
        <v>1017</v>
      </c>
      <c r="AD29" s="112" t="s">
        <v>1017</v>
      </c>
      <c r="AE29" s="122" t="s">
        <v>1092</v>
      </c>
      <c r="AF29" s="122" t="s">
        <v>683</v>
      </c>
      <c r="AG29" s="122">
        <v>2350.3000000000002</v>
      </c>
      <c r="AH29" s="110">
        <v>1</v>
      </c>
      <c r="AI29" s="122"/>
      <c r="AJ29" s="122"/>
      <c r="AK29" s="122"/>
      <c r="AL29" s="122"/>
      <c r="AM29" s="122"/>
      <c r="AN29" s="122"/>
      <c r="AO29" s="122"/>
      <c r="AP29" s="122" t="str">
        <f>"\""name\"" : \"""&amp;demoPosts[[#This Row],[talentProfile.name]]&amp;"\"", "</f>
        <v xml:space="preserve">\"name\" : \"\", </v>
      </c>
      <c r="AQ29" s="122" t="str">
        <f>"\""title\"" : \"""&amp;demoPosts[[#This Row],[talentProfile.title]]&amp;"\"", "</f>
        <v xml:space="preserve">\"title\" : \"\", </v>
      </c>
      <c r="AR29" s="122" t="str">
        <f>"\""capabilities\"" : \"""&amp;demoPosts[[#This Row],[talentProfile.capabilities]]&amp;"\"", "</f>
        <v xml:space="preserve">\"capabilities\" : \"\", </v>
      </c>
      <c r="AS29" s="122" t="str">
        <f>"\""video\"" : \"""&amp;demoPosts[[#This Row],[talentProfile.video]]&amp;"\"" "</f>
        <v xml:space="preserve">\"video\" : \"\" </v>
      </c>
      <c r="AT29"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29" s="35" t="str">
        <f>"\""uid\"" : \"""&amp;demoPosts[[#This Row],[uid]]&amp;"\"", "</f>
        <v xml:space="preserve">\"uid\" : \"cd265741-286c-4edc-abd6-0081d17de6b0\", </v>
      </c>
      <c r="AV29" s="39" t="str">
        <f>"\""text\"" : \""" &amp;demoPosts[[#This Row],[text]] &amp; "\"", "</f>
        <v xml:space="preserve">\"text\" : \"hi contract\", </v>
      </c>
      <c r="AW29" s="39" t="str">
        <f t="shared" si="0"/>
        <v xml:space="preserve">\"type\" : \"TEXT\", </v>
      </c>
      <c r="AX29" s="39" t="str">
        <f ca="1">"\""created\"" : \""" &amp; demoPosts[[#This Row],[created]] &amp; "\"", "</f>
        <v xml:space="preserve">\"created\" : \"2016-06-02T21:13:12Z\", </v>
      </c>
      <c r="AY29" s="39" t="str">
        <f>"\""modified\"" : \""" &amp; demoPosts[[#This Row],[modified]] &amp; "\"", "</f>
        <v xml:space="preserve">\"modified\" : \"2002-05-30T09:30:10Z\", </v>
      </c>
      <c r="AZ29" s="39" t="str">
        <f ca="1">"\""created\"" : \""" &amp; demoPosts[[#This Row],[created]] &amp; "\"", "</f>
        <v xml:space="preserve">\"created\" : \"2016-06-02T21:13:12Z\", </v>
      </c>
      <c r="BA29" s="39" t="str">
        <f>"\""modified\"" : \""" &amp; demoPosts[[#This Row],[modified]] &amp; "\"", "</f>
        <v xml:space="preserve">\"modified\" : \"2002-05-30T09:30:10Z\", </v>
      </c>
      <c r="BB29" s="39" t="str">
        <f>"\""labels\"" : \""each([Bitcoin],[Ethereum],[" &amp; demoPosts[[#This Row],[postTypeGuidLabel]]&amp;"])\"", "</f>
        <v xml:space="preserve">\"labels\" : \"each([Bitcoin],[Ethereum],[MESSAGEPOSTLABEL])\", </v>
      </c>
      <c r="BC29" s="39" t="str">
        <f t="shared" si="1"/>
        <v>\"connections\":[{\"source\":\"alias://ff5136ad023a66644c4f4a8e2a495bb34689/alias\",\"target\":\"alias://0e65bd3a974ed1d7c195f94055c93537827f/alias\",\"label\":\"f0186f0d-c862-4ee3-9c09-b850a9d745a7\"}],</v>
      </c>
      <c r="BD29" s="39" t="str">
        <f>"\""versionedPostId\"" : \""" &amp; demoPosts[[#This Row],[versionedPost.id]] &amp; "\"", "</f>
        <v xml:space="preserve">\"versionedPostId\" : \"35e60447-747e-496a-afde-65ca182db1c8\", </v>
      </c>
      <c r="BE29" s="39" t="str">
        <f>"\""versionedPostPredecessorId\"" : \""" &amp; demoPosts[[#This Row],[versionedPost.predecessorID]] &amp; "\"", "</f>
        <v xml:space="preserve">\"versionedPostPredecessorId\" : \"\", </v>
      </c>
      <c r="BF29" s="104" t="str">
        <f>"\""jobPostType\"" : \""" &amp; demoPosts[[#This Row],[jobPostType]] &amp; "\"", "</f>
        <v xml:space="preserve">\"jobPostType\" : \"Project-Hourly\", </v>
      </c>
      <c r="BG29" s="104" t="str">
        <f>"\""name\"" : \""" &amp; demoPosts[[#This Row],[summary]] &amp; "\"", "</f>
        <v xml:space="preserve">\"name\" : \"Help test Bitcoin as payment for my travel-related business\", </v>
      </c>
      <c r="BH29"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29" s="104" t="str">
        <f>"\""message\"" : \""" &amp; demoPosts[[#This Row],[message]] &amp; "\"", "</f>
        <v xml:space="preserve">\"message\" : \"hi\", </v>
      </c>
      <c r="BJ29" s="104" t="str">
        <f>"\""postedDate\"" : \""" &amp; demoPosts[[#This Row],[message]] &amp; "\"", "</f>
        <v xml:space="preserve">\"postedDate\" : \"hi\", </v>
      </c>
      <c r="BK29" s="104" t="str">
        <f>"\""broadcastDate\"" : \""" &amp; demoPosts[[#This Row],[broadcastDate]] &amp; "\"", "</f>
        <v xml:space="preserve">\"broadcastDate\" : \"2002-05-30T09:30:10Z\", </v>
      </c>
      <c r="BL29" s="104" t="str">
        <f>"\""startDate\"" : \""" &amp; demoPosts[[#This Row],[startDate]] &amp; "\"", "</f>
        <v xml:space="preserve">\"startDate\" : \"2002-05-30T09:30:10Z\", </v>
      </c>
      <c r="BM29" s="104" t="str">
        <f>"\""endDate\"" : \""" &amp; demoPosts[[#This Row],[endDate]] &amp; "\"", "</f>
        <v xml:space="preserve">\"endDate\" : \"2002-05-30T09:30:10Z\", </v>
      </c>
      <c r="BN29" s="104" t="str">
        <f>"\""currency\"" : \""" &amp; demoPosts[[#This Row],[currency]] &amp; "\"", "</f>
        <v xml:space="preserve">\"currency\" : \"USD\", </v>
      </c>
      <c r="BO29" s="104" t="str">
        <f>"\""workLocation\"" : \""" &amp; demoPosts[[#This Row],[workLocation]] &amp; "\"", "</f>
        <v xml:space="preserve">\"workLocation\" : \"United States\", </v>
      </c>
      <c r="BP29" s="104" t="str">
        <f>"\""isPayoutInPieces\"" : \""" &amp; demoPosts[[#This Row],[isPayoutInPieces]] &amp; "\"", "</f>
        <v xml:space="preserve">\"isPayoutInPieces\" : \"false\", </v>
      </c>
      <c r="BQ29" s="104" t="str">
        <f t="shared" si="2"/>
        <v xml:space="preserve">\"skillNeeded\" : \"\", </v>
      </c>
      <c r="BR29" s="104" t="str">
        <f>"\""posterId\"" : \""" &amp; demoPosts[[#This Row],[posterId]] &amp; "\"", "</f>
        <v xml:space="preserve">\"posterId\" : \"eeeeeeee-eeee-eeee-eeee-eeeeeeeeeeee\", </v>
      </c>
      <c r="BS29" s="104" t="str">
        <f>"\""versionNumber\"" : \""" &amp; demoPosts[[#This Row],[versionNumber]] &amp; "\"", "</f>
        <v xml:space="preserve">\"versionNumber\" : \"1\", </v>
      </c>
      <c r="BT29" s="106" t="str">
        <f>"\""allowFormatting\"" : " &amp; demoPosts[[#This Row],[allowFormatting]] &amp; ", "</f>
        <v xml:space="preserve">\"allowFormatting\" : true, </v>
      </c>
      <c r="BU29" s="104" t="str">
        <f>"\""canForward\"" : " &amp; demoPosts[[#This Row],[canForward]] &amp; ", "</f>
        <v xml:space="preserve">\"canForward\" : true, </v>
      </c>
      <c r="BV29" s="104" t="str">
        <f t="shared" si="3"/>
        <v xml:space="preserve">\"referents\" : \"\", </v>
      </c>
      <c r="BW29" s="104" t="str">
        <f>"\""contractType\"" : \""" &amp; demoPosts[[#This Row],[contractType]] &amp; "\"", "</f>
        <v xml:space="preserve">\"contractType\" : \"contest\", </v>
      </c>
      <c r="BX29" s="104" t="str">
        <f>"\""budget\"" : \""" &amp; demoPosts[[#This Row],[budget]] &amp; "\"""</f>
        <v>\"budget\" : \"2350.3\"</v>
      </c>
      <c r="BY29"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29" s="104" t="str">
        <f>"\""text\"" : \""" &amp; demoPosts[[#This Row],[messageText]] &amp; "\"","</f>
        <v>\"text\" : \"\",</v>
      </c>
      <c r="CA29" s="104" t="str">
        <f>"\""subject\"" : \""" &amp; demoPosts[[#This Row],[messageSubject]] &amp; "\"""</f>
        <v>\"subject\" : \"\"</v>
      </c>
      <c r="CB29"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29"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29"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29" s="39" t="str">
        <f ca="1">"{\""$type\"":\"""&amp;demoPosts[[#This Row],[$type]]&amp;"\"","&amp;demoPosts[[#This Row],[uidInnerJson]]&amp;demoPosts[[#This Row],[createdInnerJson]]&amp;demoPosts[[#This Row],[modifiedInnerJson]]&amp;demoPosts[[#This Row],[typeDependentContentJson]]&amp;"}"</f>
        <v>{\"$type\":\"shared.models.MessagePost\",\"uid\" : \"cd265741-286c-4edc-abd6-0081d17de6b0\", \"created\" : \"2016-06-02T21:13:12Z\", \"modified\" : \"2002-05-30T09:30:10Z\", \"postContent\": {\"$type\":\"shared.models.MessagePostContent\",\"versionedPostId\" : \"35e60447-747e-496a-afde-65ca182db1c8\", \"versionedPostPredecessorId\" : \"\", \"versionNumber\" : \"1\", \"canForward\" : true, \"text\" : \"\",\"subject\" : \"\"}}</v>
      </c>
      <c r="CF29" s="35" t="str">
        <f>"""uid"" : """&amp;demoPosts[[#This Row],[uid]]&amp;""", "</f>
        <v xml:space="preserve">"uid" : "cd265741-286c-4edc-abd6-0081d17de6b0", </v>
      </c>
      <c r="CG29" s="40" t="str">
        <f>"""src"" : """&amp;demoPosts[[#This Row],[Source]]&amp;""", "</f>
        <v xml:space="preserve">"src" : "0002223c-1a99-4530-96fa-3ccb8dca5418", </v>
      </c>
      <c r="CH29" s="40" t="str">
        <f>"""trgts"" : ["""&amp;demoPosts[[#This Row],[trgt1]]&amp;"""], "</f>
        <v xml:space="preserve">"trgts" : ["eeeeeeee-eeee-eeee-eeee-eeeeeeeeeeee"], </v>
      </c>
      <c r="CI29" t="str">
        <f>"""label"" : ""each([Bitcoin],[Ethereum],[" &amp; demoPosts[[#This Row],[postTypeGuidLabel]]&amp;"])"", "</f>
        <v xml:space="preserve">"label" : "each([Bitcoin],[Ethereum],[MESSAGEPOSTLABEL])", </v>
      </c>
      <c r="CJ29"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"cd265741-286c-4edc-abd6-0081d17de6b0", "value" : "{\"$type\":\"shared.models.MessagePost\",\"uid\" : \"cd265741-286c-4edc-abd6-0081d17de6b0\", \"created\" : \"2016-06-02T21:13:12Z\", \"modified\" : \"2002-05-30T09:30:10Z\", \"postContent\": {\"$type\":\"shared.models.MessagePostContent\",\"versionedPostId\" : \"35e60447-747e-496a-afde-65ca182db1c8\", \"versionedPostPredecessorId\" : \"\", \"versionNumber\" : \"1\", \"canForward\" : true, \"text\" : \"\",\"subject\" : \"\"}}"} , </v>
      </c>
    </row>
    <row r="30" spans="2:88" x14ac:dyDescent="0.25">
      <c r="B30" s="5" t="s">
        <v>666</v>
      </c>
      <c r="C30" s="40" t="s">
        <v>1246</v>
      </c>
      <c r="D30" s="1" t="s">
        <v>937</v>
      </c>
      <c r="E30" t="s">
        <v>939</v>
      </c>
      <c r="F30"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30" s="109" t="s">
        <v>951</v>
      </c>
      <c r="H30" s="109" t="s">
        <v>2589</v>
      </c>
      <c r="I30" s="109" t="str">
        <f t="shared" ca="1" si="4"/>
        <v>2016-06-02T21:13:12Z</v>
      </c>
      <c r="J30" s="109" t="s">
        <v>938</v>
      </c>
      <c r="K30" s="109" t="s">
        <v>723</v>
      </c>
      <c r="L30" s="109" t="str">
        <f>+K17</f>
        <v>35e60447-747e-496a-afde-65ca182db1c8</v>
      </c>
      <c r="M30" s="109"/>
      <c r="N30" s="109"/>
      <c r="O30" s="114" t="s">
        <v>1215</v>
      </c>
      <c r="P30" s="114" t="s">
        <v>1215</v>
      </c>
      <c r="Q30" s="114" t="s">
        <v>1215</v>
      </c>
      <c r="R30" s="114" t="s">
        <v>1215</v>
      </c>
      <c r="S30" s="112" t="s">
        <v>938</v>
      </c>
      <c r="T30" s="112" t="s">
        <v>938</v>
      </c>
      <c r="U30" s="112" t="s">
        <v>938</v>
      </c>
      <c r="V30" s="112" t="s">
        <v>938</v>
      </c>
      <c r="W30" s="114" t="s">
        <v>1215</v>
      </c>
      <c r="X30" s="114" t="s">
        <v>1215</v>
      </c>
      <c r="Y30" s="112" t="s">
        <v>967</v>
      </c>
      <c r="Z30" s="114" t="s">
        <v>1215</v>
      </c>
      <c r="AA30" s="114" t="s">
        <v>1215</v>
      </c>
      <c r="AB30" s="112">
        <v>1</v>
      </c>
      <c r="AC30" s="111" t="s">
        <v>1017</v>
      </c>
      <c r="AD30" s="112" t="s">
        <v>1017</v>
      </c>
      <c r="AE30" s="114" t="s">
        <v>1215</v>
      </c>
      <c r="AF30" s="114" t="s">
        <v>1215</v>
      </c>
      <c r="AG30" s="114" t="s">
        <v>1215</v>
      </c>
      <c r="AH30" s="110">
        <v>1</v>
      </c>
      <c r="AI30" s="114"/>
      <c r="AJ30" s="114"/>
      <c r="AK30" s="114"/>
      <c r="AL30" s="114"/>
      <c r="AM30" s="114"/>
      <c r="AN30" s="114"/>
      <c r="AO30" s="114"/>
      <c r="AP30" s="114" t="str">
        <f>"\""name\"" : \"""&amp;demoPosts[[#This Row],[talentProfile.name]]&amp;"\"", "</f>
        <v xml:space="preserve">\"name\" : \"\", </v>
      </c>
      <c r="AQ30" s="114" t="str">
        <f>"\""title\"" : \"""&amp;demoPosts[[#This Row],[talentProfile.title]]&amp;"\"", "</f>
        <v xml:space="preserve">\"title\" : \"\", </v>
      </c>
      <c r="AR30" s="114" t="str">
        <f>"\""capabilities\"" : \"""&amp;demoPosts[[#This Row],[talentProfile.capabilities]]&amp;"\"", "</f>
        <v xml:space="preserve">\"capabilities\" : \"\", </v>
      </c>
      <c r="AS30" s="114" t="str">
        <f>"\""video\"" : \"""&amp;demoPosts[[#This Row],[talentProfile.video]]&amp;"\"" "</f>
        <v xml:space="preserve">\"video\" : \"\" </v>
      </c>
      <c r="AT30" s="114"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\"9c0c40db-b3eb-42d0-a391-c2a97c457736\", \"versionedPostPredecessorId\" : \"35e60447-747e-496a-afde-65ca182db1c8\", \"versionNumber\" : \"1\", \"canForward\" : true, \"talentProfile\": {\"$type\":\"shared.models.TalentProfile\",\"name\" : \"\", \"title\" : \"\", \"capabilities\" : \"\", \"video\" : \"\" }}</v>
      </c>
      <c r="AU30" s="35" t="str">
        <f>"\""uid\"" : \"""&amp;demoPosts[[#This Row],[uid]]&amp;"\"", "</f>
        <v xml:space="preserve">\"uid\" : \"d162658d-6e0e-4f28-b7d4-b8869fa05b75\", </v>
      </c>
      <c r="AV30" s="39" t="str">
        <f>"\""text\"" : \""" &amp;demoPosts[[#This Row],[text]] &amp; "\"", "</f>
        <v xml:space="preserve">\"text\" : \"hi contractRevised\", </v>
      </c>
      <c r="AW30" s="39" t="str">
        <f t="shared" si="0"/>
        <v xml:space="preserve">\"type\" : \"TEXT\", </v>
      </c>
      <c r="AX30" s="39" t="str">
        <f ca="1">"\""created\"" : \""" &amp; demoPosts[[#This Row],[created]] &amp; "\"", "</f>
        <v xml:space="preserve">\"created\" : \"2016-06-02T21:13:12Z\", </v>
      </c>
      <c r="AY30" s="39" t="str">
        <f>"\""modified\"" : \""" &amp; demoPosts[[#This Row],[modified]] &amp; "\"", "</f>
        <v xml:space="preserve">\"modified\" : \"2002-05-30T09:30:10Z\", </v>
      </c>
      <c r="AZ30" s="39" t="str">
        <f ca="1">"\""created\"" : \""" &amp; demoPosts[[#This Row],[created]] &amp; "\"", "</f>
        <v xml:space="preserve">\"created\" : \"2016-06-02T21:13:12Z\", </v>
      </c>
      <c r="BA30" s="39" t="str">
        <f>"\""modified\"" : \""" &amp; demoPosts[[#This Row],[modified]] &amp; "\"", "</f>
        <v xml:space="preserve">\"modified\" : \"2002-05-30T09:30:10Z\", </v>
      </c>
      <c r="BB30" s="39" t="str">
        <f>"\""labels\"" : \""each([Bitcoin],[Ethereum],[" &amp; demoPosts[[#This Row],[postTypeGuidLabel]]&amp;"])\"", "</f>
        <v xml:space="preserve">\"labels\" : \"each([Bitcoin],[Ethereum],[MESSAGEPOSTLABEL])\", </v>
      </c>
      <c r="BC30" s="39" t="str">
        <f t="shared" si="1"/>
        <v>\"connections\":[{\"source\":\"alias://ff5136ad023a66644c4f4a8e2a495bb34689/alias\",\"target\":\"alias://0e65bd3a974ed1d7c195f94055c93537827f/alias\",\"label\":\"f0186f0d-c862-4ee3-9c09-b850a9d745a7\"}],</v>
      </c>
      <c r="BD30" s="39" t="str">
        <f>"\""versionedPostId\"" : \""" &amp; demoPosts[[#This Row],[versionedPost.id]] &amp; "\"", "</f>
        <v xml:space="preserve">\"versionedPostId\" : \"9c0c40db-b3eb-42d0-a391-c2a97c457736\", </v>
      </c>
      <c r="BE30" s="39" t="str">
        <f>"\""versionedPostPredecessorId\"" : \""" &amp; demoPosts[[#This Row],[versionedPost.predecessorID]] &amp; "\"", "</f>
        <v xml:space="preserve">\"versionedPostPredecessorId\" : \"35e60447-747e-496a-afde-65ca182db1c8\", </v>
      </c>
      <c r="BF30" s="102" t="str">
        <f>"\""jobPostType\"" : \""" &amp; demoPosts[[#This Row],[jobPostType]] &amp; "\"", "</f>
        <v xml:space="preserve">\"jobPostType\" : \"na\", </v>
      </c>
      <c r="BG30" s="102" t="str">
        <f>"\""name\"" : \""" &amp; demoPosts[[#This Row],[summary]] &amp; "\"", "</f>
        <v xml:space="preserve">\"name\" : \"na\", </v>
      </c>
      <c r="BH30" s="102" t="str">
        <f>"\""description\"" : \""" &amp; demoPosts[[#This Row],[description]] &amp; "\"", "</f>
        <v xml:space="preserve">\"description\" : \"na\", </v>
      </c>
      <c r="BI30" s="102" t="str">
        <f>"\""message\"" : \""" &amp; demoPosts[[#This Row],[message]] &amp; "\"", "</f>
        <v xml:space="preserve">\"message\" : \"na\", </v>
      </c>
      <c r="BJ30" s="102" t="str">
        <f>"\""postedDate\"" : \""" &amp; demoPosts[[#This Row],[message]] &amp; "\"", "</f>
        <v xml:space="preserve">\"postedDate\" : \"na\", </v>
      </c>
      <c r="BK30" s="102" t="str">
        <f>"\""broadcastDate\"" : \""" &amp; demoPosts[[#This Row],[broadcastDate]] &amp; "\"", "</f>
        <v xml:space="preserve">\"broadcastDate\" : \"2002-05-30T09:30:10Z\", </v>
      </c>
      <c r="BL30" s="102" t="str">
        <f>"\""startDate\"" : \""" &amp; demoPosts[[#This Row],[startDate]] &amp; "\"", "</f>
        <v xml:space="preserve">\"startDate\" : \"2002-05-30T09:30:10Z\", </v>
      </c>
      <c r="BM30" s="102" t="str">
        <f>"\""endDate\"" : \""" &amp; demoPosts[[#This Row],[endDate]] &amp; "\"", "</f>
        <v xml:space="preserve">\"endDate\" : \"2002-05-30T09:30:10Z\", </v>
      </c>
      <c r="BN30" s="102" t="str">
        <f>"\""currency\"" : \""" &amp; demoPosts[[#This Row],[currency]] &amp; "\"", "</f>
        <v xml:space="preserve">\"currency\" : \"na\", </v>
      </c>
      <c r="BO30" s="102" t="str">
        <f>"\""workLocation\"" : \""" &amp; demoPosts[[#This Row],[workLocation]] &amp; "\"", "</f>
        <v xml:space="preserve">\"workLocation\" : \"na\", </v>
      </c>
      <c r="BP30" s="102" t="str">
        <f>"\""isPayoutInPieces\"" : \""" &amp; demoPosts[[#This Row],[isPayoutInPieces]] &amp; "\"", "</f>
        <v xml:space="preserve">\"isPayoutInPieces\" : \"false\", </v>
      </c>
      <c r="BQ30" s="102" t="str">
        <f t="shared" si="2"/>
        <v xml:space="preserve">\"skillNeeded\" : \"\", </v>
      </c>
      <c r="BR30" s="102" t="str">
        <f>"\""posterId\"" : \""" &amp; demoPosts[[#This Row],[posterId]] &amp; "\"", "</f>
        <v xml:space="preserve">\"posterId\" : \"na\", </v>
      </c>
      <c r="BS30" s="102" t="str">
        <f>"\""versionNumber\"" : \""" &amp; demoPosts[[#This Row],[versionNumber]] &amp; "\"", "</f>
        <v xml:space="preserve">\"versionNumber\" : \"1\", </v>
      </c>
      <c r="BT30" s="102" t="str">
        <f>"\""allowFormatting\"" : " &amp; demoPosts[[#This Row],[allowFormatting]] &amp; ", "</f>
        <v xml:space="preserve">\"allowFormatting\" : true, </v>
      </c>
      <c r="BU30" s="102" t="str">
        <f>"\""canForward\"" : " &amp; demoPosts[[#This Row],[canForward]] &amp; ", "</f>
        <v xml:space="preserve">\"canForward\" : true, </v>
      </c>
      <c r="BV30" s="102" t="str">
        <f t="shared" si="3"/>
        <v xml:space="preserve">\"referents\" : \"\", </v>
      </c>
      <c r="BW30" s="102" t="str">
        <f>"\""contractType\"" : \""" &amp; demoPosts[[#This Row],[contractType]] &amp; "\"", "</f>
        <v xml:space="preserve">\"contractType\" : \"contest\", </v>
      </c>
      <c r="BX30" s="102" t="str">
        <f>"\""budget\"" : \""" &amp; demoPosts[[#This Row],[budget]] &amp; "\"""</f>
        <v>\"budget\" : \"na\"</v>
      </c>
      <c r="BY30" s="102"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\"9c0c40db-b3eb-42d0-a391-c2a97c457736\", \"versionedPostPredecessorId\" : \"35e60447-747e-496a-afde-65ca182db1c8\", \"jobPostType\" : \"na\", \"name\" : \"na\", \"description\" : \"na\", \"message\" : \"na\", \"postedDate\" : \"na\", \"broadcastDate\" : \"2002-05-30T09:30:10Z\", \"startDate\" : \"2002-05-30T09:30:10Z\", \"endDate\" : \"2002-05-30T09:30:10Z\", \"currency\" : \"na\", \"workLocation\" : \"na\", \"isPayoutInPieces\" : \"false\", \"skillNeeded\" : \"\", \"posterId\" : \"na\", \"versionNumber\" : \"1\", \"allowFormatting\" : true, \"canForward\" : true, \"referents\" : \"\", \"contractType\" : \"contest\", \"budget\" : \"na\"}</v>
      </c>
      <c r="BZ30" s="104" t="str">
        <f>"\""text\"" : \""" &amp; demoPosts[[#This Row],[messageText]] &amp; "\"","</f>
        <v>\"text\" : \"\",</v>
      </c>
      <c r="CA30" s="104" t="str">
        <f>"\""subject\"" : \""" &amp; demoPosts[[#This Row],[messageSubject]] &amp; "\"""</f>
        <v>\"subject\" : \"\"</v>
      </c>
      <c r="CB30" s="102"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\"9c0c40db-b3eb-42d0-a391-c2a97c457736\", \"versionedPostPredecessorId\" : \"35e60447-747e-496a-afde-65ca182db1c8\", \"versionNumber\" : \"1\", \"canForward\" : true, \"text\" : \"\",\"subject\" : \"\"}</v>
      </c>
      <c r="CC30"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\"9c0c40db-b3eb-42d0-a391-c2a97c457736\", \"versionedPostPredecessorId\" : \"35e60447-747e-496a-afde-65ca182db1c8\", \"versionNumber\" : \"1\", \"canForward\" : true, \"text\" : \"\",\"subject\" : \"\"}</v>
      </c>
      <c r="CD30"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0" s="39" t="str">
        <f ca="1">"{\""$type\"":\"""&amp;demoPosts[[#This Row],[$type]]&amp;"\"","&amp;demoPosts[[#This Row],[uidInnerJson]]&amp;demoPosts[[#This Row],[createdInnerJson]]&amp;demoPosts[[#This Row],[modifiedInnerJson]]&amp;demoPosts[[#This Row],[typeDependentContentJson]]&amp;"}"</f>
        <v>{\"$type\":\"shared.models.MessagePost\",\"uid\" : \"d162658d-6e0e-4f28-b7d4-b8869fa05b75\", \"created\" : \"2016-06-02T21:13:12Z\", \"modified\" : \"2002-05-30T09:30:10Z\", \"postContent\": {\"$type\":\"shared.models.MessagePostContent\",\"versionedPostId\" : \"9c0c40db-b3eb-42d0-a391-c2a97c457736\", \"versionedPostPredecessorId\" : \"35e60447-747e-496a-afde-65ca182db1c8\", \"versionNumber\" : \"1\", \"canForward\" : true, \"text\" : \"\",\"subject\" : \"\"}}</v>
      </c>
      <c r="CF30" s="35" t="str">
        <f>"""uid"" : """&amp;demoPosts[[#This Row],[uid]]&amp;""", "</f>
        <v xml:space="preserve">"uid" : "d162658d-6e0e-4f28-b7d4-b8869fa05b75", </v>
      </c>
      <c r="CG30" s="40" t="str">
        <f>"""src"" : """&amp;demoPosts[[#This Row],[Source]]&amp;""", "</f>
        <v xml:space="preserve">"src" : "0002223c-1a99-4530-96fa-3ccb8dca5418", </v>
      </c>
      <c r="CH30" s="40" t="str">
        <f>"""trgts"" : ["""&amp;demoPosts[[#This Row],[trgt1]]&amp;"""], "</f>
        <v xml:space="preserve">"trgts" : ["eeeeeeee-eeee-eeee-eeee-eeeeeeeeeeee"], </v>
      </c>
      <c r="CI30" t="str">
        <f>"""label"" : ""each([Bitcoin],[Ethereum],[" &amp; demoPosts[[#This Row],[postTypeGuidLabel]]&amp;"])"", "</f>
        <v xml:space="preserve">"label" : "each([Bitcoin],[Ethereum],[MESSAGEPOSTLABEL])", </v>
      </c>
      <c r="CJ30" s="13" t="str">
        <f ca="1">"{"&amp;demoPosts[[#This Row],[src]] &amp;demoPosts[[#This Row],[trgts]]&amp; demoPosts[[#This Row],[outterLabels]] &amp; demoPosts[[#This Row],[uid2]] &amp; """value"" : """ &amp; demoPosts[[#This Row],[valueJson]] &amp; """}" &amp; IF(LEN(OFFSET(demoPosts[[#This Row],[Source]],1,0))&gt;0," , ","")</f>
        <v xml:space="preserve">{"src" : "0002223c-1a99-4530-96fa-3ccb8dca5418", "trgts" : ["eeeeeeee-eeee-eeee-eeee-eeeeeeeeeeee"], "label" : "each([Bitcoin],[Ethereum],[MESSAGEPOSTLABEL])", "uid" : "d162658d-6e0e-4f28-b7d4-b8869fa05b75", "value" : "{\"$type\":\"shared.models.MessagePost\",\"uid\" : \"d162658d-6e0e-4f28-b7d4-b8869fa05b75\", \"created\" : \"2016-06-02T21:13:12Z\", \"modified\" : \"2002-05-30T09:30:10Z\", \"postContent\": {\"$type\":\"shared.models.MessagePostContent\",\"versionedPostId\" : \"9c0c40db-b3eb-42d0-a391-c2a97c457736\", \"versionedPostPredecessorId\" : \"35e60447-747e-496a-afde-65ca182db1c8\", \"versionNumber\" : \"1\", \"canForward\" : true, \"text\" : \"\",\"subject\" : \"\"}}"} , </v>
      </c>
    </row>
    <row r="31" spans="2:88" x14ac:dyDescent="0.25">
      <c r="B31" s="5" t="s">
        <v>657</v>
      </c>
      <c r="C31" s="40" t="s">
        <v>1246</v>
      </c>
      <c r="D31" s="1" t="s">
        <v>937</v>
      </c>
      <c r="E31" t="s">
        <v>939</v>
      </c>
      <c r="F31" s="5" t="str">
        <f>IF(demoPosts[[#This Row],[postType]]="buyerProfile","PROFILESPOSTLABEL",IF(demoPosts[[#This Row],[postType]]="project","PROJECTPOSTLABEL",IF(demoPosts[[#This Row],[postType]]="moderatorProfile","4fcd333e0d3345b19ffad536a2b05180",IF(demoPosts[[#This Row],[postType]]="sellerProfile","PROFILESPOSTLABEL",IF(demoPosts[[#This Row],[postType]]="message","MESSAGEPOSTLABEL",IF(demoPosts[[#This Row],[postType]]="contract","49607b6656424f96ab5b864f44697ea8",IF(demoPosts[[#This Row],[postType]]="offering","4b4a042b03b44e388676f6fef430ae2f","ERROR")))))))</f>
        <v>MESSAGEPOSTLABEL</v>
      </c>
      <c r="G31" s="109" t="s">
        <v>942</v>
      </c>
      <c r="H31" s="109" t="s">
        <v>2589</v>
      </c>
      <c r="I31" s="109" t="str">
        <f t="shared" ca="1" si="4"/>
        <v>2016-06-02T21:13:12Z</v>
      </c>
      <c r="J31" s="109" t="s">
        <v>938</v>
      </c>
      <c r="K31" s="109" t="s">
        <v>722</v>
      </c>
      <c r="L31" s="109"/>
      <c r="M31" s="109"/>
      <c r="N31" s="109"/>
      <c r="O31" s="122" t="s">
        <v>1095</v>
      </c>
      <c r="P31" s="122" t="s">
        <v>1100</v>
      </c>
      <c r="Q31" s="122" t="s">
        <v>1102</v>
      </c>
      <c r="R31" s="122" t="s">
        <v>1214</v>
      </c>
      <c r="S31" s="110" t="s">
        <v>938</v>
      </c>
      <c r="T31" s="110" t="s">
        <v>938</v>
      </c>
      <c r="U31" s="110" t="s">
        <v>938</v>
      </c>
      <c r="V31" s="110" t="s">
        <v>938</v>
      </c>
      <c r="W31" s="122" t="s">
        <v>752</v>
      </c>
      <c r="X31" s="122" t="s">
        <v>1013</v>
      </c>
      <c r="Y31" s="110" t="s">
        <v>967</v>
      </c>
      <c r="Z31" s="122" t="s">
        <v>1087</v>
      </c>
      <c r="AA31" s="122" t="s">
        <v>937</v>
      </c>
      <c r="AB31" s="110">
        <v>1</v>
      </c>
      <c r="AC31" s="125" t="s">
        <v>1017</v>
      </c>
      <c r="AD31" s="110" t="s">
        <v>1017</v>
      </c>
      <c r="AE31" s="122" t="s">
        <v>1092</v>
      </c>
      <c r="AF31" s="122" t="s">
        <v>683</v>
      </c>
      <c r="AG31" s="122">
        <v>2350.3000000000002</v>
      </c>
      <c r="AH31" s="110">
        <v>1</v>
      </c>
      <c r="AI31" s="122"/>
      <c r="AJ31" s="122"/>
      <c r="AK31" s="122"/>
      <c r="AL31" s="122"/>
      <c r="AM31" s="122"/>
      <c r="AN31" s="122"/>
      <c r="AO31" s="122"/>
      <c r="AP31" s="122" t="str">
        <f>"\""name\"" : \"""&amp;demoPosts[[#This Row],[talentProfile.name]]&amp;"\"", "</f>
        <v xml:space="preserve">\"name\" : \"\", </v>
      </c>
      <c r="AQ31" s="122" t="str">
        <f>"\""title\"" : \"""&amp;demoPosts[[#This Row],[talentProfile.title]]&amp;"\"", "</f>
        <v xml:space="preserve">\"title\" : \"\", </v>
      </c>
      <c r="AR31" s="122" t="str">
        <f>"\""capabilities\"" : \"""&amp;demoPosts[[#This Row],[talentProfile.capabilities]]&amp;"\"", "</f>
        <v xml:space="preserve">\"capabilities\" : \"\", </v>
      </c>
      <c r="AS31" s="122" t="str">
        <f>"\""video\"" : \"""&amp;demoPosts[[#This Row],[talentProfile.video]]&amp;"\"" "</f>
        <v xml:space="preserve">\"video\" : \"\" </v>
      </c>
      <c r="AT31" s="122" t="str">
        <f>"\""postContent\"": {\""$type\"":\""shared.models.ProfilePostContent\"","&amp; demoPosts[[#This Row],[versionedPostIdJson]] &amp;  demoPosts[[#This Row],[versionedPost.predecessorIdJson]]&amp;demoPosts[[#This Row],[versionNumberJson]]&amp;demoPosts[[#This Row],[canForwardJson]]&amp;"\""talentProfile\"": {\""$type\"":\""shared.models.TalentProfile\"","&amp;demoPosts[[#This Row],[talentProfile.nameInnerJson]]&amp;demoPosts[[#This Row],[talentProfile.titleInnerJson]]&amp;demoPosts[[#This Row],[talentProfile.capabilitiesInnerJson]]&amp;demoPosts[[#This Row],[talentProfile.videoInnerJson]]&amp;"}}"</f>
        <v>\"postContent\": {\"$type\":\"shared.models.ProfilePostContent\",\"versionedPostId\" : \"35e60447-747e-496a-afde-65ca182db1c8\", \"versionedPostPredecessorId\" : \"\", \"versionNumber\" : \"1\", \"canForward\" : true, \"talentProfile\": {\"$type\":\"shared.models.TalentProfile\",\"name\" : \"\", \"title\" : \"\", \"capabilities\" : \"\", \"video\" : \"\" }}</v>
      </c>
      <c r="AU31" s="35" t="str">
        <f>"\""uid\"" : \"""&amp;demoPosts[[#This Row],[uid]]&amp;"\"", "</f>
        <v xml:space="preserve">\"uid\" : \"d9f0083a-5f7e-4188-9819-c033a8d509da\", </v>
      </c>
      <c r="AV31" s="39" t="str">
        <f>"\""text\"" : \""" &amp;demoPosts[[#This Row],[text]] &amp; "\"", "</f>
        <v xml:space="preserve">\"text\" : \"hi contract\", </v>
      </c>
      <c r="AW31" s="39" t="str">
        <f t="shared" si="0"/>
        <v xml:space="preserve">\"type\" : \"TEXT\", </v>
      </c>
      <c r="AX31" s="39" t="str">
        <f ca="1">"\""created\"" : \""" &amp; demoPosts[[#This Row],[created]] &amp; "\"", "</f>
        <v xml:space="preserve">\"created\" : \"2016-06-02T21:13:12Z\", </v>
      </c>
      <c r="AY31" s="39" t="str">
        <f>"\""modified\"" : \""" &amp; demoPosts[[#This Row],[modified]] &amp; "\"", "</f>
        <v xml:space="preserve">\"modified\" : \"2002-05-30T09:30:10Z\", </v>
      </c>
      <c r="AZ31" s="39" t="str">
        <f ca="1">"\""created\"" : \""" &amp; demoPosts[[#This Row],[created]] &amp; "\"", "</f>
        <v xml:space="preserve">\"created\" : \"2016-06-02T21:13:12Z\", </v>
      </c>
      <c r="BA31" s="39" t="str">
        <f>"\""modified\"" : \""" &amp; demoPosts[[#This Row],[modified]] &amp; "\"", "</f>
        <v xml:space="preserve">\"modified\" : \"2002-05-30T09:30:10Z\", </v>
      </c>
      <c r="BB31" s="39" t="str">
        <f>"\""labels\"" : \""each([Bitcoin],[Ethereum],[" &amp; demoPosts[[#This Row],[postTypeGuidLabel]]&amp;"])\"", "</f>
        <v xml:space="preserve">\"labels\" : \"each([Bitcoin],[Ethereum],[MESSAGEPOSTLABEL])\", </v>
      </c>
      <c r="BC31" s="39" t="str">
        <f t="shared" si="1"/>
        <v>\"connections\":[{\"source\":\"alias://ff5136ad023a66644c4f4a8e2a495bb34689/alias\",\"target\":\"alias://0e65bd3a974ed1d7c195f94055c93537827f/alias\",\"label\":\"f0186f0d-c862-4ee3-9c09-b850a9d745a7\"}],</v>
      </c>
      <c r="BD31" s="39" t="str">
        <f>"\""versionedPostId\"" : \""" &amp; demoPosts[[#This Row],[versionedPost.id]] &amp; "\"", "</f>
        <v xml:space="preserve">\"versionedPostId\" : \"35e60447-747e-496a-afde-65ca182db1c8\", </v>
      </c>
      <c r="BE31" s="39" t="str">
        <f>"\""versionedPostPredecessorId\"" : \""" &amp; demoPosts[[#This Row],[versionedPost.predecessorID]] &amp; "\"", "</f>
        <v xml:space="preserve">\"versionedPostPredecessorId\" : \"\", </v>
      </c>
      <c r="BF31" s="104" t="str">
        <f>"\""jobPostType\"" : \""" &amp; demoPosts[[#This Row],[jobPostType]] &amp; "\"", "</f>
        <v xml:space="preserve">\"jobPostType\" : \"Project-Hourly\", </v>
      </c>
      <c r="BG31" s="104" t="str">
        <f>"\""name\"" : \""" &amp; demoPosts[[#This Row],[summary]] &amp; "\"", "</f>
        <v xml:space="preserve">\"name\" : \"Help test Bitcoin as payment for my travel-related business\", </v>
      </c>
      <c r="BH31" s="104" t="str">
        <f>"\""description\"" : \""" &amp; demoPosts[[#This Row],[description]] &amp; "\"", "</f>
        <v xml:space="preserve">\"description\" : \"This project can be a huge project but same time can easily fail, so please PM with your skills, I will provide you the project details and if you consider it’s a good idea we can start work right away\", </v>
      </c>
      <c r="BI31" s="104" t="str">
        <f>"\""message\"" : \""" &amp; demoPosts[[#This Row],[message]] &amp; "\"", "</f>
        <v xml:space="preserve">\"message\" : \"hi\", </v>
      </c>
      <c r="BJ31" s="104" t="str">
        <f>"\""postedDate\"" : \""" &amp; demoPosts[[#This Row],[message]] &amp; "\"", "</f>
        <v xml:space="preserve">\"postedDate\" : \"hi\", </v>
      </c>
      <c r="BK31" s="104" t="str">
        <f>"\""broadcastDate\"" : \""" &amp; demoPosts[[#This Row],[broadcastDate]] &amp; "\"", "</f>
        <v xml:space="preserve">\"broadcastDate\" : \"2002-05-30T09:30:10Z\", </v>
      </c>
      <c r="BL31" s="104" t="str">
        <f>"\""startDate\"" : \""" &amp; demoPosts[[#This Row],[startDate]] &amp; "\"", "</f>
        <v xml:space="preserve">\"startDate\" : \"2002-05-30T09:30:10Z\", </v>
      </c>
      <c r="BM31" s="104" t="str">
        <f>"\""endDate\"" : \""" &amp; demoPosts[[#This Row],[endDate]] &amp; "\"", "</f>
        <v xml:space="preserve">\"endDate\" : \"2002-05-30T09:30:10Z\", </v>
      </c>
      <c r="BN31" s="104" t="str">
        <f>"\""currency\"" : \""" &amp; demoPosts[[#This Row],[currency]] &amp; "\"", "</f>
        <v xml:space="preserve">\"currency\" : \"USD\", </v>
      </c>
      <c r="BO31" s="104" t="str">
        <f>"\""workLocation\"" : \""" &amp; demoPosts[[#This Row],[workLocation]] &amp; "\"", "</f>
        <v xml:space="preserve">\"workLocation\" : \"United States\", </v>
      </c>
      <c r="BP31" s="104" t="str">
        <f>"\""isPayoutInPieces\"" : \""" &amp; demoPosts[[#This Row],[isPayoutInPieces]] &amp; "\"", "</f>
        <v xml:space="preserve">\"isPayoutInPieces\" : \"false\", </v>
      </c>
      <c r="BQ31" s="104" t="str">
        <f t="shared" si="2"/>
        <v xml:space="preserve">\"skillNeeded\" : \"\", </v>
      </c>
      <c r="BR31" s="104" t="str">
        <f>"\""posterId\"" : \""" &amp; demoPosts[[#This Row],[posterId]] &amp; "\"", "</f>
        <v xml:space="preserve">\"posterId\" : \"eeeeeeee-eeee-eeee-eeee-eeeeeeeeeeee\", </v>
      </c>
      <c r="BS31" s="104" t="str">
        <f>"\""versionNumber\"" : \""" &amp; demoPosts[[#This Row],[versionNumber]] &amp; "\"", "</f>
        <v xml:space="preserve">\"versionNumber\" : \"1\", </v>
      </c>
      <c r="BT31" s="106" t="str">
        <f>"\""allowFormatting\"" : " &amp; demoPosts[[#This Row],[allowFormatting]] &amp; ", "</f>
        <v xml:space="preserve">\"allowFormatting\" : true, </v>
      </c>
      <c r="BU31" s="104" t="str">
        <f>"\""canForward\"" : " &amp; demoPosts[[#This Row],[canForward]] &amp; ", "</f>
        <v xml:space="preserve">\"canForward\" : true, </v>
      </c>
      <c r="BV31" s="104" t="str">
        <f t="shared" si="3"/>
        <v xml:space="preserve">\"referents\" : \"\", </v>
      </c>
      <c r="BW31" s="104" t="str">
        <f>"\""contractType\"" : \""" &amp; demoPosts[[#This Row],[contractType]] &amp; "\"", "</f>
        <v xml:space="preserve">\"contractType\" : \"contest\", </v>
      </c>
      <c r="BX31" s="104" t="str">
        <f>"\""budget\"" : \""" &amp; demoPosts[[#This Row],[budget]] &amp; "\"""</f>
        <v>\"budget\" : \"2350.3\"</v>
      </c>
      <c r="BY31" s="104" t="str">
        <f>"\""postContent\"": {\""$type\"":\""shared.models.ProjectPostContent\"","&amp; demoPosts[[#This Row],[versionedPostIdJson]] &amp;  demoPosts[[#This Row],[versionedPost.predecessorIdJson]]&amp;demoPosts[[#This Row],[jobPostTypeJson]]&amp;demoPosts[[#This Row],[summaryJson]]&amp;demoPosts[[#This Row],[descriptionJson]]&amp;demoPosts[[#This Row],[messageJson]]&amp;demoPosts[[#This Row],[postedDateJson]]&amp;demoPosts[[#This Row],[broadcastDateJson]]&amp;demoPosts[[#This Row],[endDateJson]]&amp;demoPosts[[#This Row],[endDateJson2]]&amp;demoPosts[[#This Row],[currencyJson]]&amp;demoPosts[[#This Row],[workLocationJson]]&amp;demoPosts[[#This Row],[isPayoutInPiecesJson]]&amp;demoPosts[[#This Row],[skillNeededJson]]&amp;demoPosts[[#This Row],[posterIdJson]]&amp;demoPosts[[#This Row],[versionNumberJson]]&amp;demoPosts[[#This Row],[allowFormattingJson]]&amp;demoPosts[[#This Row],[canForwardJson]]&amp;demoPosts[[#This Row],[referentsJson]]&amp;demoPosts[[#This Row],[contractTypeJson]]&amp;demoPosts[[#This Row],[budgetjson]] &amp;"}"</f>
        <v>\"postContent\": {\"$type\":\"shared.models.ProjectPostContent\",\"versionedPostId\" : \"35e60447-747e-496a-afde-65ca182db1c8\", \"versionedPostPredecessorId\" : \"\", \"jobPostType\" : \"Project-Hourly\", \"name\" : \"Help test Bitcoin as payment for my travel-related business\", \"description\" : \"This project can be a huge project but same time can easily fail, so please PM with your skills, I will provide you the project details and if you consider it’s a good idea we can start work right away\", \"message\" : \"hi\", \"postedDate\" : \"hi\", \"broadcastDate\" : \"2002-05-30T09:30:10Z\", \"startDate\" : \"2002-05-30T09:30:10Z\", \"endDate\" : \"2002-05-30T09:30:10Z\", \"currency\" : \"USD\", \"workLocation\" : \"United States\", \"isPayoutInPieces\" : \"false\", \"skillNeeded\" : \"\", \"posterId\" : \"eeeeeeee-eeee-eeee-eeee-eeeeeeeeeeee\", \"versionNumber\" : \"1\", \"allowFormatting\" : true, \"canForward\" : true, \"referents\" : \"\", \"contractType\" : \"contest\", \"budget\" : \"2350.3\"}</v>
      </c>
      <c r="BZ31" s="104" t="str">
        <f>"\""text\"" : \""" &amp; demoPosts[[#This Row],[messageText]] &amp; "\"","</f>
        <v>\"text\" : \"\",</v>
      </c>
      <c r="CA31" s="104" t="str">
        <f>"\""subject\"" : \""" &amp; demoPosts[[#This Row],[messageSubject]] &amp; "\"""</f>
        <v>\"subject\" : \"\"</v>
      </c>
      <c r="CB31" s="104" t="str">
        <f>"\""postContent\"": {\""$type\"":\""shared.models.MessagePostContent\"","&amp; demoPosts[[#This Row],[versionedPostIdJson]] &amp;  demoPosts[[#This Row],[versionedPost.predecessorIdJson]]&amp;demoPosts[[#This Row],[versionNumberJson]]&amp;demoPosts[[#This Row],[canForwardJson]]&amp;demoPosts[[#This Row],[messageTextJson]]&amp;demoPosts[[#This Row],[messageSubjectJson]]&amp;"}"</f>
        <v>\"postContent\": {\"$type\":\"shared.models.MessagePostContent\",\"versionedPostId\" : \"35e60447-747e-496a-afde-65ca182db1c8\", \"versionedPostPredecessorId\" : \"\", \"versionNumber\" : \"1\", \"canForward\" : true, \"text\" : \"\",\"subject\" : \"\"}</v>
      </c>
      <c r="CC31" s="39" t="str">
        <f>IF(demoPosts[[#This Row],[postType]]="buyerProfile","",IF(demoPosts[[#This Row],[postType]]="project",demoPosts[[#This Row],[projectPostContentJson]],IF(demoPosts[[#This Row],[postType]]="moderatorProfile","",IF(demoPosts[[#This Row],[postType]]="sellerProfile",demoPosts[[#This Row],[profilePostJson]],IF(demoPosts[[#This Row],[postType]]="message",demoPosts[[#This Row],[messagePostContentJson]],IF(demoPosts[[#This Row],[postType]]="contract","",IF(demoPosts[[#This Row],[postType]]="offering","","ERROR")))))))</f>
        <v>\"postContent\": {\"$type\":\"shared.models.MessagePostContent\",\"versionedPostId\" : \"35e60447-747e-496a-afde-65ca182db1c8\", \"versionedPostPredecessorId\" : \"\", \"versionNumber\" : \"1\", \"canForward\" : true, \"text\" : \"\",\"subject\" : \"\"}</v>
      </c>
      <c r="CD31" s="39" t="str">
        <f>IF(demoPosts[[#This Row],[postType]]="buyerProfile","shared.models.ProfilePost",IF(demoPosts[[#This Row],[postType]]="project","shared.models.ProjectsPost",IF(demoPosts[[#This Row],[postType]]="moderatorProfile","shared.models.ProfilePost",IF(demoPosts[[#This Row],[postType]]="sellerProfile","shared.models.ProfilePost",IF(demoPosts[[#This Row],[postType]]="message","shared.models.MessagePost",IF(demoPosts[[#This Row],[postType]]="contract","shared.models.ContractPost",IF(demoPosts[[#This Row],[postType]]="offering","shared.models.OfferingPost","ERROR")))))))</f>
        <v>shared.models.MessagePost</v>
      </c>
      <c r="CE31" s="39" t="str">
        <f ca="1">"{\""$type\"":\"""&amp;demoPosts[[#This Row],[$type]]&amp;"\"","&amp;demoPosts[[#This Row],[uidInnerJson]]&amp;demoPosts[[#This Row],[createdInnerJson]]&amp;demoPosts[[#This Row],[modifiedInnerJson]]&amp;demoPosts[[#This Row],[typeDependentContentJson]]&amp;"}"</f>
        <v>{\"$type\":\"shared.models.MessagePost\",\"uid\" : \"d9f0083a-5f7e-4188-9819-c033a8d509da\", \"created\" : \"2016-06-02T21:13:12Z\", \"modified\" : \"2002-05-30T09:30:10Z\", \"postContent\": {\"$type\":\"shared.models.MessagePostContent\",\"versionedPostId\" : \"35e60447-747e-496a-afde-65ca182db1c8\", \"versionedPostPredecessorId\" : \"\", \"versionNumber\" : \"1\", \"canForward\" : true, \"text\" : \"\",\"subject\" : \"\"}}</v>
      </c>
      <c r="CF31" s="35" t="str">
        <f>"""uid"" : """&amp;demoPosts[[#This Row],[uid]]&amp;""", "</f>
        <v xml:space="preserve">"uid" : "d9f0083a-5f7e-4188-9819-c033a8d509da", </v>
      </c>
      <c r="CG31" s="40" t="str">
        <f>"""src"" : """&amp;demoPosts[[#This Row],[Source]]&amp;""", "</f>
        <v xml:space="preserve">"src" : "0002223c-1a99-4530-96fa-3ccb8dca5418", </v>
      </c>
      <c r="CH31" s="40" t="str">
        <f>"""trgts"" : ["""&amp;demoPosts[[#This Row],[trgt1]]&amp;"""], "</f>
        <v xml:space="preserve">"trgts" : ["eeeeeeee-eeee-eeee-eeee-eeeeeeeeeeee"], </v>
      </c>
      <c r="CI31" t="str">
        <f>"""label"" : ""each([Bitcoin],[Ethereum],[" &amp; demoPosts[[#This Row],[postTypeGuidLabel]]&amp;"])"", "</f>
        <v xml:space="preserve">"label" : "each([Bitcoin],[Ethereum],[MESSAGEPOSTLABEL])", </v>
      </c>
      <c r="CJ31" s="13" t="str">
        <f ca="1">"{"&amp;demoPosts[[#This Row],[src]] &amp;demoPosts[[#This Row],[trgts]]&amp; demoPosts[[#This Row],[outterLabels]] &amp; demoPosts[[#This Row],[uid2]] &amp; """value"" : """ &amp; demoPosts[[#This Row],[valueJson]] &amp; """}" &amp; IF(LEN(OFFSET(demoPosts[[#This Row],[Source]],1,0))&gt;0," , ","")</f>
        <v>{"src" : "0002223c-1a99-4530-96fa-3ccb8dca5418", "trgts" : ["eeeeeeee-eeee-eeee-eeee-eeeeeeeeeeee"], "label" : "each([Bitcoin],[Ethereum],[MESSAGEPOSTLABEL])", "uid" : "d9f0083a-5f7e-4188-9819-c033a8d509da", "value" : "{\"$type\":\"shared.models.MessagePost\",\"uid\" : \"d9f0083a-5f7e-4188-9819-c033a8d509da\", \"created\" : \"2016-06-02T21:13:12Z\", \"modified\" : \"2002-05-30T09:30:10Z\", \"postContent\": {\"$type\":\"shared.models.MessagePostContent\",\"versionedPostId\" : \"35e60447-747e-496a-afde-65ca182db1c8\", \"versionedPostPredecessorId\" : \"\", \"versionNumber\" : \"1\", \"canForward\" : true, \"text\" : \"\",\"subject\" : \"\"}}"}</v>
      </c>
    </row>
  </sheetData>
  <hyperlinks>
    <hyperlink ref="AO8" r:id="rId1"/>
  </hyperlinks>
  <pageMargins left="0.7" right="0.7" top="0.75" bottom="0.75" header="0.3" footer="0.3"/>
  <pageSetup orientation="portrait" r:id="rId2"/>
  <legacyDrawing r:id="rId3"/>
  <tableParts count="1">
    <tablePart r:id="rId4"/>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workbookViewId="0">
      <selection activeCell="I11" sqref="I11"/>
    </sheetView>
  </sheetViews>
  <sheetFormatPr defaultRowHeight="15" x14ac:dyDescent="0.25"/>
  <sheetData>
    <row r="1" spans="1:3" x14ac:dyDescent="0.25">
      <c r="A1" t="s">
        <v>1169</v>
      </c>
    </row>
    <row r="2" spans="1:3" x14ac:dyDescent="0.25">
      <c r="B2" t="s">
        <v>1103</v>
      </c>
    </row>
    <row r="3" spans="1:3" x14ac:dyDescent="0.25">
      <c r="C3" t="s">
        <v>254</v>
      </c>
    </row>
    <row r="4" spans="1:3" x14ac:dyDescent="0.25">
      <c r="C4" t="s">
        <v>1105</v>
      </c>
    </row>
    <row r="5" spans="1:3" x14ac:dyDescent="0.25">
      <c r="B5" t="s">
        <v>1106</v>
      </c>
    </row>
    <row r="6" spans="1:3" x14ac:dyDescent="0.25">
      <c r="C6" t="s">
        <v>254</v>
      </c>
    </row>
    <row r="7" spans="1:3" x14ac:dyDescent="0.25">
      <c r="C7" t="s">
        <v>1104</v>
      </c>
    </row>
    <row r="8" spans="1:3" x14ac:dyDescent="0.25">
      <c r="B8" t="s">
        <v>824</v>
      </c>
    </row>
    <row r="9" spans="1:3" x14ac:dyDescent="0.25">
      <c r="C9" t="s">
        <v>254</v>
      </c>
    </row>
    <row r="10" spans="1:3" x14ac:dyDescent="0.25">
      <c r="C10" t="s">
        <v>1104</v>
      </c>
    </row>
    <row r="11" spans="1:3" x14ac:dyDescent="0.25">
      <c r="B11" t="s">
        <v>1107</v>
      </c>
    </row>
    <row r="12" spans="1:3" x14ac:dyDescent="0.25">
      <c r="C12" t="s">
        <v>254</v>
      </c>
    </row>
    <row r="13" spans="1:3" x14ac:dyDescent="0.25">
      <c r="C13" t="s">
        <v>1104</v>
      </c>
    </row>
    <row r="14" spans="1:3" x14ac:dyDescent="0.25">
      <c r="B14" t="s">
        <v>1108</v>
      </c>
    </row>
    <row r="16" spans="1:3" x14ac:dyDescent="0.25">
      <c r="B16" t="s">
        <v>1124</v>
      </c>
    </row>
    <row r="17" spans="1:5" x14ac:dyDescent="0.25">
      <c r="C17" t="s">
        <v>1109</v>
      </c>
    </row>
    <row r="18" spans="1:5" x14ac:dyDescent="0.25">
      <c r="D18" t="s">
        <v>1110</v>
      </c>
    </row>
    <row r="19" spans="1:5" x14ac:dyDescent="0.25">
      <c r="D19" t="s">
        <v>255</v>
      </c>
    </row>
    <row r="20" spans="1:5" x14ac:dyDescent="0.25">
      <c r="D20" t="s">
        <v>1111</v>
      </c>
      <c r="E20" t="s">
        <v>1112</v>
      </c>
    </row>
    <row r="21" spans="1:5" x14ac:dyDescent="0.25">
      <c r="D21" t="s">
        <v>1113</v>
      </c>
    </row>
    <row r="22" spans="1:5" x14ac:dyDescent="0.25">
      <c r="B22" t="s">
        <v>1114</v>
      </c>
    </row>
    <row r="23" spans="1:5" x14ac:dyDescent="0.25">
      <c r="D23" t="s">
        <v>1111</v>
      </c>
      <c r="E23" t="s">
        <v>1112</v>
      </c>
    </row>
    <row r="24" spans="1:5" x14ac:dyDescent="0.25">
      <c r="D24" t="s">
        <v>1113</v>
      </c>
    </row>
    <row r="26" spans="1:5" x14ac:dyDescent="0.25">
      <c r="A26" t="s">
        <v>1168</v>
      </c>
    </row>
    <row r="27" spans="1:5" x14ac:dyDescent="0.25">
      <c r="B27" t="s">
        <v>1111</v>
      </c>
    </row>
    <row r="28" spans="1:5" x14ac:dyDescent="0.25">
      <c r="B28" t="s">
        <v>1115</v>
      </c>
    </row>
    <row r="29" spans="1:5" x14ac:dyDescent="0.25">
      <c r="B29" t="s">
        <v>1116</v>
      </c>
    </row>
    <row r="30" spans="1:5" x14ac:dyDescent="0.25">
      <c r="B30" t="s">
        <v>1117</v>
      </c>
    </row>
    <row r="31" spans="1:5" x14ac:dyDescent="0.25">
      <c r="C31" t="s">
        <v>1118</v>
      </c>
    </row>
    <row r="32" spans="1:5" x14ac:dyDescent="0.25">
      <c r="C32" t="s">
        <v>1119</v>
      </c>
    </row>
    <row r="33" spans="1:6" x14ac:dyDescent="0.25">
      <c r="B33" t="s">
        <v>1120</v>
      </c>
    </row>
    <row r="34" spans="1:6" x14ac:dyDescent="0.25">
      <c r="C34" t="s">
        <v>1121</v>
      </c>
    </row>
    <row r="35" spans="1:6" x14ac:dyDescent="0.25">
      <c r="B35" t="s">
        <v>1123</v>
      </c>
    </row>
    <row r="36" spans="1:6" x14ac:dyDescent="0.25">
      <c r="C36" t="s">
        <v>1122</v>
      </c>
    </row>
    <row r="37" spans="1:6" x14ac:dyDescent="0.25">
      <c r="D37" t="s">
        <v>1125</v>
      </c>
      <c r="F37" t="s">
        <v>1126</v>
      </c>
    </row>
    <row r="38" spans="1:6" x14ac:dyDescent="0.25">
      <c r="D38" t="s">
        <v>1127</v>
      </c>
    </row>
    <row r="39" spans="1:6" x14ac:dyDescent="0.25">
      <c r="D39" t="s">
        <v>1128</v>
      </c>
    </row>
    <row r="40" spans="1:6" x14ac:dyDescent="0.25">
      <c r="B40" t="s">
        <v>1129</v>
      </c>
    </row>
    <row r="41" spans="1:6" x14ac:dyDescent="0.25">
      <c r="B41" t="s">
        <v>1130</v>
      </c>
    </row>
    <row r="42" spans="1:6" x14ac:dyDescent="0.25">
      <c r="C42" t="s">
        <v>1131</v>
      </c>
    </row>
    <row r="43" spans="1:6" x14ac:dyDescent="0.25">
      <c r="C43" t="s">
        <v>1132</v>
      </c>
    </row>
    <row r="44" spans="1:6" x14ac:dyDescent="0.25">
      <c r="C44" t="s">
        <v>1133</v>
      </c>
    </row>
    <row r="45" spans="1:6" x14ac:dyDescent="0.25">
      <c r="C45" t="s">
        <v>1134</v>
      </c>
    </row>
    <row r="46" spans="1:6" x14ac:dyDescent="0.25">
      <c r="A46" t="s">
        <v>1135</v>
      </c>
    </row>
    <row r="47" spans="1:6" x14ac:dyDescent="0.25">
      <c r="B47" t="s">
        <v>1136</v>
      </c>
    </row>
    <row r="48" spans="1:6" x14ac:dyDescent="0.25">
      <c r="C48" t="s">
        <v>1137</v>
      </c>
    </row>
    <row r="49" spans="2:4" x14ac:dyDescent="0.25">
      <c r="D49" t="s">
        <v>1138</v>
      </c>
    </row>
    <row r="50" spans="2:4" x14ac:dyDescent="0.25">
      <c r="D50" t="s">
        <v>1139</v>
      </c>
    </row>
    <row r="51" spans="2:4" x14ac:dyDescent="0.25">
      <c r="D51" t="s">
        <v>1140</v>
      </c>
    </row>
    <row r="52" spans="2:4" x14ac:dyDescent="0.25">
      <c r="D52" t="s">
        <v>1141</v>
      </c>
    </row>
    <row r="53" spans="2:4" x14ac:dyDescent="0.25">
      <c r="D53" t="s">
        <v>1142</v>
      </c>
    </row>
    <row r="54" spans="2:4" x14ac:dyDescent="0.25">
      <c r="B54" t="s">
        <v>1143</v>
      </c>
    </row>
    <row r="55" spans="2:4" x14ac:dyDescent="0.25">
      <c r="C55" t="s">
        <v>1144</v>
      </c>
    </row>
    <row r="56" spans="2:4" x14ac:dyDescent="0.25">
      <c r="D56" t="s">
        <v>1145</v>
      </c>
    </row>
    <row r="57" spans="2:4" x14ac:dyDescent="0.25">
      <c r="D57" t="s">
        <v>1006</v>
      </c>
    </row>
    <row r="58" spans="2:4" x14ac:dyDescent="0.25">
      <c r="D58" t="s">
        <v>1146</v>
      </c>
    </row>
    <row r="59" spans="2:4" x14ac:dyDescent="0.25">
      <c r="D59" t="s">
        <v>1147</v>
      </c>
    </row>
    <row r="60" spans="2:4" x14ac:dyDescent="0.25">
      <c r="D60" t="s">
        <v>1148</v>
      </c>
    </row>
    <row r="61" spans="2:4" x14ac:dyDescent="0.25">
      <c r="B61" t="s">
        <v>1149</v>
      </c>
    </row>
    <row r="62" spans="2:4" x14ac:dyDescent="0.25">
      <c r="C62" t="s">
        <v>939</v>
      </c>
    </row>
    <row r="63" spans="2:4" x14ac:dyDescent="0.25">
      <c r="D63" t="s">
        <v>1150</v>
      </c>
    </row>
    <row r="64" spans="2:4" x14ac:dyDescent="0.25">
      <c r="D64" t="s">
        <v>1151</v>
      </c>
    </row>
    <row r="65" spans="1:6" x14ac:dyDescent="0.25">
      <c r="D65" t="s">
        <v>1152</v>
      </c>
    </row>
    <row r="66" spans="1:6" x14ac:dyDescent="0.25">
      <c r="D66" t="s">
        <v>1153</v>
      </c>
    </row>
    <row r="67" spans="1:6" x14ac:dyDescent="0.25">
      <c r="A67" t="s">
        <v>1154</v>
      </c>
    </row>
    <row r="68" spans="1:6" x14ac:dyDescent="0.25">
      <c r="B68" t="s">
        <v>1160</v>
      </c>
    </row>
    <row r="69" spans="1:6" x14ac:dyDescent="0.25">
      <c r="C69" t="s">
        <v>1161</v>
      </c>
      <c r="E69" t="s">
        <v>1162</v>
      </c>
    </row>
    <row r="70" spans="1:6" x14ac:dyDescent="0.25">
      <c r="C70" t="s">
        <v>1155</v>
      </c>
    </row>
    <row r="71" spans="1:6" x14ac:dyDescent="0.25">
      <c r="D71" t="s">
        <v>1156</v>
      </c>
    </row>
    <row r="72" spans="1:6" x14ac:dyDescent="0.25">
      <c r="E72" t="s">
        <v>1157</v>
      </c>
    </row>
    <row r="73" spans="1:6" x14ac:dyDescent="0.25">
      <c r="F73" t="s">
        <v>1158</v>
      </c>
    </row>
    <row r="74" spans="1:6" x14ac:dyDescent="0.25">
      <c r="F74" t="s">
        <v>1140</v>
      </c>
    </row>
    <row r="75" spans="1:6" x14ac:dyDescent="0.25">
      <c r="F75" t="s">
        <v>1159</v>
      </c>
    </row>
    <row r="76" spans="1:6" x14ac:dyDescent="0.25">
      <c r="C76" t="s">
        <v>1164</v>
      </c>
    </row>
    <row r="77" spans="1:6" x14ac:dyDescent="0.25">
      <c r="D77" t="s">
        <v>1163</v>
      </c>
    </row>
    <row r="78" spans="1:6" x14ac:dyDescent="0.25">
      <c r="E78" t="s">
        <v>1158</v>
      </c>
    </row>
    <row r="79" spans="1:6" x14ac:dyDescent="0.25">
      <c r="E79" t="s">
        <v>1140</v>
      </c>
    </row>
    <row r="80" spans="1:6" x14ac:dyDescent="0.25">
      <c r="E80" t="s">
        <v>1159</v>
      </c>
    </row>
    <row r="81" spans="3:4" x14ac:dyDescent="0.25">
      <c r="C81" t="s">
        <v>1165</v>
      </c>
    </row>
    <row r="82" spans="3:4" x14ac:dyDescent="0.25">
      <c r="D82" t="s">
        <v>995</v>
      </c>
    </row>
    <row r="83" spans="3:4" x14ac:dyDescent="0.25">
      <c r="D83" t="s">
        <v>1166</v>
      </c>
    </row>
    <row r="84" spans="3:4" x14ac:dyDescent="0.25">
      <c r="D84" t="s">
        <v>1167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selection activeCell="A15" sqref="A15"/>
    </sheetView>
  </sheetViews>
  <sheetFormatPr defaultRowHeight="15" x14ac:dyDescent="0.25"/>
  <cols>
    <col min="6" max="6" width="28.7109375" customWidth="1"/>
    <col min="7" max="7" width="24.28515625" customWidth="1"/>
  </cols>
  <sheetData>
    <row r="1" spans="1:11" x14ac:dyDescent="0.25">
      <c r="A1" t="s">
        <v>1018</v>
      </c>
    </row>
    <row r="2" spans="1:11" x14ac:dyDescent="0.25">
      <c r="A2" t="s">
        <v>1019</v>
      </c>
      <c r="G2" s="11" t="s">
        <v>1049</v>
      </c>
      <c r="K2" t="s">
        <v>1052</v>
      </c>
    </row>
    <row r="3" spans="1:11" x14ac:dyDescent="0.25">
      <c r="A3" t="s">
        <v>1020</v>
      </c>
      <c r="G3" t="s">
        <v>1054</v>
      </c>
      <c r="K3" t="s">
        <v>1053</v>
      </c>
    </row>
    <row r="4" spans="1:11" x14ac:dyDescent="0.25">
      <c r="G4" t="s">
        <v>1055</v>
      </c>
    </row>
    <row r="5" spans="1:11" x14ac:dyDescent="0.25">
      <c r="A5" t="s">
        <v>1021</v>
      </c>
      <c r="G5" t="s">
        <v>1050</v>
      </c>
    </row>
    <row r="6" spans="1:11" x14ac:dyDescent="0.25">
      <c r="A6" t="s">
        <v>1022</v>
      </c>
      <c r="G6" t="s">
        <v>1048</v>
      </c>
    </row>
    <row r="7" spans="1:11" x14ac:dyDescent="0.25">
      <c r="A7" t="s">
        <v>1023</v>
      </c>
      <c r="G7" t="s">
        <v>1057</v>
      </c>
    </row>
    <row r="8" spans="1:11" x14ac:dyDescent="0.25">
      <c r="A8" t="s">
        <v>1024</v>
      </c>
      <c r="G8" t="s">
        <v>1056</v>
      </c>
    </row>
    <row r="9" spans="1:11" x14ac:dyDescent="0.25">
      <c r="G9" t="s">
        <v>1060</v>
      </c>
    </row>
    <row r="11" spans="1:11" x14ac:dyDescent="0.25">
      <c r="A11" t="s">
        <v>1025</v>
      </c>
      <c r="G11" t="s">
        <v>1058</v>
      </c>
    </row>
    <row r="12" spans="1:11" x14ac:dyDescent="0.25">
      <c r="A12" t="s">
        <v>1026</v>
      </c>
      <c r="G12" t="s">
        <v>1051</v>
      </c>
    </row>
    <row r="13" spans="1:11" x14ac:dyDescent="0.25">
      <c r="A13" t="s">
        <v>1027</v>
      </c>
      <c r="G13" t="s">
        <v>1036</v>
      </c>
    </row>
    <row r="14" spans="1:11" x14ac:dyDescent="0.25">
      <c r="A14" t="s">
        <v>1028</v>
      </c>
      <c r="G14" t="s">
        <v>1059</v>
      </c>
    </row>
    <row r="15" spans="1:11" x14ac:dyDescent="0.25">
      <c r="A15" t="s">
        <v>285</v>
      </c>
    </row>
    <row r="16" spans="1:11" x14ac:dyDescent="0.25">
      <c r="A16" t="s">
        <v>1029</v>
      </c>
    </row>
    <row r="17" spans="1:1" x14ac:dyDescent="0.25">
      <c r="A17" t="s">
        <v>1030</v>
      </c>
    </row>
    <row r="18" spans="1:1" x14ac:dyDescent="0.25">
      <c r="A18" t="s">
        <v>1031</v>
      </c>
    </row>
    <row r="19" spans="1:1" x14ac:dyDescent="0.25">
      <c r="A19" t="s">
        <v>1032</v>
      </c>
    </row>
    <row r="20" spans="1:1" x14ac:dyDescent="0.25">
      <c r="A20" t="s">
        <v>1033</v>
      </c>
    </row>
    <row r="21" spans="1:1" x14ac:dyDescent="0.25">
      <c r="A21" t="s">
        <v>1034</v>
      </c>
    </row>
    <row r="22" spans="1:1" x14ac:dyDescent="0.25">
      <c r="A22" t="s">
        <v>1035</v>
      </c>
    </row>
    <row r="23" spans="1:1" x14ac:dyDescent="0.25">
      <c r="A23" t="s">
        <v>1036</v>
      </c>
    </row>
    <row r="24" spans="1:1" x14ac:dyDescent="0.25">
      <c r="A24" t="s">
        <v>1037</v>
      </c>
    </row>
    <row r="25" spans="1:1" x14ac:dyDescent="0.25">
      <c r="A25" t="s">
        <v>1038</v>
      </c>
    </row>
    <row r="26" spans="1:1" x14ac:dyDescent="0.25">
      <c r="A26" t="s">
        <v>1039</v>
      </c>
    </row>
    <row r="27" spans="1:1" x14ac:dyDescent="0.25">
      <c r="A27" t="s">
        <v>1040</v>
      </c>
    </row>
    <row r="28" spans="1:1" x14ac:dyDescent="0.25">
      <c r="A28" t="s">
        <v>1041</v>
      </c>
    </row>
    <row r="29" spans="1:1" x14ac:dyDescent="0.25">
      <c r="A29" t="s">
        <v>1042</v>
      </c>
    </row>
    <row r="30" spans="1:1" x14ac:dyDescent="0.25">
      <c r="A30" t="s">
        <v>1043</v>
      </c>
    </row>
    <row r="31" spans="1:1" x14ac:dyDescent="0.25">
      <c r="A31" t="s">
        <v>1044</v>
      </c>
    </row>
    <row r="32" spans="1:1" x14ac:dyDescent="0.25">
      <c r="A32" t="s">
        <v>1045</v>
      </c>
    </row>
    <row r="33" spans="1:1" x14ac:dyDescent="0.25">
      <c r="A33" t="s">
        <v>328</v>
      </c>
    </row>
    <row r="34" spans="1:1" x14ac:dyDescent="0.25">
      <c r="A34" t="s">
        <v>1046</v>
      </c>
    </row>
    <row r="35" spans="1:1" x14ac:dyDescent="0.25">
      <c r="A35" t="s">
        <v>1047</v>
      </c>
    </row>
    <row r="36" spans="1:1" x14ac:dyDescent="0.25">
      <c r="A36" t="s">
        <v>1048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23"/>
  <sheetViews>
    <sheetView showGridLines="0" zoomScale="115" zoomScaleNormal="115" workbookViewId="0">
      <selection activeCell="K8" sqref="K8"/>
    </sheetView>
  </sheetViews>
  <sheetFormatPr defaultRowHeight="15" x14ac:dyDescent="0.25"/>
  <cols>
    <col min="2" max="2" width="44.5703125" customWidth="1"/>
    <col min="3" max="7" width="13.5703125" style="78" customWidth="1"/>
    <col min="8" max="8" width="13.5703125" customWidth="1"/>
  </cols>
  <sheetData>
    <row r="3" spans="2:16" ht="22.5" customHeight="1" x14ac:dyDescent="0.25">
      <c r="B3" s="75" t="s">
        <v>1061</v>
      </c>
    </row>
    <row r="4" spans="2:16" s="82" customFormat="1" ht="22.5" customHeight="1" x14ac:dyDescent="0.25">
      <c r="B4" s="80" t="s">
        <v>1062</v>
      </c>
      <c r="C4" s="81"/>
      <c r="D4" s="81"/>
      <c r="E4" s="81"/>
      <c r="F4" s="81"/>
      <c r="G4" s="81"/>
    </row>
    <row r="5" spans="2:16" ht="22.5" customHeight="1" x14ac:dyDescent="0.25">
      <c r="B5" s="75" t="s">
        <v>1063</v>
      </c>
    </row>
    <row r="6" spans="2:16" s="82" customFormat="1" ht="22.5" customHeight="1" x14ac:dyDescent="0.25">
      <c r="B6" s="80" t="s">
        <v>1064</v>
      </c>
      <c r="C6" s="81"/>
      <c r="D6" s="81"/>
      <c r="E6" s="81"/>
      <c r="F6" s="81"/>
      <c r="G6" s="81"/>
    </row>
    <row r="7" spans="2:16" ht="22.5" customHeight="1" x14ac:dyDescent="0.25">
      <c r="B7" s="75" t="s">
        <v>1065</v>
      </c>
    </row>
    <row r="8" spans="2:16" s="82" customFormat="1" ht="33.75" customHeight="1" x14ac:dyDescent="0.25">
      <c r="B8" s="80" t="s">
        <v>1066</v>
      </c>
      <c r="C8" s="81"/>
      <c r="D8" s="81"/>
      <c r="E8" s="81"/>
      <c r="F8" s="81"/>
      <c r="G8" s="81"/>
    </row>
    <row r="9" spans="2:16" ht="22.5" customHeight="1" x14ac:dyDescent="0.25">
      <c r="B9" s="75" t="s">
        <v>1067</v>
      </c>
    </row>
    <row r="10" spans="2:16" s="82" customFormat="1" ht="22.5" customHeight="1" x14ac:dyDescent="0.25">
      <c r="B10" s="80"/>
      <c r="C10" s="90" t="s">
        <v>1082</v>
      </c>
      <c r="D10" s="152" t="s">
        <v>1069</v>
      </c>
      <c r="E10" s="153"/>
      <c r="F10" s="153"/>
      <c r="G10" s="153"/>
      <c r="H10" s="154"/>
    </row>
    <row r="11" spans="2:16" s="82" customFormat="1" ht="49.5" customHeight="1" x14ac:dyDescent="0.25">
      <c r="B11" s="83" t="s">
        <v>1068</v>
      </c>
      <c r="C11" s="91"/>
      <c r="D11" s="86" t="s">
        <v>1084</v>
      </c>
      <c r="E11" s="86" t="s">
        <v>1076</v>
      </c>
      <c r="F11" s="86" t="s">
        <v>1077</v>
      </c>
      <c r="G11" s="86" t="s">
        <v>1078</v>
      </c>
      <c r="H11" s="86" t="s">
        <v>1079</v>
      </c>
    </row>
    <row r="12" spans="2:16" ht="22.5" customHeight="1" x14ac:dyDescent="0.25">
      <c r="B12" s="76" t="s">
        <v>1071</v>
      </c>
      <c r="C12" s="88" t="s">
        <v>1083</v>
      </c>
      <c r="D12" s="79" t="s">
        <v>1070</v>
      </c>
      <c r="E12" s="79" t="s">
        <v>1070</v>
      </c>
      <c r="F12" s="79" t="s">
        <v>1070</v>
      </c>
      <c r="G12" s="79" t="s">
        <v>1070</v>
      </c>
      <c r="H12" s="79" t="s">
        <v>1070</v>
      </c>
    </row>
    <row r="13" spans="2:16" s="82" customFormat="1" ht="22.5" customHeight="1" x14ac:dyDescent="0.25">
      <c r="B13" s="84" t="s">
        <v>1072</v>
      </c>
      <c r="C13" s="89" t="s">
        <v>1083</v>
      </c>
      <c r="D13" s="85" t="s">
        <v>1070</v>
      </c>
      <c r="E13" s="85" t="s">
        <v>1070</v>
      </c>
      <c r="F13" s="85" t="s">
        <v>1070</v>
      </c>
      <c r="G13" s="85" t="s">
        <v>1070</v>
      </c>
      <c r="H13" s="85" t="s">
        <v>1070</v>
      </c>
      <c r="P13" s="82" t="s">
        <v>1081</v>
      </c>
    </row>
    <row r="14" spans="2:16" ht="22.5" customHeight="1" x14ac:dyDescent="0.25">
      <c r="B14" s="77" t="s">
        <v>1073</v>
      </c>
      <c r="C14" s="88" t="s">
        <v>1083</v>
      </c>
      <c r="D14" s="79" t="s">
        <v>1070</v>
      </c>
      <c r="E14" s="79" t="s">
        <v>1070</v>
      </c>
      <c r="F14" s="79" t="s">
        <v>1070</v>
      </c>
      <c r="G14" s="79" t="s">
        <v>1070</v>
      </c>
      <c r="H14" s="79" t="s">
        <v>1070</v>
      </c>
    </row>
    <row r="15" spans="2:16" s="82" customFormat="1" ht="22.5" customHeight="1" x14ac:dyDescent="0.25">
      <c r="B15" s="84" t="s">
        <v>1074</v>
      </c>
      <c r="C15" s="89" t="s">
        <v>1083</v>
      </c>
      <c r="D15" s="85" t="s">
        <v>1070</v>
      </c>
      <c r="E15" s="85" t="s">
        <v>1070</v>
      </c>
      <c r="F15" s="85" t="s">
        <v>1070</v>
      </c>
      <c r="G15" s="85" t="s">
        <v>1070</v>
      </c>
      <c r="H15" s="85" t="s">
        <v>1070</v>
      </c>
    </row>
    <row r="16" spans="2:16" ht="22.5" customHeight="1" x14ac:dyDescent="0.25">
      <c r="B16" s="77" t="s">
        <v>1075</v>
      </c>
      <c r="C16" s="88" t="s">
        <v>1083</v>
      </c>
      <c r="D16" s="79" t="s">
        <v>1070</v>
      </c>
      <c r="E16" s="79" t="s">
        <v>1070</v>
      </c>
      <c r="F16" s="79" t="s">
        <v>1070</v>
      </c>
      <c r="G16" s="79" t="s">
        <v>1070</v>
      </c>
      <c r="H16" s="79" t="s">
        <v>1070</v>
      </c>
    </row>
    <row r="17" spans="2:7" s="82" customFormat="1" ht="78.75" customHeight="1" x14ac:dyDescent="0.25">
      <c r="B17" s="87" t="s">
        <v>1080</v>
      </c>
      <c r="C17" s="81"/>
      <c r="D17" s="81"/>
      <c r="E17" s="81"/>
      <c r="F17" s="81"/>
      <c r="G17" s="81"/>
    </row>
    <row r="18" spans="2:7" ht="22.5" customHeight="1" x14ac:dyDescent="0.25">
      <c r="B18" s="74"/>
    </row>
    <row r="19" spans="2:7" ht="22.5" customHeight="1" x14ac:dyDescent="0.25">
      <c r="B19" s="74"/>
    </row>
    <row r="20" spans="2:7" ht="22.5" customHeight="1" x14ac:dyDescent="0.25">
      <c r="B20" s="74"/>
    </row>
    <row r="21" spans="2:7" ht="22.5" customHeight="1" x14ac:dyDescent="0.25">
      <c r="B21" s="74"/>
    </row>
    <row r="22" spans="2:7" ht="22.5" customHeight="1" x14ac:dyDescent="0.25">
      <c r="B22" s="74"/>
    </row>
    <row r="23" spans="2:7" ht="22.5" customHeight="1" x14ac:dyDescent="0.25"/>
  </sheetData>
  <mergeCells count="1">
    <mergeCell ref="D10:H10"/>
  </mergeCells>
  <pageMargins left="0.7" right="0.7" top="0.75" bottom="0.75" header="0.3" footer="0.3"/>
  <pageSetup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99"/>
  <sheetViews>
    <sheetView topLeftCell="A1283" workbookViewId="0">
      <selection activeCell="A1299" sqref="A1:A1299"/>
    </sheetView>
  </sheetViews>
  <sheetFormatPr defaultRowHeight="15" x14ac:dyDescent="0.25"/>
  <cols>
    <col min="1" max="1" width="56.42578125" customWidth="1"/>
  </cols>
  <sheetData>
    <row r="1" spans="1:1" x14ac:dyDescent="0.25">
      <c r="A1" s="8" t="s">
        <v>1270</v>
      </c>
    </row>
    <row r="2" spans="1:1" x14ac:dyDescent="0.25">
      <c r="A2" t="s">
        <v>1271</v>
      </c>
    </row>
    <row r="3" spans="1:1" x14ac:dyDescent="0.25">
      <c r="A3" s="8" t="s">
        <v>1272</v>
      </c>
    </row>
    <row r="4" spans="1:1" x14ac:dyDescent="0.25">
      <c r="A4" t="s">
        <v>1273</v>
      </c>
    </row>
    <row r="5" spans="1:1" x14ac:dyDescent="0.25">
      <c r="A5" t="s">
        <v>1274</v>
      </c>
    </row>
    <row r="6" spans="1:1" x14ac:dyDescent="0.25">
      <c r="A6" t="s">
        <v>1275</v>
      </c>
    </row>
    <row r="7" spans="1:1" x14ac:dyDescent="0.25">
      <c r="A7" t="s">
        <v>1276</v>
      </c>
    </row>
    <row r="8" spans="1:1" x14ac:dyDescent="0.25">
      <c r="A8" t="s">
        <v>1277</v>
      </c>
    </row>
    <row r="9" spans="1:1" x14ac:dyDescent="0.25">
      <c r="A9" t="s">
        <v>1278</v>
      </c>
    </row>
    <row r="10" spans="1:1" x14ac:dyDescent="0.25">
      <c r="A10" t="s">
        <v>1279</v>
      </c>
    </row>
    <row r="11" spans="1:1" x14ac:dyDescent="0.25">
      <c r="A11" t="s">
        <v>1280</v>
      </c>
    </row>
    <row r="12" spans="1:1" x14ac:dyDescent="0.25">
      <c r="A12" t="s">
        <v>1281</v>
      </c>
    </row>
    <row r="13" spans="1:1" x14ac:dyDescent="0.25">
      <c r="A13" t="s">
        <v>1282</v>
      </c>
    </row>
    <row r="14" spans="1:1" x14ac:dyDescent="0.25">
      <c r="A14" t="s">
        <v>1283</v>
      </c>
    </row>
    <row r="15" spans="1:1" x14ac:dyDescent="0.25">
      <c r="A15" t="s">
        <v>1284</v>
      </c>
    </row>
    <row r="16" spans="1:1" x14ac:dyDescent="0.25">
      <c r="A16" t="s">
        <v>1285</v>
      </c>
    </row>
    <row r="17" spans="1:1" x14ac:dyDescent="0.25">
      <c r="A17" t="s">
        <v>1286</v>
      </c>
    </row>
    <row r="18" spans="1:1" x14ac:dyDescent="0.25">
      <c r="A18" t="s">
        <v>1287</v>
      </c>
    </row>
    <row r="19" spans="1:1" x14ac:dyDescent="0.25">
      <c r="A19" t="s">
        <v>1288</v>
      </c>
    </row>
    <row r="20" spans="1:1" x14ac:dyDescent="0.25">
      <c r="A20" t="s">
        <v>1289</v>
      </c>
    </row>
    <row r="21" spans="1:1" x14ac:dyDescent="0.25">
      <c r="A21" t="s">
        <v>1290</v>
      </c>
    </row>
    <row r="22" spans="1:1" x14ac:dyDescent="0.25">
      <c r="A22" t="s">
        <v>1291</v>
      </c>
    </row>
    <row r="23" spans="1:1" x14ac:dyDescent="0.25">
      <c r="A23" t="s">
        <v>1292</v>
      </c>
    </row>
    <row r="24" spans="1:1" x14ac:dyDescent="0.25">
      <c r="A24" t="s">
        <v>1293</v>
      </c>
    </row>
    <row r="25" spans="1:1" x14ac:dyDescent="0.25">
      <c r="A25" t="s">
        <v>1294</v>
      </c>
    </row>
    <row r="26" spans="1:1" x14ac:dyDescent="0.25">
      <c r="A26" t="s">
        <v>1295</v>
      </c>
    </row>
    <row r="27" spans="1:1" x14ac:dyDescent="0.25">
      <c r="A27" t="s">
        <v>1296</v>
      </c>
    </row>
    <row r="28" spans="1:1" x14ac:dyDescent="0.25">
      <c r="A28" t="s">
        <v>1297</v>
      </c>
    </row>
    <row r="29" spans="1:1" x14ac:dyDescent="0.25">
      <c r="A29" t="s">
        <v>1298</v>
      </c>
    </row>
    <row r="30" spans="1:1" x14ac:dyDescent="0.25">
      <c r="A30" t="s">
        <v>1299</v>
      </c>
    </row>
    <row r="31" spans="1:1" x14ac:dyDescent="0.25">
      <c r="A31" t="s">
        <v>1300</v>
      </c>
    </row>
    <row r="32" spans="1:1" x14ac:dyDescent="0.25">
      <c r="A32" t="s">
        <v>1301</v>
      </c>
    </row>
    <row r="33" spans="1:1" x14ac:dyDescent="0.25">
      <c r="A33" t="s">
        <v>1302</v>
      </c>
    </row>
    <row r="34" spans="1:1" x14ac:dyDescent="0.25">
      <c r="A34" t="s">
        <v>1303</v>
      </c>
    </row>
    <row r="35" spans="1:1" x14ac:dyDescent="0.25">
      <c r="A35" t="s">
        <v>1304</v>
      </c>
    </row>
    <row r="36" spans="1:1" x14ac:dyDescent="0.25">
      <c r="A36" t="s">
        <v>1305</v>
      </c>
    </row>
    <row r="37" spans="1:1" x14ac:dyDescent="0.25">
      <c r="A37" t="s">
        <v>1306</v>
      </c>
    </row>
    <row r="38" spans="1:1" x14ac:dyDescent="0.25">
      <c r="A38" t="s">
        <v>1307</v>
      </c>
    </row>
    <row r="39" spans="1:1" x14ac:dyDescent="0.25">
      <c r="A39" t="s">
        <v>1308</v>
      </c>
    </row>
    <row r="40" spans="1:1" x14ac:dyDescent="0.25">
      <c r="A40" t="s">
        <v>1309</v>
      </c>
    </row>
    <row r="41" spans="1:1" x14ac:dyDescent="0.25">
      <c r="A41" t="s">
        <v>1310</v>
      </c>
    </row>
    <row r="42" spans="1:1" x14ac:dyDescent="0.25">
      <c r="A42" t="s">
        <v>1311</v>
      </c>
    </row>
    <row r="43" spans="1:1" x14ac:dyDescent="0.25">
      <c r="A43" t="s">
        <v>1312</v>
      </c>
    </row>
    <row r="44" spans="1:1" x14ac:dyDescent="0.25">
      <c r="A44" t="s">
        <v>1313</v>
      </c>
    </row>
    <row r="45" spans="1:1" x14ac:dyDescent="0.25">
      <c r="A45" t="s">
        <v>1314</v>
      </c>
    </row>
    <row r="46" spans="1:1" x14ac:dyDescent="0.25">
      <c r="A46" t="s">
        <v>1315</v>
      </c>
    </row>
    <row r="47" spans="1:1" x14ac:dyDescent="0.25">
      <c r="A47" t="s">
        <v>1316</v>
      </c>
    </row>
    <row r="48" spans="1:1" x14ac:dyDescent="0.25">
      <c r="A48" t="s">
        <v>1317</v>
      </c>
    </row>
    <row r="49" spans="1:1" x14ac:dyDescent="0.25">
      <c r="A49" t="s">
        <v>1318</v>
      </c>
    </row>
    <row r="50" spans="1:1" x14ac:dyDescent="0.25">
      <c r="A50" s="8" t="s">
        <v>1319</v>
      </c>
    </row>
    <row r="51" spans="1:1" x14ac:dyDescent="0.25">
      <c r="A51" t="s">
        <v>1320</v>
      </c>
    </row>
    <row r="52" spans="1:1" x14ac:dyDescent="0.25">
      <c r="A52" t="s">
        <v>1321</v>
      </c>
    </row>
    <row r="53" spans="1:1" x14ac:dyDescent="0.25">
      <c r="A53" t="s">
        <v>1322</v>
      </c>
    </row>
    <row r="54" spans="1:1" x14ac:dyDescent="0.25">
      <c r="A54" t="s">
        <v>1323</v>
      </c>
    </row>
    <row r="55" spans="1:1" x14ac:dyDescent="0.25">
      <c r="A55" t="s">
        <v>1324</v>
      </c>
    </row>
    <row r="56" spans="1:1" x14ac:dyDescent="0.25">
      <c r="A56" t="s">
        <v>1325</v>
      </c>
    </row>
    <row r="57" spans="1:1" x14ac:dyDescent="0.25">
      <c r="A57" t="s">
        <v>1326</v>
      </c>
    </row>
    <row r="58" spans="1:1" x14ac:dyDescent="0.25">
      <c r="A58" t="s">
        <v>1327</v>
      </c>
    </row>
    <row r="59" spans="1:1" x14ac:dyDescent="0.25">
      <c r="A59" t="s">
        <v>1328</v>
      </c>
    </row>
    <row r="60" spans="1:1" x14ac:dyDescent="0.25">
      <c r="A60" t="s">
        <v>1329</v>
      </c>
    </row>
    <row r="61" spans="1:1" x14ac:dyDescent="0.25">
      <c r="A61" t="s">
        <v>1330</v>
      </c>
    </row>
    <row r="62" spans="1:1" x14ac:dyDescent="0.25">
      <c r="A62" t="s">
        <v>1331</v>
      </c>
    </row>
    <row r="63" spans="1:1" x14ac:dyDescent="0.25">
      <c r="A63" t="s">
        <v>1332</v>
      </c>
    </row>
    <row r="64" spans="1:1" x14ac:dyDescent="0.25">
      <c r="A64" t="s">
        <v>1333</v>
      </c>
    </row>
    <row r="65" spans="1:1" x14ac:dyDescent="0.25">
      <c r="A65" t="s">
        <v>1334</v>
      </c>
    </row>
    <row r="66" spans="1:1" x14ac:dyDescent="0.25">
      <c r="A66" s="8" t="s">
        <v>1335</v>
      </c>
    </row>
    <row r="67" spans="1:1" x14ac:dyDescent="0.25">
      <c r="A67" t="s">
        <v>1336</v>
      </c>
    </row>
    <row r="68" spans="1:1" x14ac:dyDescent="0.25">
      <c r="A68" t="s">
        <v>1337</v>
      </c>
    </row>
    <row r="69" spans="1:1" x14ac:dyDescent="0.25">
      <c r="A69" t="s">
        <v>1338</v>
      </c>
    </row>
    <row r="70" spans="1:1" x14ac:dyDescent="0.25">
      <c r="A70" t="s">
        <v>1339</v>
      </c>
    </row>
    <row r="71" spans="1:1" x14ac:dyDescent="0.25">
      <c r="A71" t="s">
        <v>1340</v>
      </c>
    </row>
    <row r="72" spans="1:1" x14ac:dyDescent="0.25">
      <c r="A72" t="s">
        <v>1341</v>
      </c>
    </row>
    <row r="73" spans="1:1" x14ac:dyDescent="0.25">
      <c r="A73" t="s">
        <v>1342</v>
      </c>
    </row>
    <row r="74" spans="1:1" x14ac:dyDescent="0.25">
      <c r="A74" t="s">
        <v>1343</v>
      </c>
    </row>
    <row r="75" spans="1:1" x14ac:dyDescent="0.25">
      <c r="A75" t="s">
        <v>1344</v>
      </c>
    </row>
    <row r="76" spans="1:1" x14ac:dyDescent="0.25">
      <c r="A76" t="s">
        <v>1345</v>
      </c>
    </row>
    <row r="77" spans="1:1" x14ac:dyDescent="0.25">
      <c r="A77" t="s">
        <v>1346</v>
      </c>
    </row>
    <row r="78" spans="1:1" x14ac:dyDescent="0.25">
      <c r="A78" t="s">
        <v>1347</v>
      </c>
    </row>
    <row r="79" spans="1:1" x14ac:dyDescent="0.25">
      <c r="A79" t="s">
        <v>1348</v>
      </c>
    </row>
    <row r="80" spans="1:1" x14ac:dyDescent="0.25">
      <c r="A80" t="s">
        <v>1349</v>
      </c>
    </row>
    <row r="81" spans="1:1" x14ac:dyDescent="0.25">
      <c r="A81" t="s">
        <v>1350</v>
      </c>
    </row>
    <row r="82" spans="1:1" x14ac:dyDescent="0.25">
      <c r="A82" t="s">
        <v>1351</v>
      </c>
    </row>
    <row r="83" spans="1:1" x14ac:dyDescent="0.25">
      <c r="A83" t="s">
        <v>1352</v>
      </c>
    </row>
    <row r="84" spans="1:1" x14ac:dyDescent="0.25">
      <c r="A84" t="s">
        <v>1353</v>
      </c>
    </row>
    <row r="85" spans="1:1" x14ac:dyDescent="0.25">
      <c r="A85" t="s">
        <v>1354</v>
      </c>
    </row>
    <row r="86" spans="1:1" x14ac:dyDescent="0.25">
      <c r="A86" t="s">
        <v>1355</v>
      </c>
    </row>
    <row r="87" spans="1:1" x14ac:dyDescent="0.25">
      <c r="A87" t="s">
        <v>1356</v>
      </c>
    </row>
    <row r="88" spans="1:1" x14ac:dyDescent="0.25">
      <c r="A88" s="8" t="s">
        <v>1357</v>
      </c>
    </row>
    <row r="89" spans="1:1" x14ac:dyDescent="0.25">
      <c r="A89" t="s">
        <v>1358</v>
      </c>
    </row>
    <row r="90" spans="1:1" x14ac:dyDescent="0.25">
      <c r="A90" t="s">
        <v>1359</v>
      </c>
    </row>
    <row r="91" spans="1:1" x14ac:dyDescent="0.25">
      <c r="A91" t="s">
        <v>1360</v>
      </c>
    </row>
    <row r="92" spans="1:1" x14ac:dyDescent="0.25">
      <c r="A92" t="s">
        <v>1361</v>
      </c>
    </row>
    <row r="93" spans="1:1" x14ac:dyDescent="0.25">
      <c r="A93" t="s">
        <v>1362</v>
      </c>
    </row>
    <row r="94" spans="1:1" x14ac:dyDescent="0.25">
      <c r="A94" t="s">
        <v>1363</v>
      </c>
    </row>
    <row r="95" spans="1:1" x14ac:dyDescent="0.25">
      <c r="A95" t="s">
        <v>1364</v>
      </c>
    </row>
    <row r="96" spans="1:1" x14ac:dyDescent="0.25">
      <c r="A96" t="s">
        <v>1365</v>
      </c>
    </row>
    <row r="97" spans="1:1" x14ac:dyDescent="0.25">
      <c r="A97" t="s">
        <v>1366</v>
      </c>
    </row>
    <row r="98" spans="1:1" x14ac:dyDescent="0.25">
      <c r="A98" t="s">
        <v>1367</v>
      </c>
    </row>
    <row r="99" spans="1:1" x14ac:dyDescent="0.25">
      <c r="A99" t="s">
        <v>1368</v>
      </c>
    </row>
    <row r="100" spans="1:1" x14ac:dyDescent="0.25">
      <c r="A100" t="s">
        <v>1369</v>
      </c>
    </row>
    <row r="101" spans="1:1" x14ac:dyDescent="0.25">
      <c r="A101" s="8" t="s">
        <v>1370</v>
      </c>
    </row>
    <row r="102" spans="1:1" x14ac:dyDescent="0.25">
      <c r="A102" t="s">
        <v>1371</v>
      </c>
    </row>
    <row r="103" spans="1:1" x14ac:dyDescent="0.25">
      <c r="A103" t="s">
        <v>1372</v>
      </c>
    </row>
    <row r="104" spans="1:1" x14ac:dyDescent="0.25">
      <c r="A104" t="s">
        <v>1373</v>
      </c>
    </row>
    <row r="105" spans="1:1" x14ac:dyDescent="0.25">
      <c r="A105" t="s">
        <v>1374</v>
      </c>
    </row>
    <row r="106" spans="1:1" x14ac:dyDescent="0.25">
      <c r="A106" t="s">
        <v>1375</v>
      </c>
    </row>
    <row r="107" spans="1:1" x14ac:dyDescent="0.25">
      <c r="A107" t="s">
        <v>1376</v>
      </c>
    </row>
    <row r="108" spans="1:1" x14ac:dyDescent="0.25">
      <c r="A108" t="s">
        <v>1377</v>
      </c>
    </row>
    <row r="109" spans="1:1" x14ac:dyDescent="0.25">
      <c r="A109" t="s">
        <v>1378</v>
      </c>
    </row>
    <row r="110" spans="1:1" x14ac:dyDescent="0.25">
      <c r="A110" t="s">
        <v>1379</v>
      </c>
    </row>
    <row r="111" spans="1:1" x14ac:dyDescent="0.25">
      <c r="A111" t="s">
        <v>1380</v>
      </c>
    </row>
    <row r="112" spans="1:1" x14ac:dyDescent="0.25">
      <c r="A112" t="s">
        <v>1381</v>
      </c>
    </row>
    <row r="113" spans="1:1" x14ac:dyDescent="0.25">
      <c r="A113" t="s">
        <v>1382</v>
      </c>
    </row>
    <row r="114" spans="1:1" x14ac:dyDescent="0.25">
      <c r="A114" t="s">
        <v>1383</v>
      </c>
    </row>
    <row r="115" spans="1:1" x14ac:dyDescent="0.25">
      <c r="A115" t="s">
        <v>1384</v>
      </c>
    </row>
    <row r="116" spans="1:1" x14ac:dyDescent="0.25">
      <c r="A116" t="s">
        <v>1385</v>
      </c>
    </row>
    <row r="117" spans="1:1" x14ac:dyDescent="0.25">
      <c r="A117" t="s">
        <v>1386</v>
      </c>
    </row>
    <row r="118" spans="1:1" x14ac:dyDescent="0.25">
      <c r="A118" t="s">
        <v>1387</v>
      </c>
    </row>
    <row r="119" spans="1:1" x14ac:dyDescent="0.25">
      <c r="A119" t="s">
        <v>1388</v>
      </c>
    </row>
    <row r="120" spans="1:1" x14ac:dyDescent="0.25">
      <c r="A120" t="s">
        <v>1389</v>
      </c>
    </row>
    <row r="121" spans="1:1" x14ac:dyDescent="0.25">
      <c r="A121" t="s">
        <v>1390</v>
      </c>
    </row>
    <row r="122" spans="1:1" x14ac:dyDescent="0.25">
      <c r="A122" t="s">
        <v>1391</v>
      </c>
    </row>
    <row r="123" spans="1:1" x14ac:dyDescent="0.25">
      <c r="A123" t="s">
        <v>1392</v>
      </c>
    </row>
    <row r="124" spans="1:1" x14ac:dyDescent="0.25">
      <c r="A124" t="s">
        <v>1393</v>
      </c>
    </row>
    <row r="125" spans="1:1" x14ac:dyDescent="0.25">
      <c r="A125" t="s">
        <v>1394</v>
      </c>
    </row>
    <row r="126" spans="1:1" x14ac:dyDescent="0.25">
      <c r="A126" t="s">
        <v>1395</v>
      </c>
    </row>
    <row r="127" spans="1:1" x14ac:dyDescent="0.25">
      <c r="A127" t="s">
        <v>1396</v>
      </c>
    </row>
    <row r="128" spans="1:1" x14ac:dyDescent="0.25">
      <c r="A128" t="s">
        <v>1397</v>
      </c>
    </row>
    <row r="129" spans="1:1" x14ac:dyDescent="0.25">
      <c r="A129" t="s">
        <v>1398</v>
      </c>
    </row>
    <row r="130" spans="1:1" x14ac:dyDescent="0.25">
      <c r="A130" t="s">
        <v>1399</v>
      </c>
    </row>
    <row r="131" spans="1:1" x14ac:dyDescent="0.25">
      <c r="A131" t="s">
        <v>1400</v>
      </c>
    </row>
    <row r="132" spans="1:1" x14ac:dyDescent="0.25">
      <c r="A132" t="s">
        <v>1401</v>
      </c>
    </row>
    <row r="133" spans="1:1" x14ac:dyDescent="0.25">
      <c r="A133" t="s">
        <v>1402</v>
      </c>
    </row>
    <row r="134" spans="1:1" x14ac:dyDescent="0.25">
      <c r="A134" t="s">
        <v>1403</v>
      </c>
    </row>
    <row r="135" spans="1:1" x14ac:dyDescent="0.25">
      <c r="A135" t="s">
        <v>1404</v>
      </c>
    </row>
    <row r="136" spans="1:1" x14ac:dyDescent="0.25">
      <c r="A136" t="s">
        <v>1405</v>
      </c>
    </row>
    <row r="137" spans="1:1" x14ac:dyDescent="0.25">
      <c r="A137" t="s">
        <v>1406</v>
      </c>
    </row>
    <row r="138" spans="1:1" x14ac:dyDescent="0.25">
      <c r="A138" t="s">
        <v>1407</v>
      </c>
    </row>
    <row r="139" spans="1:1" x14ac:dyDescent="0.25">
      <c r="A139" t="s">
        <v>1408</v>
      </c>
    </row>
    <row r="140" spans="1:1" x14ac:dyDescent="0.25">
      <c r="A140" t="s">
        <v>1409</v>
      </c>
    </row>
    <row r="141" spans="1:1" x14ac:dyDescent="0.25">
      <c r="A141" t="s">
        <v>1410</v>
      </c>
    </row>
    <row r="142" spans="1:1" x14ac:dyDescent="0.25">
      <c r="A142" t="s">
        <v>1411</v>
      </c>
    </row>
    <row r="143" spans="1:1" x14ac:dyDescent="0.25">
      <c r="A143" s="8" t="s">
        <v>1412</v>
      </c>
    </row>
    <row r="144" spans="1:1" x14ac:dyDescent="0.25">
      <c r="A144" t="s">
        <v>1413</v>
      </c>
    </row>
    <row r="145" spans="1:1" x14ac:dyDescent="0.25">
      <c r="A145" t="s">
        <v>1414</v>
      </c>
    </row>
    <row r="146" spans="1:1" x14ac:dyDescent="0.25">
      <c r="A146" t="s">
        <v>1415</v>
      </c>
    </row>
    <row r="147" spans="1:1" x14ac:dyDescent="0.25">
      <c r="A147" t="s">
        <v>1416</v>
      </c>
    </row>
    <row r="148" spans="1:1" x14ac:dyDescent="0.25">
      <c r="A148" t="s">
        <v>1417</v>
      </c>
    </row>
    <row r="149" spans="1:1" x14ac:dyDescent="0.25">
      <c r="A149" t="s">
        <v>1418</v>
      </c>
    </row>
    <row r="150" spans="1:1" x14ac:dyDescent="0.25">
      <c r="A150" t="s">
        <v>1419</v>
      </c>
    </row>
    <row r="151" spans="1:1" x14ac:dyDescent="0.25">
      <c r="A151" t="s">
        <v>1420</v>
      </c>
    </row>
    <row r="152" spans="1:1" x14ac:dyDescent="0.25">
      <c r="A152" t="s">
        <v>1421</v>
      </c>
    </row>
    <row r="153" spans="1:1" x14ac:dyDescent="0.25">
      <c r="A153" s="8" t="s">
        <v>1422</v>
      </c>
    </row>
    <row r="154" spans="1:1" x14ac:dyDescent="0.25">
      <c r="A154" t="s">
        <v>1423</v>
      </c>
    </row>
    <row r="155" spans="1:1" x14ac:dyDescent="0.25">
      <c r="A155" t="s">
        <v>1424</v>
      </c>
    </row>
    <row r="156" spans="1:1" x14ac:dyDescent="0.25">
      <c r="A156" t="s">
        <v>1425</v>
      </c>
    </row>
    <row r="157" spans="1:1" x14ac:dyDescent="0.25">
      <c r="A157" t="s">
        <v>1426</v>
      </c>
    </row>
    <row r="158" spans="1:1" x14ac:dyDescent="0.25">
      <c r="A158" t="s">
        <v>1427</v>
      </c>
    </row>
    <row r="159" spans="1:1" x14ac:dyDescent="0.25">
      <c r="A159" t="s">
        <v>1428</v>
      </c>
    </row>
    <row r="160" spans="1:1" x14ac:dyDescent="0.25">
      <c r="A160" t="s">
        <v>1429</v>
      </c>
    </row>
    <row r="161" spans="1:1" x14ac:dyDescent="0.25">
      <c r="A161" s="8" t="s">
        <v>1430</v>
      </c>
    </row>
    <row r="162" spans="1:1" x14ac:dyDescent="0.25">
      <c r="A162" t="s">
        <v>1431</v>
      </c>
    </row>
    <row r="163" spans="1:1" x14ac:dyDescent="0.25">
      <c r="A163" t="s">
        <v>1432</v>
      </c>
    </row>
    <row r="164" spans="1:1" x14ac:dyDescent="0.25">
      <c r="A164" t="s">
        <v>1433</v>
      </c>
    </row>
    <row r="165" spans="1:1" x14ac:dyDescent="0.25">
      <c r="A165" t="s">
        <v>1434</v>
      </c>
    </row>
    <row r="166" spans="1:1" x14ac:dyDescent="0.25">
      <c r="A166" t="s">
        <v>1435</v>
      </c>
    </row>
    <row r="167" spans="1:1" x14ac:dyDescent="0.25">
      <c r="A167" t="s">
        <v>1436</v>
      </c>
    </row>
    <row r="168" spans="1:1" x14ac:dyDescent="0.25">
      <c r="A168" t="s">
        <v>1437</v>
      </c>
    </row>
    <row r="169" spans="1:1" x14ac:dyDescent="0.25">
      <c r="A169" t="s">
        <v>1438</v>
      </c>
    </row>
    <row r="170" spans="1:1" x14ac:dyDescent="0.25">
      <c r="A170" t="s">
        <v>1439</v>
      </c>
    </row>
    <row r="171" spans="1:1" x14ac:dyDescent="0.25">
      <c r="A171" t="s">
        <v>1440</v>
      </c>
    </row>
    <row r="172" spans="1:1" x14ac:dyDescent="0.25">
      <c r="A172" t="s">
        <v>1441</v>
      </c>
    </row>
    <row r="173" spans="1:1" x14ac:dyDescent="0.25">
      <c r="A173" t="s">
        <v>1442</v>
      </c>
    </row>
    <row r="174" spans="1:1" x14ac:dyDescent="0.25">
      <c r="A174" t="s">
        <v>1443</v>
      </c>
    </row>
    <row r="175" spans="1:1" x14ac:dyDescent="0.25">
      <c r="A175" t="s">
        <v>1444</v>
      </c>
    </row>
    <row r="176" spans="1:1" x14ac:dyDescent="0.25">
      <c r="A176" t="s">
        <v>1445</v>
      </c>
    </row>
    <row r="177" spans="1:1" x14ac:dyDescent="0.25">
      <c r="A177" t="s">
        <v>1446</v>
      </c>
    </row>
    <row r="178" spans="1:1" x14ac:dyDescent="0.25">
      <c r="A178" t="s">
        <v>1447</v>
      </c>
    </row>
    <row r="179" spans="1:1" x14ac:dyDescent="0.25">
      <c r="A179" t="s">
        <v>1448</v>
      </c>
    </row>
    <row r="180" spans="1:1" x14ac:dyDescent="0.25">
      <c r="A180" t="s">
        <v>1449</v>
      </c>
    </row>
    <row r="181" spans="1:1" x14ac:dyDescent="0.25">
      <c r="A181" t="s">
        <v>1450</v>
      </c>
    </row>
    <row r="182" spans="1:1" x14ac:dyDescent="0.25">
      <c r="A182" t="s">
        <v>1451</v>
      </c>
    </row>
    <row r="183" spans="1:1" x14ac:dyDescent="0.25">
      <c r="A183" t="s">
        <v>1452</v>
      </c>
    </row>
    <row r="184" spans="1:1" x14ac:dyDescent="0.25">
      <c r="A184" t="s">
        <v>1453</v>
      </c>
    </row>
    <row r="185" spans="1:1" x14ac:dyDescent="0.25">
      <c r="A185" t="s">
        <v>1454</v>
      </c>
    </row>
    <row r="186" spans="1:1" x14ac:dyDescent="0.25">
      <c r="A186" t="s">
        <v>1455</v>
      </c>
    </row>
    <row r="187" spans="1:1" x14ac:dyDescent="0.25">
      <c r="A187" t="s">
        <v>1456</v>
      </c>
    </row>
    <row r="188" spans="1:1" x14ac:dyDescent="0.25">
      <c r="A188" t="s">
        <v>1457</v>
      </c>
    </row>
    <row r="189" spans="1:1" x14ac:dyDescent="0.25">
      <c r="A189" t="s">
        <v>1458</v>
      </c>
    </row>
    <row r="190" spans="1:1" x14ac:dyDescent="0.25">
      <c r="A190" t="s">
        <v>1459</v>
      </c>
    </row>
    <row r="191" spans="1:1" x14ac:dyDescent="0.25">
      <c r="A191" t="s">
        <v>1460</v>
      </c>
    </row>
    <row r="192" spans="1:1" x14ac:dyDescent="0.25">
      <c r="A192" t="s">
        <v>1461</v>
      </c>
    </row>
    <row r="193" spans="1:1" x14ac:dyDescent="0.25">
      <c r="A193" t="s">
        <v>1462</v>
      </c>
    </row>
    <row r="194" spans="1:1" x14ac:dyDescent="0.25">
      <c r="A194" t="s">
        <v>1463</v>
      </c>
    </row>
    <row r="195" spans="1:1" x14ac:dyDescent="0.25">
      <c r="A195" t="s">
        <v>1464</v>
      </c>
    </row>
    <row r="196" spans="1:1" x14ac:dyDescent="0.25">
      <c r="A196" t="s">
        <v>1465</v>
      </c>
    </row>
    <row r="197" spans="1:1" x14ac:dyDescent="0.25">
      <c r="A197" t="s">
        <v>1466</v>
      </c>
    </row>
    <row r="198" spans="1:1" x14ac:dyDescent="0.25">
      <c r="A198" t="s">
        <v>1467</v>
      </c>
    </row>
    <row r="199" spans="1:1" x14ac:dyDescent="0.25">
      <c r="A199" t="s">
        <v>1468</v>
      </c>
    </row>
    <row r="200" spans="1:1" x14ac:dyDescent="0.25">
      <c r="A200" t="s">
        <v>1469</v>
      </c>
    </row>
    <row r="201" spans="1:1" x14ac:dyDescent="0.25">
      <c r="A201" t="s">
        <v>1470</v>
      </c>
    </row>
    <row r="202" spans="1:1" x14ac:dyDescent="0.25">
      <c r="A202" t="s">
        <v>1471</v>
      </c>
    </row>
    <row r="203" spans="1:1" x14ac:dyDescent="0.25">
      <c r="A203" t="s">
        <v>1472</v>
      </c>
    </row>
    <row r="204" spans="1:1" x14ac:dyDescent="0.25">
      <c r="A204" t="s">
        <v>1473</v>
      </c>
    </row>
    <row r="205" spans="1:1" x14ac:dyDescent="0.25">
      <c r="A205" s="8" t="s">
        <v>1474</v>
      </c>
    </row>
    <row r="206" spans="1:1" x14ac:dyDescent="0.25">
      <c r="A206" t="s">
        <v>1475</v>
      </c>
    </row>
    <row r="207" spans="1:1" x14ac:dyDescent="0.25">
      <c r="A207" t="s">
        <v>1476</v>
      </c>
    </row>
    <row r="208" spans="1:1" x14ac:dyDescent="0.25">
      <c r="A208" t="s">
        <v>1477</v>
      </c>
    </row>
    <row r="209" spans="1:1" x14ac:dyDescent="0.25">
      <c r="A209" t="s">
        <v>1478</v>
      </c>
    </row>
    <row r="210" spans="1:1" x14ac:dyDescent="0.25">
      <c r="A210" t="s">
        <v>1479</v>
      </c>
    </row>
    <row r="211" spans="1:1" x14ac:dyDescent="0.25">
      <c r="A211" t="s">
        <v>1480</v>
      </c>
    </row>
    <row r="212" spans="1:1" x14ac:dyDescent="0.25">
      <c r="A212" t="s">
        <v>1481</v>
      </c>
    </row>
    <row r="213" spans="1:1" x14ac:dyDescent="0.25">
      <c r="A213" t="s">
        <v>1482</v>
      </c>
    </row>
    <row r="214" spans="1:1" x14ac:dyDescent="0.25">
      <c r="A214" t="s">
        <v>1483</v>
      </c>
    </row>
    <row r="215" spans="1:1" x14ac:dyDescent="0.25">
      <c r="A215" t="s">
        <v>1484</v>
      </c>
    </row>
    <row r="216" spans="1:1" x14ac:dyDescent="0.25">
      <c r="A216" t="s">
        <v>1485</v>
      </c>
    </row>
    <row r="217" spans="1:1" x14ac:dyDescent="0.25">
      <c r="A217" t="s">
        <v>1486</v>
      </c>
    </row>
    <row r="218" spans="1:1" x14ac:dyDescent="0.25">
      <c r="A218" t="s">
        <v>1487</v>
      </c>
    </row>
    <row r="219" spans="1:1" x14ac:dyDescent="0.25">
      <c r="A219" t="s">
        <v>1488</v>
      </c>
    </row>
    <row r="220" spans="1:1" x14ac:dyDescent="0.25">
      <c r="A220" t="s">
        <v>1489</v>
      </c>
    </row>
    <row r="221" spans="1:1" x14ac:dyDescent="0.25">
      <c r="A221" t="s">
        <v>1490</v>
      </c>
    </row>
    <row r="222" spans="1:1" x14ac:dyDescent="0.25">
      <c r="A222" t="s">
        <v>1491</v>
      </c>
    </row>
    <row r="223" spans="1:1" x14ac:dyDescent="0.25">
      <c r="A223" t="s">
        <v>1492</v>
      </c>
    </row>
    <row r="224" spans="1:1" x14ac:dyDescent="0.25">
      <c r="A224" t="s">
        <v>1493</v>
      </c>
    </row>
    <row r="225" spans="1:1" x14ac:dyDescent="0.25">
      <c r="A225" t="s">
        <v>1494</v>
      </c>
    </row>
    <row r="226" spans="1:1" x14ac:dyDescent="0.25">
      <c r="A226" t="s">
        <v>1495</v>
      </c>
    </row>
    <row r="227" spans="1:1" x14ac:dyDescent="0.25">
      <c r="A227" t="s">
        <v>1496</v>
      </c>
    </row>
    <row r="228" spans="1:1" x14ac:dyDescent="0.25">
      <c r="A228" t="s">
        <v>1497</v>
      </c>
    </row>
    <row r="229" spans="1:1" x14ac:dyDescent="0.25">
      <c r="A229" t="s">
        <v>1498</v>
      </c>
    </row>
    <row r="230" spans="1:1" x14ac:dyDescent="0.25">
      <c r="A230" t="s">
        <v>1499</v>
      </c>
    </row>
    <row r="231" spans="1:1" x14ac:dyDescent="0.25">
      <c r="A231" t="s">
        <v>1500</v>
      </c>
    </row>
    <row r="232" spans="1:1" x14ac:dyDescent="0.25">
      <c r="A232" t="s">
        <v>1501</v>
      </c>
    </row>
    <row r="233" spans="1:1" x14ac:dyDescent="0.25">
      <c r="A233" t="s">
        <v>1502</v>
      </c>
    </row>
    <row r="234" spans="1:1" x14ac:dyDescent="0.25">
      <c r="A234" t="s">
        <v>1503</v>
      </c>
    </row>
    <row r="235" spans="1:1" x14ac:dyDescent="0.25">
      <c r="A235" t="s">
        <v>1504</v>
      </c>
    </row>
    <row r="236" spans="1:1" x14ac:dyDescent="0.25">
      <c r="A236" t="s">
        <v>1505</v>
      </c>
    </row>
    <row r="237" spans="1:1" x14ac:dyDescent="0.25">
      <c r="A237" t="s">
        <v>1506</v>
      </c>
    </row>
    <row r="238" spans="1:1" x14ac:dyDescent="0.25">
      <c r="A238" t="s">
        <v>1507</v>
      </c>
    </row>
    <row r="239" spans="1:1" x14ac:dyDescent="0.25">
      <c r="A239" t="s">
        <v>1508</v>
      </c>
    </row>
    <row r="240" spans="1:1" x14ac:dyDescent="0.25">
      <c r="A240" t="s">
        <v>1509</v>
      </c>
    </row>
    <row r="241" spans="1:1" x14ac:dyDescent="0.25">
      <c r="A241" t="s">
        <v>1510</v>
      </c>
    </row>
    <row r="242" spans="1:1" x14ac:dyDescent="0.25">
      <c r="A242" t="s">
        <v>1511</v>
      </c>
    </row>
    <row r="243" spans="1:1" x14ac:dyDescent="0.25">
      <c r="A243" t="s">
        <v>1512</v>
      </c>
    </row>
    <row r="244" spans="1:1" x14ac:dyDescent="0.25">
      <c r="A244" t="s">
        <v>1513</v>
      </c>
    </row>
    <row r="245" spans="1:1" x14ac:dyDescent="0.25">
      <c r="A245" t="s">
        <v>1514</v>
      </c>
    </row>
    <row r="246" spans="1:1" x14ac:dyDescent="0.25">
      <c r="A246" t="s">
        <v>1515</v>
      </c>
    </row>
    <row r="247" spans="1:1" x14ac:dyDescent="0.25">
      <c r="A247" t="s">
        <v>1516</v>
      </c>
    </row>
    <row r="248" spans="1:1" x14ac:dyDescent="0.25">
      <c r="A248" t="s">
        <v>1517</v>
      </c>
    </row>
    <row r="249" spans="1:1" x14ac:dyDescent="0.25">
      <c r="A249" t="s">
        <v>1518</v>
      </c>
    </row>
    <row r="250" spans="1:1" x14ac:dyDescent="0.25">
      <c r="A250" t="s">
        <v>1519</v>
      </c>
    </row>
    <row r="251" spans="1:1" x14ac:dyDescent="0.25">
      <c r="A251" t="s">
        <v>1520</v>
      </c>
    </row>
    <row r="252" spans="1:1" x14ac:dyDescent="0.25">
      <c r="A252" t="s">
        <v>1521</v>
      </c>
    </row>
    <row r="253" spans="1:1" x14ac:dyDescent="0.25">
      <c r="A253" t="s">
        <v>1522</v>
      </c>
    </row>
    <row r="254" spans="1:1" x14ac:dyDescent="0.25">
      <c r="A254" t="s">
        <v>1523</v>
      </c>
    </row>
    <row r="255" spans="1:1" x14ac:dyDescent="0.25">
      <c r="A255" t="s">
        <v>1524</v>
      </c>
    </row>
    <row r="256" spans="1:1" x14ac:dyDescent="0.25">
      <c r="A256" t="s">
        <v>1525</v>
      </c>
    </row>
    <row r="257" spans="1:1" x14ac:dyDescent="0.25">
      <c r="A257" t="s">
        <v>1526</v>
      </c>
    </row>
    <row r="258" spans="1:1" x14ac:dyDescent="0.25">
      <c r="A258" t="s">
        <v>1527</v>
      </c>
    </row>
    <row r="259" spans="1:1" x14ac:dyDescent="0.25">
      <c r="A259" t="s">
        <v>1528</v>
      </c>
    </row>
    <row r="260" spans="1:1" x14ac:dyDescent="0.25">
      <c r="A260" t="s">
        <v>1529</v>
      </c>
    </row>
    <row r="261" spans="1:1" x14ac:dyDescent="0.25">
      <c r="A261" t="s">
        <v>1530</v>
      </c>
    </row>
    <row r="262" spans="1:1" x14ac:dyDescent="0.25">
      <c r="A262" t="s">
        <v>1531</v>
      </c>
    </row>
    <row r="263" spans="1:1" x14ac:dyDescent="0.25">
      <c r="A263" t="s">
        <v>1532</v>
      </c>
    </row>
    <row r="264" spans="1:1" x14ac:dyDescent="0.25">
      <c r="A264" t="s">
        <v>1533</v>
      </c>
    </row>
    <row r="265" spans="1:1" x14ac:dyDescent="0.25">
      <c r="A265" t="s">
        <v>1534</v>
      </c>
    </row>
    <row r="266" spans="1:1" x14ac:dyDescent="0.25">
      <c r="A266" s="8" t="s">
        <v>1535</v>
      </c>
    </row>
    <row r="267" spans="1:1" x14ac:dyDescent="0.25">
      <c r="A267" t="s">
        <v>1536</v>
      </c>
    </row>
    <row r="268" spans="1:1" x14ac:dyDescent="0.25">
      <c r="A268" t="s">
        <v>1537</v>
      </c>
    </row>
    <row r="269" spans="1:1" x14ac:dyDescent="0.25">
      <c r="A269" t="s">
        <v>1538</v>
      </c>
    </row>
    <row r="270" spans="1:1" x14ac:dyDescent="0.25">
      <c r="A270" t="s">
        <v>1539</v>
      </c>
    </row>
    <row r="271" spans="1:1" x14ac:dyDescent="0.25">
      <c r="A271" t="s">
        <v>1540</v>
      </c>
    </row>
    <row r="272" spans="1:1" x14ac:dyDescent="0.25">
      <c r="A272" t="s">
        <v>1541</v>
      </c>
    </row>
    <row r="273" spans="1:1" x14ac:dyDescent="0.25">
      <c r="A273" t="s">
        <v>1542</v>
      </c>
    </row>
    <row r="274" spans="1:1" x14ac:dyDescent="0.25">
      <c r="A274" t="s">
        <v>1543</v>
      </c>
    </row>
    <row r="275" spans="1:1" x14ac:dyDescent="0.25">
      <c r="A275" t="s">
        <v>1544</v>
      </c>
    </row>
    <row r="276" spans="1:1" x14ac:dyDescent="0.25">
      <c r="A276" s="8" t="s">
        <v>1545</v>
      </c>
    </row>
    <row r="277" spans="1:1" x14ac:dyDescent="0.25">
      <c r="A277" t="s">
        <v>1546</v>
      </c>
    </row>
    <row r="278" spans="1:1" x14ac:dyDescent="0.25">
      <c r="A278" t="s">
        <v>1547</v>
      </c>
    </row>
    <row r="279" spans="1:1" x14ac:dyDescent="0.25">
      <c r="A279" t="s">
        <v>1548</v>
      </c>
    </row>
    <row r="280" spans="1:1" x14ac:dyDescent="0.25">
      <c r="A280" t="s">
        <v>1549</v>
      </c>
    </row>
    <row r="281" spans="1:1" x14ac:dyDescent="0.25">
      <c r="A281" t="s">
        <v>1550</v>
      </c>
    </row>
    <row r="282" spans="1:1" x14ac:dyDescent="0.25">
      <c r="A282" t="s">
        <v>1551</v>
      </c>
    </row>
    <row r="283" spans="1:1" x14ac:dyDescent="0.25">
      <c r="A283" t="s">
        <v>1552</v>
      </c>
    </row>
    <row r="284" spans="1:1" x14ac:dyDescent="0.25">
      <c r="A284" t="s">
        <v>1553</v>
      </c>
    </row>
    <row r="285" spans="1:1" x14ac:dyDescent="0.25">
      <c r="A285" t="s">
        <v>1554</v>
      </c>
    </row>
    <row r="286" spans="1:1" x14ac:dyDescent="0.25">
      <c r="A286" t="s">
        <v>1555</v>
      </c>
    </row>
    <row r="287" spans="1:1" x14ac:dyDescent="0.25">
      <c r="A287" t="s">
        <v>1556</v>
      </c>
    </row>
    <row r="288" spans="1:1" x14ac:dyDescent="0.25">
      <c r="A288" t="s">
        <v>1557</v>
      </c>
    </row>
    <row r="289" spans="1:1" x14ac:dyDescent="0.25">
      <c r="A289" t="s">
        <v>1558</v>
      </c>
    </row>
    <row r="290" spans="1:1" x14ac:dyDescent="0.25">
      <c r="A290" t="s">
        <v>1559</v>
      </c>
    </row>
    <row r="291" spans="1:1" x14ac:dyDescent="0.25">
      <c r="A291" t="s">
        <v>1560</v>
      </c>
    </row>
    <row r="292" spans="1:1" x14ac:dyDescent="0.25">
      <c r="A292" t="s">
        <v>1561</v>
      </c>
    </row>
    <row r="293" spans="1:1" x14ac:dyDescent="0.25">
      <c r="A293" t="s">
        <v>1562</v>
      </c>
    </row>
    <row r="294" spans="1:1" x14ac:dyDescent="0.25">
      <c r="A294" t="s">
        <v>1563</v>
      </c>
    </row>
    <row r="295" spans="1:1" x14ac:dyDescent="0.25">
      <c r="A295" t="s">
        <v>1564</v>
      </c>
    </row>
    <row r="296" spans="1:1" x14ac:dyDescent="0.25">
      <c r="A296" t="s">
        <v>1565</v>
      </c>
    </row>
    <row r="297" spans="1:1" x14ac:dyDescent="0.25">
      <c r="A297" t="s">
        <v>1566</v>
      </c>
    </row>
    <row r="298" spans="1:1" x14ac:dyDescent="0.25">
      <c r="A298" t="s">
        <v>1567</v>
      </c>
    </row>
    <row r="299" spans="1:1" x14ac:dyDescent="0.25">
      <c r="A299" t="s">
        <v>1568</v>
      </c>
    </row>
    <row r="300" spans="1:1" x14ac:dyDescent="0.25">
      <c r="A300" t="s">
        <v>1569</v>
      </c>
    </row>
    <row r="301" spans="1:1" x14ac:dyDescent="0.25">
      <c r="A301" t="s">
        <v>1570</v>
      </c>
    </row>
    <row r="302" spans="1:1" x14ac:dyDescent="0.25">
      <c r="A302" t="s">
        <v>1571</v>
      </c>
    </row>
    <row r="303" spans="1:1" x14ac:dyDescent="0.25">
      <c r="A303" t="s">
        <v>1572</v>
      </c>
    </row>
    <row r="304" spans="1:1" x14ac:dyDescent="0.25">
      <c r="A304" t="s">
        <v>1573</v>
      </c>
    </row>
    <row r="305" spans="1:1" x14ac:dyDescent="0.25">
      <c r="A305" t="s">
        <v>1574</v>
      </c>
    </row>
    <row r="306" spans="1:1" x14ac:dyDescent="0.25">
      <c r="A306" t="s">
        <v>1575</v>
      </c>
    </row>
    <row r="307" spans="1:1" x14ac:dyDescent="0.25">
      <c r="A307" t="s">
        <v>1576</v>
      </c>
    </row>
    <row r="308" spans="1:1" x14ac:dyDescent="0.25">
      <c r="A308" t="s">
        <v>1577</v>
      </c>
    </row>
    <row r="309" spans="1:1" x14ac:dyDescent="0.25">
      <c r="A309" t="s">
        <v>1578</v>
      </c>
    </row>
    <row r="310" spans="1:1" x14ac:dyDescent="0.25">
      <c r="A310" t="s">
        <v>1579</v>
      </c>
    </row>
    <row r="311" spans="1:1" x14ac:dyDescent="0.25">
      <c r="A311" t="s">
        <v>1580</v>
      </c>
    </row>
    <row r="312" spans="1:1" x14ac:dyDescent="0.25">
      <c r="A312" t="s">
        <v>1581</v>
      </c>
    </row>
    <row r="313" spans="1:1" x14ac:dyDescent="0.25">
      <c r="A313" t="s">
        <v>1582</v>
      </c>
    </row>
    <row r="314" spans="1:1" x14ac:dyDescent="0.25">
      <c r="A314" t="s">
        <v>1583</v>
      </c>
    </row>
    <row r="315" spans="1:1" x14ac:dyDescent="0.25">
      <c r="A315" t="s">
        <v>1584</v>
      </c>
    </row>
    <row r="316" spans="1:1" x14ac:dyDescent="0.25">
      <c r="A316" t="s">
        <v>1585</v>
      </c>
    </row>
    <row r="317" spans="1:1" x14ac:dyDescent="0.25">
      <c r="A317" t="s">
        <v>1586</v>
      </c>
    </row>
    <row r="318" spans="1:1" x14ac:dyDescent="0.25">
      <c r="A318" t="s">
        <v>1587</v>
      </c>
    </row>
    <row r="319" spans="1:1" x14ac:dyDescent="0.25">
      <c r="A319" t="s">
        <v>1588</v>
      </c>
    </row>
    <row r="320" spans="1:1" x14ac:dyDescent="0.25">
      <c r="A320" t="s">
        <v>1589</v>
      </c>
    </row>
    <row r="321" spans="1:1" x14ac:dyDescent="0.25">
      <c r="A321" s="8" t="s">
        <v>1590</v>
      </c>
    </row>
    <row r="322" spans="1:1" x14ac:dyDescent="0.25">
      <c r="A322" t="s">
        <v>1591</v>
      </c>
    </row>
    <row r="323" spans="1:1" x14ac:dyDescent="0.25">
      <c r="A323" t="s">
        <v>1592</v>
      </c>
    </row>
    <row r="324" spans="1:1" x14ac:dyDescent="0.25">
      <c r="A324" t="s">
        <v>1593</v>
      </c>
    </row>
    <row r="325" spans="1:1" x14ac:dyDescent="0.25">
      <c r="A325" t="s">
        <v>1594</v>
      </c>
    </row>
    <row r="326" spans="1:1" x14ac:dyDescent="0.25">
      <c r="A326" t="s">
        <v>1595</v>
      </c>
    </row>
    <row r="327" spans="1:1" x14ac:dyDescent="0.25">
      <c r="A327" t="s">
        <v>1596</v>
      </c>
    </row>
    <row r="328" spans="1:1" x14ac:dyDescent="0.25">
      <c r="A328" t="s">
        <v>1597</v>
      </c>
    </row>
    <row r="329" spans="1:1" x14ac:dyDescent="0.25">
      <c r="A329" t="s">
        <v>1598</v>
      </c>
    </row>
    <row r="330" spans="1:1" x14ac:dyDescent="0.25">
      <c r="A330" t="s">
        <v>1599</v>
      </c>
    </row>
    <row r="331" spans="1:1" x14ac:dyDescent="0.25">
      <c r="A331" t="s">
        <v>1600</v>
      </c>
    </row>
    <row r="332" spans="1:1" x14ac:dyDescent="0.25">
      <c r="A332" t="s">
        <v>1601</v>
      </c>
    </row>
    <row r="333" spans="1:1" x14ac:dyDescent="0.25">
      <c r="A333" s="8" t="s">
        <v>1602</v>
      </c>
    </row>
    <row r="334" spans="1:1" x14ac:dyDescent="0.25">
      <c r="A334" t="s">
        <v>1603</v>
      </c>
    </row>
    <row r="335" spans="1:1" x14ac:dyDescent="0.25">
      <c r="A335" s="8" t="s">
        <v>1604</v>
      </c>
    </row>
    <row r="336" spans="1:1" x14ac:dyDescent="0.25">
      <c r="A336" t="s">
        <v>1605</v>
      </c>
    </row>
    <row r="337" spans="1:1" x14ac:dyDescent="0.25">
      <c r="A337" t="s">
        <v>1606</v>
      </c>
    </row>
    <row r="338" spans="1:1" x14ac:dyDescent="0.25">
      <c r="A338" t="s">
        <v>1607</v>
      </c>
    </row>
    <row r="339" spans="1:1" x14ac:dyDescent="0.25">
      <c r="A339" t="s">
        <v>1608</v>
      </c>
    </row>
    <row r="340" spans="1:1" x14ac:dyDescent="0.25">
      <c r="A340" t="s">
        <v>1609</v>
      </c>
    </row>
    <row r="341" spans="1:1" x14ac:dyDescent="0.25">
      <c r="A341" t="s">
        <v>1610</v>
      </c>
    </row>
    <row r="342" spans="1:1" x14ac:dyDescent="0.25">
      <c r="A342" t="s">
        <v>1611</v>
      </c>
    </row>
    <row r="343" spans="1:1" x14ac:dyDescent="0.25">
      <c r="A343" t="s">
        <v>1612</v>
      </c>
    </row>
    <row r="344" spans="1:1" x14ac:dyDescent="0.25">
      <c r="A344" t="s">
        <v>1613</v>
      </c>
    </row>
    <row r="345" spans="1:1" x14ac:dyDescent="0.25">
      <c r="A345" t="s">
        <v>1614</v>
      </c>
    </row>
    <row r="346" spans="1:1" x14ac:dyDescent="0.25">
      <c r="A346" t="s">
        <v>1615</v>
      </c>
    </row>
    <row r="347" spans="1:1" x14ac:dyDescent="0.25">
      <c r="A347" t="s">
        <v>1616</v>
      </c>
    </row>
    <row r="348" spans="1:1" x14ac:dyDescent="0.25">
      <c r="A348" t="s">
        <v>1617</v>
      </c>
    </row>
    <row r="349" spans="1:1" x14ac:dyDescent="0.25">
      <c r="A349" t="s">
        <v>1618</v>
      </c>
    </row>
    <row r="350" spans="1:1" x14ac:dyDescent="0.25">
      <c r="A350" t="s">
        <v>1619</v>
      </c>
    </row>
    <row r="351" spans="1:1" x14ac:dyDescent="0.25">
      <c r="A351" t="s">
        <v>1620</v>
      </c>
    </row>
    <row r="352" spans="1:1" x14ac:dyDescent="0.25">
      <c r="A352" t="s">
        <v>1621</v>
      </c>
    </row>
    <row r="353" spans="1:1" x14ac:dyDescent="0.25">
      <c r="A353" t="s">
        <v>1622</v>
      </c>
    </row>
    <row r="354" spans="1:1" x14ac:dyDescent="0.25">
      <c r="A354" t="s">
        <v>1623</v>
      </c>
    </row>
    <row r="355" spans="1:1" x14ac:dyDescent="0.25">
      <c r="A355" t="s">
        <v>1624</v>
      </c>
    </row>
    <row r="356" spans="1:1" x14ac:dyDescent="0.25">
      <c r="A356" t="s">
        <v>1625</v>
      </c>
    </row>
    <row r="357" spans="1:1" x14ac:dyDescent="0.25">
      <c r="A357" t="s">
        <v>1626</v>
      </c>
    </row>
    <row r="358" spans="1:1" x14ac:dyDescent="0.25">
      <c r="A358" t="s">
        <v>1627</v>
      </c>
    </row>
    <row r="359" spans="1:1" x14ac:dyDescent="0.25">
      <c r="A359" t="s">
        <v>1628</v>
      </c>
    </row>
    <row r="360" spans="1:1" x14ac:dyDescent="0.25">
      <c r="A360" t="s">
        <v>1629</v>
      </c>
    </row>
    <row r="361" spans="1:1" x14ac:dyDescent="0.25">
      <c r="A361" t="s">
        <v>1630</v>
      </c>
    </row>
    <row r="362" spans="1:1" x14ac:dyDescent="0.25">
      <c r="A362" t="s">
        <v>1631</v>
      </c>
    </row>
    <row r="363" spans="1:1" x14ac:dyDescent="0.25">
      <c r="A363" t="s">
        <v>1632</v>
      </c>
    </row>
    <row r="364" spans="1:1" x14ac:dyDescent="0.25">
      <c r="A364" t="s">
        <v>1633</v>
      </c>
    </row>
    <row r="365" spans="1:1" x14ac:dyDescent="0.25">
      <c r="A365" t="s">
        <v>1634</v>
      </c>
    </row>
    <row r="366" spans="1:1" x14ac:dyDescent="0.25">
      <c r="A366" t="s">
        <v>1635</v>
      </c>
    </row>
    <row r="367" spans="1:1" x14ac:dyDescent="0.25">
      <c r="A367" t="s">
        <v>1636</v>
      </c>
    </row>
    <row r="368" spans="1:1" x14ac:dyDescent="0.25">
      <c r="A368" t="s">
        <v>1637</v>
      </c>
    </row>
    <row r="369" spans="1:1" x14ac:dyDescent="0.25">
      <c r="A369" t="s">
        <v>1638</v>
      </c>
    </row>
    <row r="370" spans="1:1" x14ac:dyDescent="0.25">
      <c r="A370" t="s">
        <v>1639</v>
      </c>
    </row>
    <row r="371" spans="1:1" x14ac:dyDescent="0.25">
      <c r="A371" t="s">
        <v>1640</v>
      </c>
    </row>
    <row r="372" spans="1:1" x14ac:dyDescent="0.25">
      <c r="A372" t="s">
        <v>1641</v>
      </c>
    </row>
    <row r="373" spans="1:1" x14ac:dyDescent="0.25">
      <c r="A373" t="s">
        <v>1642</v>
      </c>
    </row>
    <row r="374" spans="1:1" x14ac:dyDescent="0.25">
      <c r="A374" t="s">
        <v>1643</v>
      </c>
    </row>
    <row r="375" spans="1:1" x14ac:dyDescent="0.25">
      <c r="A375" t="s">
        <v>1644</v>
      </c>
    </row>
    <row r="376" spans="1:1" x14ac:dyDescent="0.25">
      <c r="A376" t="s">
        <v>1645</v>
      </c>
    </row>
    <row r="377" spans="1:1" x14ac:dyDescent="0.25">
      <c r="A377" t="s">
        <v>1646</v>
      </c>
    </row>
    <row r="378" spans="1:1" x14ac:dyDescent="0.25">
      <c r="A378" t="s">
        <v>1647</v>
      </c>
    </row>
    <row r="379" spans="1:1" x14ac:dyDescent="0.25">
      <c r="A379" t="s">
        <v>1648</v>
      </c>
    </row>
    <row r="380" spans="1:1" x14ac:dyDescent="0.25">
      <c r="A380" t="s">
        <v>1649</v>
      </c>
    </row>
    <row r="381" spans="1:1" x14ac:dyDescent="0.25">
      <c r="A381" s="8" t="s">
        <v>1650</v>
      </c>
    </row>
    <row r="382" spans="1:1" x14ac:dyDescent="0.25">
      <c r="A382" t="s">
        <v>1651</v>
      </c>
    </row>
    <row r="383" spans="1:1" x14ac:dyDescent="0.25">
      <c r="A383" t="s">
        <v>1652</v>
      </c>
    </row>
    <row r="384" spans="1:1" x14ac:dyDescent="0.25">
      <c r="A384" t="s">
        <v>1653</v>
      </c>
    </row>
    <row r="385" spans="1:1" x14ac:dyDescent="0.25">
      <c r="A385" t="s">
        <v>1654</v>
      </c>
    </row>
    <row r="386" spans="1:1" x14ac:dyDescent="0.25">
      <c r="A386" t="s">
        <v>1655</v>
      </c>
    </row>
    <row r="387" spans="1:1" x14ac:dyDescent="0.25">
      <c r="A387" t="s">
        <v>1656</v>
      </c>
    </row>
    <row r="388" spans="1:1" x14ac:dyDescent="0.25">
      <c r="A388" t="s">
        <v>1657</v>
      </c>
    </row>
    <row r="389" spans="1:1" x14ac:dyDescent="0.25">
      <c r="A389" t="s">
        <v>1658</v>
      </c>
    </row>
    <row r="390" spans="1:1" x14ac:dyDescent="0.25">
      <c r="A390" t="s">
        <v>1659</v>
      </c>
    </row>
    <row r="391" spans="1:1" x14ac:dyDescent="0.25">
      <c r="A391" t="s">
        <v>1660</v>
      </c>
    </row>
    <row r="392" spans="1:1" x14ac:dyDescent="0.25">
      <c r="A392" t="s">
        <v>1661</v>
      </c>
    </row>
    <row r="393" spans="1:1" x14ac:dyDescent="0.25">
      <c r="A393" t="s">
        <v>1662</v>
      </c>
    </row>
    <row r="394" spans="1:1" x14ac:dyDescent="0.25">
      <c r="A394" t="s">
        <v>1663</v>
      </c>
    </row>
    <row r="395" spans="1:1" x14ac:dyDescent="0.25">
      <c r="A395" t="s">
        <v>1664</v>
      </c>
    </row>
    <row r="396" spans="1:1" x14ac:dyDescent="0.25">
      <c r="A396" t="s">
        <v>1665</v>
      </c>
    </row>
    <row r="397" spans="1:1" x14ac:dyDescent="0.25">
      <c r="A397" t="s">
        <v>1666</v>
      </c>
    </row>
    <row r="398" spans="1:1" x14ac:dyDescent="0.25">
      <c r="A398" t="s">
        <v>1667</v>
      </c>
    </row>
    <row r="399" spans="1:1" x14ac:dyDescent="0.25">
      <c r="A399" t="s">
        <v>1668</v>
      </c>
    </row>
    <row r="400" spans="1:1" x14ac:dyDescent="0.25">
      <c r="A400" t="s">
        <v>1669</v>
      </c>
    </row>
    <row r="401" spans="1:1" x14ac:dyDescent="0.25">
      <c r="A401" t="s">
        <v>1670</v>
      </c>
    </row>
    <row r="402" spans="1:1" x14ac:dyDescent="0.25">
      <c r="A402" t="s">
        <v>1671</v>
      </c>
    </row>
    <row r="403" spans="1:1" x14ac:dyDescent="0.25">
      <c r="A403" t="s">
        <v>1672</v>
      </c>
    </row>
    <row r="404" spans="1:1" x14ac:dyDescent="0.25">
      <c r="A404" t="s">
        <v>1673</v>
      </c>
    </row>
    <row r="405" spans="1:1" x14ac:dyDescent="0.25">
      <c r="A405" t="s">
        <v>1674</v>
      </c>
    </row>
    <row r="406" spans="1:1" x14ac:dyDescent="0.25">
      <c r="A406" t="s">
        <v>1675</v>
      </c>
    </row>
    <row r="407" spans="1:1" x14ac:dyDescent="0.25">
      <c r="A407" t="s">
        <v>1676</v>
      </c>
    </row>
    <row r="408" spans="1:1" x14ac:dyDescent="0.25">
      <c r="A408" t="s">
        <v>1677</v>
      </c>
    </row>
    <row r="409" spans="1:1" x14ac:dyDescent="0.25">
      <c r="A409" t="s">
        <v>1678</v>
      </c>
    </row>
    <row r="410" spans="1:1" x14ac:dyDescent="0.25">
      <c r="A410" t="s">
        <v>1679</v>
      </c>
    </row>
    <row r="411" spans="1:1" x14ac:dyDescent="0.25">
      <c r="A411" t="s">
        <v>1680</v>
      </c>
    </row>
    <row r="412" spans="1:1" x14ac:dyDescent="0.25">
      <c r="A412" t="s">
        <v>1681</v>
      </c>
    </row>
    <row r="413" spans="1:1" x14ac:dyDescent="0.25">
      <c r="A413" t="s">
        <v>1682</v>
      </c>
    </row>
    <row r="414" spans="1:1" x14ac:dyDescent="0.25">
      <c r="A414" t="s">
        <v>1683</v>
      </c>
    </row>
    <row r="415" spans="1:1" x14ac:dyDescent="0.25">
      <c r="A415" t="s">
        <v>1684</v>
      </c>
    </row>
    <row r="416" spans="1:1" x14ac:dyDescent="0.25">
      <c r="A416" t="s">
        <v>1685</v>
      </c>
    </row>
    <row r="417" spans="1:1" x14ac:dyDescent="0.25">
      <c r="A417" t="s">
        <v>1686</v>
      </c>
    </row>
    <row r="418" spans="1:1" x14ac:dyDescent="0.25">
      <c r="A418" t="s">
        <v>1687</v>
      </c>
    </row>
    <row r="419" spans="1:1" x14ac:dyDescent="0.25">
      <c r="A419" t="s">
        <v>1688</v>
      </c>
    </row>
    <row r="420" spans="1:1" x14ac:dyDescent="0.25">
      <c r="A420" t="s">
        <v>1689</v>
      </c>
    </row>
    <row r="421" spans="1:1" x14ac:dyDescent="0.25">
      <c r="A421" t="s">
        <v>1690</v>
      </c>
    </row>
    <row r="422" spans="1:1" x14ac:dyDescent="0.25">
      <c r="A422" t="s">
        <v>1691</v>
      </c>
    </row>
    <row r="423" spans="1:1" x14ac:dyDescent="0.25">
      <c r="A423" t="s">
        <v>1692</v>
      </c>
    </row>
    <row r="424" spans="1:1" x14ac:dyDescent="0.25">
      <c r="A424" t="s">
        <v>1693</v>
      </c>
    </row>
    <row r="425" spans="1:1" x14ac:dyDescent="0.25">
      <c r="A425" t="s">
        <v>1694</v>
      </c>
    </row>
    <row r="426" spans="1:1" x14ac:dyDescent="0.25">
      <c r="A426" t="s">
        <v>1695</v>
      </c>
    </row>
    <row r="427" spans="1:1" x14ac:dyDescent="0.25">
      <c r="A427" t="s">
        <v>1696</v>
      </c>
    </row>
    <row r="428" spans="1:1" x14ac:dyDescent="0.25">
      <c r="A428" t="s">
        <v>1697</v>
      </c>
    </row>
    <row r="429" spans="1:1" x14ac:dyDescent="0.25">
      <c r="A429" t="s">
        <v>1698</v>
      </c>
    </row>
    <row r="430" spans="1:1" x14ac:dyDescent="0.25">
      <c r="A430" t="s">
        <v>1699</v>
      </c>
    </row>
    <row r="431" spans="1:1" x14ac:dyDescent="0.25">
      <c r="A431" t="s">
        <v>1700</v>
      </c>
    </row>
    <row r="432" spans="1:1" x14ac:dyDescent="0.25">
      <c r="A432" t="s">
        <v>1701</v>
      </c>
    </row>
    <row r="433" spans="1:1" x14ac:dyDescent="0.25">
      <c r="A433" t="s">
        <v>1702</v>
      </c>
    </row>
    <row r="434" spans="1:1" x14ac:dyDescent="0.25">
      <c r="A434" t="s">
        <v>1703</v>
      </c>
    </row>
    <row r="435" spans="1:1" x14ac:dyDescent="0.25">
      <c r="A435" t="s">
        <v>1704</v>
      </c>
    </row>
    <row r="436" spans="1:1" x14ac:dyDescent="0.25">
      <c r="A436" t="s">
        <v>1705</v>
      </c>
    </row>
    <row r="437" spans="1:1" x14ac:dyDescent="0.25">
      <c r="A437" t="s">
        <v>1706</v>
      </c>
    </row>
    <row r="438" spans="1:1" x14ac:dyDescent="0.25">
      <c r="A438" t="s">
        <v>1707</v>
      </c>
    </row>
    <row r="439" spans="1:1" x14ac:dyDescent="0.25">
      <c r="A439" t="s">
        <v>1708</v>
      </c>
    </row>
    <row r="440" spans="1:1" x14ac:dyDescent="0.25">
      <c r="A440" t="s">
        <v>1709</v>
      </c>
    </row>
    <row r="441" spans="1:1" x14ac:dyDescent="0.25">
      <c r="A441" t="s">
        <v>1710</v>
      </c>
    </row>
    <row r="442" spans="1:1" x14ac:dyDescent="0.25">
      <c r="A442" t="s">
        <v>1711</v>
      </c>
    </row>
    <row r="443" spans="1:1" x14ac:dyDescent="0.25">
      <c r="A443" t="s">
        <v>1712</v>
      </c>
    </row>
    <row r="444" spans="1:1" x14ac:dyDescent="0.25">
      <c r="A444" t="s">
        <v>1713</v>
      </c>
    </row>
    <row r="445" spans="1:1" x14ac:dyDescent="0.25">
      <c r="A445" t="s">
        <v>1714</v>
      </c>
    </row>
    <row r="446" spans="1:1" x14ac:dyDescent="0.25">
      <c r="A446" t="s">
        <v>1715</v>
      </c>
    </row>
    <row r="447" spans="1:1" x14ac:dyDescent="0.25">
      <c r="A447" t="s">
        <v>1716</v>
      </c>
    </row>
    <row r="448" spans="1:1" x14ac:dyDescent="0.25">
      <c r="A448" t="s">
        <v>1717</v>
      </c>
    </row>
    <row r="449" spans="1:1" x14ac:dyDescent="0.25">
      <c r="A449" t="s">
        <v>1718</v>
      </c>
    </row>
    <row r="450" spans="1:1" x14ac:dyDescent="0.25">
      <c r="A450" t="s">
        <v>1719</v>
      </c>
    </row>
    <row r="451" spans="1:1" x14ac:dyDescent="0.25">
      <c r="A451" t="s">
        <v>1720</v>
      </c>
    </row>
    <row r="452" spans="1:1" x14ac:dyDescent="0.25">
      <c r="A452" t="s">
        <v>1721</v>
      </c>
    </row>
    <row r="453" spans="1:1" x14ac:dyDescent="0.25">
      <c r="A453" t="s">
        <v>1722</v>
      </c>
    </row>
    <row r="454" spans="1:1" x14ac:dyDescent="0.25">
      <c r="A454" t="s">
        <v>1723</v>
      </c>
    </row>
    <row r="455" spans="1:1" x14ac:dyDescent="0.25">
      <c r="A455" t="s">
        <v>1724</v>
      </c>
    </row>
    <row r="456" spans="1:1" x14ac:dyDescent="0.25">
      <c r="A456" t="s">
        <v>1725</v>
      </c>
    </row>
    <row r="457" spans="1:1" x14ac:dyDescent="0.25">
      <c r="A457" t="s">
        <v>1726</v>
      </c>
    </row>
    <row r="458" spans="1:1" x14ac:dyDescent="0.25">
      <c r="A458" t="s">
        <v>1727</v>
      </c>
    </row>
    <row r="459" spans="1:1" x14ac:dyDescent="0.25">
      <c r="A459" t="s">
        <v>1728</v>
      </c>
    </row>
    <row r="460" spans="1:1" x14ac:dyDescent="0.25">
      <c r="A460" t="s">
        <v>1729</v>
      </c>
    </row>
    <row r="461" spans="1:1" x14ac:dyDescent="0.25">
      <c r="A461" t="s">
        <v>1730</v>
      </c>
    </row>
    <row r="462" spans="1:1" x14ac:dyDescent="0.25">
      <c r="A462" t="s">
        <v>1731</v>
      </c>
    </row>
    <row r="463" spans="1:1" x14ac:dyDescent="0.25">
      <c r="A463" t="s">
        <v>1732</v>
      </c>
    </row>
    <row r="464" spans="1:1" x14ac:dyDescent="0.25">
      <c r="A464" t="s">
        <v>1733</v>
      </c>
    </row>
    <row r="465" spans="1:1" x14ac:dyDescent="0.25">
      <c r="A465" t="s">
        <v>1734</v>
      </c>
    </row>
    <row r="466" spans="1:1" x14ac:dyDescent="0.25">
      <c r="A466" t="s">
        <v>1735</v>
      </c>
    </row>
    <row r="467" spans="1:1" x14ac:dyDescent="0.25">
      <c r="A467" t="s">
        <v>1736</v>
      </c>
    </row>
    <row r="468" spans="1:1" x14ac:dyDescent="0.25">
      <c r="A468" t="s">
        <v>1737</v>
      </c>
    </row>
    <row r="469" spans="1:1" x14ac:dyDescent="0.25">
      <c r="A469" s="8" t="s">
        <v>1738</v>
      </c>
    </row>
    <row r="470" spans="1:1" x14ac:dyDescent="0.25">
      <c r="A470" t="s">
        <v>1739</v>
      </c>
    </row>
    <row r="471" spans="1:1" x14ac:dyDescent="0.25">
      <c r="A471" s="8" t="s">
        <v>1740</v>
      </c>
    </row>
    <row r="472" spans="1:1" x14ac:dyDescent="0.25">
      <c r="A472" t="s">
        <v>1741</v>
      </c>
    </row>
    <row r="473" spans="1:1" x14ac:dyDescent="0.25">
      <c r="A473" t="s">
        <v>1742</v>
      </c>
    </row>
    <row r="474" spans="1:1" x14ac:dyDescent="0.25">
      <c r="A474" t="s">
        <v>1743</v>
      </c>
    </row>
    <row r="475" spans="1:1" x14ac:dyDescent="0.25">
      <c r="A475" t="s">
        <v>1744</v>
      </c>
    </row>
    <row r="476" spans="1:1" x14ac:dyDescent="0.25">
      <c r="A476" t="s">
        <v>1745</v>
      </c>
    </row>
    <row r="477" spans="1:1" x14ac:dyDescent="0.25">
      <c r="A477" t="s">
        <v>1746</v>
      </c>
    </row>
    <row r="478" spans="1:1" x14ac:dyDescent="0.25">
      <c r="A478" t="s">
        <v>1747</v>
      </c>
    </row>
    <row r="479" spans="1:1" x14ac:dyDescent="0.25">
      <c r="A479" t="s">
        <v>1748</v>
      </c>
    </row>
    <row r="480" spans="1:1" x14ac:dyDescent="0.25">
      <c r="A480" t="s">
        <v>1749</v>
      </c>
    </row>
    <row r="481" spans="1:1" x14ac:dyDescent="0.25">
      <c r="A481" t="s">
        <v>1750</v>
      </c>
    </row>
    <row r="482" spans="1:1" x14ac:dyDescent="0.25">
      <c r="A482" t="s">
        <v>1751</v>
      </c>
    </row>
    <row r="483" spans="1:1" x14ac:dyDescent="0.25">
      <c r="A483" t="s">
        <v>1752</v>
      </c>
    </row>
    <row r="484" spans="1:1" x14ac:dyDescent="0.25">
      <c r="A484" t="s">
        <v>1753</v>
      </c>
    </row>
    <row r="485" spans="1:1" x14ac:dyDescent="0.25">
      <c r="A485" t="s">
        <v>1754</v>
      </c>
    </row>
    <row r="486" spans="1:1" x14ac:dyDescent="0.25">
      <c r="A486" t="s">
        <v>1755</v>
      </c>
    </row>
    <row r="487" spans="1:1" x14ac:dyDescent="0.25">
      <c r="A487" t="s">
        <v>1756</v>
      </c>
    </row>
    <row r="488" spans="1:1" x14ac:dyDescent="0.25">
      <c r="A488" t="s">
        <v>1757</v>
      </c>
    </row>
    <row r="489" spans="1:1" x14ac:dyDescent="0.25">
      <c r="A489" t="s">
        <v>1758</v>
      </c>
    </row>
    <row r="490" spans="1:1" x14ac:dyDescent="0.25">
      <c r="A490" t="s">
        <v>1759</v>
      </c>
    </row>
    <row r="491" spans="1:1" x14ac:dyDescent="0.25">
      <c r="A491" t="s">
        <v>1760</v>
      </c>
    </row>
    <row r="492" spans="1:1" x14ac:dyDescent="0.25">
      <c r="A492" t="s">
        <v>1761</v>
      </c>
    </row>
    <row r="493" spans="1:1" x14ac:dyDescent="0.25">
      <c r="A493" t="s">
        <v>1762</v>
      </c>
    </row>
    <row r="494" spans="1:1" x14ac:dyDescent="0.25">
      <c r="A494" t="s">
        <v>1763</v>
      </c>
    </row>
    <row r="495" spans="1:1" x14ac:dyDescent="0.25">
      <c r="A495" t="s">
        <v>1764</v>
      </c>
    </row>
    <row r="496" spans="1:1" x14ac:dyDescent="0.25">
      <c r="A496" t="s">
        <v>1765</v>
      </c>
    </row>
    <row r="497" spans="1:1" x14ac:dyDescent="0.25">
      <c r="A497" t="s">
        <v>1766</v>
      </c>
    </row>
    <row r="498" spans="1:1" x14ac:dyDescent="0.25">
      <c r="A498" t="s">
        <v>1767</v>
      </c>
    </row>
    <row r="499" spans="1:1" x14ac:dyDescent="0.25">
      <c r="A499" t="s">
        <v>1768</v>
      </c>
    </row>
    <row r="500" spans="1:1" x14ac:dyDescent="0.25">
      <c r="A500" t="s">
        <v>1769</v>
      </c>
    </row>
    <row r="501" spans="1:1" x14ac:dyDescent="0.25">
      <c r="A501" t="s">
        <v>1770</v>
      </c>
    </row>
    <row r="502" spans="1:1" x14ac:dyDescent="0.25">
      <c r="A502" t="s">
        <v>1771</v>
      </c>
    </row>
    <row r="503" spans="1:1" x14ac:dyDescent="0.25">
      <c r="A503" t="s">
        <v>1772</v>
      </c>
    </row>
    <row r="504" spans="1:1" x14ac:dyDescent="0.25">
      <c r="A504" t="s">
        <v>1773</v>
      </c>
    </row>
    <row r="505" spans="1:1" x14ac:dyDescent="0.25">
      <c r="A505" t="s">
        <v>1774</v>
      </c>
    </row>
    <row r="506" spans="1:1" x14ac:dyDescent="0.25">
      <c r="A506" t="s">
        <v>1775</v>
      </c>
    </row>
    <row r="507" spans="1:1" x14ac:dyDescent="0.25">
      <c r="A507" t="s">
        <v>1776</v>
      </c>
    </row>
    <row r="508" spans="1:1" x14ac:dyDescent="0.25">
      <c r="A508" t="s">
        <v>1777</v>
      </c>
    </row>
    <row r="509" spans="1:1" x14ac:dyDescent="0.25">
      <c r="A509" t="s">
        <v>1778</v>
      </c>
    </row>
    <row r="510" spans="1:1" x14ac:dyDescent="0.25">
      <c r="A510" t="s">
        <v>1779</v>
      </c>
    </row>
    <row r="511" spans="1:1" x14ac:dyDescent="0.25">
      <c r="A511" t="s">
        <v>1780</v>
      </c>
    </row>
    <row r="512" spans="1:1" x14ac:dyDescent="0.25">
      <c r="A512" t="s">
        <v>1781</v>
      </c>
    </row>
    <row r="513" spans="1:1" x14ac:dyDescent="0.25">
      <c r="A513" t="s">
        <v>1782</v>
      </c>
    </row>
    <row r="514" spans="1:1" x14ac:dyDescent="0.25">
      <c r="A514" t="s">
        <v>1783</v>
      </c>
    </row>
    <row r="515" spans="1:1" x14ac:dyDescent="0.25">
      <c r="A515" t="s">
        <v>1784</v>
      </c>
    </row>
    <row r="516" spans="1:1" x14ac:dyDescent="0.25">
      <c r="A516" t="s">
        <v>1785</v>
      </c>
    </row>
    <row r="517" spans="1:1" x14ac:dyDescent="0.25">
      <c r="A517" t="s">
        <v>1786</v>
      </c>
    </row>
    <row r="518" spans="1:1" x14ac:dyDescent="0.25">
      <c r="A518" t="s">
        <v>1787</v>
      </c>
    </row>
    <row r="519" spans="1:1" x14ac:dyDescent="0.25">
      <c r="A519" t="s">
        <v>1788</v>
      </c>
    </row>
    <row r="520" spans="1:1" x14ac:dyDescent="0.25">
      <c r="A520" t="s">
        <v>1789</v>
      </c>
    </row>
    <row r="521" spans="1:1" x14ac:dyDescent="0.25">
      <c r="A521" t="s">
        <v>1790</v>
      </c>
    </row>
    <row r="522" spans="1:1" x14ac:dyDescent="0.25">
      <c r="A522" t="s">
        <v>1791</v>
      </c>
    </row>
    <row r="523" spans="1:1" x14ac:dyDescent="0.25">
      <c r="A523" t="s">
        <v>1792</v>
      </c>
    </row>
    <row r="524" spans="1:1" x14ac:dyDescent="0.25">
      <c r="A524" t="s">
        <v>1793</v>
      </c>
    </row>
    <row r="525" spans="1:1" x14ac:dyDescent="0.25">
      <c r="A525" t="s">
        <v>1794</v>
      </c>
    </row>
    <row r="526" spans="1:1" x14ac:dyDescent="0.25">
      <c r="A526" t="s">
        <v>1795</v>
      </c>
    </row>
    <row r="527" spans="1:1" x14ac:dyDescent="0.25">
      <c r="A527" t="s">
        <v>1796</v>
      </c>
    </row>
    <row r="528" spans="1:1" x14ac:dyDescent="0.25">
      <c r="A528" t="s">
        <v>1797</v>
      </c>
    </row>
    <row r="529" spans="1:1" x14ac:dyDescent="0.25">
      <c r="A529" t="s">
        <v>1798</v>
      </c>
    </row>
    <row r="530" spans="1:1" x14ac:dyDescent="0.25">
      <c r="A530" t="s">
        <v>1799</v>
      </c>
    </row>
    <row r="531" spans="1:1" x14ac:dyDescent="0.25">
      <c r="A531" t="s">
        <v>1800</v>
      </c>
    </row>
    <row r="532" spans="1:1" x14ac:dyDescent="0.25">
      <c r="A532" t="s">
        <v>1801</v>
      </c>
    </row>
    <row r="533" spans="1:1" x14ac:dyDescent="0.25">
      <c r="A533" t="s">
        <v>1802</v>
      </c>
    </row>
    <row r="534" spans="1:1" x14ac:dyDescent="0.25">
      <c r="A534" t="s">
        <v>1803</v>
      </c>
    </row>
    <row r="535" spans="1:1" x14ac:dyDescent="0.25">
      <c r="A535" t="s">
        <v>1804</v>
      </c>
    </row>
    <row r="536" spans="1:1" x14ac:dyDescent="0.25">
      <c r="A536" t="s">
        <v>1805</v>
      </c>
    </row>
    <row r="537" spans="1:1" x14ac:dyDescent="0.25">
      <c r="A537" t="s">
        <v>1806</v>
      </c>
    </row>
    <row r="538" spans="1:1" x14ac:dyDescent="0.25">
      <c r="A538" t="s">
        <v>1807</v>
      </c>
    </row>
    <row r="539" spans="1:1" x14ac:dyDescent="0.25">
      <c r="A539" t="s">
        <v>1808</v>
      </c>
    </row>
    <row r="540" spans="1:1" x14ac:dyDescent="0.25">
      <c r="A540" t="s">
        <v>1809</v>
      </c>
    </row>
    <row r="541" spans="1:1" x14ac:dyDescent="0.25">
      <c r="A541" t="s">
        <v>1810</v>
      </c>
    </row>
    <row r="542" spans="1:1" x14ac:dyDescent="0.25">
      <c r="A542" t="s">
        <v>1811</v>
      </c>
    </row>
    <row r="543" spans="1:1" x14ac:dyDescent="0.25">
      <c r="A543" t="s">
        <v>1812</v>
      </c>
    </row>
    <row r="544" spans="1:1" x14ac:dyDescent="0.25">
      <c r="A544" t="s">
        <v>1813</v>
      </c>
    </row>
    <row r="545" spans="1:1" x14ac:dyDescent="0.25">
      <c r="A545" t="s">
        <v>1814</v>
      </c>
    </row>
    <row r="546" spans="1:1" x14ac:dyDescent="0.25">
      <c r="A546" t="s">
        <v>1815</v>
      </c>
    </row>
    <row r="547" spans="1:1" x14ac:dyDescent="0.25">
      <c r="A547" t="s">
        <v>1816</v>
      </c>
    </row>
    <row r="548" spans="1:1" x14ac:dyDescent="0.25">
      <c r="A548" t="s">
        <v>1817</v>
      </c>
    </row>
    <row r="549" spans="1:1" x14ac:dyDescent="0.25">
      <c r="A549" t="s">
        <v>1818</v>
      </c>
    </row>
    <row r="550" spans="1:1" x14ac:dyDescent="0.25">
      <c r="A550" t="s">
        <v>1819</v>
      </c>
    </row>
    <row r="551" spans="1:1" x14ac:dyDescent="0.25">
      <c r="A551" t="s">
        <v>1820</v>
      </c>
    </row>
    <row r="552" spans="1:1" x14ac:dyDescent="0.25">
      <c r="A552" t="s">
        <v>1821</v>
      </c>
    </row>
    <row r="553" spans="1:1" x14ac:dyDescent="0.25">
      <c r="A553" t="s">
        <v>1822</v>
      </c>
    </row>
    <row r="554" spans="1:1" x14ac:dyDescent="0.25">
      <c r="A554" t="s">
        <v>1823</v>
      </c>
    </row>
    <row r="555" spans="1:1" x14ac:dyDescent="0.25">
      <c r="A555" t="s">
        <v>1824</v>
      </c>
    </row>
    <row r="556" spans="1:1" x14ac:dyDescent="0.25">
      <c r="A556" t="s">
        <v>1825</v>
      </c>
    </row>
    <row r="557" spans="1:1" x14ac:dyDescent="0.25">
      <c r="A557" t="s">
        <v>1826</v>
      </c>
    </row>
    <row r="558" spans="1:1" x14ac:dyDescent="0.25">
      <c r="A558" t="s">
        <v>1827</v>
      </c>
    </row>
    <row r="559" spans="1:1" x14ac:dyDescent="0.25">
      <c r="A559" t="s">
        <v>1828</v>
      </c>
    </row>
    <row r="560" spans="1:1" x14ac:dyDescent="0.25">
      <c r="A560" t="s">
        <v>1829</v>
      </c>
    </row>
    <row r="561" spans="1:1" x14ac:dyDescent="0.25">
      <c r="A561" t="s">
        <v>1830</v>
      </c>
    </row>
    <row r="562" spans="1:1" x14ac:dyDescent="0.25">
      <c r="A562" t="s">
        <v>1831</v>
      </c>
    </row>
    <row r="563" spans="1:1" x14ac:dyDescent="0.25">
      <c r="A563" t="s">
        <v>1832</v>
      </c>
    </row>
    <row r="564" spans="1:1" x14ac:dyDescent="0.25">
      <c r="A564" t="s">
        <v>1833</v>
      </c>
    </row>
    <row r="565" spans="1:1" x14ac:dyDescent="0.25">
      <c r="A565" t="s">
        <v>1834</v>
      </c>
    </row>
    <row r="566" spans="1:1" x14ac:dyDescent="0.25">
      <c r="A566" t="s">
        <v>1835</v>
      </c>
    </row>
    <row r="567" spans="1:1" x14ac:dyDescent="0.25">
      <c r="A567" t="s">
        <v>1836</v>
      </c>
    </row>
    <row r="568" spans="1:1" x14ac:dyDescent="0.25">
      <c r="A568" t="s">
        <v>1837</v>
      </c>
    </row>
    <row r="569" spans="1:1" x14ac:dyDescent="0.25">
      <c r="A569" t="s">
        <v>1838</v>
      </c>
    </row>
    <row r="570" spans="1:1" x14ac:dyDescent="0.25">
      <c r="A570" t="s">
        <v>1839</v>
      </c>
    </row>
    <row r="571" spans="1:1" x14ac:dyDescent="0.25">
      <c r="A571" t="s">
        <v>1840</v>
      </c>
    </row>
    <row r="572" spans="1:1" x14ac:dyDescent="0.25">
      <c r="A572" t="s">
        <v>1841</v>
      </c>
    </row>
    <row r="573" spans="1:1" x14ac:dyDescent="0.25">
      <c r="A573" t="s">
        <v>1842</v>
      </c>
    </row>
    <row r="574" spans="1:1" x14ac:dyDescent="0.25">
      <c r="A574" t="s">
        <v>1843</v>
      </c>
    </row>
    <row r="575" spans="1:1" x14ac:dyDescent="0.25">
      <c r="A575" t="s">
        <v>1844</v>
      </c>
    </row>
    <row r="576" spans="1:1" x14ac:dyDescent="0.25">
      <c r="A576" t="s">
        <v>1845</v>
      </c>
    </row>
    <row r="577" spans="1:1" x14ac:dyDescent="0.25">
      <c r="A577" t="s">
        <v>1846</v>
      </c>
    </row>
    <row r="578" spans="1:1" x14ac:dyDescent="0.25">
      <c r="A578" t="s">
        <v>1847</v>
      </c>
    </row>
    <row r="579" spans="1:1" x14ac:dyDescent="0.25">
      <c r="A579" t="s">
        <v>1848</v>
      </c>
    </row>
    <row r="580" spans="1:1" x14ac:dyDescent="0.25">
      <c r="A580" t="s">
        <v>1849</v>
      </c>
    </row>
    <row r="581" spans="1:1" x14ac:dyDescent="0.25">
      <c r="A581" t="s">
        <v>1850</v>
      </c>
    </row>
    <row r="582" spans="1:1" x14ac:dyDescent="0.25">
      <c r="A582" t="s">
        <v>1851</v>
      </c>
    </row>
    <row r="583" spans="1:1" x14ac:dyDescent="0.25">
      <c r="A583" t="s">
        <v>1852</v>
      </c>
    </row>
    <row r="584" spans="1:1" x14ac:dyDescent="0.25">
      <c r="A584" t="s">
        <v>1853</v>
      </c>
    </row>
    <row r="585" spans="1:1" x14ac:dyDescent="0.25">
      <c r="A585" t="s">
        <v>1854</v>
      </c>
    </row>
    <row r="586" spans="1:1" x14ac:dyDescent="0.25">
      <c r="A586" t="s">
        <v>1855</v>
      </c>
    </row>
    <row r="587" spans="1:1" x14ac:dyDescent="0.25">
      <c r="A587" t="s">
        <v>1856</v>
      </c>
    </row>
    <row r="588" spans="1:1" x14ac:dyDescent="0.25">
      <c r="A588" t="s">
        <v>1857</v>
      </c>
    </row>
    <row r="589" spans="1:1" x14ac:dyDescent="0.25">
      <c r="A589" t="s">
        <v>1858</v>
      </c>
    </row>
    <row r="590" spans="1:1" x14ac:dyDescent="0.25">
      <c r="A590" t="s">
        <v>1859</v>
      </c>
    </row>
    <row r="591" spans="1:1" x14ac:dyDescent="0.25">
      <c r="A591" t="s">
        <v>1860</v>
      </c>
    </row>
    <row r="592" spans="1:1" x14ac:dyDescent="0.25">
      <c r="A592" t="s">
        <v>1861</v>
      </c>
    </row>
    <row r="593" spans="1:1" x14ac:dyDescent="0.25">
      <c r="A593" t="s">
        <v>1862</v>
      </c>
    </row>
    <row r="594" spans="1:1" x14ac:dyDescent="0.25">
      <c r="A594" t="s">
        <v>1863</v>
      </c>
    </row>
    <row r="595" spans="1:1" x14ac:dyDescent="0.25">
      <c r="A595" t="s">
        <v>1864</v>
      </c>
    </row>
    <row r="596" spans="1:1" x14ac:dyDescent="0.25">
      <c r="A596" t="s">
        <v>1865</v>
      </c>
    </row>
    <row r="597" spans="1:1" x14ac:dyDescent="0.25">
      <c r="A597" t="s">
        <v>1866</v>
      </c>
    </row>
    <row r="598" spans="1:1" x14ac:dyDescent="0.25">
      <c r="A598" t="s">
        <v>1867</v>
      </c>
    </row>
    <row r="599" spans="1:1" x14ac:dyDescent="0.25">
      <c r="A599" t="s">
        <v>1868</v>
      </c>
    </row>
    <row r="600" spans="1:1" x14ac:dyDescent="0.25">
      <c r="A600" t="s">
        <v>1869</v>
      </c>
    </row>
    <row r="601" spans="1:1" x14ac:dyDescent="0.25">
      <c r="A601" t="s">
        <v>1870</v>
      </c>
    </row>
    <row r="602" spans="1:1" x14ac:dyDescent="0.25">
      <c r="A602" t="s">
        <v>1871</v>
      </c>
    </row>
    <row r="603" spans="1:1" x14ac:dyDescent="0.25">
      <c r="A603" t="s">
        <v>1872</v>
      </c>
    </row>
    <row r="604" spans="1:1" x14ac:dyDescent="0.25">
      <c r="A604" t="s">
        <v>1873</v>
      </c>
    </row>
    <row r="605" spans="1:1" x14ac:dyDescent="0.25">
      <c r="A605" t="s">
        <v>1874</v>
      </c>
    </row>
    <row r="606" spans="1:1" x14ac:dyDescent="0.25">
      <c r="A606" t="s">
        <v>1875</v>
      </c>
    </row>
    <row r="607" spans="1:1" x14ac:dyDescent="0.25">
      <c r="A607" t="s">
        <v>1876</v>
      </c>
    </row>
    <row r="608" spans="1:1" x14ac:dyDescent="0.25">
      <c r="A608" t="s">
        <v>1877</v>
      </c>
    </row>
    <row r="609" spans="1:1" x14ac:dyDescent="0.25">
      <c r="A609" t="s">
        <v>1878</v>
      </c>
    </row>
    <row r="610" spans="1:1" x14ac:dyDescent="0.25">
      <c r="A610" t="s">
        <v>1879</v>
      </c>
    </row>
    <row r="611" spans="1:1" x14ac:dyDescent="0.25">
      <c r="A611" t="s">
        <v>1880</v>
      </c>
    </row>
    <row r="612" spans="1:1" x14ac:dyDescent="0.25">
      <c r="A612" t="s">
        <v>1881</v>
      </c>
    </row>
    <row r="613" spans="1:1" x14ac:dyDescent="0.25">
      <c r="A613" t="s">
        <v>1882</v>
      </c>
    </row>
    <row r="614" spans="1:1" x14ac:dyDescent="0.25">
      <c r="A614" t="s">
        <v>1883</v>
      </c>
    </row>
    <row r="615" spans="1:1" x14ac:dyDescent="0.25">
      <c r="A615" t="s">
        <v>1884</v>
      </c>
    </row>
    <row r="616" spans="1:1" x14ac:dyDescent="0.25">
      <c r="A616" t="s">
        <v>1885</v>
      </c>
    </row>
    <row r="617" spans="1:1" x14ac:dyDescent="0.25">
      <c r="A617" t="s">
        <v>1886</v>
      </c>
    </row>
    <row r="618" spans="1:1" x14ac:dyDescent="0.25">
      <c r="A618" t="s">
        <v>1887</v>
      </c>
    </row>
    <row r="619" spans="1:1" x14ac:dyDescent="0.25">
      <c r="A619" t="s">
        <v>1888</v>
      </c>
    </row>
    <row r="620" spans="1:1" x14ac:dyDescent="0.25">
      <c r="A620" t="s">
        <v>1889</v>
      </c>
    </row>
    <row r="621" spans="1:1" x14ac:dyDescent="0.25">
      <c r="A621" t="s">
        <v>1890</v>
      </c>
    </row>
    <row r="622" spans="1:1" x14ac:dyDescent="0.25">
      <c r="A622" t="s">
        <v>1891</v>
      </c>
    </row>
    <row r="623" spans="1:1" x14ac:dyDescent="0.25">
      <c r="A623" t="s">
        <v>1892</v>
      </c>
    </row>
    <row r="624" spans="1:1" x14ac:dyDescent="0.25">
      <c r="A624" t="s">
        <v>1893</v>
      </c>
    </row>
    <row r="625" spans="1:1" x14ac:dyDescent="0.25">
      <c r="A625" t="s">
        <v>1894</v>
      </c>
    </row>
    <row r="626" spans="1:1" x14ac:dyDescent="0.25">
      <c r="A626" t="s">
        <v>1895</v>
      </c>
    </row>
    <row r="627" spans="1:1" x14ac:dyDescent="0.25">
      <c r="A627" t="s">
        <v>1896</v>
      </c>
    </row>
    <row r="628" spans="1:1" x14ac:dyDescent="0.25">
      <c r="A628" t="s">
        <v>1897</v>
      </c>
    </row>
    <row r="629" spans="1:1" x14ac:dyDescent="0.25">
      <c r="A629" t="s">
        <v>1898</v>
      </c>
    </row>
    <row r="630" spans="1:1" x14ac:dyDescent="0.25">
      <c r="A630" t="s">
        <v>1899</v>
      </c>
    </row>
    <row r="631" spans="1:1" x14ac:dyDescent="0.25">
      <c r="A631" t="s">
        <v>1900</v>
      </c>
    </row>
    <row r="632" spans="1:1" x14ac:dyDescent="0.25">
      <c r="A632" t="s">
        <v>1901</v>
      </c>
    </row>
    <row r="633" spans="1:1" x14ac:dyDescent="0.25">
      <c r="A633" t="s">
        <v>1902</v>
      </c>
    </row>
    <row r="634" spans="1:1" x14ac:dyDescent="0.25">
      <c r="A634" t="s">
        <v>1903</v>
      </c>
    </row>
    <row r="635" spans="1:1" x14ac:dyDescent="0.25">
      <c r="A635" t="s">
        <v>1904</v>
      </c>
    </row>
    <row r="636" spans="1:1" x14ac:dyDescent="0.25">
      <c r="A636" t="s">
        <v>1905</v>
      </c>
    </row>
    <row r="637" spans="1:1" x14ac:dyDescent="0.25">
      <c r="A637" t="s">
        <v>1906</v>
      </c>
    </row>
    <row r="638" spans="1:1" x14ac:dyDescent="0.25">
      <c r="A638" t="s">
        <v>1907</v>
      </c>
    </row>
    <row r="639" spans="1:1" x14ac:dyDescent="0.25">
      <c r="A639" t="s">
        <v>1908</v>
      </c>
    </row>
    <row r="640" spans="1:1" x14ac:dyDescent="0.25">
      <c r="A640" t="s">
        <v>1909</v>
      </c>
    </row>
    <row r="641" spans="1:1" x14ac:dyDescent="0.25">
      <c r="A641" t="s">
        <v>1910</v>
      </c>
    </row>
    <row r="642" spans="1:1" x14ac:dyDescent="0.25">
      <c r="A642" t="s">
        <v>1911</v>
      </c>
    </row>
    <row r="643" spans="1:1" x14ac:dyDescent="0.25">
      <c r="A643" t="s">
        <v>1912</v>
      </c>
    </row>
    <row r="644" spans="1:1" x14ac:dyDescent="0.25">
      <c r="A644" t="s">
        <v>1913</v>
      </c>
    </row>
    <row r="645" spans="1:1" x14ac:dyDescent="0.25">
      <c r="A645" t="s">
        <v>1914</v>
      </c>
    </row>
    <row r="646" spans="1:1" x14ac:dyDescent="0.25">
      <c r="A646" t="s">
        <v>1915</v>
      </c>
    </row>
    <row r="647" spans="1:1" x14ac:dyDescent="0.25">
      <c r="A647" t="s">
        <v>1916</v>
      </c>
    </row>
    <row r="648" spans="1:1" x14ac:dyDescent="0.25">
      <c r="A648" t="s">
        <v>1917</v>
      </c>
    </row>
    <row r="649" spans="1:1" x14ac:dyDescent="0.25">
      <c r="A649" t="s">
        <v>1918</v>
      </c>
    </row>
    <row r="650" spans="1:1" x14ac:dyDescent="0.25">
      <c r="A650" t="s">
        <v>1919</v>
      </c>
    </row>
    <row r="651" spans="1:1" x14ac:dyDescent="0.25">
      <c r="A651" t="s">
        <v>1920</v>
      </c>
    </row>
    <row r="652" spans="1:1" x14ac:dyDescent="0.25">
      <c r="A652" t="s">
        <v>1921</v>
      </c>
    </row>
    <row r="653" spans="1:1" x14ac:dyDescent="0.25">
      <c r="A653" t="s">
        <v>1922</v>
      </c>
    </row>
    <row r="654" spans="1:1" x14ac:dyDescent="0.25">
      <c r="A654" t="s">
        <v>1923</v>
      </c>
    </row>
    <row r="655" spans="1:1" x14ac:dyDescent="0.25">
      <c r="A655" t="s">
        <v>1924</v>
      </c>
    </row>
    <row r="656" spans="1:1" x14ac:dyDescent="0.25">
      <c r="A656" t="s">
        <v>1925</v>
      </c>
    </row>
    <row r="657" spans="1:1" x14ac:dyDescent="0.25">
      <c r="A657" t="s">
        <v>1926</v>
      </c>
    </row>
    <row r="658" spans="1:1" x14ac:dyDescent="0.25">
      <c r="A658" t="s">
        <v>1927</v>
      </c>
    </row>
    <row r="659" spans="1:1" x14ac:dyDescent="0.25">
      <c r="A659" t="s">
        <v>1928</v>
      </c>
    </row>
    <row r="660" spans="1:1" x14ac:dyDescent="0.25">
      <c r="A660" t="s">
        <v>1929</v>
      </c>
    </row>
    <row r="661" spans="1:1" x14ac:dyDescent="0.25">
      <c r="A661" t="s">
        <v>1930</v>
      </c>
    </row>
    <row r="662" spans="1:1" x14ac:dyDescent="0.25">
      <c r="A662" t="s">
        <v>1931</v>
      </c>
    </row>
    <row r="663" spans="1:1" x14ac:dyDescent="0.25">
      <c r="A663" t="s">
        <v>1932</v>
      </c>
    </row>
    <row r="664" spans="1:1" x14ac:dyDescent="0.25">
      <c r="A664" t="s">
        <v>1933</v>
      </c>
    </row>
    <row r="665" spans="1:1" x14ac:dyDescent="0.25">
      <c r="A665" t="s">
        <v>1934</v>
      </c>
    </row>
    <row r="666" spans="1:1" x14ac:dyDescent="0.25">
      <c r="A666" t="s">
        <v>1935</v>
      </c>
    </row>
    <row r="667" spans="1:1" x14ac:dyDescent="0.25">
      <c r="A667" t="s">
        <v>1936</v>
      </c>
    </row>
    <row r="668" spans="1:1" x14ac:dyDescent="0.25">
      <c r="A668" t="s">
        <v>1937</v>
      </c>
    </row>
    <row r="669" spans="1:1" x14ac:dyDescent="0.25">
      <c r="A669" t="s">
        <v>1938</v>
      </c>
    </row>
    <row r="670" spans="1:1" x14ac:dyDescent="0.25">
      <c r="A670" t="s">
        <v>1939</v>
      </c>
    </row>
    <row r="671" spans="1:1" x14ac:dyDescent="0.25">
      <c r="A671" t="s">
        <v>1940</v>
      </c>
    </row>
    <row r="672" spans="1:1" x14ac:dyDescent="0.25">
      <c r="A672" t="s">
        <v>1941</v>
      </c>
    </row>
    <row r="673" spans="1:1" x14ac:dyDescent="0.25">
      <c r="A673" t="s">
        <v>1942</v>
      </c>
    </row>
    <row r="674" spans="1:1" x14ac:dyDescent="0.25">
      <c r="A674" t="s">
        <v>1943</v>
      </c>
    </row>
    <row r="675" spans="1:1" x14ac:dyDescent="0.25">
      <c r="A675" t="s">
        <v>1944</v>
      </c>
    </row>
    <row r="676" spans="1:1" x14ac:dyDescent="0.25">
      <c r="A676" t="s">
        <v>1945</v>
      </c>
    </row>
    <row r="677" spans="1:1" x14ac:dyDescent="0.25">
      <c r="A677" t="s">
        <v>1946</v>
      </c>
    </row>
    <row r="678" spans="1:1" x14ac:dyDescent="0.25">
      <c r="A678" t="s">
        <v>1947</v>
      </c>
    </row>
    <row r="679" spans="1:1" x14ac:dyDescent="0.25">
      <c r="A679" t="s">
        <v>1948</v>
      </c>
    </row>
    <row r="680" spans="1:1" x14ac:dyDescent="0.25">
      <c r="A680" t="s">
        <v>1949</v>
      </c>
    </row>
    <row r="681" spans="1:1" x14ac:dyDescent="0.25">
      <c r="A681" t="s">
        <v>1950</v>
      </c>
    </row>
    <row r="682" spans="1:1" x14ac:dyDescent="0.25">
      <c r="A682" t="s">
        <v>1951</v>
      </c>
    </row>
    <row r="683" spans="1:1" x14ac:dyDescent="0.25">
      <c r="A683" t="s">
        <v>1952</v>
      </c>
    </row>
    <row r="684" spans="1:1" x14ac:dyDescent="0.25">
      <c r="A684" t="s">
        <v>1953</v>
      </c>
    </row>
    <row r="685" spans="1:1" x14ac:dyDescent="0.25">
      <c r="A685" t="s">
        <v>1954</v>
      </c>
    </row>
    <row r="686" spans="1:1" x14ac:dyDescent="0.25">
      <c r="A686" t="s">
        <v>1955</v>
      </c>
    </row>
    <row r="687" spans="1:1" x14ac:dyDescent="0.25">
      <c r="A687" t="s">
        <v>1956</v>
      </c>
    </row>
    <row r="688" spans="1:1" x14ac:dyDescent="0.25">
      <c r="A688" t="s">
        <v>1957</v>
      </c>
    </row>
    <row r="689" spans="1:1" x14ac:dyDescent="0.25">
      <c r="A689" t="s">
        <v>1958</v>
      </c>
    </row>
    <row r="690" spans="1:1" x14ac:dyDescent="0.25">
      <c r="A690" t="s">
        <v>1959</v>
      </c>
    </row>
    <row r="691" spans="1:1" x14ac:dyDescent="0.25">
      <c r="A691" t="s">
        <v>1960</v>
      </c>
    </row>
    <row r="692" spans="1:1" x14ac:dyDescent="0.25">
      <c r="A692" t="s">
        <v>1961</v>
      </c>
    </row>
    <row r="693" spans="1:1" x14ac:dyDescent="0.25">
      <c r="A693" t="s">
        <v>1962</v>
      </c>
    </row>
    <row r="694" spans="1:1" x14ac:dyDescent="0.25">
      <c r="A694" t="s">
        <v>1963</v>
      </c>
    </row>
    <row r="695" spans="1:1" x14ac:dyDescent="0.25">
      <c r="A695" t="s">
        <v>1964</v>
      </c>
    </row>
    <row r="696" spans="1:1" x14ac:dyDescent="0.25">
      <c r="A696" t="s">
        <v>1965</v>
      </c>
    </row>
    <row r="697" spans="1:1" x14ac:dyDescent="0.25">
      <c r="A697" t="s">
        <v>1966</v>
      </c>
    </row>
    <row r="698" spans="1:1" x14ac:dyDescent="0.25">
      <c r="A698" t="s">
        <v>1967</v>
      </c>
    </row>
    <row r="699" spans="1:1" x14ac:dyDescent="0.25">
      <c r="A699" t="s">
        <v>1968</v>
      </c>
    </row>
    <row r="700" spans="1:1" x14ac:dyDescent="0.25">
      <c r="A700" t="s">
        <v>1969</v>
      </c>
    </row>
    <row r="701" spans="1:1" x14ac:dyDescent="0.25">
      <c r="A701" t="s">
        <v>1970</v>
      </c>
    </row>
    <row r="702" spans="1:1" x14ac:dyDescent="0.25">
      <c r="A702" t="s">
        <v>1971</v>
      </c>
    </row>
    <row r="703" spans="1:1" x14ac:dyDescent="0.25">
      <c r="A703" t="s">
        <v>1972</v>
      </c>
    </row>
    <row r="704" spans="1:1" x14ac:dyDescent="0.25">
      <c r="A704" t="s">
        <v>1973</v>
      </c>
    </row>
    <row r="705" spans="1:1" x14ac:dyDescent="0.25">
      <c r="A705" t="s">
        <v>1974</v>
      </c>
    </row>
    <row r="706" spans="1:1" x14ac:dyDescent="0.25">
      <c r="A706" t="s">
        <v>1975</v>
      </c>
    </row>
    <row r="707" spans="1:1" x14ac:dyDescent="0.25">
      <c r="A707" t="s">
        <v>1976</v>
      </c>
    </row>
    <row r="708" spans="1:1" x14ac:dyDescent="0.25">
      <c r="A708" t="s">
        <v>1977</v>
      </c>
    </row>
    <row r="709" spans="1:1" x14ac:dyDescent="0.25">
      <c r="A709" t="s">
        <v>1978</v>
      </c>
    </row>
    <row r="710" spans="1:1" x14ac:dyDescent="0.25">
      <c r="A710" t="s">
        <v>1979</v>
      </c>
    </row>
    <row r="711" spans="1:1" x14ac:dyDescent="0.25">
      <c r="A711" t="s">
        <v>1980</v>
      </c>
    </row>
    <row r="712" spans="1:1" x14ac:dyDescent="0.25">
      <c r="A712" t="s">
        <v>1981</v>
      </c>
    </row>
    <row r="713" spans="1:1" x14ac:dyDescent="0.25">
      <c r="A713" t="s">
        <v>1982</v>
      </c>
    </row>
    <row r="714" spans="1:1" x14ac:dyDescent="0.25">
      <c r="A714" t="s">
        <v>1983</v>
      </c>
    </row>
    <row r="715" spans="1:1" x14ac:dyDescent="0.25">
      <c r="A715" t="s">
        <v>1984</v>
      </c>
    </row>
    <row r="716" spans="1:1" x14ac:dyDescent="0.25">
      <c r="A716" t="s">
        <v>1985</v>
      </c>
    </row>
    <row r="717" spans="1:1" x14ac:dyDescent="0.25">
      <c r="A717" t="s">
        <v>1986</v>
      </c>
    </row>
    <row r="718" spans="1:1" x14ac:dyDescent="0.25">
      <c r="A718" t="s">
        <v>1987</v>
      </c>
    </row>
    <row r="719" spans="1:1" x14ac:dyDescent="0.25">
      <c r="A719" t="s">
        <v>1988</v>
      </c>
    </row>
    <row r="720" spans="1:1" x14ac:dyDescent="0.25">
      <c r="A720" t="s">
        <v>1989</v>
      </c>
    </row>
    <row r="721" spans="1:1" x14ac:dyDescent="0.25">
      <c r="A721" t="s">
        <v>1990</v>
      </c>
    </row>
    <row r="722" spans="1:1" x14ac:dyDescent="0.25">
      <c r="A722" t="s">
        <v>1991</v>
      </c>
    </row>
    <row r="723" spans="1:1" x14ac:dyDescent="0.25">
      <c r="A723" t="s">
        <v>1992</v>
      </c>
    </row>
    <row r="724" spans="1:1" x14ac:dyDescent="0.25">
      <c r="A724" t="s">
        <v>1993</v>
      </c>
    </row>
    <row r="725" spans="1:1" x14ac:dyDescent="0.25">
      <c r="A725" t="s">
        <v>1994</v>
      </c>
    </row>
    <row r="726" spans="1:1" x14ac:dyDescent="0.25">
      <c r="A726" t="s">
        <v>1995</v>
      </c>
    </row>
    <row r="727" spans="1:1" x14ac:dyDescent="0.25">
      <c r="A727" t="s">
        <v>1996</v>
      </c>
    </row>
    <row r="728" spans="1:1" x14ac:dyDescent="0.25">
      <c r="A728" t="s">
        <v>1997</v>
      </c>
    </row>
    <row r="729" spans="1:1" x14ac:dyDescent="0.25">
      <c r="A729" t="s">
        <v>1998</v>
      </c>
    </row>
    <row r="730" spans="1:1" x14ac:dyDescent="0.25">
      <c r="A730" t="s">
        <v>1999</v>
      </c>
    </row>
    <row r="731" spans="1:1" x14ac:dyDescent="0.25">
      <c r="A731" t="s">
        <v>2000</v>
      </c>
    </row>
    <row r="732" spans="1:1" x14ac:dyDescent="0.25">
      <c r="A732" t="s">
        <v>2001</v>
      </c>
    </row>
    <row r="733" spans="1:1" x14ac:dyDescent="0.25">
      <c r="A733" t="s">
        <v>2002</v>
      </c>
    </row>
    <row r="734" spans="1:1" x14ac:dyDescent="0.25">
      <c r="A734" t="s">
        <v>2003</v>
      </c>
    </row>
    <row r="735" spans="1:1" x14ac:dyDescent="0.25">
      <c r="A735" t="s">
        <v>2004</v>
      </c>
    </row>
    <row r="736" spans="1:1" x14ac:dyDescent="0.25">
      <c r="A736" t="s">
        <v>2005</v>
      </c>
    </row>
    <row r="737" spans="1:1" x14ac:dyDescent="0.25">
      <c r="A737" t="s">
        <v>2006</v>
      </c>
    </row>
    <row r="738" spans="1:1" x14ac:dyDescent="0.25">
      <c r="A738" t="s">
        <v>2007</v>
      </c>
    </row>
    <row r="739" spans="1:1" x14ac:dyDescent="0.25">
      <c r="A739" t="s">
        <v>2008</v>
      </c>
    </row>
    <row r="740" spans="1:1" x14ac:dyDescent="0.25">
      <c r="A740" t="s">
        <v>2009</v>
      </c>
    </row>
    <row r="741" spans="1:1" x14ac:dyDescent="0.25">
      <c r="A741" t="s">
        <v>2010</v>
      </c>
    </row>
    <row r="742" spans="1:1" x14ac:dyDescent="0.25">
      <c r="A742" t="s">
        <v>2011</v>
      </c>
    </row>
    <row r="743" spans="1:1" x14ac:dyDescent="0.25">
      <c r="A743" t="s">
        <v>2012</v>
      </c>
    </row>
    <row r="744" spans="1:1" x14ac:dyDescent="0.25">
      <c r="A744" t="s">
        <v>2013</v>
      </c>
    </row>
    <row r="745" spans="1:1" x14ac:dyDescent="0.25">
      <c r="A745" t="s">
        <v>2014</v>
      </c>
    </row>
    <row r="746" spans="1:1" x14ac:dyDescent="0.25">
      <c r="A746" t="s">
        <v>2015</v>
      </c>
    </row>
    <row r="747" spans="1:1" x14ac:dyDescent="0.25">
      <c r="A747" t="s">
        <v>2016</v>
      </c>
    </row>
    <row r="748" spans="1:1" x14ac:dyDescent="0.25">
      <c r="A748" t="s">
        <v>2017</v>
      </c>
    </row>
    <row r="749" spans="1:1" x14ac:dyDescent="0.25">
      <c r="A749" t="s">
        <v>2018</v>
      </c>
    </row>
    <row r="750" spans="1:1" x14ac:dyDescent="0.25">
      <c r="A750" t="s">
        <v>2019</v>
      </c>
    </row>
    <row r="751" spans="1:1" x14ac:dyDescent="0.25">
      <c r="A751" t="s">
        <v>2020</v>
      </c>
    </row>
    <row r="752" spans="1:1" x14ac:dyDescent="0.25">
      <c r="A752" t="s">
        <v>2021</v>
      </c>
    </row>
    <row r="753" spans="1:1" x14ac:dyDescent="0.25">
      <c r="A753" t="s">
        <v>2022</v>
      </c>
    </row>
    <row r="754" spans="1:1" x14ac:dyDescent="0.25">
      <c r="A754" t="s">
        <v>2023</v>
      </c>
    </row>
    <row r="755" spans="1:1" x14ac:dyDescent="0.25">
      <c r="A755" t="s">
        <v>2024</v>
      </c>
    </row>
    <row r="756" spans="1:1" x14ac:dyDescent="0.25">
      <c r="A756" t="s">
        <v>2025</v>
      </c>
    </row>
    <row r="757" spans="1:1" x14ac:dyDescent="0.25">
      <c r="A757" t="s">
        <v>2026</v>
      </c>
    </row>
    <row r="758" spans="1:1" x14ac:dyDescent="0.25">
      <c r="A758" t="s">
        <v>2027</v>
      </c>
    </row>
    <row r="759" spans="1:1" x14ac:dyDescent="0.25">
      <c r="A759" t="s">
        <v>2028</v>
      </c>
    </row>
    <row r="760" spans="1:1" x14ac:dyDescent="0.25">
      <c r="A760" t="s">
        <v>2029</v>
      </c>
    </row>
    <row r="761" spans="1:1" x14ac:dyDescent="0.25">
      <c r="A761" t="s">
        <v>2030</v>
      </c>
    </row>
    <row r="762" spans="1:1" x14ac:dyDescent="0.25">
      <c r="A762" t="s">
        <v>2031</v>
      </c>
    </row>
    <row r="763" spans="1:1" x14ac:dyDescent="0.25">
      <c r="A763" t="s">
        <v>2032</v>
      </c>
    </row>
    <row r="764" spans="1:1" x14ac:dyDescent="0.25">
      <c r="A764" t="s">
        <v>2033</v>
      </c>
    </row>
    <row r="765" spans="1:1" x14ac:dyDescent="0.25">
      <c r="A765" t="s">
        <v>2034</v>
      </c>
    </row>
    <row r="766" spans="1:1" x14ac:dyDescent="0.25">
      <c r="A766" t="s">
        <v>2035</v>
      </c>
    </row>
    <row r="767" spans="1:1" x14ac:dyDescent="0.25">
      <c r="A767" t="s">
        <v>2036</v>
      </c>
    </row>
    <row r="768" spans="1:1" x14ac:dyDescent="0.25">
      <c r="A768" t="s">
        <v>2037</v>
      </c>
    </row>
    <row r="769" spans="1:1" x14ac:dyDescent="0.25">
      <c r="A769" t="s">
        <v>2038</v>
      </c>
    </row>
    <row r="770" spans="1:1" x14ac:dyDescent="0.25">
      <c r="A770" s="8" t="s">
        <v>2039</v>
      </c>
    </row>
    <row r="771" spans="1:1" x14ac:dyDescent="0.25">
      <c r="A771" t="s">
        <v>2040</v>
      </c>
    </row>
    <row r="772" spans="1:1" x14ac:dyDescent="0.25">
      <c r="A772" t="s">
        <v>2041</v>
      </c>
    </row>
    <row r="773" spans="1:1" x14ac:dyDescent="0.25">
      <c r="A773" t="s">
        <v>2042</v>
      </c>
    </row>
    <row r="774" spans="1:1" x14ac:dyDescent="0.25">
      <c r="A774" t="s">
        <v>2043</v>
      </c>
    </row>
    <row r="775" spans="1:1" x14ac:dyDescent="0.25">
      <c r="A775" t="s">
        <v>2044</v>
      </c>
    </row>
    <row r="776" spans="1:1" x14ac:dyDescent="0.25">
      <c r="A776" t="s">
        <v>2045</v>
      </c>
    </row>
    <row r="777" spans="1:1" x14ac:dyDescent="0.25">
      <c r="A777" t="s">
        <v>2046</v>
      </c>
    </row>
    <row r="778" spans="1:1" x14ac:dyDescent="0.25">
      <c r="A778" t="s">
        <v>2047</v>
      </c>
    </row>
    <row r="779" spans="1:1" x14ac:dyDescent="0.25">
      <c r="A779" t="s">
        <v>2048</v>
      </c>
    </row>
    <row r="780" spans="1:1" x14ac:dyDescent="0.25">
      <c r="A780" t="s">
        <v>2049</v>
      </c>
    </row>
    <row r="781" spans="1:1" x14ac:dyDescent="0.25">
      <c r="A781" t="s">
        <v>2050</v>
      </c>
    </row>
    <row r="782" spans="1:1" x14ac:dyDescent="0.25">
      <c r="A782" t="s">
        <v>2051</v>
      </c>
    </row>
    <row r="783" spans="1:1" x14ac:dyDescent="0.25">
      <c r="A783" t="s">
        <v>2052</v>
      </c>
    </row>
    <row r="784" spans="1:1" x14ac:dyDescent="0.25">
      <c r="A784" t="s">
        <v>2053</v>
      </c>
    </row>
    <row r="785" spans="1:1" x14ac:dyDescent="0.25">
      <c r="A785" t="s">
        <v>2054</v>
      </c>
    </row>
    <row r="786" spans="1:1" x14ac:dyDescent="0.25">
      <c r="A786" t="s">
        <v>2055</v>
      </c>
    </row>
    <row r="787" spans="1:1" x14ac:dyDescent="0.25">
      <c r="A787" s="8" t="s">
        <v>2056</v>
      </c>
    </row>
    <row r="788" spans="1:1" x14ac:dyDescent="0.25">
      <c r="A788" t="s">
        <v>2057</v>
      </c>
    </row>
    <row r="789" spans="1:1" x14ac:dyDescent="0.25">
      <c r="A789" t="s">
        <v>2058</v>
      </c>
    </row>
    <row r="790" spans="1:1" x14ac:dyDescent="0.25">
      <c r="A790" t="s">
        <v>2059</v>
      </c>
    </row>
    <row r="791" spans="1:1" x14ac:dyDescent="0.25">
      <c r="A791" t="s">
        <v>2060</v>
      </c>
    </row>
    <row r="792" spans="1:1" x14ac:dyDescent="0.25">
      <c r="A792" t="s">
        <v>2061</v>
      </c>
    </row>
    <row r="793" spans="1:1" x14ac:dyDescent="0.25">
      <c r="A793" t="s">
        <v>2062</v>
      </c>
    </row>
    <row r="794" spans="1:1" x14ac:dyDescent="0.25">
      <c r="A794" t="s">
        <v>2063</v>
      </c>
    </row>
    <row r="795" spans="1:1" x14ac:dyDescent="0.25">
      <c r="A795" t="s">
        <v>2064</v>
      </c>
    </row>
    <row r="796" spans="1:1" x14ac:dyDescent="0.25">
      <c r="A796" t="s">
        <v>2065</v>
      </c>
    </row>
    <row r="797" spans="1:1" x14ac:dyDescent="0.25">
      <c r="A797" t="s">
        <v>2066</v>
      </c>
    </row>
    <row r="798" spans="1:1" x14ac:dyDescent="0.25">
      <c r="A798" t="s">
        <v>2067</v>
      </c>
    </row>
    <row r="799" spans="1:1" x14ac:dyDescent="0.25">
      <c r="A799" t="s">
        <v>2068</v>
      </c>
    </row>
    <row r="800" spans="1:1" x14ac:dyDescent="0.25">
      <c r="A800" s="8" t="s">
        <v>2069</v>
      </c>
    </row>
    <row r="801" spans="1:1" x14ac:dyDescent="0.25">
      <c r="A801" t="s">
        <v>2070</v>
      </c>
    </row>
    <row r="802" spans="1:1" x14ac:dyDescent="0.25">
      <c r="A802" t="s">
        <v>2071</v>
      </c>
    </row>
    <row r="803" spans="1:1" x14ac:dyDescent="0.25">
      <c r="A803" t="s">
        <v>2072</v>
      </c>
    </row>
    <row r="804" spans="1:1" x14ac:dyDescent="0.25">
      <c r="A804" t="s">
        <v>2073</v>
      </c>
    </row>
    <row r="805" spans="1:1" x14ac:dyDescent="0.25">
      <c r="A805" t="s">
        <v>2074</v>
      </c>
    </row>
    <row r="806" spans="1:1" x14ac:dyDescent="0.25">
      <c r="A806" t="s">
        <v>2075</v>
      </c>
    </row>
    <row r="807" spans="1:1" x14ac:dyDescent="0.25">
      <c r="A807" t="s">
        <v>2076</v>
      </c>
    </row>
    <row r="808" spans="1:1" x14ac:dyDescent="0.25">
      <c r="A808" t="s">
        <v>2077</v>
      </c>
    </row>
    <row r="809" spans="1:1" x14ac:dyDescent="0.25">
      <c r="A809" t="s">
        <v>2078</v>
      </c>
    </row>
    <row r="810" spans="1:1" x14ac:dyDescent="0.25">
      <c r="A810" t="s">
        <v>2079</v>
      </c>
    </row>
    <row r="811" spans="1:1" x14ac:dyDescent="0.25">
      <c r="A811" t="s">
        <v>2080</v>
      </c>
    </row>
    <row r="812" spans="1:1" x14ac:dyDescent="0.25">
      <c r="A812" t="s">
        <v>2081</v>
      </c>
    </row>
    <row r="813" spans="1:1" x14ac:dyDescent="0.25">
      <c r="A813" s="8" t="s">
        <v>2082</v>
      </c>
    </row>
    <row r="814" spans="1:1" x14ac:dyDescent="0.25">
      <c r="A814" t="s">
        <v>2083</v>
      </c>
    </row>
    <row r="815" spans="1:1" x14ac:dyDescent="0.25">
      <c r="A815" t="s">
        <v>2084</v>
      </c>
    </row>
    <row r="816" spans="1:1" x14ac:dyDescent="0.25">
      <c r="A816" t="s">
        <v>2085</v>
      </c>
    </row>
    <row r="817" spans="1:1" x14ac:dyDescent="0.25">
      <c r="A817" t="s">
        <v>2086</v>
      </c>
    </row>
    <row r="818" spans="1:1" x14ac:dyDescent="0.25">
      <c r="A818" t="s">
        <v>2087</v>
      </c>
    </row>
    <row r="819" spans="1:1" x14ac:dyDescent="0.25">
      <c r="A819" t="s">
        <v>2088</v>
      </c>
    </row>
    <row r="820" spans="1:1" x14ac:dyDescent="0.25">
      <c r="A820" t="s">
        <v>2089</v>
      </c>
    </row>
    <row r="821" spans="1:1" x14ac:dyDescent="0.25">
      <c r="A821" t="s">
        <v>2090</v>
      </c>
    </row>
    <row r="822" spans="1:1" x14ac:dyDescent="0.25">
      <c r="A822" t="s">
        <v>2091</v>
      </c>
    </row>
    <row r="823" spans="1:1" x14ac:dyDescent="0.25">
      <c r="A823" t="s">
        <v>2092</v>
      </c>
    </row>
    <row r="824" spans="1:1" x14ac:dyDescent="0.25">
      <c r="A824" t="s">
        <v>2093</v>
      </c>
    </row>
    <row r="825" spans="1:1" x14ac:dyDescent="0.25">
      <c r="A825" t="s">
        <v>2094</v>
      </c>
    </row>
    <row r="826" spans="1:1" x14ac:dyDescent="0.25">
      <c r="A826" t="s">
        <v>2095</v>
      </c>
    </row>
    <row r="827" spans="1:1" x14ac:dyDescent="0.25">
      <c r="A827" t="s">
        <v>2096</v>
      </c>
    </row>
    <row r="828" spans="1:1" x14ac:dyDescent="0.25">
      <c r="A828" t="s">
        <v>2097</v>
      </c>
    </row>
    <row r="829" spans="1:1" x14ac:dyDescent="0.25">
      <c r="A829" t="s">
        <v>2098</v>
      </c>
    </row>
    <row r="830" spans="1:1" x14ac:dyDescent="0.25">
      <c r="A830" t="s">
        <v>2099</v>
      </c>
    </row>
    <row r="831" spans="1:1" x14ac:dyDescent="0.25">
      <c r="A831" t="s">
        <v>2100</v>
      </c>
    </row>
    <row r="832" spans="1:1" x14ac:dyDescent="0.25">
      <c r="A832" t="s">
        <v>2101</v>
      </c>
    </row>
    <row r="833" spans="1:1" x14ac:dyDescent="0.25">
      <c r="A833" t="s">
        <v>2102</v>
      </c>
    </row>
    <row r="834" spans="1:1" x14ac:dyDescent="0.25">
      <c r="A834" t="s">
        <v>2103</v>
      </c>
    </row>
    <row r="835" spans="1:1" x14ac:dyDescent="0.25">
      <c r="A835" t="s">
        <v>2104</v>
      </c>
    </row>
    <row r="836" spans="1:1" x14ac:dyDescent="0.25">
      <c r="A836" t="s">
        <v>2105</v>
      </c>
    </row>
    <row r="837" spans="1:1" x14ac:dyDescent="0.25">
      <c r="A837" t="s">
        <v>2106</v>
      </c>
    </row>
    <row r="838" spans="1:1" x14ac:dyDescent="0.25">
      <c r="A838" t="s">
        <v>2107</v>
      </c>
    </row>
    <row r="839" spans="1:1" x14ac:dyDescent="0.25">
      <c r="A839" t="s">
        <v>2108</v>
      </c>
    </row>
    <row r="840" spans="1:1" x14ac:dyDescent="0.25">
      <c r="A840" s="8" t="s">
        <v>2109</v>
      </c>
    </row>
    <row r="841" spans="1:1" x14ac:dyDescent="0.25">
      <c r="A841" t="s">
        <v>2110</v>
      </c>
    </row>
    <row r="842" spans="1:1" x14ac:dyDescent="0.25">
      <c r="A842" t="s">
        <v>2111</v>
      </c>
    </row>
    <row r="843" spans="1:1" x14ac:dyDescent="0.25">
      <c r="A843" t="s">
        <v>2112</v>
      </c>
    </row>
    <row r="844" spans="1:1" x14ac:dyDescent="0.25">
      <c r="A844" t="s">
        <v>2113</v>
      </c>
    </row>
    <row r="845" spans="1:1" x14ac:dyDescent="0.25">
      <c r="A845" t="s">
        <v>2114</v>
      </c>
    </row>
    <row r="846" spans="1:1" x14ac:dyDescent="0.25">
      <c r="A846" t="s">
        <v>2115</v>
      </c>
    </row>
    <row r="847" spans="1:1" x14ac:dyDescent="0.25">
      <c r="A847" t="s">
        <v>2116</v>
      </c>
    </row>
    <row r="848" spans="1:1" x14ac:dyDescent="0.25">
      <c r="A848" t="s">
        <v>2117</v>
      </c>
    </row>
    <row r="849" spans="1:1" x14ac:dyDescent="0.25">
      <c r="A849" t="s">
        <v>2118</v>
      </c>
    </row>
    <row r="850" spans="1:1" x14ac:dyDescent="0.25">
      <c r="A850" t="s">
        <v>2119</v>
      </c>
    </row>
    <row r="851" spans="1:1" x14ac:dyDescent="0.25">
      <c r="A851" t="s">
        <v>2120</v>
      </c>
    </row>
    <row r="852" spans="1:1" x14ac:dyDescent="0.25">
      <c r="A852" t="s">
        <v>2121</v>
      </c>
    </row>
    <row r="853" spans="1:1" x14ac:dyDescent="0.25">
      <c r="A853" t="s">
        <v>2122</v>
      </c>
    </row>
    <row r="854" spans="1:1" x14ac:dyDescent="0.25">
      <c r="A854" t="s">
        <v>2123</v>
      </c>
    </row>
    <row r="855" spans="1:1" x14ac:dyDescent="0.25">
      <c r="A855" t="s">
        <v>2124</v>
      </c>
    </row>
    <row r="856" spans="1:1" x14ac:dyDescent="0.25">
      <c r="A856" t="s">
        <v>2125</v>
      </c>
    </row>
    <row r="857" spans="1:1" x14ac:dyDescent="0.25">
      <c r="A857" t="s">
        <v>2126</v>
      </c>
    </row>
    <row r="858" spans="1:1" x14ac:dyDescent="0.25">
      <c r="A858" t="s">
        <v>2127</v>
      </c>
    </row>
    <row r="859" spans="1:1" x14ac:dyDescent="0.25">
      <c r="A859" t="s">
        <v>2128</v>
      </c>
    </row>
    <row r="860" spans="1:1" x14ac:dyDescent="0.25">
      <c r="A860" t="s">
        <v>2129</v>
      </c>
    </row>
    <row r="861" spans="1:1" x14ac:dyDescent="0.25">
      <c r="A861" t="s">
        <v>2130</v>
      </c>
    </row>
    <row r="862" spans="1:1" x14ac:dyDescent="0.25">
      <c r="A862" t="s">
        <v>2131</v>
      </c>
    </row>
    <row r="863" spans="1:1" x14ac:dyDescent="0.25">
      <c r="A863" t="s">
        <v>2132</v>
      </c>
    </row>
    <row r="864" spans="1:1" x14ac:dyDescent="0.25">
      <c r="A864" t="s">
        <v>2133</v>
      </c>
    </row>
    <row r="865" spans="1:1" x14ac:dyDescent="0.25">
      <c r="A865" t="s">
        <v>2134</v>
      </c>
    </row>
    <row r="866" spans="1:1" x14ac:dyDescent="0.25">
      <c r="A866" t="s">
        <v>2135</v>
      </c>
    </row>
    <row r="867" spans="1:1" x14ac:dyDescent="0.25">
      <c r="A867" t="s">
        <v>2136</v>
      </c>
    </row>
    <row r="868" spans="1:1" x14ac:dyDescent="0.25">
      <c r="A868" t="s">
        <v>2137</v>
      </c>
    </row>
    <row r="869" spans="1:1" x14ac:dyDescent="0.25">
      <c r="A869" t="s">
        <v>2138</v>
      </c>
    </row>
    <row r="870" spans="1:1" x14ac:dyDescent="0.25">
      <c r="A870" t="s">
        <v>2139</v>
      </c>
    </row>
    <row r="871" spans="1:1" x14ac:dyDescent="0.25">
      <c r="A871" t="s">
        <v>2140</v>
      </c>
    </row>
    <row r="872" spans="1:1" x14ac:dyDescent="0.25">
      <c r="A872" t="s">
        <v>2141</v>
      </c>
    </row>
    <row r="873" spans="1:1" x14ac:dyDescent="0.25">
      <c r="A873" t="s">
        <v>2142</v>
      </c>
    </row>
    <row r="874" spans="1:1" x14ac:dyDescent="0.25">
      <c r="A874" t="s">
        <v>2143</v>
      </c>
    </row>
    <row r="875" spans="1:1" x14ac:dyDescent="0.25">
      <c r="A875" t="s">
        <v>2144</v>
      </c>
    </row>
    <row r="876" spans="1:1" x14ac:dyDescent="0.25">
      <c r="A876" t="s">
        <v>2145</v>
      </c>
    </row>
    <row r="877" spans="1:1" x14ac:dyDescent="0.25">
      <c r="A877" t="s">
        <v>2146</v>
      </c>
    </row>
    <row r="878" spans="1:1" x14ac:dyDescent="0.25">
      <c r="A878" t="s">
        <v>2147</v>
      </c>
    </row>
    <row r="879" spans="1:1" x14ac:dyDescent="0.25">
      <c r="A879" t="s">
        <v>2148</v>
      </c>
    </row>
    <row r="880" spans="1:1" x14ac:dyDescent="0.25">
      <c r="A880" t="s">
        <v>2149</v>
      </c>
    </row>
    <row r="881" spans="1:1" x14ac:dyDescent="0.25">
      <c r="A881" t="s">
        <v>2150</v>
      </c>
    </row>
    <row r="882" spans="1:1" x14ac:dyDescent="0.25">
      <c r="A882" t="s">
        <v>2151</v>
      </c>
    </row>
    <row r="883" spans="1:1" x14ac:dyDescent="0.25">
      <c r="A883" t="s">
        <v>2152</v>
      </c>
    </row>
    <row r="884" spans="1:1" x14ac:dyDescent="0.25">
      <c r="A884" t="s">
        <v>2153</v>
      </c>
    </row>
    <row r="885" spans="1:1" x14ac:dyDescent="0.25">
      <c r="A885" t="s">
        <v>2154</v>
      </c>
    </row>
    <row r="886" spans="1:1" x14ac:dyDescent="0.25">
      <c r="A886" t="s">
        <v>2155</v>
      </c>
    </row>
    <row r="887" spans="1:1" x14ac:dyDescent="0.25">
      <c r="A887" t="s">
        <v>2156</v>
      </c>
    </row>
    <row r="888" spans="1:1" x14ac:dyDescent="0.25">
      <c r="A888" t="s">
        <v>2157</v>
      </c>
    </row>
    <row r="889" spans="1:1" x14ac:dyDescent="0.25">
      <c r="A889" t="s">
        <v>2158</v>
      </c>
    </row>
    <row r="890" spans="1:1" x14ac:dyDescent="0.25">
      <c r="A890" t="s">
        <v>2159</v>
      </c>
    </row>
    <row r="891" spans="1:1" x14ac:dyDescent="0.25">
      <c r="A891" t="s">
        <v>2160</v>
      </c>
    </row>
    <row r="892" spans="1:1" x14ac:dyDescent="0.25">
      <c r="A892" s="8" t="s">
        <v>2161</v>
      </c>
    </row>
    <row r="893" spans="1:1" x14ac:dyDescent="0.25">
      <c r="A893" t="s">
        <v>2162</v>
      </c>
    </row>
    <row r="894" spans="1:1" x14ac:dyDescent="0.25">
      <c r="A894" t="s">
        <v>2163</v>
      </c>
    </row>
    <row r="895" spans="1:1" x14ac:dyDescent="0.25">
      <c r="A895" t="s">
        <v>2164</v>
      </c>
    </row>
    <row r="896" spans="1:1" x14ac:dyDescent="0.25">
      <c r="A896" t="s">
        <v>2165</v>
      </c>
    </row>
    <row r="897" spans="1:1" x14ac:dyDescent="0.25">
      <c r="A897" t="s">
        <v>2166</v>
      </c>
    </row>
    <row r="898" spans="1:1" x14ac:dyDescent="0.25">
      <c r="A898" t="s">
        <v>2167</v>
      </c>
    </row>
    <row r="899" spans="1:1" x14ac:dyDescent="0.25">
      <c r="A899" t="s">
        <v>2168</v>
      </c>
    </row>
    <row r="900" spans="1:1" x14ac:dyDescent="0.25">
      <c r="A900" t="s">
        <v>2169</v>
      </c>
    </row>
    <row r="901" spans="1:1" x14ac:dyDescent="0.25">
      <c r="A901" t="s">
        <v>2170</v>
      </c>
    </row>
    <row r="902" spans="1:1" x14ac:dyDescent="0.25">
      <c r="A902" t="s">
        <v>2171</v>
      </c>
    </row>
    <row r="903" spans="1:1" x14ac:dyDescent="0.25">
      <c r="A903" t="s">
        <v>2172</v>
      </c>
    </row>
    <row r="904" spans="1:1" x14ac:dyDescent="0.25">
      <c r="A904" t="s">
        <v>2173</v>
      </c>
    </row>
    <row r="905" spans="1:1" x14ac:dyDescent="0.25">
      <c r="A905" t="s">
        <v>2174</v>
      </c>
    </row>
    <row r="906" spans="1:1" x14ac:dyDescent="0.25">
      <c r="A906" t="s">
        <v>2175</v>
      </c>
    </row>
    <row r="907" spans="1:1" x14ac:dyDescent="0.25">
      <c r="A907" t="s">
        <v>2176</v>
      </c>
    </row>
    <row r="908" spans="1:1" x14ac:dyDescent="0.25">
      <c r="A908" t="s">
        <v>2177</v>
      </c>
    </row>
    <row r="909" spans="1:1" x14ac:dyDescent="0.25">
      <c r="A909" t="s">
        <v>2178</v>
      </c>
    </row>
    <row r="910" spans="1:1" x14ac:dyDescent="0.25">
      <c r="A910" t="s">
        <v>2179</v>
      </c>
    </row>
    <row r="911" spans="1:1" x14ac:dyDescent="0.25">
      <c r="A911" t="s">
        <v>2180</v>
      </c>
    </row>
    <row r="912" spans="1:1" x14ac:dyDescent="0.25">
      <c r="A912" t="s">
        <v>2181</v>
      </c>
    </row>
    <row r="913" spans="1:1" x14ac:dyDescent="0.25">
      <c r="A913" t="s">
        <v>2182</v>
      </c>
    </row>
    <row r="914" spans="1:1" x14ac:dyDescent="0.25">
      <c r="A914" t="s">
        <v>2183</v>
      </c>
    </row>
    <row r="915" spans="1:1" x14ac:dyDescent="0.25">
      <c r="A915" t="s">
        <v>2184</v>
      </c>
    </row>
    <row r="916" spans="1:1" x14ac:dyDescent="0.25">
      <c r="A916" t="s">
        <v>2185</v>
      </c>
    </row>
    <row r="917" spans="1:1" x14ac:dyDescent="0.25">
      <c r="A917" t="s">
        <v>2186</v>
      </c>
    </row>
    <row r="918" spans="1:1" x14ac:dyDescent="0.25">
      <c r="A918" t="s">
        <v>2187</v>
      </c>
    </row>
    <row r="919" spans="1:1" x14ac:dyDescent="0.25">
      <c r="A919" t="s">
        <v>2188</v>
      </c>
    </row>
    <row r="920" spans="1:1" x14ac:dyDescent="0.25">
      <c r="A920" t="s">
        <v>2189</v>
      </c>
    </row>
    <row r="921" spans="1:1" x14ac:dyDescent="0.25">
      <c r="A921" t="s">
        <v>2190</v>
      </c>
    </row>
    <row r="922" spans="1:1" x14ac:dyDescent="0.25">
      <c r="A922" t="s">
        <v>2191</v>
      </c>
    </row>
    <row r="923" spans="1:1" x14ac:dyDescent="0.25">
      <c r="A923" t="s">
        <v>2192</v>
      </c>
    </row>
    <row r="924" spans="1:1" x14ac:dyDescent="0.25">
      <c r="A924" t="s">
        <v>2193</v>
      </c>
    </row>
    <row r="925" spans="1:1" x14ac:dyDescent="0.25">
      <c r="A925" t="s">
        <v>2194</v>
      </c>
    </row>
    <row r="926" spans="1:1" x14ac:dyDescent="0.25">
      <c r="A926" t="s">
        <v>2195</v>
      </c>
    </row>
    <row r="927" spans="1:1" x14ac:dyDescent="0.25">
      <c r="A927" t="s">
        <v>2196</v>
      </c>
    </row>
    <row r="928" spans="1:1" x14ac:dyDescent="0.25">
      <c r="A928" t="s">
        <v>2197</v>
      </c>
    </row>
    <row r="929" spans="1:1" x14ac:dyDescent="0.25">
      <c r="A929" t="s">
        <v>2198</v>
      </c>
    </row>
    <row r="930" spans="1:1" x14ac:dyDescent="0.25">
      <c r="A930" t="s">
        <v>2199</v>
      </c>
    </row>
    <row r="931" spans="1:1" x14ac:dyDescent="0.25">
      <c r="A931" t="s">
        <v>2200</v>
      </c>
    </row>
    <row r="932" spans="1:1" x14ac:dyDescent="0.25">
      <c r="A932" t="s">
        <v>2201</v>
      </c>
    </row>
    <row r="933" spans="1:1" x14ac:dyDescent="0.25">
      <c r="A933" t="s">
        <v>2202</v>
      </c>
    </row>
    <row r="934" spans="1:1" x14ac:dyDescent="0.25">
      <c r="A934" t="s">
        <v>2203</v>
      </c>
    </row>
    <row r="935" spans="1:1" x14ac:dyDescent="0.25">
      <c r="A935" t="s">
        <v>2204</v>
      </c>
    </row>
    <row r="936" spans="1:1" x14ac:dyDescent="0.25">
      <c r="A936" t="s">
        <v>2205</v>
      </c>
    </row>
    <row r="937" spans="1:1" x14ac:dyDescent="0.25">
      <c r="A937" t="s">
        <v>2206</v>
      </c>
    </row>
    <row r="938" spans="1:1" x14ac:dyDescent="0.25">
      <c r="A938" t="s">
        <v>2207</v>
      </c>
    </row>
    <row r="939" spans="1:1" x14ac:dyDescent="0.25">
      <c r="A939" t="s">
        <v>2208</v>
      </c>
    </row>
    <row r="940" spans="1:1" x14ac:dyDescent="0.25">
      <c r="A940" t="s">
        <v>2209</v>
      </c>
    </row>
    <row r="941" spans="1:1" x14ac:dyDescent="0.25">
      <c r="A941" t="s">
        <v>2210</v>
      </c>
    </row>
    <row r="942" spans="1:1" x14ac:dyDescent="0.25">
      <c r="A942" t="s">
        <v>2211</v>
      </c>
    </row>
    <row r="943" spans="1:1" x14ac:dyDescent="0.25">
      <c r="A943" t="s">
        <v>2212</v>
      </c>
    </row>
    <row r="944" spans="1:1" x14ac:dyDescent="0.25">
      <c r="A944" t="s">
        <v>2213</v>
      </c>
    </row>
    <row r="945" spans="1:1" x14ac:dyDescent="0.25">
      <c r="A945" t="s">
        <v>2214</v>
      </c>
    </row>
    <row r="946" spans="1:1" x14ac:dyDescent="0.25">
      <c r="A946" t="s">
        <v>2215</v>
      </c>
    </row>
    <row r="947" spans="1:1" x14ac:dyDescent="0.25">
      <c r="A947" t="s">
        <v>2216</v>
      </c>
    </row>
    <row r="948" spans="1:1" x14ac:dyDescent="0.25">
      <c r="A948" t="s">
        <v>2217</v>
      </c>
    </row>
    <row r="949" spans="1:1" x14ac:dyDescent="0.25">
      <c r="A949" t="s">
        <v>2218</v>
      </c>
    </row>
    <row r="950" spans="1:1" x14ac:dyDescent="0.25">
      <c r="A950" t="s">
        <v>2219</v>
      </c>
    </row>
    <row r="951" spans="1:1" x14ac:dyDescent="0.25">
      <c r="A951" t="s">
        <v>2220</v>
      </c>
    </row>
    <row r="952" spans="1:1" x14ac:dyDescent="0.25">
      <c r="A952" t="s">
        <v>2221</v>
      </c>
    </row>
    <row r="953" spans="1:1" x14ac:dyDescent="0.25">
      <c r="A953" t="s">
        <v>2222</v>
      </c>
    </row>
    <row r="954" spans="1:1" x14ac:dyDescent="0.25">
      <c r="A954" t="s">
        <v>2223</v>
      </c>
    </row>
    <row r="955" spans="1:1" x14ac:dyDescent="0.25">
      <c r="A955" t="s">
        <v>2224</v>
      </c>
    </row>
    <row r="956" spans="1:1" x14ac:dyDescent="0.25">
      <c r="A956" t="s">
        <v>2225</v>
      </c>
    </row>
    <row r="957" spans="1:1" x14ac:dyDescent="0.25">
      <c r="A957" t="s">
        <v>2226</v>
      </c>
    </row>
    <row r="958" spans="1:1" x14ac:dyDescent="0.25">
      <c r="A958" t="s">
        <v>2227</v>
      </c>
    </row>
    <row r="959" spans="1:1" x14ac:dyDescent="0.25">
      <c r="A959" t="s">
        <v>2228</v>
      </c>
    </row>
    <row r="960" spans="1:1" x14ac:dyDescent="0.25">
      <c r="A960" s="8" t="s">
        <v>2229</v>
      </c>
    </row>
    <row r="961" spans="1:1" x14ac:dyDescent="0.25">
      <c r="A961" t="s">
        <v>2230</v>
      </c>
    </row>
    <row r="962" spans="1:1" x14ac:dyDescent="0.25">
      <c r="A962" t="s">
        <v>2231</v>
      </c>
    </row>
    <row r="963" spans="1:1" x14ac:dyDescent="0.25">
      <c r="A963" t="s">
        <v>2232</v>
      </c>
    </row>
    <row r="964" spans="1:1" x14ac:dyDescent="0.25">
      <c r="A964" t="s">
        <v>2233</v>
      </c>
    </row>
    <row r="965" spans="1:1" x14ac:dyDescent="0.25">
      <c r="A965" t="s">
        <v>2234</v>
      </c>
    </row>
    <row r="966" spans="1:1" x14ac:dyDescent="0.25">
      <c r="A966" t="s">
        <v>2235</v>
      </c>
    </row>
    <row r="967" spans="1:1" x14ac:dyDescent="0.25">
      <c r="A967" t="s">
        <v>2236</v>
      </c>
    </row>
    <row r="968" spans="1:1" x14ac:dyDescent="0.25">
      <c r="A968" t="s">
        <v>2237</v>
      </c>
    </row>
    <row r="969" spans="1:1" x14ac:dyDescent="0.25">
      <c r="A969" t="s">
        <v>2238</v>
      </c>
    </row>
    <row r="970" spans="1:1" x14ac:dyDescent="0.25">
      <c r="A970" t="s">
        <v>2239</v>
      </c>
    </row>
    <row r="971" spans="1:1" x14ac:dyDescent="0.25">
      <c r="A971" t="s">
        <v>2240</v>
      </c>
    </row>
    <row r="972" spans="1:1" x14ac:dyDescent="0.25">
      <c r="A972" t="s">
        <v>2241</v>
      </c>
    </row>
    <row r="973" spans="1:1" x14ac:dyDescent="0.25">
      <c r="A973" t="s">
        <v>2242</v>
      </c>
    </row>
    <row r="974" spans="1:1" x14ac:dyDescent="0.25">
      <c r="A974" t="s">
        <v>2243</v>
      </c>
    </row>
    <row r="975" spans="1:1" x14ac:dyDescent="0.25">
      <c r="A975" t="s">
        <v>2244</v>
      </c>
    </row>
    <row r="976" spans="1:1" x14ac:dyDescent="0.25">
      <c r="A976" t="s">
        <v>2245</v>
      </c>
    </row>
    <row r="977" spans="1:1" x14ac:dyDescent="0.25">
      <c r="A977" t="s">
        <v>2246</v>
      </c>
    </row>
    <row r="978" spans="1:1" x14ac:dyDescent="0.25">
      <c r="A978" t="s">
        <v>2247</v>
      </c>
    </row>
    <row r="979" spans="1:1" x14ac:dyDescent="0.25">
      <c r="A979" t="s">
        <v>2248</v>
      </c>
    </row>
    <row r="980" spans="1:1" x14ac:dyDescent="0.25">
      <c r="A980" t="s">
        <v>2249</v>
      </c>
    </row>
    <row r="981" spans="1:1" x14ac:dyDescent="0.25">
      <c r="A981" t="s">
        <v>2250</v>
      </c>
    </row>
    <row r="982" spans="1:1" x14ac:dyDescent="0.25">
      <c r="A982" t="s">
        <v>2251</v>
      </c>
    </row>
    <row r="983" spans="1:1" x14ac:dyDescent="0.25">
      <c r="A983" t="s">
        <v>2252</v>
      </c>
    </row>
    <row r="984" spans="1:1" x14ac:dyDescent="0.25">
      <c r="A984" t="s">
        <v>2253</v>
      </c>
    </row>
    <row r="985" spans="1:1" x14ac:dyDescent="0.25">
      <c r="A985" t="s">
        <v>2254</v>
      </c>
    </row>
    <row r="986" spans="1:1" x14ac:dyDescent="0.25">
      <c r="A986" t="s">
        <v>2255</v>
      </c>
    </row>
    <row r="987" spans="1:1" x14ac:dyDescent="0.25">
      <c r="A987" t="s">
        <v>2256</v>
      </c>
    </row>
    <row r="988" spans="1:1" x14ac:dyDescent="0.25">
      <c r="A988" t="s">
        <v>2257</v>
      </c>
    </row>
    <row r="989" spans="1:1" x14ac:dyDescent="0.25">
      <c r="A989" t="s">
        <v>2258</v>
      </c>
    </row>
    <row r="990" spans="1:1" x14ac:dyDescent="0.25">
      <c r="A990" t="s">
        <v>2259</v>
      </c>
    </row>
    <row r="991" spans="1:1" x14ac:dyDescent="0.25">
      <c r="A991" t="s">
        <v>2260</v>
      </c>
    </row>
    <row r="992" spans="1:1" x14ac:dyDescent="0.25">
      <c r="A992" t="s">
        <v>2261</v>
      </c>
    </row>
    <row r="993" spans="1:1" x14ac:dyDescent="0.25">
      <c r="A993" t="s">
        <v>2262</v>
      </c>
    </row>
    <row r="994" spans="1:1" x14ac:dyDescent="0.25">
      <c r="A994" t="s">
        <v>2263</v>
      </c>
    </row>
    <row r="995" spans="1:1" x14ac:dyDescent="0.25">
      <c r="A995" t="s">
        <v>2264</v>
      </c>
    </row>
    <row r="996" spans="1:1" x14ac:dyDescent="0.25">
      <c r="A996" t="s">
        <v>2265</v>
      </c>
    </row>
    <row r="997" spans="1:1" x14ac:dyDescent="0.25">
      <c r="A997" t="s">
        <v>2266</v>
      </c>
    </row>
    <row r="998" spans="1:1" x14ac:dyDescent="0.25">
      <c r="A998" t="s">
        <v>2267</v>
      </c>
    </row>
    <row r="999" spans="1:1" x14ac:dyDescent="0.25">
      <c r="A999" t="s">
        <v>2268</v>
      </c>
    </row>
    <row r="1000" spans="1:1" x14ac:dyDescent="0.25">
      <c r="A1000" t="s">
        <v>2269</v>
      </c>
    </row>
    <row r="1001" spans="1:1" x14ac:dyDescent="0.25">
      <c r="A1001" t="s">
        <v>2270</v>
      </c>
    </row>
    <row r="1002" spans="1:1" x14ac:dyDescent="0.25">
      <c r="A1002" t="s">
        <v>2271</v>
      </c>
    </row>
    <row r="1003" spans="1:1" x14ac:dyDescent="0.25">
      <c r="A1003" t="s">
        <v>2272</v>
      </c>
    </row>
    <row r="1004" spans="1:1" x14ac:dyDescent="0.25">
      <c r="A1004" t="s">
        <v>2273</v>
      </c>
    </row>
    <row r="1005" spans="1:1" x14ac:dyDescent="0.25">
      <c r="A1005" t="s">
        <v>2274</v>
      </c>
    </row>
    <row r="1006" spans="1:1" x14ac:dyDescent="0.25">
      <c r="A1006" t="s">
        <v>2275</v>
      </c>
    </row>
    <row r="1007" spans="1:1" x14ac:dyDescent="0.25">
      <c r="A1007" t="s">
        <v>2276</v>
      </c>
    </row>
    <row r="1008" spans="1:1" x14ac:dyDescent="0.25">
      <c r="A1008" t="s">
        <v>2277</v>
      </c>
    </row>
    <row r="1009" spans="1:1" x14ac:dyDescent="0.25">
      <c r="A1009" t="s">
        <v>2278</v>
      </c>
    </row>
    <row r="1010" spans="1:1" x14ac:dyDescent="0.25">
      <c r="A1010" t="s">
        <v>2279</v>
      </c>
    </row>
    <row r="1011" spans="1:1" x14ac:dyDescent="0.25">
      <c r="A1011" t="s">
        <v>2280</v>
      </c>
    </row>
    <row r="1012" spans="1:1" x14ac:dyDescent="0.25">
      <c r="A1012" t="s">
        <v>2281</v>
      </c>
    </row>
    <row r="1013" spans="1:1" x14ac:dyDescent="0.25">
      <c r="A1013" t="s">
        <v>2282</v>
      </c>
    </row>
    <row r="1014" spans="1:1" x14ac:dyDescent="0.25">
      <c r="A1014" t="s">
        <v>2283</v>
      </c>
    </row>
    <row r="1015" spans="1:1" x14ac:dyDescent="0.25">
      <c r="A1015" t="s">
        <v>2284</v>
      </c>
    </row>
    <row r="1016" spans="1:1" x14ac:dyDescent="0.25">
      <c r="A1016" t="s">
        <v>2285</v>
      </c>
    </row>
    <row r="1017" spans="1:1" x14ac:dyDescent="0.25">
      <c r="A1017" t="s">
        <v>2286</v>
      </c>
    </row>
    <row r="1018" spans="1:1" x14ac:dyDescent="0.25">
      <c r="A1018" t="s">
        <v>2287</v>
      </c>
    </row>
    <row r="1019" spans="1:1" x14ac:dyDescent="0.25">
      <c r="A1019" t="s">
        <v>2288</v>
      </c>
    </row>
    <row r="1020" spans="1:1" x14ac:dyDescent="0.25">
      <c r="A1020" t="s">
        <v>2289</v>
      </c>
    </row>
    <row r="1021" spans="1:1" x14ac:dyDescent="0.25">
      <c r="A1021" t="s">
        <v>2290</v>
      </c>
    </row>
    <row r="1022" spans="1:1" x14ac:dyDescent="0.25">
      <c r="A1022" t="s">
        <v>2291</v>
      </c>
    </row>
    <row r="1023" spans="1:1" x14ac:dyDescent="0.25">
      <c r="A1023" t="s">
        <v>2292</v>
      </c>
    </row>
    <row r="1024" spans="1:1" x14ac:dyDescent="0.25">
      <c r="A1024" t="s">
        <v>2293</v>
      </c>
    </row>
    <row r="1025" spans="1:1" x14ac:dyDescent="0.25">
      <c r="A1025" t="s">
        <v>2294</v>
      </c>
    </row>
    <row r="1026" spans="1:1" x14ac:dyDescent="0.25">
      <c r="A1026" t="s">
        <v>2295</v>
      </c>
    </row>
    <row r="1027" spans="1:1" x14ac:dyDescent="0.25">
      <c r="A1027" t="s">
        <v>2296</v>
      </c>
    </row>
    <row r="1028" spans="1:1" x14ac:dyDescent="0.25">
      <c r="A1028" t="s">
        <v>2297</v>
      </c>
    </row>
    <row r="1029" spans="1:1" x14ac:dyDescent="0.25">
      <c r="A1029" t="s">
        <v>2298</v>
      </c>
    </row>
    <row r="1030" spans="1:1" x14ac:dyDescent="0.25">
      <c r="A1030" t="s">
        <v>2299</v>
      </c>
    </row>
    <row r="1031" spans="1:1" x14ac:dyDescent="0.25">
      <c r="A1031" t="s">
        <v>2300</v>
      </c>
    </row>
    <row r="1032" spans="1:1" x14ac:dyDescent="0.25">
      <c r="A1032" t="s">
        <v>2301</v>
      </c>
    </row>
    <row r="1033" spans="1:1" x14ac:dyDescent="0.25">
      <c r="A1033" t="s">
        <v>2302</v>
      </c>
    </row>
    <row r="1034" spans="1:1" x14ac:dyDescent="0.25">
      <c r="A1034" t="s">
        <v>2303</v>
      </c>
    </row>
    <row r="1035" spans="1:1" x14ac:dyDescent="0.25">
      <c r="A1035" t="s">
        <v>2304</v>
      </c>
    </row>
    <row r="1036" spans="1:1" x14ac:dyDescent="0.25">
      <c r="A1036" t="s">
        <v>2305</v>
      </c>
    </row>
    <row r="1037" spans="1:1" x14ac:dyDescent="0.25">
      <c r="A1037" t="s">
        <v>2306</v>
      </c>
    </row>
    <row r="1038" spans="1:1" x14ac:dyDescent="0.25">
      <c r="A1038" t="s">
        <v>2307</v>
      </c>
    </row>
    <row r="1039" spans="1:1" x14ac:dyDescent="0.25">
      <c r="A1039" t="s">
        <v>2308</v>
      </c>
    </row>
    <row r="1040" spans="1:1" x14ac:dyDescent="0.25">
      <c r="A1040" t="s">
        <v>2309</v>
      </c>
    </row>
    <row r="1041" spans="1:1" x14ac:dyDescent="0.25">
      <c r="A1041" t="s">
        <v>2310</v>
      </c>
    </row>
    <row r="1042" spans="1:1" x14ac:dyDescent="0.25">
      <c r="A1042" t="s">
        <v>2311</v>
      </c>
    </row>
    <row r="1043" spans="1:1" x14ac:dyDescent="0.25">
      <c r="A1043" t="s">
        <v>2312</v>
      </c>
    </row>
    <row r="1044" spans="1:1" x14ac:dyDescent="0.25">
      <c r="A1044" t="s">
        <v>2313</v>
      </c>
    </row>
    <row r="1045" spans="1:1" x14ac:dyDescent="0.25">
      <c r="A1045" t="s">
        <v>2314</v>
      </c>
    </row>
    <row r="1046" spans="1:1" x14ac:dyDescent="0.25">
      <c r="A1046" t="s">
        <v>2315</v>
      </c>
    </row>
    <row r="1047" spans="1:1" x14ac:dyDescent="0.25">
      <c r="A1047" t="s">
        <v>2316</v>
      </c>
    </row>
    <row r="1048" spans="1:1" x14ac:dyDescent="0.25">
      <c r="A1048" t="s">
        <v>2317</v>
      </c>
    </row>
    <row r="1049" spans="1:1" x14ac:dyDescent="0.25">
      <c r="A1049" t="s">
        <v>2318</v>
      </c>
    </row>
    <row r="1050" spans="1:1" x14ac:dyDescent="0.25">
      <c r="A1050" t="s">
        <v>2319</v>
      </c>
    </row>
    <row r="1051" spans="1:1" x14ac:dyDescent="0.25">
      <c r="A1051" t="s">
        <v>2320</v>
      </c>
    </row>
    <row r="1052" spans="1:1" x14ac:dyDescent="0.25">
      <c r="A1052" t="s">
        <v>2321</v>
      </c>
    </row>
    <row r="1053" spans="1:1" x14ac:dyDescent="0.25">
      <c r="A1053" t="s">
        <v>2322</v>
      </c>
    </row>
    <row r="1054" spans="1:1" x14ac:dyDescent="0.25">
      <c r="A1054" t="s">
        <v>2323</v>
      </c>
    </row>
    <row r="1055" spans="1:1" x14ac:dyDescent="0.25">
      <c r="A1055" t="s">
        <v>2324</v>
      </c>
    </row>
    <row r="1056" spans="1:1" x14ac:dyDescent="0.25">
      <c r="A1056" t="s">
        <v>2325</v>
      </c>
    </row>
    <row r="1057" spans="1:1" x14ac:dyDescent="0.25">
      <c r="A1057" t="s">
        <v>2326</v>
      </c>
    </row>
    <row r="1058" spans="1:1" x14ac:dyDescent="0.25">
      <c r="A1058" t="s">
        <v>2327</v>
      </c>
    </row>
    <row r="1059" spans="1:1" x14ac:dyDescent="0.25">
      <c r="A1059" t="s">
        <v>2328</v>
      </c>
    </row>
    <row r="1060" spans="1:1" x14ac:dyDescent="0.25">
      <c r="A1060" t="s">
        <v>2329</v>
      </c>
    </row>
    <row r="1061" spans="1:1" x14ac:dyDescent="0.25">
      <c r="A1061" t="s">
        <v>2330</v>
      </c>
    </row>
    <row r="1062" spans="1:1" x14ac:dyDescent="0.25">
      <c r="A1062" t="s">
        <v>2331</v>
      </c>
    </row>
    <row r="1063" spans="1:1" x14ac:dyDescent="0.25">
      <c r="A1063" t="s">
        <v>2332</v>
      </c>
    </row>
    <row r="1064" spans="1:1" x14ac:dyDescent="0.25">
      <c r="A1064" t="s">
        <v>2333</v>
      </c>
    </row>
    <row r="1065" spans="1:1" x14ac:dyDescent="0.25">
      <c r="A1065" t="s">
        <v>2334</v>
      </c>
    </row>
    <row r="1066" spans="1:1" x14ac:dyDescent="0.25">
      <c r="A1066" t="s">
        <v>2335</v>
      </c>
    </row>
    <row r="1067" spans="1:1" x14ac:dyDescent="0.25">
      <c r="A1067" t="s">
        <v>2336</v>
      </c>
    </row>
    <row r="1068" spans="1:1" x14ac:dyDescent="0.25">
      <c r="A1068" t="s">
        <v>2337</v>
      </c>
    </row>
    <row r="1069" spans="1:1" x14ac:dyDescent="0.25">
      <c r="A1069" t="s">
        <v>2338</v>
      </c>
    </row>
    <row r="1070" spans="1:1" x14ac:dyDescent="0.25">
      <c r="A1070" t="s">
        <v>2339</v>
      </c>
    </row>
    <row r="1071" spans="1:1" x14ac:dyDescent="0.25">
      <c r="A1071" t="s">
        <v>2340</v>
      </c>
    </row>
    <row r="1072" spans="1:1" x14ac:dyDescent="0.25">
      <c r="A1072" t="s">
        <v>2341</v>
      </c>
    </row>
    <row r="1073" spans="1:1" x14ac:dyDescent="0.25">
      <c r="A1073" t="s">
        <v>2342</v>
      </c>
    </row>
    <row r="1074" spans="1:1" x14ac:dyDescent="0.25">
      <c r="A1074" t="s">
        <v>2343</v>
      </c>
    </row>
    <row r="1075" spans="1:1" x14ac:dyDescent="0.25">
      <c r="A1075" t="s">
        <v>2344</v>
      </c>
    </row>
    <row r="1076" spans="1:1" x14ac:dyDescent="0.25">
      <c r="A1076" t="s">
        <v>2345</v>
      </c>
    </row>
    <row r="1077" spans="1:1" x14ac:dyDescent="0.25">
      <c r="A1077" t="s">
        <v>2346</v>
      </c>
    </row>
    <row r="1078" spans="1:1" x14ac:dyDescent="0.25">
      <c r="A1078" t="s">
        <v>2347</v>
      </c>
    </row>
    <row r="1079" spans="1:1" x14ac:dyDescent="0.25">
      <c r="A1079" t="s">
        <v>2348</v>
      </c>
    </row>
    <row r="1080" spans="1:1" x14ac:dyDescent="0.25">
      <c r="A1080" t="s">
        <v>2349</v>
      </c>
    </row>
    <row r="1081" spans="1:1" x14ac:dyDescent="0.25">
      <c r="A1081" t="s">
        <v>2350</v>
      </c>
    </row>
    <row r="1082" spans="1:1" x14ac:dyDescent="0.25">
      <c r="A1082" t="s">
        <v>2351</v>
      </c>
    </row>
    <row r="1083" spans="1:1" x14ac:dyDescent="0.25">
      <c r="A1083" t="s">
        <v>2352</v>
      </c>
    </row>
    <row r="1084" spans="1:1" x14ac:dyDescent="0.25">
      <c r="A1084" t="s">
        <v>2353</v>
      </c>
    </row>
    <row r="1085" spans="1:1" x14ac:dyDescent="0.25">
      <c r="A1085" t="s">
        <v>2354</v>
      </c>
    </row>
    <row r="1086" spans="1:1" x14ac:dyDescent="0.25">
      <c r="A1086" t="s">
        <v>2355</v>
      </c>
    </row>
    <row r="1087" spans="1:1" x14ac:dyDescent="0.25">
      <c r="A1087" t="s">
        <v>2356</v>
      </c>
    </row>
    <row r="1088" spans="1:1" x14ac:dyDescent="0.25">
      <c r="A1088" t="s">
        <v>2357</v>
      </c>
    </row>
    <row r="1089" spans="1:1" x14ac:dyDescent="0.25">
      <c r="A1089" t="s">
        <v>2358</v>
      </c>
    </row>
    <row r="1090" spans="1:1" x14ac:dyDescent="0.25">
      <c r="A1090" t="s">
        <v>2359</v>
      </c>
    </row>
    <row r="1091" spans="1:1" x14ac:dyDescent="0.25">
      <c r="A1091" t="s">
        <v>2360</v>
      </c>
    </row>
    <row r="1092" spans="1:1" x14ac:dyDescent="0.25">
      <c r="A1092" t="s">
        <v>2361</v>
      </c>
    </row>
    <row r="1093" spans="1:1" x14ac:dyDescent="0.25">
      <c r="A1093" t="s">
        <v>2362</v>
      </c>
    </row>
    <row r="1094" spans="1:1" x14ac:dyDescent="0.25">
      <c r="A1094" t="s">
        <v>2363</v>
      </c>
    </row>
    <row r="1095" spans="1:1" x14ac:dyDescent="0.25">
      <c r="A1095" t="s">
        <v>2364</v>
      </c>
    </row>
    <row r="1096" spans="1:1" x14ac:dyDescent="0.25">
      <c r="A1096" t="s">
        <v>2365</v>
      </c>
    </row>
    <row r="1097" spans="1:1" x14ac:dyDescent="0.25">
      <c r="A1097" t="s">
        <v>2366</v>
      </c>
    </row>
    <row r="1098" spans="1:1" x14ac:dyDescent="0.25">
      <c r="A1098" t="s">
        <v>2367</v>
      </c>
    </row>
    <row r="1099" spans="1:1" x14ac:dyDescent="0.25">
      <c r="A1099" t="s">
        <v>2368</v>
      </c>
    </row>
    <row r="1100" spans="1:1" x14ac:dyDescent="0.25">
      <c r="A1100" t="s">
        <v>2369</v>
      </c>
    </row>
    <row r="1101" spans="1:1" x14ac:dyDescent="0.25">
      <c r="A1101" t="s">
        <v>2370</v>
      </c>
    </row>
    <row r="1102" spans="1:1" x14ac:dyDescent="0.25">
      <c r="A1102" t="s">
        <v>2371</v>
      </c>
    </row>
    <row r="1103" spans="1:1" x14ac:dyDescent="0.25">
      <c r="A1103" t="s">
        <v>2372</v>
      </c>
    </row>
    <row r="1104" spans="1:1" x14ac:dyDescent="0.25">
      <c r="A1104" t="s">
        <v>2373</v>
      </c>
    </row>
    <row r="1105" spans="1:1" x14ac:dyDescent="0.25">
      <c r="A1105" t="s">
        <v>2374</v>
      </c>
    </row>
    <row r="1106" spans="1:1" x14ac:dyDescent="0.25">
      <c r="A1106" t="s">
        <v>2375</v>
      </c>
    </row>
    <row r="1107" spans="1:1" x14ac:dyDescent="0.25">
      <c r="A1107" s="8" t="s">
        <v>2376</v>
      </c>
    </row>
    <row r="1108" spans="1:1" x14ac:dyDescent="0.25">
      <c r="A1108" t="s">
        <v>2377</v>
      </c>
    </row>
    <row r="1109" spans="1:1" x14ac:dyDescent="0.25">
      <c r="A1109" t="s">
        <v>2378</v>
      </c>
    </row>
    <row r="1110" spans="1:1" x14ac:dyDescent="0.25">
      <c r="A1110" t="s">
        <v>2379</v>
      </c>
    </row>
    <row r="1111" spans="1:1" x14ac:dyDescent="0.25">
      <c r="A1111" t="s">
        <v>2380</v>
      </c>
    </row>
    <row r="1112" spans="1:1" x14ac:dyDescent="0.25">
      <c r="A1112" t="s">
        <v>2381</v>
      </c>
    </row>
    <row r="1113" spans="1:1" x14ac:dyDescent="0.25">
      <c r="A1113" t="s">
        <v>2382</v>
      </c>
    </row>
    <row r="1114" spans="1:1" x14ac:dyDescent="0.25">
      <c r="A1114" t="s">
        <v>2383</v>
      </c>
    </row>
    <row r="1115" spans="1:1" x14ac:dyDescent="0.25">
      <c r="A1115" t="s">
        <v>2384</v>
      </c>
    </row>
    <row r="1116" spans="1:1" x14ac:dyDescent="0.25">
      <c r="A1116" t="s">
        <v>2385</v>
      </c>
    </row>
    <row r="1117" spans="1:1" x14ac:dyDescent="0.25">
      <c r="A1117" t="s">
        <v>2386</v>
      </c>
    </row>
    <row r="1118" spans="1:1" x14ac:dyDescent="0.25">
      <c r="A1118" t="s">
        <v>2387</v>
      </c>
    </row>
    <row r="1119" spans="1:1" x14ac:dyDescent="0.25">
      <c r="A1119" t="s">
        <v>2388</v>
      </c>
    </row>
    <row r="1120" spans="1:1" x14ac:dyDescent="0.25">
      <c r="A1120" t="s">
        <v>2389</v>
      </c>
    </row>
    <row r="1121" spans="1:1" x14ac:dyDescent="0.25">
      <c r="A1121" t="s">
        <v>2390</v>
      </c>
    </row>
    <row r="1122" spans="1:1" x14ac:dyDescent="0.25">
      <c r="A1122" t="s">
        <v>2391</v>
      </c>
    </row>
    <row r="1123" spans="1:1" x14ac:dyDescent="0.25">
      <c r="A1123" t="s">
        <v>2392</v>
      </c>
    </row>
    <row r="1124" spans="1:1" x14ac:dyDescent="0.25">
      <c r="A1124" t="s">
        <v>2393</v>
      </c>
    </row>
    <row r="1125" spans="1:1" x14ac:dyDescent="0.25">
      <c r="A1125" t="s">
        <v>2394</v>
      </c>
    </row>
    <row r="1126" spans="1:1" x14ac:dyDescent="0.25">
      <c r="A1126" t="s">
        <v>2395</v>
      </c>
    </row>
    <row r="1127" spans="1:1" x14ac:dyDescent="0.25">
      <c r="A1127" t="s">
        <v>2396</v>
      </c>
    </row>
    <row r="1128" spans="1:1" x14ac:dyDescent="0.25">
      <c r="A1128" t="s">
        <v>2397</v>
      </c>
    </row>
    <row r="1129" spans="1:1" x14ac:dyDescent="0.25">
      <c r="A1129" t="s">
        <v>2398</v>
      </c>
    </row>
    <row r="1130" spans="1:1" x14ac:dyDescent="0.25">
      <c r="A1130" t="s">
        <v>2399</v>
      </c>
    </row>
    <row r="1131" spans="1:1" x14ac:dyDescent="0.25">
      <c r="A1131" t="s">
        <v>2400</v>
      </c>
    </row>
    <row r="1132" spans="1:1" x14ac:dyDescent="0.25">
      <c r="A1132" t="s">
        <v>2401</v>
      </c>
    </row>
    <row r="1133" spans="1:1" x14ac:dyDescent="0.25">
      <c r="A1133" t="s">
        <v>2402</v>
      </c>
    </row>
    <row r="1134" spans="1:1" x14ac:dyDescent="0.25">
      <c r="A1134" t="s">
        <v>2403</v>
      </c>
    </row>
    <row r="1135" spans="1:1" x14ac:dyDescent="0.25">
      <c r="A1135" t="s">
        <v>2404</v>
      </c>
    </row>
    <row r="1136" spans="1:1" x14ac:dyDescent="0.25">
      <c r="A1136" t="s">
        <v>2405</v>
      </c>
    </row>
    <row r="1137" spans="1:1" x14ac:dyDescent="0.25">
      <c r="A1137" t="s">
        <v>2406</v>
      </c>
    </row>
    <row r="1138" spans="1:1" x14ac:dyDescent="0.25">
      <c r="A1138" t="s">
        <v>2407</v>
      </c>
    </row>
    <row r="1139" spans="1:1" x14ac:dyDescent="0.25">
      <c r="A1139" t="s">
        <v>2408</v>
      </c>
    </row>
    <row r="1140" spans="1:1" x14ac:dyDescent="0.25">
      <c r="A1140" t="s">
        <v>2409</v>
      </c>
    </row>
    <row r="1141" spans="1:1" x14ac:dyDescent="0.25">
      <c r="A1141" t="s">
        <v>2410</v>
      </c>
    </row>
    <row r="1142" spans="1:1" x14ac:dyDescent="0.25">
      <c r="A1142" t="s">
        <v>2411</v>
      </c>
    </row>
    <row r="1143" spans="1:1" x14ac:dyDescent="0.25">
      <c r="A1143" t="s">
        <v>2412</v>
      </c>
    </row>
    <row r="1144" spans="1:1" x14ac:dyDescent="0.25">
      <c r="A1144" t="s">
        <v>2413</v>
      </c>
    </row>
    <row r="1145" spans="1:1" x14ac:dyDescent="0.25">
      <c r="A1145" t="s">
        <v>2414</v>
      </c>
    </row>
    <row r="1146" spans="1:1" x14ac:dyDescent="0.25">
      <c r="A1146" t="s">
        <v>2415</v>
      </c>
    </row>
    <row r="1147" spans="1:1" x14ac:dyDescent="0.25">
      <c r="A1147" t="s">
        <v>2416</v>
      </c>
    </row>
    <row r="1148" spans="1:1" x14ac:dyDescent="0.25">
      <c r="A1148" t="s">
        <v>2417</v>
      </c>
    </row>
    <row r="1149" spans="1:1" x14ac:dyDescent="0.25">
      <c r="A1149" t="s">
        <v>2418</v>
      </c>
    </row>
    <row r="1150" spans="1:1" x14ac:dyDescent="0.25">
      <c r="A1150" t="s">
        <v>2419</v>
      </c>
    </row>
    <row r="1151" spans="1:1" x14ac:dyDescent="0.25">
      <c r="A1151" t="s">
        <v>2420</v>
      </c>
    </row>
    <row r="1152" spans="1:1" x14ac:dyDescent="0.25">
      <c r="A1152" t="s">
        <v>2421</v>
      </c>
    </row>
    <row r="1153" spans="1:1" x14ac:dyDescent="0.25">
      <c r="A1153" t="s">
        <v>2422</v>
      </c>
    </row>
    <row r="1154" spans="1:1" x14ac:dyDescent="0.25">
      <c r="A1154" t="s">
        <v>2423</v>
      </c>
    </row>
    <row r="1155" spans="1:1" x14ac:dyDescent="0.25">
      <c r="A1155" t="s">
        <v>2424</v>
      </c>
    </row>
    <row r="1156" spans="1:1" x14ac:dyDescent="0.25">
      <c r="A1156" t="s">
        <v>2425</v>
      </c>
    </row>
    <row r="1157" spans="1:1" x14ac:dyDescent="0.25">
      <c r="A1157" t="s">
        <v>2426</v>
      </c>
    </row>
    <row r="1158" spans="1:1" x14ac:dyDescent="0.25">
      <c r="A1158" t="s">
        <v>2427</v>
      </c>
    </row>
    <row r="1159" spans="1:1" x14ac:dyDescent="0.25">
      <c r="A1159" t="s">
        <v>2428</v>
      </c>
    </row>
    <row r="1160" spans="1:1" x14ac:dyDescent="0.25">
      <c r="A1160" t="s">
        <v>2429</v>
      </c>
    </row>
    <row r="1161" spans="1:1" x14ac:dyDescent="0.25">
      <c r="A1161" t="s">
        <v>2430</v>
      </c>
    </row>
    <row r="1162" spans="1:1" x14ac:dyDescent="0.25">
      <c r="A1162" t="s">
        <v>2431</v>
      </c>
    </row>
    <row r="1163" spans="1:1" x14ac:dyDescent="0.25">
      <c r="A1163" t="s">
        <v>2432</v>
      </c>
    </row>
    <row r="1164" spans="1:1" x14ac:dyDescent="0.25">
      <c r="A1164" t="s">
        <v>2433</v>
      </c>
    </row>
    <row r="1165" spans="1:1" x14ac:dyDescent="0.25">
      <c r="A1165" t="s">
        <v>2434</v>
      </c>
    </row>
    <row r="1166" spans="1:1" x14ac:dyDescent="0.25">
      <c r="A1166" t="s">
        <v>2435</v>
      </c>
    </row>
    <row r="1167" spans="1:1" x14ac:dyDescent="0.25">
      <c r="A1167" t="s">
        <v>2436</v>
      </c>
    </row>
    <row r="1168" spans="1:1" x14ac:dyDescent="0.25">
      <c r="A1168" t="s">
        <v>2437</v>
      </c>
    </row>
    <row r="1169" spans="1:1" x14ac:dyDescent="0.25">
      <c r="A1169" t="s">
        <v>2438</v>
      </c>
    </row>
    <row r="1170" spans="1:1" x14ac:dyDescent="0.25">
      <c r="A1170" t="s">
        <v>2439</v>
      </c>
    </row>
    <row r="1171" spans="1:1" x14ac:dyDescent="0.25">
      <c r="A1171" t="s">
        <v>2440</v>
      </c>
    </row>
    <row r="1172" spans="1:1" x14ac:dyDescent="0.25">
      <c r="A1172" t="s">
        <v>2441</v>
      </c>
    </row>
    <row r="1173" spans="1:1" x14ac:dyDescent="0.25">
      <c r="A1173" t="s">
        <v>2442</v>
      </c>
    </row>
    <row r="1174" spans="1:1" x14ac:dyDescent="0.25">
      <c r="A1174" t="s">
        <v>2443</v>
      </c>
    </row>
    <row r="1175" spans="1:1" x14ac:dyDescent="0.25">
      <c r="A1175" t="s">
        <v>2444</v>
      </c>
    </row>
    <row r="1176" spans="1:1" x14ac:dyDescent="0.25">
      <c r="A1176" t="s">
        <v>2445</v>
      </c>
    </row>
    <row r="1177" spans="1:1" x14ac:dyDescent="0.25">
      <c r="A1177" t="s">
        <v>2446</v>
      </c>
    </row>
    <row r="1178" spans="1:1" x14ac:dyDescent="0.25">
      <c r="A1178" s="8" t="s">
        <v>2447</v>
      </c>
    </row>
    <row r="1179" spans="1:1" x14ac:dyDescent="0.25">
      <c r="A1179" t="s">
        <v>2448</v>
      </c>
    </row>
    <row r="1180" spans="1:1" x14ac:dyDescent="0.25">
      <c r="A1180" t="s">
        <v>2449</v>
      </c>
    </row>
    <row r="1181" spans="1:1" x14ac:dyDescent="0.25">
      <c r="A1181" t="s">
        <v>2450</v>
      </c>
    </row>
    <row r="1182" spans="1:1" x14ac:dyDescent="0.25">
      <c r="A1182" t="s">
        <v>2451</v>
      </c>
    </row>
    <row r="1183" spans="1:1" x14ac:dyDescent="0.25">
      <c r="A1183" t="s">
        <v>2452</v>
      </c>
    </row>
    <row r="1184" spans="1:1" x14ac:dyDescent="0.25">
      <c r="A1184" t="s">
        <v>2453</v>
      </c>
    </row>
    <row r="1185" spans="1:1" x14ac:dyDescent="0.25">
      <c r="A1185" t="s">
        <v>2454</v>
      </c>
    </row>
    <row r="1186" spans="1:1" x14ac:dyDescent="0.25">
      <c r="A1186" t="s">
        <v>2455</v>
      </c>
    </row>
    <row r="1187" spans="1:1" x14ac:dyDescent="0.25">
      <c r="A1187" t="s">
        <v>2456</v>
      </c>
    </row>
    <row r="1188" spans="1:1" x14ac:dyDescent="0.25">
      <c r="A1188" t="s">
        <v>2457</v>
      </c>
    </row>
    <row r="1189" spans="1:1" x14ac:dyDescent="0.25">
      <c r="A1189" t="s">
        <v>2458</v>
      </c>
    </row>
    <row r="1190" spans="1:1" x14ac:dyDescent="0.25">
      <c r="A1190" t="s">
        <v>2459</v>
      </c>
    </row>
    <row r="1191" spans="1:1" x14ac:dyDescent="0.25">
      <c r="A1191" t="s">
        <v>2460</v>
      </c>
    </row>
    <row r="1192" spans="1:1" x14ac:dyDescent="0.25">
      <c r="A1192" t="s">
        <v>2461</v>
      </c>
    </row>
    <row r="1193" spans="1:1" x14ac:dyDescent="0.25">
      <c r="A1193" t="s">
        <v>2462</v>
      </c>
    </row>
    <row r="1194" spans="1:1" x14ac:dyDescent="0.25">
      <c r="A1194" t="s">
        <v>2463</v>
      </c>
    </row>
    <row r="1195" spans="1:1" x14ac:dyDescent="0.25">
      <c r="A1195" t="s">
        <v>2464</v>
      </c>
    </row>
    <row r="1196" spans="1:1" x14ac:dyDescent="0.25">
      <c r="A1196" t="s">
        <v>2465</v>
      </c>
    </row>
    <row r="1197" spans="1:1" x14ac:dyDescent="0.25">
      <c r="A1197" t="s">
        <v>2466</v>
      </c>
    </row>
    <row r="1198" spans="1:1" x14ac:dyDescent="0.25">
      <c r="A1198" t="s">
        <v>2467</v>
      </c>
    </row>
    <row r="1199" spans="1:1" x14ac:dyDescent="0.25">
      <c r="A1199" t="s">
        <v>2468</v>
      </c>
    </row>
    <row r="1200" spans="1:1" x14ac:dyDescent="0.25">
      <c r="A1200" t="s">
        <v>2469</v>
      </c>
    </row>
    <row r="1201" spans="1:1" x14ac:dyDescent="0.25">
      <c r="A1201" t="s">
        <v>2470</v>
      </c>
    </row>
    <row r="1202" spans="1:1" x14ac:dyDescent="0.25">
      <c r="A1202" t="s">
        <v>2471</v>
      </c>
    </row>
    <row r="1203" spans="1:1" x14ac:dyDescent="0.25">
      <c r="A1203" t="s">
        <v>2472</v>
      </c>
    </row>
    <row r="1204" spans="1:1" x14ac:dyDescent="0.25">
      <c r="A1204" t="s">
        <v>2473</v>
      </c>
    </row>
    <row r="1205" spans="1:1" x14ac:dyDescent="0.25">
      <c r="A1205" t="s">
        <v>2474</v>
      </c>
    </row>
    <row r="1206" spans="1:1" x14ac:dyDescent="0.25">
      <c r="A1206" t="s">
        <v>2475</v>
      </c>
    </row>
    <row r="1207" spans="1:1" x14ac:dyDescent="0.25">
      <c r="A1207" t="s">
        <v>2476</v>
      </c>
    </row>
    <row r="1208" spans="1:1" x14ac:dyDescent="0.25">
      <c r="A1208" t="s">
        <v>2477</v>
      </c>
    </row>
    <row r="1209" spans="1:1" x14ac:dyDescent="0.25">
      <c r="A1209" t="s">
        <v>2478</v>
      </c>
    </row>
    <row r="1210" spans="1:1" x14ac:dyDescent="0.25">
      <c r="A1210" t="s">
        <v>2479</v>
      </c>
    </row>
    <row r="1211" spans="1:1" x14ac:dyDescent="0.25">
      <c r="A1211" t="s">
        <v>2480</v>
      </c>
    </row>
    <row r="1212" spans="1:1" x14ac:dyDescent="0.25">
      <c r="A1212" t="s">
        <v>2481</v>
      </c>
    </row>
    <row r="1213" spans="1:1" x14ac:dyDescent="0.25">
      <c r="A1213" t="s">
        <v>2482</v>
      </c>
    </row>
    <row r="1214" spans="1:1" x14ac:dyDescent="0.25">
      <c r="A1214" t="s">
        <v>2483</v>
      </c>
    </row>
    <row r="1215" spans="1:1" x14ac:dyDescent="0.25">
      <c r="A1215" t="s">
        <v>2484</v>
      </c>
    </row>
    <row r="1216" spans="1:1" x14ac:dyDescent="0.25">
      <c r="A1216" t="s">
        <v>2485</v>
      </c>
    </row>
    <row r="1217" spans="1:1" x14ac:dyDescent="0.25">
      <c r="A1217" t="s">
        <v>2486</v>
      </c>
    </row>
    <row r="1218" spans="1:1" x14ac:dyDescent="0.25">
      <c r="A1218" t="s">
        <v>2487</v>
      </c>
    </row>
    <row r="1219" spans="1:1" x14ac:dyDescent="0.25">
      <c r="A1219" t="s">
        <v>2488</v>
      </c>
    </row>
    <row r="1220" spans="1:1" x14ac:dyDescent="0.25">
      <c r="A1220" t="s">
        <v>2489</v>
      </c>
    </row>
    <row r="1221" spans="1:1" x14ac:dyDescent="0.25">
      <c r="A1221" t="s">
        <v>2490</v>
      </c>
    </row>
    <row r="1222" spans="1:1" x14ac:dyDescent="0.25">
      <c r="A1222" t="s">
        <v>2491</v>
      </c>
    </row>
    <row r="1223" spans="1:1" x14ac:dyDescent="0.25">
      <c r="A1223" t="s">
        <v>2492</v>
      </c>
    </row>
    <row r="1224" spans="1:1" x14ac:dyDescent="0.25">
      <c r="A1224" t="s">
        <v>2493</v>
      </c>
    </row>
    <row r="1225" spans="1:1" x14ac:dyDescent="0.25">
      <c r="A1225" t="s">
        <v>2494</v>
      </c>
    </row>
    <row r="1226" spans="1:1" x14ac:dyDescent="0.25">
      <c r="A1226" t="s">
        <v>2495</v>
      </c>
    </row>
    <row r="1227" spans="1:1" x14ac:dyDescent="0.25">
      <c r="A1227" t="s">
        <v>2496</v>
      </c>
    </row>
    <row r="1228" spans="1:1" x14ac:dyDescent="0.25">
      <c r="A1228" t="s">
        <v>2497</v>
      </c>
    </row>
    <row r="1229" spans="1:1" x14ac:dyDescent="0.25">
      <c r="A1229" t="s">
        <v>2498</v>
      </c>
    </row>
    <row r="1230" spans="1:1" x14ac:dyDescent="0.25">
      <c r="A1230" t="s">
        <v>2499</v>
      </c>
    </row>
    <row r="1231" spans="1:1" x14ac:dyDescent="0.25">
      <c r="A1231" t="s">
        <v>2500</v>
      </c>
    </row>
    <row r="1232" spans="1:1" x14ac:dyDescent="0.25">
      <c r="A1232" t="s">
        <v>2501</v>
      </c>
    </row>
    <row r="1233" spans="1:1" x14ac:dyDescent="0.25">
      <c r="A1233" t="s">
        <v>2502</v>
      </c>
    </row>
    <row r="1234" spans="1:1" x14ac:dyDescent="0.25">
      <c r="A1234" t="s">
        <v>2503</v>
      </c>
    </row>
    <row r="1235" spans="1:1" x14ac:dyDescent="0.25">
      <c r="A1235" t="s">
        <v>2504</v>
      </c>
    </row>
    <row r="1236" spans="1:1" x14ac:dyDescent="0.25">
      <c r="A1236" t="s">
        <v>2505</v>
      </c>
    </row>
    <row r="1237" spans="1:1" x14ac:dyDescent="0.25">
      <c r="A1237" t="s">
        <v>2506</v>
      </c>
    </row>
    <row r="1238" spans="1:1" x14ac:dyDescent="0.25">
      <c r="A1238" t="s">
        <v>2507</v>
      </c>
    </row>
    <row r="1239" spans="1:1" x14ac:dyDescent="0.25">
      <c r="A1239" t="s">
        <v>2508</v>
      </c>
    </row>
    <row r="1240" spans="1:1" x14ac:dyDescent="0.25">
      <c r="A1240" t="s">
        <v>2509</v>
      </c>
    </row>
    <row r="1241" spans="1:1" x14ac:dyDescent="0.25">
      <c r="A1241" t="s">
        <v>2510</v>
      </c>
    </row>
    <row r="1242" spans="1:1" x14ac:dyDescent="0.25">
      <c r="A1242" t="s">
        <v>2511</v>
      </c>
    </row>
    <row r="1243" spans="1:1" x14ac:dyDescent="0.25">
      <c r="A1243" t="s">
        <v>2512</v>
      </c>
    </row>
    <row r="1244" spans="1:1" x14ac:dyDescent="0.25">
      <c r="A1244" t="s">
        <v>2513</v>
      </c>
    </row>
    <row r="1245" spans="1:1" x14ac:dyDescent="0.25">
      <c r="A1245" t="s">
        <v>2514</v>
      </c>
    </row>
    <row r="1246" spans="1:1" x14ac:dyDescent="0.25">
      <c r="A1246" t="s">
        <v>2515</v>
      </c>
    </row>
    <row r="1247" spans="1:1" x14ac:dyDescent="0.25">
      <c r="A1247" t="s">
        <v>2516</v>
      </c>
    </row>
    <row r="1248" spans="1:1" x14ac:dyDescent="0.25">
      <c r="A1248" t="s">
        <v>2517</v>
      </c>
    </row>
    <row r="1249" spans="1:1" x14ac:dyDescent="0.25">
      <c r="A1249" t="s">
        <v>2518</v>
      </c>
    </row>
    <row r="1250" spans="1:1" x14ac:dyDescent="0.25">
      <c r="A1250" t="s">
        <v>2519</v>
      </c>
    </row>
    <row r="1251" spans="1:1" x14ac:dyDescent="0.25">
      <c r="A1251" t="s">
        <v>2520</v>
      </c>
    </row>
    <row r="1252" spans="1:1" x14ac:dyDescent="0.25">
      <c r="A1252" t="s">
        <v>2521</v>
      </c>
    </row>
    <row r="1253" spans="1:1" x14ac:dyDescent="0.25">
      <c r="A1253" t="s">
        <v>2522</v>
      </c>
    </row>
    <row r="1254" spans="1:1" x14ac:dyDescent="0.25">
      <c r="A1254" t="s">
        <v>2523</v>
      </c>
    </row>
    <row r="1255" spans="1:1" x14ac:dyDescent="0.25">
      <c r="A1255" t="s">
        <v>2524</v>
      </c>
    </row>
    <row r="1256" spans="1:1" x14ac:dyDescent="0.25">
      <c r="A1256" t="s">
        <v>2525</v>
      </c>
    </row>
    <row r="1257" spans="1:1" x14ac:dyDescent="0.25">
      <c r="A1257" t="s">
        <v>2526</v>
      </c>
    </row>
    <row r="1258" spans="1:1" x14ac:dyDescent="0.25">
      <c r="A1258" t="s">
        <v>2527</v>
      </c>
    </row>
    <row r="1259" spans="1:1" x14ac:dyDescent="0.25">
      <c r="A1259" t="s">
        <v>2528</v>
      </c>
    </row>
    <row r="1260" spans="1:1" x14ac:dyDescent="0.25">
      <c r="A1260" t="s">
        <v>2529</v>
      </c>
    </row>
    <row r="1261" spans="1:1" x14ac:dyDescent="0.25">
      <c r="A1261" t="s">
        <v>2530</v>
      </c>
    </row>
    <row r="1262" spans="1:1" x14ac:dyDescent="0.25">
      <c r="A1262" t="s">
        <v>2531</v>
      </c>
    </row>
    <row r="1263" spans="1:1" x14ac:dyDescent="0.25">
      <c r="A1263" t="s">
        <v>2532</v>
      </c>
    </row>
    <row r="1264" spans="1:1" x14ac:dyDescent="0.25">
      <c r="A1264" t="s">
        <v>2533</v>
      </c>
    </row>
    <row r="1265" spans="1:1" x14ac:dyDescent="0.25">
      <c r="A1265" t="s">
        <v>2534</v>
      </c>
    </row>
    <row r="1266" spans="1:1" x14ac:dyDescent="0.25">
      <c r="A1266" t="s">
        <v>2535</v>
      </c>
    </row>
    <row r="1267" spans="1:1" x14ac:dyDescent="0.25">
      <c r="A1267" t="s">
        <v>2536</v>
      </c>
    </row>
    <row r="1268" spans="1:1" x14ac:dyDescent="0.25">
      <c r="A1268" t="s">
        <v>2537</v>
      </c>
    </row>
    <row r="1269" spans="1:1" x14ac:dyDescent="0.25">
      <c r="A1269" t="s">
        <v>2538</v>
      </c>
    </row>
    <row r="1270" spans="1:1" x14ac:dyDescent="0.25">
      <c r="A1270" t="s">
        <v>2539</v>
      </c>
    </row>
    <row r="1271" spans="1:1" x14ac:dyDescent="0.25">
      <c r="A1271" t="s">
        <v>2540</v>
      </c>
    </row>
    <row r="1272" spans="1:1" x14ac:dyDescent="0.25">
      <c r="A1272" t="s">
        <v>2541</v>
      </c>
    </row>
    <row r="1273" spans="1:1" x14ac:dyDescent="0.25">
      <c r="A1273" t="s">
        <v>2542</v>
      </c>
    </row>
    <row r="1274" spans="1:1" x14ac:dyDescent="0.25">
      <c r="A1274" t="s">
        <v>2543</v>
      </c>
    </row>
    <row r="1275" spans="1:1" x14ac:dyDescent="0.25">
      <c r="A1275" t="s">
        <v>2544</v>
      </c>
    </row>
    <row r="1276" spans="1:1" x14ac:dyDescent="0.25">
      <c r="A1276" t="s">
        <v>2545</v>
      </c>
    </row>
    <row r="1277" spans="1:1" x14ac:dyDescent="0.25">
      <c r="A1277" t="s">
        <v>2546</v>
      </c>
    </row>
    <row r="1278" spans="1:1" x14ac:dyDescent="0.25">
      <c r="A1278" t="s">
        <v>2547</v>
      </c>
    </row>
    <row r="1279" spans="1:1" x14ac:dyDescent="0.25">
      <c r="A1279" t="s">
        <v>2548</v>
      </c>
    </row>
    <row r="1280" spans="1:1" x14ac:dyDescent="0.25">
      <c r="A1280" t="s">
        <v>2549</v>
      </c>
    </row>
    <row r="1281" spans="1:1" x14ac:dyDescent="0.25">
      <c r="A1281" t="s">
        <v>2550</v>
      </c>
    </row>
    <row r="1282" spans="1:1" x14ac:dyDescent="0.25">
      <c r="A1282" t="s">
        <v>2551</v>
      </c>
    </row>
    <row r="1283" spans="1:1" x14ac:dyDescent="0.25">
      <c r="A1283" t="s">
        <v>2552</v>
      </c>
    </row>
    <row r="1284" spans="1:1" x14ac:dyDescent="0.25">
      <c r="A1284" t="s">
        <v>2553</v>
      </c>
    </row>
    <row r="1285" spans="1:1" x14ac:dyDescent="0.25">
      <c r="A1285" t="s">
        <v>2554</v>
      </c>
    </row>
    <row r="1286" spans="1:1" x14ac:dyDescent="0.25">
      <c r="A1286" t="s">
        <v>2555</v>
      </c>
    </row>
    <row r="1287" spans="1:1" x14ac:dyDescent="0.25">
      <c r="A1287" t="s">
        <v>2556</v>
      </c>
    </row>
    <row r="1288" spans="1:1" x14ac:dyDescent="0.25">
      <c r="A1288" t="s">
        <v>2557</v>
      </c>
    </row>
    <row r="1289" spans="1:1" x14ac:dyDescent="0.25">
      <c r="A1289" t="s">
        <v>2558</v>
      </c>
    </row>
    <row r="1290" spans="1:1" x14ac:dyDescent="0.25">
      <c r="A1290" t="s">
        <v>2559</v>
      </c>
    </row>
    <row r="1291" spans="1:1" x14ac:dyDescent="0.25">
      <c r="A1291" t="s">
        <v>2560</v>
      </c>
    </row>
    <row r="1292" spans="1:1" x14ac:dyDescent="0.25">
      <c r="A1292" t="s">
        <v>2561</v>
      </c>
    </row>
    <row r="1293" spans="1:1" x14ac:dyDescent="0.25">
      <c r="A1293" t="s">
        <v>2562</v>
      </c>
    </row>
    <row r="1294" spans="1:1" x14ac:dyDescent="0.25">
      <c r="A1294" t="s">
        <v>2563</v>
      </c>
    </row>
    <row r="1295" spans="1:1" x14ac:dyDescent="0.25">
      <c r="A1295" t="s">
        <v>2564</v>
      </c>
    </row>
    <row r="1296" spans="1:1" x14ac:dyDescent="0.25">
      <c r="A1296" t="s">
        <v>2565</v>
      </c>
    </row>
    <row r="1297" spans="1:1" x14ac:dyDescent="0.25">
      <c r="A1297" t="s">
        <v>2566</v>
      </c>
    </row>
    <row r="1298" spans="1:1" x14ac:dyDescent="0.25">
      <c r="A1298" t="s">
        <v>2567</v>
      </c>
    </row>
    <row r="1299" spans="1:1" x14ac:dyDescent="0.25">
      <c r="A1299" t="s">
        <v>2568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activeCell="A9" sqref="A9:XFD9"/>
    </sheetView>
  </sheetViews>
  <sheetFormatPr defaultRowHeight="15" x14ac:dyDescent="0.25"/>
  <cols>
    <col min="1" max="1" width="35.42578125" customWidth="1"/>
    <col min="2" max="2" width="32.85546875" customWidth="1"/>
    <col min="4" max="4" width="25.28515625" customWidth="1"/>
  </cols>
  <sheetData>
    <row r="1" spans="1:1" x14ac:dyDescent="0.25">
      <c r="A1" t="s">
        <v>773</v>
      </c>
    </row>
    <row r="2" spans="1:1" x14ac:dyDescent="0.25">
      <c r="A2" s="38" t="s">
        <v>774</v>
      </c>
    </row>
    <row r="3" spans="1:1" ht="15.75" customHeight="1" x14ac:dyDescent="0.25"/>
    <row r="4" spans="1:1" x14ac:dyDescent="0.25">
      <c r="A4" s="71" t="s">
        <v>988</v>
      </c>
    </row>
    <row r="5" spans="1:1" x14ac:dyDescent="0.25">
      <c r="A5" t="s">
        <v>985</v>
      </c>
    </row>
    <row r="6" spans="1:1" x14ac:dyDescent="0.25">
      <c r="A6" s="11" t="s">
        <v>1176</v>
      </c>
    </row>
    <row r="7" spans="1:1" x14ac:dyDescent="0.25">
      <c r="A7" t="s">
        <v>983</v>
      </c>
    </row>
    <row r="9" spans="1:1" x14ac:dyDescent="0.25">
      <c r="A9" s="11" t="s">
        <v>984</v>
      </c>
    </row>
    <row r="10" spans="1:1" x14ac:dyDescent="0.25">
      <c r="A10" t="s">
        <v>961</v>
      </c>
    </row>
    <row r="11" spans="1:1" x14ac:dyDescent="0.25">
      <c r="A11" t="s">
        <v>963</v>
      </c>
    </row>
  </sheetData>
  <hyperlinks>
    <hyperlink ref="A2" r:id="rId1" location="heading=h.oc1ke1f0w7ih"/>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demoAliasLabels</vt:lpstr>
      <vt:lpstr>demoAgents</vt:lpstr>
      <vt:lpstr>demoCnxs</vt:lpstr>
      <vt:lpstr>demoPosts</vt:lpstr>
      <vt:lpstr>contract blob</vt:lpstr>
      <vt:lpstr>tmp category list</vt:lpstr>
      <vt:lpstr>Feedback</vt:lpstr>
      <vt:lpstr>Unused GUIDS</vt:lpstr>
      <vt:lpstr>to do</vt:lpstr>
      <vt:lpstr>export template</vt:lpstr>
      <vt:lpstr>OLD_configLabels</vt:lpstr>
      <vt:lpstr>Metadata</vt:lpstr>
      <vt:lpstr>OLD - demoProjectPosts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 Eykholt</dc:creator>
  <cp:lastModifiedBy>Ed Eykholt</cp:lastModifiedBy>
  <dcterms:created xsi:type="dcterms:W3CDTF">2015-10-29T16:20:00Z</dcterms:created>
  <dcterms:modified xsi:type="dcterms:W3CDTF">2016-06-03T04:16:39Z</dcterms:modified>
</cp:coreProperties>
</file>