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053336\Downloads\"/>
    </mc:Choice>
  </mc:AlternateContent>
  <xr:revisionPtr revIDLastSave="0" documentId="8_{E146BDE3-9E17-4867-A753-C2410A195106}" xr6:coauthVersionLast="47" xr6:coauthVersionMax="47" xr10:uidLastSave="{00000000-0000-0000-0000-000000000000}"/>
  <bookViews>
    <workbookView xWindow="-110" yWindow="-110" windowWidth="19420" windowHeight="10300" xr2:uid="{7FCE2EAD-07AC-4061-88A7-337822A515B8}"/>
  </bookViews>
  <sheets>
    <sheet name="APP" sheetId="1" r:id="rId1"/>
    <sheet name="Planilha2" sheetId="2" r:id="rId2"/>
  </sheets>
  <definedNames>
    <definedName name="aporte">APP!$C$21</definedName>
    <definedName name="patrimonio">APP!$C$24</definedName>
    <definedName name="qtd_anos">APP!$C$22</definedName>
    <definedName name="rendimento_carteira">APP!$C$16</definedName>
    <definedName name="salario">APP!$C$15</definedName>
    <definedName name="sugestao_investimento">APP!$C$17</definedName>
    <definedName name="taxa_mensal">APP!$C$23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C42" i="1"/>
  <c r="D42" i="1" s="1"/>
  <c r="C43" i="1"/>
  <c r="D43" i="1" s="1"/>
  <c r="C44" i="1"/>
  <c r="D44" i="1" s="1"/>
  <c r="C45" i="1"/>
  <c r="D45" i="1" s="1"/>
  <c r="C40" i="1"/>
  <c r="H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7" i="1"/>
  <c r="C17" i="1"/>
  <c r="C24" i="1"/>
  <c r="C25" i="1" s="1"/>
  <c r="C30" i="1"/>
  <c r="D30" i="1" s="1"/>
  <c r="C31" i="1"/>
  <c r="D31" i="1" s="1"/>
  <c r="C32" i="1"/>
  <c r="D32" i="1" s="1"/>
  <c r="C33" i="1"/>
  <c r="D33" i="1" s="1"/>
  <c r="C29" i="1"/>
  <c r="D29" i="1" s="1"/>
  <c r="D40" i="1" l="1"/>
  <c r="D46" i="1" s="1"/>
</calcChain>
</file>

<file path=xl/sharedStrings.xml><?xml version="1.0" encoding="utf-8"?>
<sst xmlns="http://schemas.openxmlformats.org/spreadsheetml/2006/main" count="71" uniqueCount="34">
  <si>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</si>
  <si>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</si>
  <si>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</si>
  <si>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</si>
  <si>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</si>
  <si>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</si>
  <si>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</si>
  <si>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</si>
  <si>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</si>
  <si>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</si>
  <si>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</si>
  <si>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</si>
  <si>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</si>
  <si>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CHAVE</t>
  </si>
  <si>
    <t>PERFIL</t>
  </si>
  <si>
    <t>TIPO DE FII</t>
  </si>
  <si>
    <t>%</t>
  </si>
  <si>
    <t>PAPEL</t>
  </si>
  <si>
    <t>TIJOLO</t>
  </si>
  <si>
    <t>HÍBRIDOS</t>
  </si>
  <si>
    <t>FOFs</t>
  </si>
  <si>
    <t>DESENVOLVIMENTO</t>
  </si>
  <si>
    <t>HOTELARIAS</t>
  </si>
  <si>
    <t>CONFIGURAÇÕES</t>
  </si>
  <si>
    <t>Salário</t>
  </si>
  <si>
    <t>Rendimento Carteira</t>
  </si>
  <si>
    <t>Sugestão de Investimento (30%)</t>
  </si>
  <si>
    <t>AGRESSIVO</t>
  </si>
  <si>
    <t>VALOR A SER INVESTIDO POR MÊS</t>
  </si>
  <si>
    <t>Percentual Sugerido</t>
  </si>
  <si>
    <t>Valores</t>
  </si>
  <si>
    <t>CONSERVADOR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</si>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</sst>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rgb="FFFFFFFF"/>
      <name val="Segoe UI Semibold"/>
      <family val="2"/>
    </font>
    <font>
      <b/>
      <sz val="18"/>
      <color rgb="FFFFFFFF"/>
      <name val="Segoe UI Semibold"/>
      <family val="2"/>
    </font>
    <font>
      <b/>
      <sz val="10"/>
      <color rgb="FFFFFFFF"/>
      <name val="Segoe UI Semibold"/>
      <family val="2"/>
    </font>
    <font>
      <sz val="11"/>
      <color rgb="FF00000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196B2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DADAD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2" fillId="5" borderId="5" xfId="0" applyFont="1" applyFill="1" applyBorder="1"/>
    <xf numFmtId="0" fontId="2" fillId="5" borderId="7" xfId="0" applyFont="1" applyFill="1" applyBorder="1"/>
    <xf numFmtId="0" fontId="0" fillId="0" borderId="6" xfId="0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169" fontId="0" fillId="0" borderId="4" xfId="0" applyNumberFormat="1" applyFont="1" applyBorder="1" applyAlignment="1">
      <alignment horizontal="center"/>
    </xf>
    <xf numFmtId="8" fontId="0" fillId="5" borderId="6" xfId="0" applyNumberFormat="1" applyFont="1" applyFill="1" applyBorder="1" applyAlignment="1">
      <alignment horizontal="center"/>
    </xf>
    <xf numFmtId="8" fontId="0" fillId="5" borderId="8" xfId="0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3" fillId="0" borderId="0" xfId="0" applyFont="1"/>
    <xf numFmtId="0" fontId="4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8" fontId="0" fillId="5" borderId="13" xfId="0" applyNumberForma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  <xf numFmtId="8" fontId="0" fillId="5" borderId="15" xfId="0" applyNumberFormat="1" applyFill="1" applyBorder="1" applyAlignment="1">
      <alignment horizontal="center"/>
    </xf>
    <xf numFmtId="8" fontId="0" fillId="5" borderId="10" xfId="0" applyNumberForma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7" fillId="0" borderId="0" xfId="0" applyFont="1"/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1" fillId="7" borderId="0" xfId="0" applyFont="1" applyFill="1"/>
    <xf numFmtId="9" fontId="1" fillId="7" borderId="0" xfId="0" applyNumberFormat="1" applyFont="1" applyFill="1"/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9" fontId="7" fillId="0" borderId="17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0" fillId="5" borderId="18" xfId="0" applyFill="1" applyBorder="1"/>
    <xf numFmtId="169" fontId="0" fillId="9" borderId="11" xfId="0" applyNumberFormat="1" applyFill="1" applyBorder="1" applyAlignment="1">
      <alignment horizontal="center"/>
    </xf>
    <xf numFmtId="169" fontId="0" fillId="5" borderId="8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1" fillId="2" borderId="0" xfId="1"/>
    <xf numFmtId="0" fontId="9" fillId="4" borderId="0" xfId="0" applyFont="1" applyFill="1"/>
    <xf numFmtId="8" fontId="9" fillId="4" borderId="0" xfId="0" applyNumberFormat="1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8" fontId="7" fillId="4" borderId="0" xfId="0" applyNumberFormat="1" applyFont="1" applyFill="1" applyAlignment="1">
      <alignment horizontal="center"/>
    </xf>
    <xf numFmtId="0" fontId="9" fillId="10" borderId="0" xfId="0" applyFont="1" applyFill="1"/>
    <xf numFmtId="8" fontId="9" fillId="10" borderId="0" xfId="0" applyNumberFormat="1" applyFont="1" applyFill="1" applyAlignment="1">
      <alignment horizontal="center"/>
    </xf>
    <xf numFmtId="0" fontId="7" fillId="0" borderId="17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center"/>
    </xf>
    <xf numFmtId="9" fontId="7" fillId="0" borderId="0" xfId="0" applyNumberFormat="1" applyFont="1" applyFill="1" applyAlignment="1">
      <alignment horizont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APP!$B$40:$B$45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APP!$C$40:$C$45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5-44A5-B52D-B4E5B482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38100</xdr:colOff>
      <xdr:row>11</xdr:row>
      <xdr:rowOff>42802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C66AAE2-5601-37F1-1DD8-CC505BB47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18" b="-1"/>
        <a:stretch/>
      </xdr:blipFill>
      <xdr:spPr>
        <a:xfrm>
          <a:off x="0" y="25400"/>
          <a:ext cx="7918450" cy="2043052"/>
        </a:xfrm>
        <a:prstGeom prst="rect">
          <a:avLst/>
        </a:prstGeom>
      </xdr:spPr>
    </xdr:pic>
    <xdr:clientData/>
  </xdr:twoCellAnchor>
  <xdr:twoCellAnchor>
    <xdr:from>
      <xdr:col>1</xdr:col>
      <xdr:colOff>3175</xdr:colOff>
      <xdr:row>47</xdr:row>
      <xdr:rowOff>114300</xdr:rowOff>
    </xdr:from>
    <xdr:to>
      <xdr:col>3</xdr:col>
      <xdr:colOff>768350</xdr:colOff>
      <xdr:row>62</xdr:row>
      <xdr:rowOff>31750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A8AEBB-0E72-1929-2370-91238DB1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801E-CFF1-43BD-9117-EECFE34C1427}">
  <dimension ref="A1:D46"/>
  <sheetViews>
    <sheetView showGridLines="0" tabSelected="1" topLeftCell="A46" workbookViewId="0">
      <selection activeCell="C36" sqref="C36"/>
    </sheetView>
  </sheetViews>
  <sheetFormatPr defaultRowHeight="14.5" x14ac:dyDescent="0.35"/>
  <cols>
    <col min="2" max="2" width="29.81640625" customWidth="1"/>
    <col min="3" max="3" width="19.6328125" customWidth="1"/>
    <col min="4" max="4" width="11.36328125" bestFit="1" customWidth="1"/>
    <col min="5" max="5" width="28.08984375" bestFit="1" customWidth="1"/>
    <col min="6" max="6" width="15.1796875" customWidth="1"/>
    <col min="7" max="7" width="12.36328125" bestFit="1" customWidth="1"/>
  </cols>
  <sheetData>
    <row r="1" spans="1:3" x14ac:dyDescent="0.35">
      <c r="A1" s="1"/>
    </row>
    <row r="13" spans="1:3" ht="15" thickBot="1" x14ac:dyDescent="0.4"/>
    <row r="14" spans="1:3" ht="26" x14ac:dyDescent="0.35">
      <c r="B14" s="34" t="s">
        <v>23</v>
      </c>
      <c r="C14" s="39"/>
    </row>
    <row r="15" spans="1:3" x14ac:dyDescent="0.35">
      <c r="B15" s="35" t="s">
        <v>24</v>
      </c>
      <c r="C15" s="36">
        <v>5000</v>
      </c>
    </row>
    <row r="16" spans="1:3" x14ac:dyDescent="0.35">
      <c r="B16" s="14" t="s">
        <v>25</v>
      </c>
      <c r="C16" s="38">
        <v>6.0000000000000001E-3</v>
      </c>
    </row>
    <row r="17" spans="1:4" ht="15" thickBot="1" x14ac:dyDescent="0.4">
      <c r="B17" s="15" t="s">
        <v>26</v>
      </c>
      <c r="C17" s="37">
        <f>salario*30%</f>
        <v>1500</v>
      </c>
    </row>
    <row r="19" spans="1:4" ht="15" thickBot="1" x14ac:dyDescent="0.4"/>
    <row r="20" spans="1:4" ht="29" x14ac:dyDescent="0.35">
      <c r="B20" s="2" t="s">
        <v>0</v>
      </c>
      <c r="C20" s="4"/>
      <c r="D20" s="3"/>
    </row>
    <row r="21" spans="1:4" x14ac:dyDescent="0.35">
      <c r="B21" s="5" t="s">
        <v>1</v>
      </c>
      <c r="C21" s="11">
        <v>500</v>
      </c>
    </row>
    <row r="22" spans="1:4" x14ac:dyDescent="0.35">
      <c r="B22" s="6" t="s">
        <v>2</v>
      </c>
      <c r="C22" s="9">
        <v>5</v>
      </c>
    </row>
    <row r="23" spans="1:4" x14ac:dyDescent="0.35">
      <c r="B23" s="6" t="s">
        <v>3</v>
      </c>
      <c r="C23" s="10">
        <v>1.0789999999999999E-2</v>
      </c>
    </row>
    <row r="24" spans="1:4" x14ac:dyDescent="0.35">
      <c r="B24" s="7" t="s">
        <v>4</v>
      </c>
      <c r="C24" s="12">
        <f>FV(taxa_mensal,qtd_anos*12,aporte*(-1))</f>
        <v>41888.456999243819</v>
      </c>
    </row>
    <row r="25" spans="1:4" ht="15" thickBot="1" x14ac:dyDescent="0.4">
      <c r="B25" s="8" t="s">
        <v>5</v>
      </c>
      <c r="C25" s="13">
        <f>patrimonio*rendimento_carteira</f>
        <v>251.33074199546292</v>
      </c>
    </row>
    <row r="27" spans="1:4" ht="15" thickBot="1" x14ac:dyDescent="0.4"/>
    <row r="28" spans="1:4" ht="29" x14ac:dyDescent="0.35">
      <c r="B28" s="17" t="s">
        <v>6</v>
      </c>
      <c r="C28" s="18"/>
      <c r="D28" s="23" t="s">
        <v>7</v>
      </c>
    </row>
    <row r="29" spans="1:4" x14ac:dyDescent="0.35">
      <c r="A29" s="16">
        <v>2</v>
      </c>
      <c r="B29" s="14" t="s">
        <v>8</v>
      </c>
      <c r="C29" s="19">
        <f>FV($C$23,A29*12,$C$21*-1)</f>
        <v>13613.813648822608</v>
      </c>
      <c r="D29" s="21">
        <f>C29*rendimento_carteira</f>
        <v>81.682881892935654</v>
      </c>
    </row>
    <row r="30" spans="1:4" x14ac:dyDescent="0.35">
      <c r="A30" s="16">
        <v>5</v>
      </c>
      <c r="B30" s="14" t="s">
        <v>9</v>
      </c>
      <c r="C30" s="19">
        <f t="shared" ref="C30:C33" si="0">FV($C$23,A30*12,$C$21*-1)</f>
        <v>41888.456999243819</v>
      </c>
      <c r="D30" s="21">
        <f>C30*rendimento_carteira</f>
        <v>251.33074199546292</v>
      </c>
    </row>
    <row r="31" spans="1:4" x14ac:dyDescent="0.35">
      <c r="A31" s="16">
        <v>10</v>
      </c>
      <c r="B31" s="14" t="s">
        <v>10</v>
      </c>
      <c r="C31" s="19">
        <f t="shared" si="0"/>
        <v>121642.1062650861</v>
      </c>
      <c r="D31" s="21">
        <f>C31*rendimento_carteira</f>
        <v>729.85263759051657</v>
      </c>
    </row>
    <row r="32" spans="1:4" x14ac:dyDescent="0.35">
      <c r="A32" s="16">
        <v>20</v>
      </c>
      <c r="B32" s="14" t="s">
        <v>11</v>
      </c>
      <c r="C32" s="19">
        <f t="shared" si="0"/>
        <v>562599.20004854025</v>
      </c>
      <c r="D32" s="21">
        <f>C32*rendimento_carteira</f>
        <v>3375.5952002912418</v>
      </c>
    </row>
    <row r="33" spans="1:4" ht="15" thickBot="1" x14ac:dyDescent="0.4">
      <c r="A33" s="16">
        <v>30</v>
      </c>
      <c r="B33" s="15" t="s">
        <v>12</v>
      </c>
      <c r="C33" s="20">
        <f t="shared" si="0"/>
        <v>2161084.8275023573</v>
      </c>
      <c r="D33" s="22">
        <f>C33*rendimento_carteira</f>
        <v>12966.508965014144</v>
      </c>
    </row>
    <row r="36" spans="1:4" x14ac:dyDescent="0.35">
      <c r="B36" s="40" t="s">
        <v>14</v>
      </c>
      <c r="C36" s="40" t="s">
        <v>32</v>
      </c>
      <c r="D36" s="40"/>
    </row>
    <row r="37" spans="1:4" x14ac:dyDescent="0.35">
      <c r="B37" s="41" t="s">
        <v>28</v>
      </c>
      <c r="C37" s="42">
        <f>aporte</f>
        <v>500</v>
      </c>
      <c r="D37" s="41"/>
    </row>
    <row r="38" spans="1:4" x14ac:dyDescent="0.35">
      <c r="B38" s="24"/>
      <c r="C38" s="24"/>
      <c r="D38" s="24"/>
    </row>
    <row r="39" spans="1:4" x14ac:dyDescent="0.35">
      <c r="B39" s="43" t="s">
        <v>15</v>
      </c>
      <c r="C39" s="43" t="s">
        <v>29</v>
      </c>
      <c r="D39" s="43" t="s">
        <v>30</v>
      </c>
    </row>
    <row r="40" spans="1:4" x14ac:dyDescent="0.35">
      <c r="B40" s="27" t="s">
        <v>17</v>
      </c>
      <c r="C40" s="28">
        <f>VLOOKUP($C$36&amp;"-"&amp;B40,Planilha2!$A$2:$D$20,4,FALSE)</f>
        <v>0.32</v>
      </c>
      <c r="D40" s="44">
        <f>$C$37*C40</f>
        <v>160</v>
      </c>
    </row>
    <row r="41" spans="1:4" x14ac:dyDescent="0.35">
      <c r="B41" s="27" t="s">
        <v>18</v>
      </c>
      <c r="C41" s="28">
        <f>VLOOKUP($C$36&amp;"-"&amp;B41,Planilha2!$A$2:$D$20,4,FALSE)</f>
        <v>0.35</v>
      </c>
      <c r="D41" s="44">
        <f t="shared" ref="D41:D45" si="1">$C$37*C41</f>
        <v>175</v>
      </c>
    </row>
    <row r="42" spans="1:4" x14ac:dyDescent="0.35">
      <c r="B42" s="27" t="s">
        <v>19</v>
      </c>
      <c r="C42" s="28">
        <f>VLOOKUP($C$36&amp;"-"&amp;B42,Planilha2!$A$2:$D$20,4,FALSE)</f>
        <v>0.08</v>
      </c>
      <c r="D42" s="44">
        <f t="shared" si="1"/>
        <v>40</v>
      </c>
    </row>
    <row r="43" spans="1:4" x14ac:dyDescent="0.35">
      <c r="B43" s="27" t="s">
        <v>20</v>
      </c>
      <c r="C43" s="28">
        <f>VLOOKUP($C$36&amp;"-"&amp;B43,Planilha2!$A$2:$D$20,4,FALSE)</f>
        <v>0.05</v>
      </c>
      <c r="D43" s="44">
        <f t="shared" si="1"/>
        <v>25</v>
      </c>
    </row>
    <row r="44" spans="1:4" x14ac:dyDescent="0.35">
      <c r="B44" s="27" t="s">
        <v>21</v>
      </c>
      <c r="C44" s="28">
        <f>VLOOKUP($C$36&amp;"-"&amp;B44,Planilha2!$A$2:$D$20,4,FALSE)</f>
        <v>0.1</v>
      </c>
      <c r="D44" s="44">
        <f t="shared" si="1"/>
        <v>50</v>
      </c>
    </row>
    <row r="45" spans="1:4" x14ac:dyDescent="0.35">
      <c r="B45" s="27" t="s">
        <v>22</v>
      </c>
      <c r="C45" s="28">
        <f>VLOOKUP($C$36&amp;"-"&amp;B45,Planilha2!$A$2:$D$20,4,FALSE)</f>
        <v>0.1</v>
      </c>
      <c r="D45" s="44">
        <f t="shared" si="1"/>
        <v>50</v>
      </c>
    </row>
    <row r="46" spans="1:4" x14ac:dyDescent="0.35">
      <c r="B46" s="45"/>
      <c r="C46" s="45"/>
      <c r="D46" s="46">
        <f>SUM(D40:D45)</f>
        <v>500</v>
      </c>
    </row>
  </sheetData>
  <mergeCells count="2">
    <mergeCell ref="B28:C28"/>
    <mergeCell ref="B20:C20"/>
  </mergeCells>
  <dataValidations count="1">
    <dataValidation type="list" allowBlank="1" showInputMessage="1" showErrorMessage="1" sqref="C36" xr:uid="{57426D1B-138C-488E-A6CD-97E361528F4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5A9A-F070-4408-9C92-BE338B0C2311}">
  <dimension ref="A1:H21"/>
  <sheetViews>
    <sheetView topLeftCell="A5" workbookViewId="0">
      <selection activeCell="H5" sqref="H5"/>
    </sheetView>
  </sheetViews>
  <sheetFormatPr defaultRowHeight="14.5" x14ac:dyDescent="0.35"/>
  <cols>
    <col min="1" max="1" width="28.54296875" bestFit="1" customWidth="1"/>
    <col min="2" max="2" width="13.81640625" bestFit="1" customWidth="1"/>
    <col min="3" max="3" width="17.453125" bestFit="1" customWidth="1"/>
    <col min="7" max="7" width="15.26953125" bestFit="1" customWidth="1"/>
  </cols>
  <sheetData>
    <row r="1" spans="1:8" x14ac:dyDescent="0.35">
      <c r="A1" s="24"/>
      <c r="B1" s="24"/>
      <c r="C1" s="24"/>
      <c r="D1" s="24"/>
      <c r="E1" s="24"/>
      <c r="F1" s="24"/>
      <c r="G1" s="24"/>
      <c r="H1" s="24"/>
    </row>
    <row r="2" spans="1:8" x14ac:dyDescent="0.35">
      <c r="A2" s="25" t="s">
        <v>13</v>
      </c>
      <c r="B2" s="25" t="s">
        <v>14</v>
      </c>
      <c r="C2" s="26" t="s">
        <v>15</v>
      </c>
      <c r="D2" s="26" t="s">
        <v>16</v>
      </c>
      <c r="E2" s="24"/>
      <c r="F2" s="24"/>
      <c r="G2" s="24"/>
      <c r="H2" s="24"/>
    </row>
    <row r="3" spans="1:8" x14ac:dyDescent="0.35">
      <c r="A3" s="24" t="str">
        <f>B3&amp;"-"&amp;C3</f>
        <v>CONSERVADOR-PAPEL</v>
      </c>
      <c r="B3" s="24" t="s">
        <v>31</v>
      </c>
      <c r="C3" s="27" t="s">
        <v>17</v>
      </c>
      <c r="D3" s="28">
        <v>0.3</v>
      </c>
      <c r="E3" s="24"/>
      <c r="F3" s="24"/>
      <c r="G3" s="24"/>
      <c r="H3" s="24" t="s">
        <v>16</v>
      </c>
    </row>
    <row r="4" spans="1:8" x14ac:dyDescent="0.35">
      <c r="A4" s="24" t="str">
        <f t="shared" ref="A4:A20" si="0">B4&amp;"-"&amp;C4</f>
        <v>CONSERVADOR-TIJOLO</v>
      </c>
      <c r="B4" s="24" t="s">
        <v>31</v>
      </c>
      <c r="C4" s="27" t="s">
        <v>18</v>
      </c>
      <c r="D4" s="28">
        <v>0.5</v>
      </c>
      <c r="E4" s="24"/>
      <c r="F4" s="24"/>
      <c r="G4" s="29" t="s">
        <v>33</v>
      </c>
      <c r="H4" s="30">
        <f>VLOOKUP(G4,$A$2:$D$20,4,)</f>
        <v>0.35</v>
      </c>
    </row>
    <row r="5" spans="1:8" x14ac:dyDescent="0.35">
      <c r="A5" s="24" t="str">
        <f t="shared" si="0"/>
        <v>CONSERVADOR-HÍBRIDOS</v>
      </c>
      <c r="B5" s="24" t="s">
        <v>31</v>
      </c>
      <c r="C5" s="27" t="s">
        <v>19</v>
      </c>
      <c r="D5" s="28">
        <v>0.1</v>
      </c>
      <c r="E5" s="24"/>
      <c r="F5" s="24"/>
      <c r="G5" s="24"/>
      <c r="H5" s="24"/>
    </row>
    <row r="6" spans="1:8" x14ac:dyDescent="0.35">
      <c r="A6" s="24" t="str">
        <f t="shared" si="0"/>
        <v>CONSERVADOR-FOFs</v>
      </c>
      <c r="B6" s="24" t="s">
        <v>31</v>
      </c>
      <c r="C6" s="27" t="s">
        <v>20</v>
      </c>
      <c r="D6" s="28">
        <v>0.1</v>
      </c>
      <c r="E6" s="24"/>
      <c r="F6" s="24"/>
      <c r="G6" s="24"/>
      <c r="H6" s="24"/>
    </row>
    <row r="7" spans="1:8" x14ac:dyDescent="0.35">
      <c r="A7" s="24" t="str">
        <f t="shared" si="0"/>
        <v>CONSERVADOR-DESENVOLVIMENTO</v>
      </c>
      <c r="B7" s="24" t="s">
        <v>31</v>
      </c>
      <c r="C7" s="27" t="s">
        <v>21</v>
      </c>
      <c r="D7" s="28">
        <v>0</v>
      </c>
      <c r="E7" s="24"/>
      <c r="F7" s="24"/>
      <c r="G7" s="24"/>
      <c r="H7" s="24"/>
    </row>
    <row r="8" spans="1:8" ht="15" thickBot="1" x14ac:dyDescent="0.4">
      <c r="A8" s="31" t="str">
        <f t="shared" si="0"/>
        <v>CONSERVADOR-HOTELARIAS</v>
      </c>
      <c r="B8" s="47" t="s">
        <v>31</v>
      </c>
      <c r="C8" s="32" t="s">
        <v>22</v>
      </c>
      <c r="D8" s="33">
        <v>0</v>
      </c>
      <c r="E8" s="24"/>
      <c r="F8" s="24"/>
      <c r="G8" s="24"/>
      <c r="H8" s="24"/>
    </row>
    <row r="9" spans="1:8" x14ac:dyDescent="0.35">
      <c r="A9" s="24" t="str">
        <f t="shared" si="0"/>
        <v>MODERADO-PAPEL</v>
      </c>
      <c r="B9" s="48" t="s">
        <v>32</v>
      </c>
      <c r="C9" s="27" t="s">
        <v>17</v>
      </c>
      <c r="D9" s="28">
        <v>0.32</v>
      </c>
      <c r="E9" s="24"/>
      <c r="F9" s="24"/>
      <c r="G9" s="24"/>
      <c r="H9" s="24"/>
    </row>
    <row r="10" spans="1:8" x14ac:dyDescent="0.35">
      <c r="A10" s="24" t="str">
        <f t="shared" si="0"/>
        <v>MODERADO-TIJOLO</v>
      </c>
      <c r="B10" s="24" t="s">
        <v>32</v>
      </c>
      <c r="C10" s="49" t="s">
        <v>18</v>
      </c>
      <c r="D10" s="50">
        <v>0.35</v>
      </c>
      <c r="E10" s="24"/>
      <c r="F10" s="24"/>
      <c r="G10" s="24"/>
      <c r="H10" s="24"/>
    </row>
    <row r="11" spans="1:8" x14ac:dyDescent="0.35">
      <c r="A11" s="24" t="str">
        <f t="shared" si="0"/>
        <v>MODERADO-HÍBRIDOS</v>
      </c>
      <c r="B11" s="24" t="s">
        <v>32</v>
      </c>
      <c r="C11" s="27" t="s">
        <v>19</v>
      </c>
      <c r="D11" s="28">
        <v>0.08</v>
      </c>
      <c r="E11" s="24"/>
      <c r="F11" s="24"/>
      <c r="G11" s="24"/>
      <c r="H11" s="24"/>
    </row>
    <row r="12" spans="1:8" x14ac:dyDescent="0.35">
      <c r="A12" s="24" t="str">
        <f t="shared" si="0"/>
        <v>MODERADO-FOFs</v>
      </c>
      <c r="B12" s="24" t="s">
        <v>32</v>
      </c>
      <c r="C12" s="27" t="s">
        <v>20</v>
      </c>
      <c r="D12" s="28">
        <v>0.05</v>
      </c>
      <c r="E12" s="24"/>
      <c r="F12" s="24"/>
      <c r="G12" s="24"/>
      <c r="H12" s="24"/>
    </row>
    <row r="13" spans="1:8" x14ac:dyDescent="0.35">
      <c r="A13" s="24" t="str">
        <f t="shared" si="0"/>
        <v>MODERADO-DESENVOLVIMENTO</v>
      </c>
      <c r="B13" s="24" t="s">
        <v>32</v>
      </c>
      <c r="C13" s="27" t="s">
        <v>21</v>
      </c>
      <c r="D13" s="28">
        <v>0.1</v>
      </c>
      <c r="E13" s="24"/>
      <c r="F13" s="24"/>
      <c r="G13" s="24"/>
      <c r="H13" s="24"/>
    </row>
    <row r="14" spans="1:8" ht="15" thickBot="1" x14ac:dyDescent="0.4">
      <c r="A14" s="31" t="str">
        <f t="shared" si="0"/>
        <v>MODERADO-HOTELARIAS</v>
      </c>
      <c r="B14" s="47" t="s">
        <v>32</v>
      </c>
      <c r="C14" s="32" t="s">
        <v>22</v>
      </c>
      <c r="D14" s="33">
        <v>0.1</v>
      </c>
      <c r="E14" s="24"/>
      <c r="F14" s="24"/>
      <c r="G14" s="24"/>
      <c r="H14" s="24"/>
    </row>
    <row r="15" spans="1:8" x14ac:dyDescent="0.35">
      <c r="A15" s="24" t="str">
        <f t="shared" si="0"/>
        <v>AGRESSIVO-PAPEL</v>
      </c>
      <c r="B15" s="24" t="s">
        <v>27</v>
      </c>
      <c r="C15" s="27" t="s">
        <v>17</v>
      </c>
      <c r="D15" s="28">
        <v>0.5</v>
      </c>
      <c r="E15" s="24"/>
      <c r="F15" s="24"/>
      <c r="G15" s="24"/>
      <c r="H15" s="24"/>
    </row>
    <row r="16" spans="1:8" x14ac:dyDescent="0.35">
      <c r="A16" s="24" t="str">
        <f t="shared" si="0"/>
        <v>AGRESSIVO-TIJOLO</v>
      </c>
      <c r="B16" s="24" t="s">
        <v>27</v>
      </c>
      <c r="C16" s="27" t="s">
        <v>18</v>
      </c>
      <c r="D16" s="28">
        <v>0.1</v>
      </c>
      <c r="E16" s="24"/>
      <c r="F16" s="24"/>
      <c r="G16" s="24"/>
      <c r="H16" s="24"/>
    </row>
    <row r="17" spans="1:8" x14ac:dyDescent="0.35">
      <c r="A17" s="24" t="str">
        <f t="shared" si="0"/>
        <v>AGRESSIVO-HÍBRIDOS</v>
      </c>
      <c r="B17" s="24" t="s">
        <v>27</v>
      </c>
      <c r="C17" s="27" t="s">
        <v>19</v>
      </c>
      <c r="D17" s="28">
        <v>0.05</v>
      </c>
      <c r="E17" s="24"/>
      <c r="F17" s="24"/>
      <c r="G17" s="24"/>
      <c r="H17" s="24"/>
    </row>
    <row r="18" spans="1:8" x14ac:dyDescent="0.35">
      <c r="A18" s="24" t="str">
        <f t="shared" si="0"/>
        <v>AGRESSIVO-FOFs</v>
      </c>
      <c r="B18" s="24" t="s">
        <v>27</v>
      </c>
      <c r="C18" s="27" t="s">
        <v>20</v>
      </c>
      <c r="D18" s="28">
        <v>0.05</v>
      </c>
      <c r="E18" s="24"/>
      <c r="F18" s="24"/>
      <c r="G18" s="24"/>
      <c r="H18" s="24"/>
    </row>
    <row r="19" spans="1:8" x14ac:dyDescent="0.35">
      <c r="A19" s="24" t="str">
        <f t="shared" si="0"/>
        <v>AGRESSIVO-DESENVOLVIMENTO</v>
      </c>
      <c r="B19" s="24" t="s">
        <v>27</v>
      </c>
      <c r="C19" s="27" t="s">
        <v>21</v>
      </c>
      <c r="D19" s="28">
        <v>0.2</v>
      </c>
      <c r="E19" s="24"/>
      <c r="F19" s="24"/>
      <c r="G19" s="24"/>
      <c r="H19" s="24"/>
    </row>
    <row r="20" spans="1:8" x14ac:dyDescent="0.35">
      <c r="A20" s="24" t="str">
        <f t="shared" si="0"/>
        <v>AGRESSIVO-HOTELARIAS</v>
      </c>
      <c r="B20" s="24" t="s">
        <v>27</v>
      </c>
      <c r="C20" s="27" t="s">
        <v>22</v>
      </c>
      <c r="D20" s="28">
        <v>0.1</v>
      </c>
      <c r="E20" s="24"/>
      <c r="F20" s="24"/>
      <c r="G20" s="24"/>
      <c r="H20" s="24"/>
    </row>
    <row r="21" spans="1:8" x14ac:dyDescent="0.35">
      <c r="A21" s="24"/>
      <c r="B21" s="24"/>
      <c r="C21" s="24"/>
      <c r="D21" s="27"/>
      <c r="E21" s="24"/>
      <c r="F21" s="24"/>
      <c r="G21" s="24"/>
      <c r="H21" s="24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340ed6a7-0f03-43d9-901d-02d4a7e408aa}" enabled="1" method="Privileged" siteId="{7893571b-6c2c-4cef-b4da-7d4b266a06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Muniz</dc:creator>
  <cp:lastModifiedBy>Livia Muniz</cp:lastModifiedBy>
  <dcterms:created xsi:type="dcterms:W3CDTF">2025-06-30T12:13:47Z</dcterms:created>
  <dcterms:modified xsi:type="dcterms:W3CDTF">2025-06-30T13:33:08Z</dcterms:modified>
</cp:coreProperties>
</file>