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verney\Documents\SynBio\Template\"/>
    </mc:Choice>
  </mc:AlternateContent>
  <bookViews>
    <workbookView xWindow="-40860" yWindow="2835" windowWidth="28035" windowHeight="15945" activeTab="1"/>
  </bookViews>
  <sheets>
    <sheet name="Experiment" sheetId="6" r:id="rId1"/>
    <sheet name="TASBEConfig" sheetId="7" r:id="rId2"/>
    <sheet name="Cytometer" sheetId="1" r:id="rId3"/>
    <sheet name="Samples" sheetId="2" r:id="rId4"/>
    <sheet name="96w" sheetId="5" r:id="rId5"/>
    <sheet name="24w" sheetId="3" r:id="rId6"/>
    <sheet name="48w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N7" i="2"/>
  <c r="M7" i="2"/>
  <c r="L5" i="2"/>
  <c r="M4" i="2"/>
  <c r="K3" i="2"/>
  <c r="B22" i="1" l="1"/>
  <c r="D19" i="1"/>
  <c r="N4" i="2" l="1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N3" i="2"/>
  <c r="M5" i="2"/>
  <c r="M6" i="2"/>
  <c r="M9" i="2"/>
  <c r="M10" i="2"/>
  <c r="M11" i="2"/>
  <c r="M12" i="2"/>
  <c r="M13" i="2"/>
  <c r="M14" i="2"/>
  <c r="M15" i="2"/>
  <c r="M16" i="2"/>
  <c r="M17" i="2"/>
  <c r="M18" i="2"/>
  <c r="M3" i="2"/>
  <c r="L4" i="2"/>
  <c r="L6" i="2"/>
  <c r="L7" i="2"/>
  <c r="L8" i="2"/>
  <c r="L9" i="2"/>
  <c r="L10" i="2"/>
  <c r="L11" i="2"/>
  <c r="L12" i="2"/>
  <c r="L13" i="2"/>
  <c r="G6" i="1" s="1"/>
  <c r="L14" i="2"/>
  <c r="G9" i="1" s="1"/>
  <c r="L15" i="2"/>
  <c r="G11" i="1" s="1"/>
  <c r="L16" i="2"/>
  <c r="G10" i="1" s="1"/>
  <c r="L17" i="2"/>
  <c r="G19" i="1" s="1"/>
  <c r="L18" i="2"/>
  <c r="G3" i="1" s="1"/>
  <c r="L3" i="2"/>
  <c r="D41" i="5"/>
  <c r="D40" i="5"/>
  <c r="E36" i="5"/>
  <c r="D36" i="5"/>
  <c r="C36" i="5"/>
  <c r="D15" i="5"/>
  <c r="E13" i="5"/>
  <c r="C12" i="5"/>
  <c r="H11" i="5"/>
  <c r="C11" i="5"/>
  <c r="D10" i="5"/>
  <c r="C10" i="5"/>
  <c r="K4" i="2"/>
  <c r="E37" i="5" s="1"/>
  <c r="K5" i="2"/>
  <c r="E38" i="5" s="1"/>
  <c r="K6" i="2"/>
  <c r="E39" i="5" s="1"/>
  <c r="K7" i="2"/>
  <c r="C40" i="5" s="1"/>
  <c r="K8" i="2"/>
  <c r="E41" i="5" s="1"/>
  <c r="K9" i="2"/>
  <c r="E42" i="5" s="1"/>
  <c r="K10" i="2"/>
  <c r="J12" i="5" s="1"/>
  <c r="K11" i="2"/>
  <c r="C15" i="5" s="1"/>
  <c r="K12" i="2"/>
  <c r="H37" i="5" s="1"/>
  <c r="K13" i="2"/>
  <c r="G38" i="5" s="1"/>
  <c r="K14" i="2"/>
  <c r="H39" i="5" s="1"/>
  <c r="K15" i="2"/>
  <c r="H40" i="5" s="1"/>
  <c r="K16" i="2"/>
  <c r="H15" i="5" s="1"/>
  <c r="K17" i="2"/>
  <c r="G42" i="5" s="1"/>
  <c r="K18" i="2"/>
  <c r="H43" i="5" s="1"/>
  <c r="C36" i="6"/>
  <c r="C29" i="6"/>
  <c r="C28" i="6"/>
  <c r="E12" i="5" l="1"/>
  <c r="D38" i="5"/>
  <c r="E10" i="5"/>
  <c r="E15" i="5"/>
  <c r="F41" i="5"/>
  <c r="D11" i="5"/>
  <c r="G41" i="5"/>
  <c r="D12" i="5"/>
  <c r="C38" i="5"/>
  <c r="H10" i="5"/>
  <c r="H12" i="5"/>
  <c r="H38" i="5"/>
  <c r="F38" i="5"/>
  <c r="H42" i="5"/>
  <c r="D13" i="5"/>
  <c r="C39" i="5"/>
  <c r="H36" i="5"/>
  <c r="E11" i="5"/>
  <c r="D14" i="5"/>
  <c r="F37" i="5"/>
  <c r="E40" i="5"/>
  <c r="E14" i="5"/>
  <c r="G37" i="5"/>
  <c r="F10" i="5"/>
  <c r="F11" i="5"/>
  <c r="F12" i="5"/>
  <c r="F13" i="5"/>
  <c r="F14" i="5"/>
  <c r="F15" i="5"/>
  <c r="F36" i="5"/>
  <c r="D39" i="5"/>
  <c r="F40" i="5"/>
  <c r="H41" i="5"/>
  <c r="D43" i="5"/>
  <c r="G10" i="5"/>
  <c r="G11" i="5"/>
  <c r="G12" i="5"/>
  <c r="G13" i="5"/>
  <c r="G14" i="5"/>
  <c r="G15" i="5"/>
  <c r="G36" i="5"/>
  <c r="G40" i="5"/>
  <c r="C42" i="5"/>
  <c r="E43" i="5"/>
  <c r="C43" i="5"/>
  <c r="H13" i="5"/>
  <c r="H14" i="5"/>
  <c r="F39" i="5"/>
  <c r="D42" i="5"/>
  <c r="F43" i="5"/>
  <c r="I10" i="5"/>
  <c r="I11" i="5"/>
  <c r="I12" i="5"/>
  <c r="I13" i="5"/>
  <c r="I14" i="5"/>
  <c r="I15" i="5"/>
  <c r="C37" i="5"/>
  <c r="G39" i="5"/>
  <c r="C41" i="5"/>
  <c r="G43" i="5"/>
  <c r="J10" i="5"/>
  <c r="J11" i="5"/>
  <c r="J13" i="5"/>
  <c r="J14" i="5"/>
  <c r="J15" i="5"/>
  <c r="D37" i="5"/>
  <c r="F42" i="5"/>
  <c r="C13" i="5"/>
  <c r="C14" i="5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<sst xmlns="http://schemas.openxmlformats.org/spreadsheetml/2006/main" count="451" uniqueCount="299">
  <si>
    <t>AF01</t>
  </si>
  <si>
    <t>blank plasmid</t>
  </si>
  <si>
    <t>none</t>
  </si>
  <si>
    <t>Channel
(1 to 8)</t>
  </si>
  <si>
    <t>Fluoro-
chrome</t>
  </si>
  <si>
    <t>Channel
name
(Area)</t>
  </si>
  <si>
    <t>Excitation
wavelength (nm)</t>
  </si>
  <si>
    <t>Bandpass Emission Filter
(center nm/ width nm)</t>
  </si>
  <si>
    <t>GFP</t>
  </si>
  <si>
    <t>GFP-A</t>
  </si>
  <si>
    <t>510/10</t>
  </si>
  <si>
    <t>BFP</t>
  </si>
  <si>
    <t>BFP-A</t>
  </si>
  <si>
    <t>all</t>
  </si>
  <si>
    <t>MEFL</t>
  </si>
  <si>
    <t>EXPERIMENT COMPONENTS:</t>
  </si>
  <si>
    <t>SAMPLE
NUMBER</t>
  </si>
  <si>
    <t>DOSE</t>
  </si>
  <si>
    <t>Flp</t>
  </si>
  <si>
    <t>shFF4</t>
  </si>
  <si>
    <t>DOX</t>
  </si>
  <si>
    <t>TIME</t>
  </si>
  <si>
    <t>X</t>
  </si>
  <si>
    <t>No</t>
  </si>
  <si>
    <t>-</t>
  </si>
  <si>
    <t>6 hrs</t>
  </si>
  <si>
    <t>A</t>
  </si>
  <si>
    <t>LC41</t>
  </si>
  <si>
    <t>B</t>
  </si>
  <si>
    <t>C</t>
  </si>
  <si>
    <t>LC20</t>
  </si>
  <si>
    <t>D</t>
  </si>
  <si>
    <t>+</t>
  </si>
  <si>
    <t>Blank</t>
  </si>
  <si>
    <t>mRuby</t>
  </si>
  <si>
    <t>ALL</t>
  </si>
  <si>
    <t>BEADS</t>
  </si>
  <si>
    <t>24 WELL PLATE</t>
  </si>
  <si>
    <t>48 WELL PLATE</t>
  </si>
  <si>
    <t>E</t>
  </si>
  <si>
    <t>F</t>
  </si>
  <si>
    <t>96 WELL PLATE</t>
  </si>
  <si>
    <t>G</t>
  </si>
  <si>
    <t>H</t>
  </si>
  <si>
    <t>Plate 1</t>
  </si>
  <si>
    <t>SpheroTech RCP-30-5A</t>
  </si>
  <si>
    <t>JHT2</t>
  </si>
  <si>
    <t>Plus/minus experiments with no Flp present to determine basal expression (leakiness) of reporter. Experimental conditions the same as in HT143, substituting a blank plasmid (BW363) for the TRE-Flp-shFF4 plasmid (BW2909).</t>
  </si>
  <si>
    <t>Designed by:</t>
  </si>
  <si>
    <t>Performed by:</t>
  </si>
  <si>
    <t>Justin Letendre, Ben Weinberg, Katherine Kiwimagi, Jake Beal</t>
  </si>
  <si>
    <t>Justin Letendre</t>
  </si>
  <si>
    <t>Cell Plating</t>
  </si>
  <si>
    <t>Transfection</t>
  </si>
  <si>
    <t>Induction</t>
  </si>
  <si>
    <t>Cytometry 1</t>
  </si>
  <si>
    <t>Cytometry 2</t>
  </si>
  <si>
    <t>Cytometry 3</t>
  </si>
  <si>
    <t>Cytometry 4</t>
  </si>
  <si>
    <t>Date:</t>
  </si>
  <si>
    <t>Time:</t>
  </si>
  <si>
    <t>Density:</t>
  </si>
  <si>
    <t>200k/ml</t>
  </si>
  <si>
    <t>Plate Type:</t>
  </si>
  <si>
    <t>48w</t>
  </si>
  <si>
    <t>96w</t>
  </si>
  <si>
    <t>Machine:</t>
  </si>
  <si>
    <t>Attune Nxt</t>
  </si>
  <si>
    <t>DOX DOSES (ng/mL)</t>
  </si>
  <si>
    <t>–</t>
  </si>
  <si>
    <t>DNA Doses, ng</t>
  </si>
  <si>
    <t>FlpO</t>
  </si>
  <si>
    <t>^^Dose B from HT143</t>
  </si>
  <si>
    <t>SAMPLE NAME</t>
  </si>
  <si>
    <t>B1,B2,B3</t>
  </si>
  <si>
    <t>A1,A2,A3</t>
  </si>
  <si>
    <t>C1,C2,C3</t>
  </si>
  <si>
    <t>D1,D2,D3</t>
  </si>
  <si>
    <t>E1,E2,E3</t>
  </si>
  <si>
    <t>F1,F2,F3</t>
  </si>
  <si>
    <t>G1,G2,G3</t>
  </si>
  <si>
    <t>H1,H2,H3</t>
  </si>
  <si>
    <t>A4,A5,A6</t>
  </si>
  <si>
    <t>B4,B5,B6</t>
  </si>
  <si>
    <t>C4,C5,C6</t>
  </si>
  <si>
    <t>D4,D5,D6</t>
  </si>
  <si>
    <t>E4,E5,E6</t>
  </si>
  <si>
    <t>F4,F5,F6</t>
  </si>
  <si>
    <t>G4,G5,G6</t>
  </si>
  <si>
    <t>H4,H5,H6</t>
  </si>
  <si>
    <t>File Names 1
(96w)</t>
  </si>
  <si>
    <t>File Names 2
(96w)</t>
  </si>
  <si>
    <t>File Names 3
(96w)</t>
  </si>
  <si>
    <t>SAMPLE LOCATION(s)</t>
  </si>
  <si>
    <t>mRuby2-A</t>
  </si>
  <si>
    <t>610/20</t>
  </si>
  <si>
    <t>450/50</t>
  </si>
  <si>
    <t>Line Color</t>
  </si>
  <si>
    <t>g</t>
  </si>
  <si>
    <t>b</t>
  </si>
  <si>
    <t>r</t>
  </si>
  <si>
    <t>Rainbow Beads</t>
  </si>
  <si>
    <t>Autofluorescence</t>
  </si>
  <si>
    <t>Fluorochromes</t>
  </si>
  <si>
    <t>1 (ERF channel)</t>
  </si>
  <si>
    <t>Peak Threshold</t>
  </si>
  <si>
    <t>Name</t>
  </si>
  <si>
    <t>Channel
to convert to</t>
  </si>
  <si>
    <t>Convert
to unit</t>
  </si>
  <si>
    <t>Filename</t>
  </si>
  <si>
    <t>Number of
channels</t>
  </si>
  <si>
    <t>Range Min (log10)</t>
  </si>
  <si>
    <t>Color Translation</t>
  </si>
  <si>
    <t>Plot Path</t>
  </si>
  <si>
    <t>Secondary Bead Channel (leave blank if NA)</t>
  </si>
  <si>
    <t>Display Translation Plot</t>
  </si>
  <si>
    <t>Display Noise Plot</t>
  </si>
  <si>
    <t>Translation Channel Min</t>
  </si>
  <si>
    <t>2,2,2</t>
  </si>
  <si>
    <t>testing</t>
  </si>
  <si>
    <t>Settings to disable features for testing purposes</t>
  </si>
  <si>
    <t>For testing purposes, do not actually save figures, only pretend to.</t>
  </si>
  <si>
    <t>flow</t>
  </si>
  <si>
    <t>General settings for flow cytometry data analysis</t>
  </si>
  <si>
    <t>bin minimum (log10 scale)</t>
  </si>
  <si>
    <t>bin maximum (log10 scale)</t>
  </si>
  <si>
    <t>if true, output point-cloud for each calibrated read</t>
  </si>
  <si>
    <t>CSV/</t>
  </si>
  <si>
    <t>location for point-cloud outputs</t>
  </si>
  <si>
    <t>plots</t>
  </si>
  <si>
    <t>General settings for plotting figures</t>
  </si>
  <si>
    <t>If true, plots are visible; otherwise, they are hidden for later saving</t>
  </si>
  <si>
    <t>If true, outliers in heatmap figures are large, for output in small figures</t>
  </si>
  <si>
    <t>image</t>
  </si>
  <si>
    <t>Set to 'image', 'contour', or 'surf' to determine type of heatmap images</t>
  </si>
  <si>
    <t>calibration</t>
  </si>
  <si>
    <t>General settings for calibration figures</t>
  </si>
  <si>
    <t>When set, force a.u. to ERF scaling value to this value</t>
  </si>
  <si>
    <t>When set, force autofluorescence to use this as mean AF</t>
  </si>
  <si>
    <t>When set, use this matrix instead of computing a linear compensation model</t>
  </si>
  <si>
    <t>When set, use this matrix instead of computing a color translation model</t>
  </si>
  <si>
    <t>When true, make diagnostic plots while computing color models</t>
  </si>
  <si>
    <t>If true, calibration plots are visible; otherwise, they are hidden for later saving</t>
  </si>
  <si>
    <t>compensation</t>
  </si>
  <si>
    <t>General settings for spectral bleed compensation plots</t>
  </si>
  <si>
    <t>Uniformly ignores all less than this level of a.u.</t>
  </si>
  <si>
    <t>Uniformly ignores all greater than this level of a.u.</t>
  </si>
  <si>
    <t>Ignores bins with less than this many elements</t>
  </si>
  <si>
    <t>Warns about high bleed at this level</t>
  </si>
  <si>
    <t>Determines whether compensation plots should be created?</t>
  </si>
  <si>
    <t>If true, compensation plots are visible; otherwise, they are hidden for later saving</t>
  </si>
  <si>
    <t>beads</t>
  </si>
  <si>
    <t>Settings controlling the interpretation of color calibration beads</t>
  </si>
  <si>
    <t>Location of bead catalog file</t>
  </si>
  <si>
    <t>Resolution of histogram bins used for finding bead peaks</t>
  </si>
  <si>
    <t>FITC</t>
  </si>
  <si>
    <t>If set to N, lowest observed bead peak is forced to be interpreted as Nth peak</t>
  </si>
  <si>
    <t>When true, make diagnostic plots while computing bead unit calibration</t>
  </si>
  <si>
    <t>If true, bead unit calibration plots are visible; otherwise, they are hidden for later saving</t>
  </si>
  <si>
    <t>TASBE setting migration</t>
  </si>
  <si>
    <t>OutputSettings</t>
  </si>
  <si>
    <t>Settings controlling batch plotting</t>
  </si>
  <si>
    <t>If true, color plots created</t>
  </si>
  <si>
    <t>If true, population plots created</t>
  </si>
  <si>
    <t>If true, normalized plots created</t>
  </si>
  <si>
    <t>If true, nonnormalizaed plots created</t>
  </si>
  <si>
    <t>If true, plots every N</t>
  </si>
  <si>
    <t>If true, displays tick marks</t>
  </si>
  <si>
    <t>May be either an fid or a string</t>
  </si>
  <si>
    <t>TASBEConfig Preference</t>
  </si>
  <si>
    <t>Documentation</t>
  </si>
  <si>
    <t>Range Max (log10)</t>
  </si>
  <si>
    <t>6,4</t>
  </si>
  <si>
    <t>5,5</t>
  </si>
  <si>
    <t>Default size (in inches) X,Y for scatter/heatmap figures</t>
  </si>
  <si>
    <t>Default size (in inches) X,Y for data graph figures</t>
  </si>
  <si>
    <t>5,3.66</t>
  </si>
  <si>
    <t>Size (in inches) X,Y for bead unit calibration figures</t>
  </si>
  <si>
    <t xml:space="preserve">Bead Channel </t>
  </si>
  <si>
    <t>Validate All Channels</t>
  </si>
  <si>
    <t>plots7/</t>
  </si>
  <si>
    <t>Exlude from Batch Analysis</t>
  </si>
  <si>
    <t>CMJHT2</t>
  </si>
  <si>
    <t>Default Value</t>
  </si>
  <si>
    <t>Updated Value</t>
  </si>
  <si>
    <t>Experiment Name</t>
  </si>
  <si>
    <t>Experiment Summary</t>
  </si>
  <si>
    <t>Experiment Workflow</t>
  </si>
  <si>
    <t>Dose Information</t>
  </si>
  <si>
    <t>Date</t>
  </si>
  <si>
    <t>Cytometry #</t>
  </si>
  <si>
    <t>Plate #</t>
  </si>
  <si>
    <t>Cell #</t>
  </si>
  <si>
    <t>Filename Template 1_2_3_4_5.fcs</t>
  </si>
  <si>
    <t>Key</t>
  </si>
  <si>
    <t>TASBEConfig Structures/Sections</t>
  </si>
  <si>
    <t>The rest of the preferences</t>
  </si>
  <si>
    <t>Default size (in inches) X,Y for calibration data graph figures</t>
  </si>
  <si>
    <t>Default size (in inches) X,Y for calibration scatter/heatmap figures</t>
  </si>
  <si>
    <t>Default size (in inches) X,Y for compensation figures</t>
  </si>
  <si>
    <t>Size (in inches) X,Y for figures</t>
  </si>
  <si>
    <t>Set to fix limit min,max of inducer count plot axis</t>
  </si>
  <si>
    <t>Set to fix limit min,max of histogram count plot axis</t>
  </si>
  <si>
    <t>Set to fix limit min,max of binning variable plot axis</t>
  </si>
  <si>
    <t>Set to fix limit min,max of normalized output plot axis</t>
  </si>
  <si>
    <t>Set to fix limit min,max of normalized input plot axis</t>
  </si>
  <si>
    <t>Set to fix limit min,max of output plot axis</t>
  </si>
  <si>
    <t>Set to fix limit min,max of ratio plot axis</t>
  </si>
  <si>
    <t>Set to fix limit min,max of signal-to-noise ratio plot axis</t>
  </si>
  <si>
    <t>Set to fix limit min,max of delta signal-to-noise ratio plot axis</t>
  </si>
  <si>
    <t>→</t>
  </si>
  <si>
    <t>Note: This sheet is mainly used to generate the Color Model.</t>
  </si>
  <si>
    <t>Note: This sheet lists out the samples and their corresponding locations and filenames. It is also used for batch analysis.</t>
  </si>
  <si>
    <t>Note: This sheet contains all of the experiment overview information.</t>
  </si>
  <si>
    <t>../template_colormodel/CM062618.mat</t>
  </si>
  <si>
    <t>plots5_5/</t>
  </si>
  <si>
    <t>Min Valid Count</t>
  </si>
  <si>
    <t>Pem Drop Threshold</t>
  </si>
  <si>
    <t>Use Auto Fluorescence</t>
  </si>
  <si>
    <t>Min Fraction Active</t>
  </si>
  <si>
    <t>Stem Name</t>
  </si>
  <si>
    <t>Construct ID</t>
  </si>
  <si>
    <t>Bead Model</t>
  </si>
  <si>
    <t>Lot (Bead Batch)</t>
  </si>
  <si>
    <t>testing.fakeFigureSaves</t>
  </si>
  <si>
    <t>flow.rangeMin</t>
  </si>
  <si>
    <t>flow.rangeMax</t>
  </si>
  <si>
    <t>flow.outputPointCloud</t>
  </si>
  <si>
    <t>flow.pointCloudPath</t>
  </si>
  <si>
    <t>flow.channel_template_file</t>
  </si>
  <si>
    <t>plots.visiblePlots</t>
  </si>
  <si>
    <t>plots.graphPlotSize</t>
  </si>
  <si>
    <t>plots.heatmapPlotSize</t>
  </si>
  <si>
    <t>plots.largeOutliers</t>
  </si>
  <si>
    <t>plots.heatmapPlotType</t>
  </si>
  <si>
    <t>calibration.overrideUnits</t>
  </si>
  <si>
    <t>calibration.overrideAutofluorescence</t>
  </si>
  <si>
    <t>calibration.overrideCompensation</t>
  </si>
  <si>
    <t>calibration.overrideTranslation</t>
  </si>
  <si>
    <t>calibration.plot</t>
  </si>
  <si>
    <t>calibration.visiblePlots</t>
  </si>
  <si>
    <t>calibration.graphPlotSize</t>
  </si>
  <si>
    <t>calibration.heatmapPlotSize</t>
  </si>
  <si>
    <t>compensation.minimumDrivenLevel</t>
  </si>
  <si>
    <t>compensation.maximumDrivenLevel</t>
  </si>
  <si>
    <t>compensation.minimumBinCount</t>
  </si>
  <si>
    <t>compensation.highBleedWarning</t>
  </si>
  <si>
    <t>compensation.plot</t>
  </si>
  <si>
    <t>compensation.visiblePlots</t>
  </si>
  <si>
    <t>compensation.plotSize</t>
  </si>
  <si>
    <t>beads.catalogFileName</t>
  </si>
  <si>
    <t>beads.binIncrement</t>
  </si>
  <si>
    <t>beads.forceFirstPeak</t>
  </si>
  <si>
    <t>beads.plot</t>
  </si>
  <si>
    <t>beads.visiblePlots</t>
  </si>
  <si>
    <t>beads.plotSize</t>
  </si>
  <si>
    <t>OutputSettings.DeviceName</t>
  </si>
  <si>
    <t>OutputSettings.Description</t>
  </si>
  <si>
    <t>OutputSettings.FixedInducerAxis</t>
  </si>
  <si>
    <t>OutputSettings.FixedHistogramAxis</t>
  </si>
  <si>
    <t>OutputSettings.FixedBinningAxis</t>
  </si>
  <si>
    <t>OutputSettings.FixedNormalizedInputAxis</t>
  </si>
  <si>
    <t>OutputSettings.FixedOutputAxis</t>
  </si>
  <si>
    <t>OutputSettings.FixedNormalizedOutputAxis</t>
  </si>
  <si>
    <t>OutputSettings.FixedRatioAxis</t>
  </si>
  <si>
    <t>OutputSettings.FixedSNRAxis</t>
  </si>
  <si>
    <t>OutputSettings.FixedDeltaSNRAxis</t>
  </si>
  <si>
    <t>OutputSettings.ColorPlots</t>
  </si>
  <si>
    <t>OutputSettings.PlotPopulation</t>
  </si>
  <si>
    <t>OutputSettings.PlotNormalized</t>
  </si>
  <si>
    <t>OutputSettings.PlotNonnormalized</t>
  </si>
  <si>
    <t>OutputSettings.PlotEveryN</t>
  </si>
  <si>
    <t>OutputSettings.PlotTickMarks</t>
  </si>
  <si>
    <t>OutputSettings.FigureSize</t>
  </si>
  <si>
    <t>OutputSettings.csvfile</t>
  </si>
  <si>
    <t>plusminus</t>
  </si>
  <si>
    <t>Settings controlling plusminus plotting preferences</t>
  </si>
  <si>
    <t>plusminus.plotError</t>
  </si>
  <si>
    <t>If true, plots error envelopes in plusminus comparison graphs</t>
  </si>
  <si>
    <t>Wild Type (WT) or Blank Plasmid (NT)</t>
  </si>
  <si>
    <t>Constitutive/Input/Output</t>
  </si>
  <si>
    <t>Output</t>
  </si>
  <si>
    <t>Input</t>
  </si>
  <si>
    <t>Constitutive</t>
  </si>
  <si>
    <t>Additional Preferences for Color Model</t>
  </si>
  <si>
    <t>Additional Preferences for Batch Analysis</t>
  </si>
  <si>
    <t>CM Filename</t>
  </si>
  <si>
    <t>Output Filename</t>
  </si>
  <si>
    <t>Bin Sequence: Min Bin</t>
  </si>
  <si>
    <t>Bin Sequence: Bins per Decade</t>
  </si>
  <si>
    <t>Bin Sequence: Max Bin</t>
  </si>
  <si>
    <t>Fixed Input Axis X,Y</t>
  </si>
  <si>
    <t>10000,1e10</t>
  </si>
  <si>
    <t>JHT2-batch.mat</t>
  </si>
  <si>
    <t>Output File Name</t>
  </si>
  <si>
    <t>histogram</t>
  </si>
  <si>
    <t>Settings controlling histogram plotting preferences</t>
  </si>
  <si>
    <t>histogram.displayLegend</t>
  </si>
  <si>
    <t>If true, displays legend in bin statistics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</si>
</sst>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rgb="FF800000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2" fillId="10" borderId="36" xfId="0" applyFont="1" applyFill="1" applyBorder="1"/>
    <xf numFmtId="0" fontId="2" fillId="10" borderId="7" xfId="0" applyFont="1" applyFill="1" applyBorder="1" applyAlignment="1">
      <alignment horizontal="center" vertical="center" wrapText="1"/>
    </xf>
    <xf numFmtId="0" fontId="2" fillId="10" borderId="38" xfId="0" applyFont="1" applyFill="1" applyBorder="1"/>
    <xf numFmtId="0" fontId="2" fillId="10" borderId="2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9" borderId="14" xfId="0" applyFont="1" applyFill="1" applyBorder="1" applyAlignment="1">
      <alignment horizontal="center"/>
    </xf>
    <xf numFmtId="0" fontId="3" fillId="9" borderId="47" xfId="0" applyFont="1" applyFill="1" applyBorder="1" applyAlignment="1">
      <alignment wrapText="1"/>
    </xf>
    <xf numFmtId="0" fontId="2" fillId="10" borderId="11" xfId="0" applyFont="1" applyFill="1" applyBorder="1"/>
    <xf numFmtId="0" fontId="0" fillId="0" borderId="0" xfId="0" applyFont="1"/>
    <xf numFmtId="0" fontId="8" fillId="0" borderId="13" xfId="0" applyFont="1" applyFill="1" applyBorder="1"/>
    <xf numFmtId="0" fontId="8" fillId="0" borderId="11" xfId="0" applyFont="1" applyFill="1" applyBorder="1"/>
    <xf numFmtId="0" fontId="9" fillId="3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0" fontId="10" fillId="4" borderId="32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0" borderId="33" xfId="0" applyFont="1" applyBorder="1"/>
    <xf numFmtId="0" fontId="8" fillId="0" borderId="4" xfId="0" applyFont="1" applyFill="1" applyBorder="1"/>
    <xf numFmtId="0" fontId="8" fillId="0" borderId="4" xfId="0" applyFont="1" applyBorder="1" applyAlignment="1">
      <alignment horizontal="center" vertical="center"/>
    </xf>
    <xf numFmtId="0" fontId="0" fillId="0" borderId="4" xfId="0" applyFont="1" applyBorder="1"/>
    <xf numFmtId="0" fontId="1" fillId="4" borderId="10" xfId="0" applyFont="1" applyFill="1" applyBorder="1"/>
    <xf numFmtId="0" fontId="0" fillId="0" borderId="10" xfId="0" applyFont="1" applyBorder="1"/>
    <xf numFmtId="0" fontId="8" fillId="0" borderId="13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2" fontId="0" fillId="0" borderId="0" xfId="0" applyNumberFormat="1" applyFont="1"/>
    <xf numFmtId="0" fontId="0" fillId="0" borderId="0" xfId="0" applyFont="1" applyFill="1" applyBorder="1" applyAlignment="1">
      <alignment horizontal="left" vertical="top" wrapText="1"/>
    </xf>
    <xf numFmtId="0" fontId="8" fillId="3" borderId="5" xfId="0" applyFont="1" applyFill="1" applyBorder="1"/>
    <xf numFmtId="164" fontId="0" fillId="4" borderId="4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8" fillId="3" borderId="20" xfId="0" applyFont="1" applyFill="1" applyBorder="1"/>
    <xf numFmtId="18" fontId="0" fillId="4" borderId="4" xfId="0" applyNumberFormat="1" applyFont="1" applyFill="1" applyBorder="1" applyAlignment="1">
      <alignment horizontal="center"/>
    </xf>
    <xf numFmtId="18" fontId="0" fillId="4" borderId="10" xfId="0" applyNumberFormat="1" applyFont="1" applyFill="1" applyBorder="1" applyAlignment="1">
      <alignment horizontal="center"/>
    </xf>
    <xf numFmtId="0" fontId="8" fillId="3" borderId="6" xfId="0" applyFont="1" applyFill="1" applyBorder="1"/>
    <xf numFmtId="0" fontId="0" fillId="4" borderId="4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8" fillId="0" borderId="0" xfId="0" applyFont="1" applyFill="1" applyBorder="1"/>
    <xf numFmtId="0" fontId="2" fillId="0" borderId="0" xfId="0" applyFont="1" applyFill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2" fillId="0" borderId="4" xfId="0" applyFont="1" applyBorder="1"/>
    <xf numFmtId="0" fontId="2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center" vertical="top"/>
    </xf>
    <xf numFmtId="0" fontId="14" fillId="0" borderId="4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1" xfId="0" applyFont="1" applyBorder="1" applyAlignment="1"/>
    <xf numFmtId="0" fontId="2" fillId="6" borderId="22" xfId="0" applyFont="1" applyFill="1" applyBorder="1" applyAlignment="1">
      <alignment horizontal="center" vertical="top"/>
    </xf>
    <xf numFmtId="0" fontId="2" fillId="6" borderId="23" xfId="0" applyFont="1" applyFill="1" applyBorder="1" applyAlignment="1">
      <alignment horizontal="center" vertical="top"/>
    </xf>
    <xf numFmtId="0" fontId="2" fillId="6" borderId="23" xfId="0" applyFont="1" applyFill="1" applyBorder="1" applyAlignment="1">
      <alignment horizontal="center" vertical="center"/>
    </xf>
    <xf numFmtId="0" fontId="0" fillId="6" borderId="23" xfId="0" applyFont="1" applyFill="1" applyBorder="1"/>
    <xf numFmtId="0" fontId="0" fillId="6" borderId="24" xfId="0" applyFont="1" applyFill="1" applyBorder="1"/>
    <xf numFmtId="0" fontId="2" fillId="6" borderId="13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top" wrapText="1" shrinkToFit="1"/>
    </xf>
    <xf numFmtId="0" fontId="0" fillId="0" borderId="0" xfId="0" applyFont="1" applyBorder="1" applyAlignment="1">
      <alignment vertical="center"/>
    </xf>
    <xf numFmtId="0" fontId="2" fillId="5" borderId="4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 vertical="top"/>
    </xf>
    <xf numFmtId="0" fontId="2" fillId="0" borderId="42" xfId="0" applyFont="1" applyBorder="1" applyAlignment="1">
      <alignment horizontal="center" vertical="top" wrapText="1" shrinkToFit="1"/>
    </xf>
    <xf numFmtId="0" fontId="0" fillId="0" borderId="31" xfId="0" applyFont="1" applyBorder="1" applyAlignment="1">
      <alignment vertical="center"/>
    </xf>
    <xf numFmtId="0" fontId="2" fillId="5" borderId="1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18" fillId="0" borderId="0" xfId="0" applyFont="1" applyBorder="1" applyAlignment="1"/>
    <xf numFmtId="0" fontId="0" fillId="0" borderId="13" xfId="0" applyFont="1" applyBorder="1"/>
    <xf numFmtId="0" fontId="19" fillId="0" borderId="11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12" xfId="0" applyFont="1" applyBorder="1"/>
    <xf numFmtId="0" fontId="6" fillId="0" borderId="4" xfId="0" applyFont="1" applyBorder="1"/>
    <xf numFmtId="0" fontId="6" fillId="0" borderId="17" xfId="0" applyFont="1" applyBorder="1"/>
    <xf numFmtId="0" fontId="19" fillId="0" borderId="12" xfId="0" applyFont="1" applyFill="1" applyBorder="1"/>
    <xf numFmtId="0" fontId="0" fillId="0" borderId="17" xfId="0" applyFont="1" applyBorder="1"/>
    <xf numFmtId="0" fontId="19" fillId="0" borderId="18" xfId="0" applyFont="1" applyFill="1" applyBorder="1"/>
    <xf numFmtId="0" fontId="0" fillId="0" borderId="14" xfId="0" applyFont="1" applyBorder="1"/>
    <xf numFmtId="0" fontId="0" fillId="0" borderId="19" xfId="0" applyFont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21" xfId="0" applyFont="1" applyFill="1" applyBorder="1"/>
    <xf numFmtId="0" fontId="19" fillId="0" borderId="12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6" fillId="0" borderId="14" xfId="0" applyFont="1" applyBorder="1"/>
    <xf numFmtId="0" fontId="2" fillId="0" borderId="0" xfId="0" applyFont="1" applyFill="1" applyBorder="1" applyAlignment="1">
      <alignment vertical="top"/>
    </xf>
    <xf numFmtId="0" fontId="19" fillId="0" borderId="21" xfId="0" applyFont="1" applyBorder="1"/>
    <xf numFmtId="0" fontId="20" fillId="0" borderId="0" xfId="0" applyFont="1" applyFill="1" applyBorder="1" applyAlignment="1">
      <alignment horizontal="center" vertical="top"/>
    </xf>
    <xf numFmtId="0" fontId="21" fillId="0" borderId="0" xfId="0" applyFont="1" applyFill="1" applyBorder="1" applyAlignment="1">
      <alignment vertical="center"/>
    </xf>
    <xf numFmtId="0" fontId="19" fillId="0" borderId="18" xfId="0" applyFont="1" applyBorder="1"/>
    <xf numFmtId="0" fontId="21" fillId="0" borderId="0" xfId="0" applyFont="1" applyFill="1" applyBorder="1" applyAlignment="1">
      <alignment horizontal="center" vertical="center"/>
    </xf>
    <xf numFmtId="0" fontId="19" fillId="0" borderId="8" xfId="0" applyFont="1" applyBorder="1"/>
    <xf numFmtId="0" fontId="19" fillId="0" borderId="6" xfId="0" applyFont="1" applyFill="1" applyBorder="1"/>
    <xf numFmtId="0" fontId="0" fillId="0" borderId="3" xfId="0" applyFont="1" applyBorder="1"/>
    <xf numFmtId="0" fontId="0" fillId="0" borderId="1" xfId="0" applyFont="1" applyBorder="1"/>
    <xf numFmtId="0" fontId="0" fillId="0" borderId="15" xfId="0" applyFont="1" applyBorder="1"/>
    <xf numFmtId="0" fontId="0" fillId="0" borderId="16" xfId="0" applyFont="1" applyBorder="1"/>
    <xf numFmtId="0" fontId="0" fillId="10" borderId="46" xfId="0" applyFont="1" applyFill="1" applyBorder="1"/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45" xfId="0" applyFont="1" applyBorder="1"/>
    <xf numFmtId="0" fontId="0" fillId="10" borderId="37" xfId="0" applyFont="1" applyFill="1" applyBorder="1"/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0" fillId="0" borderId="40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10" borderId="22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0" borderId="24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15" fillId="6" borderId="43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4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top" wrapText="1"/>
    </xf>
    <xf numFmtId="0" fontId="2" fillId="10" borderId="23" xfId="0" applyFont="1" applyFill="1" applyBorder="1" applyAlignment="1">
      <alignment horizontal="center" vertical="top" wrapText="1"/>
    </xf>
    <xf numFmtId="0" fontId="2" fillId="10" borderId="24" xfId="0" applyFont="1" applyFill="1" applyBorder="1" applyAlignment="1">
      <alignment horizontal="center" vertical="top" wrapText="1"/>
    </xf>
    <xf numFmtId="0" fontId="18" fillId="0" borderId="2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0" fillId="0" borderId="0" xfId="0" applyBorder="1"/>
    <xf numFmtId="0" fontId="3" fillId="9" borderId="25" xfId="0" applyFont="1" applyFill="1" applyBorder="1"/>
    <xf numFmtId="0" fontId="3" fillId="9" borderId="26" xfId="0" applyFont="1" applyFill="1" applyBorder="1" applyAlignment="1">
      <alignment horizontal="center"/>
    </xf>
    <xf numFmtId="0" fontId="3" fillId="9" borderId="43" xfId="0" applyFont="1" applyFill="1" applyBorder="1" applyAlignment="1">
      <alignment wrapText="1"/>
    </xf>
    <xf numFmtId="0" fontId="0" fillId="0" borderId="34" xfId="0" applyBorder="1"/>
    <xf numFmtId="0" fontId="0" fillId="0" borderId="13" xfId="0" applyBorder="1"/>
    <xf numFmtId="0" fontId="0" fillId="0" borderId="7" xfId="0" applyFont="1" applyBorder="1" applyAlignment="1">
      <alignment wrapText="1"/>
    </xf>
    <xf numFmtId="0" fontId="0" fillId="0" borderId="46" xfId="0" applyFont="1" applyBorder="1"/>
    <xf numFmtId="0" fontId="9" fillId="0" borderId="11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3" borderId="4" xfId="0" applyFont="1" applyFill="1" applyBorder="1"/>
    <xf numFmtId="0" fontId="2" fillId="3" borderId="4" xfId="0" applyFont="1" applyFill="1" applyBorder="1"/>
    <xf numFmtId="0" fontId="11" fillId="3" borderId="4" xfId="0" applyFont="1" applyFill="1" applyBorder="1"/>
    <xf numFmtId="0" fontId="4" fillId="3" borderId="4" xfId="0" applyFont="1" applyFill="1" applyBorder="1"/>
    <xf numFmtId="0" fontId="7" fillId="2" borderId="35" xfId="0" applyFont="1" applyFill="1" applyBorder="1" applyAlignment="1">
      <alignment horizontal="center"/>
    </xf>
    <xf numFmtId="0" fontId="8" fillId="0" borderId="12" xfId="0" applyFont="1" applyFill="1" applyBorder="1" applyAlignment="1">
      <alignment wrapText="1"/>
    </xf>
    <xf numFmtId="0" fontId="10" fillId="4" borderId="32" xfId="0" applyFont="1" applyFill="1" applyBorder="1"/>
    <xf numFmtId="0" fontId="7" fillId="2" borderId="24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/>
    </xf>
    <xf numFmtId="0" fontId="0" fillId="11" borderId="19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 wrapText="1"/>
    </xf>
    <xf numFmtId="0" fontId="22" fillId="2" borderId="48" xfId="0" applyFont="1" applyFill="1" applyBorder="1" applyAlignment="1">
      <alignment horizontal="center"/>
    </xf>
    <xf numFmtId="0" fontId="22" fillId="2" borderId="50" xfId="0" applyFont="1" applyFill="1" applyBorder="1" applyAlignment="1">
      <alignment horizontal="center"/>
    </xf>
    <xf numFmtId="0" fontId="22" fillId="2" borderId="5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11" fontId="10" fillId="4" borderId="14" xfId="0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39" xfId="0" applyBorder="1"/>
    <xf numFmtId="0" fontId="2" fillId="10" borderId="4" xfId="0" applyFont="1" applyFill="1" applyBorder="1"/>
    <xf numFmtId="0" fontId="0" fillId="10" borderId="4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7" xfId="0" applyFont="1" applyBorder="1"/>
    <xf numFmtId="0" fontId="0" fillId="0" borderId="52" xfId="0" applyFont="1" applyBorder="1"/>
    <xf numFmtId="0" fontId="2" fillId="10" borderId="17" xfId="0" applyFont="1" applyFill="1" applyBorder="1"/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13" workbookViewId="0">
      <selection activeCell="F32" sqref="F32"/>
    </sheetView>
  </sheetViews>
  <sheetFormatPr defaultColWidth="10.875" defaultRowHeight="15.75" x14ac:dyDescent="0.25"/>
  <cols>
    <col min="1" max="1" width="15.125" style="10" bestFit="1" customWidth="1"/>
    <col min="2" max="2" width="14.125" style="10" bestFit="1" customWidth="1"/>
    <col min="3" max="3" width="6.125" style="10" bestFit="1" customWidth="1"/>
    <col min="4" max="4" width="12.125" style="10" customWidth="1"/>
    <col min="5" max="5" width="11.875" style="10" bestFit="1" customWidth="1"/>
    <col min="6" max="6" width="16.625" style="10" customWidth="1"/>
    <col min="7" max="7" width="11.875" style="10" bestFit="1" customWidth="1"/>
    <col min="8" max="8" width="10.875" style="10"/>
    <col min="9" max="9" width="4.375" style="10" bestFit="1" customWidth="1"/>
    <col min="10" max="10" width="11.875" style="10" bestFit="1" customWidth="1"/>
    <col min="11" max="11" width="11.625" style="10" customWidth="1"/>
    <col min="12" max="16384" width="10.875" style="10"/>
  </cols>
  <sheetData>
    <row r="1" spans="1:20" ht="16.5" thickBot="1" x14ac:dyDescent="0.3">
      <c r="A1" s="142" t="s">
        <v>213</v>
      </c>
      <c r="B1" s="143"/>
      <c r="C1" s="143"/>
      <c r="D1" s="143"/>
      <c r="E1" s="143"/>
      <c r="F1" s="143"/>
      <c r="G1" s="143"/>
      <c r="H1" s="143"/>
      <c r="I1" s="143"/>
      <c r="J1" s="143"/>
      <c r="K1" s="144"/>
    </row>
    <row r="2" spans="1:20" x14ac:dyDescent="0.25">
      <c r="B2" s="40"/>
    </row>
    <row r="3" spans="1:20" x14ac:dyDescent="0.25">
      <c r="A3" s="145" t="s">
        <v>185</v>
      </c>
      <c r="B3" s="146"/>
      <c r="C3" s="146"/>
      <c r="D3" s="146"/>
      <c r="E3" s="146"/>
      <c r="F3" s="146"/>
      <c r="G3" s="146"/>
      <c r="H3" s="146"/>
      <c r="I3" s="146"/>
      <c r="J3" s="146"/>
      <c r="K3" s="147"/>
    </row>
    <row r="4" spans="1:20" x14ac:dyDescent="0.25">
      <c r="A4" s="148" t="s">
        <v>46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</row>
    <row r="5" spans="1:20" x14ac:dyDescent="0.25">
      <c r="B5" s="40"/>
    </row>
    <row r="6" spans="1:20" x14ac:dyDescent="0.25">
      <c r="A6" s="140" t="s">
        <v>186</v>
      </c>
      <c r="B6" s="151"/>
      <c r="C6" s="151"/>
      <c r="D6" s="151"/>
      <c r="E6" s="151"/>
      <c r="F6" s="151"/>
      <c r="G6" s="151"/>
      <c r="H6" s="151"/>
      <c r="I6" s="151"/>
      <c r="J6" s="151"/>
      <c r="K6" s="141"/>
    </row>
    <row r="7" spans="1:20" ht="30.75" customHeight="1" x14ac:dyDescent="0.25">
      <c r="A7" s="152" t="s">
        <v>47</v>
      </c>
      <c r="B7" s="153"/>
      <c r="C7" s="153"/>
      <c r="D7" s="153"/>
      <c r="E7" s="153"/>
      <c r="F7" s="153"/>
      <c r="G7" s="153"/>
      <c r="H7" s="153"/>
      <c r="I7" s="153"/>
      <c r="J7" s="153"/>
      <c r="K7" s="154"/>
    </row>
    <row r="8" spans="1:20" x14ac:dyDescent="0.25">
      <c r="A8" s="41"/>
      <c r="B8" s="41"/>
      <c r="C8" s="41"/>
      <c r="D8" s="41"/>
      <c r="E8" s="41"/>
      <c r="F8" s="41"/>
    </row>
    <row r="9" spans="1:20" x14ac:dyDescent="0.25">
      <c r="A9" s="155" t="s">
        <v>48</v>
      </c>
      <c r="B9" s="156"/>
      <c r="C9" s="155" t="s">
        <v>49</v>
      </c>
      <c r="D9" s="156"/>
      <c r="E9" s="41"/>
      <c r="F9" s="41"/>
    </row>
    <row r="10" spans="1:20" x14ac:dyDescent="0.25">
      <c r="A10" s="157" t="s">
        <v>50</v>
      </c>
      <c r="B10" s="158"/>
      <c r="C10" s="157" t="s">
        <v>51</v>
      </c>
      <c r="D10" s="158"/>
      <c r="E10" s="41"/>
      <c r="F10" s="41"/>
    </row>
    <row r="12" spans="1:20" x14ac:dyDescent="0.25">
      <c r="A12" s="145" t="s">
        <v>187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</row>
    <row r="13" spans="1:20" x14ac:dyDescent="0.25">
      <c r="A13" s="140" t="s">
        <v>52</v>
      </c>
      <c r="B13" s="141"/>
      <c r="C13" s="39" t="s">
        <v>210</v>
      </c>
      <c r="D13" s="140" t="s">
        <v>53</v>
      </c>
      <c r="E13" s="141"/>
      <c r="F13" s="39" t="s">
        <v>210</v>
      </c>
      <c r="G13" s="140" t="s">
        <v>54</v>
      </c>
      <c r="H13" s="141"/>
      <c r="I13" s="39" t="s">
        <v>210</v>
      </c>
      <c r="J13" s="140" t="s">
        <v>55</v>
      </c>
      <c r="K13" s="141"/>
      <c r="L13" s="39" t="s">
        <v>210</v>
      </c>
      <c r="M13" s="140" t="s">
        <v>56</v>
      </c>
      <c r="N13" s="141"/>
      <c r="O13" s="39" t="s">
        <v>210</v>
      </c>
      <c r="P13" s="140" t="s">
        <v>57</v>
      </c>
      <c r="Q13" s="141"/>
      <c r="R13" s="39" t="s">
        <v>210</v>
      </c>
      <c r="S13" s="140" t="s">
        <v>58</v>
      </c>
      <c r="T13" s="141"/>
    </row>
    <row r="14" spans="1:20" x14ac:dyDescent="0.25">
      <c r="A14" s="42" t="s">
        <v>59</v>
      </c>
      <c r="B14" s="43">
        <v>43218</v>
      </c>
      <c r="C14" s="44"/>
      <c r="D14" s="42" t="s">
        <v>59</v>
      </c>
      <c r="E14" s="43">
        <v>43219</v>
      </c>
      <c r="F14" s="44"/>
      <c r="G14" s="42" t="s">
        <v>59</v>
      </c>
      <c r="H14" s="43">
        <v>43219</v>
      </c>
      <c r="I14" s="44"/>
      <c r="J14" s="42" t="s">
        <v>59</v>
      </c>
      <c r="K14" s="43">
        <v>43219</v>
      </c>
      <c r="L14" s="44"/>
      <c r="M14" s="42" t="s">
        <v>59</v>
      </c>
      <c r="N14" s="43">
        <v>43219</v>
      </c>
      <c r="O14" s="44"/>
      <c r="P14" s="42" t="s">
        <v>59</v>
      </c>
      <c r="Q14" s="43">
        <v>43221</v>
      </c>
      <c r="R14" s="44"/>
      <c r="S14" s="42" t="s">
        <v>59</v>
      </c>
      <c r="T14" s="43">
        <v>43223</v>
      </c>
    </row>
    <row r="15" spans="1:20" x14ac:dyDescent="0.25">
      <c r="A15" s="45" t="s">
        <v>60</v>
      </c>
      <c r="B15" s="46">
        <v>0.5</v>
      </c>
      <c r="C15" s="44"/>
      <c r="D15" s="45" t="s">
        <v>60</v>
      </c>
      <c r="E15" s="46">
        <v>0.33333333333333331</v>
      </c>
      <c r="F15" s="44"/>
      <c r="G15" s="45" t="s">
        <v>60</v>
      </c>
      <c r="H15" s="46">
        <v>0.33333333333333331</v>
      </c>
      <c r="I15" s="44"/>
      <c r="J15" s="45" t="s">
        <v>60</v>
      </c>
      <c r="K15" s="47">
        <v>0.58333333333333337</v>
      </c>
      <c r="L15" s="44"/>
      <c r="M15" s="45" t="s">
        <v>60</v>
      </c>
      <c r="N15" s="47">
        <v>0.83333333333333337</v>
      </c>
      <c r="O15" s="44"/>
      <c r="P15" s="45" t="s">
        <v>60</v>
      </c>
      <c r="Q15" s="47">
        <v>0.33333333333333331</v>
      </c>
      <c r="R15" s="44"/>
      <c r="S15" s="45" t="s">
        <v>60</v>
      </c>
      <c r="T15" s="47">
        <v>0.33333333333333331</v>
      </c>
    </row>
    <row r="16" spans="1:20" x14ac:dyDescent="0.25">
      <c r="A16" s="48" t="s">
        <v>61</v>
      </c>
      <c r="B16" s="49" t="s">
        <v>62</v>
      </c>
      <c r="C16" s="50"/>
      <c r="D16" s="48" t="s">
        <v>63</v>
      </c>
      <c r="E16" s="49" t="s">
        <v>64</v>
      </c>
      <c r="F16" s="50"/>
      <c r="G16" s="48" t="s">
        <v>63</v>
      </c>
      <c r="H16" s="49" t="s">
        <v>64</v>
      </c>
      <c r="I16" s="50"/>
      <c r="J16" s="45" t="s">
        <v>63</v>
      </c>
      <c r="K16" s="49" t="s">
        <v>65</v>
      </c>
      <c r="L16" s="50"/>
      <c r="M16" s="45" t="s">
        <v>63</v>
      </c>
      <c r="N16" s="49" t="s">
        <v>65</v>
      </c>
      <c r="O16" s="50"/>
      <c r="P16" s="45" t="s">
        <v>63</v>
      </c>
      <c r="Q16" s="49" t="s">
        <v>65</v>
      </c>
      <c r="R16" s="50"/>
      <c r="S16" s="45" t="s">
        <v>63</v>
      </c>
      <c r="T16" s="49" t="s">
        <v>65</v>
      </c>
    </row>
    <row r="17" spans="1:20" x14ac:dyDescent="0.25">
      <c r="A17" s="51"/>
      <c r="B17" s="52"/>
      <c r="C17" s="51"/>
      <c r="D17" s="52"/>
      <c r="J17" s="48" t="s">
        <v>66</v>
      </c>
      <c r="K17" s="49" t="s">
        <v>67</v>
      </c>
      <c r="M17" s="48" t="s">
        <v>66</v>
      </c>
      <c r="N17" s="49" t="s">
        <v>67</v>
      </c>
      <c r="P17" s="48" t="s">
        <v>66</v>
      </c>
      <c r="Q17" s="49" t="s">
        <v>67</v>
      </c>
      <c r="S17" s="48" t="s">
        <v>66</v>
      </c>
      <c r="T17" s="49" t="s">
        <v>67</v>
      </c>
    </row>
    <row r="18" spans="1:20" ht="33.75" customHeight="1" x14ac:dyDescent="0.25">
      <c r="A18" s="138" t="s">
        <v>188</v>
      </c>
      <c r="B18" s="138"/>
      <c r="C18" s="138"/>
      <c r="D18" s="52"/>
      <c r="E18" s="139" t="s">
        <v>193</v>
      </c>
      <c r="F18" s="139"/>
    </row>
    <row r="19" spans="1:20" x14ac:dyDescent="0.25">
      <c r="A19" s="53" t="s">
        <v>68</v>
      </c>
      <c r="B19" s="54"/>
      <c r="C19" s="55"/>
      <c r="E19" s="22">
        <v>1</v>
      </c>
      <c r="F19" s="22" t="s">
        <v>185</v>
      </c>
    </row>
    <row r="20" spans="1:20" x14ac:dyDescent="0.25">
      <c r="A20" s="56" t="s">
        <v>69</v>
      </c>
      <c r="B20" s="57">
        <v>0</v>
      </c>
      <c r="C20" s="22"/>
      <c r="E20" s="22">
        <v>2</v>
      </c>
      <c r="F20" s="22" t="s">
        <v>189</v>
      </c>
    </row>
    <row r="21" spans="1:20" x14ac:dyDescent="0.25">
      <c r="A21" s="56" t="s">
        <v>32</v>
      </c>
      <c r="B21" s="57">
        <v>100</v>
      </c>
      <c r="C21" s="22"/>
      <c r="E21" s="22">
        <v>3</v>
      </c>
      <c r="F21" s="22" t="s">
        <v>190</v>
      </c>
    </row>
    <row r="22" spans="1:20" x14ac:dyDescent="0.25">
      <c r="A22" s="58"/>
      <c r="B22" s="59"/>
      <c r="E22" s="22">
        <v>4</v>
      </c>
      <c r="F22" s="22" t="s">
        <v>191</v>
      </c>
    </row>
    <row r="23" spans="1:20" x14ac:dyDescent="0.25">
      <c r="A23" s="60" t="s">
        <v>70</v>
      </c>
      <c r="B23" s="61"/>
      <c r="C23" s="22"/>
      <c r="E23" s="22">
        <v>5</v>
      </c>
      <c r="F23" s="22" t="s">
        <v>192</v>
      </c>
    </row>
    <row r="24" spans="1:20" x14ac:dyDescent="0.25">
      <c r="A24" s="55" t="s">
        <v>17</v>
      </c>
      <c r="B24" s="55" t="s">
        <v>33</v>
      </c>
      <c r="C24" s="60" t="s">
        <v>33</v>
      </c>
    </row>
    <row r="25" spans="1:20" x14ac:dyDescent="0.25">
      <c r="A25" s="56" t="s">
        <v>22</v>
      </c>
      <c r="B25" s="62">
        <v>5</v>
      </c>
      <c r="C25" s="63">
        <v>50</v>
      </c>
    </row>
    <row r="26" spans="1:20" x14ac:dyDescent="0.25">
      <c r="A26" s="64"/>
      <c r="B26" s="65"/>
    </row>
    <row r="27" spans="1:20" x14ac:dyDescent="0.25">
      <c r="A27" s="66" t="s">
        <v>17</v>
      </c>
      <c r="B27" s="55" t="s">
        <v>33</v>
      </c>
      <c r="C27" s="60" t="s">
        <v>27</v>
      </c>
    </row>
    <row r="28" spans="1:20" x14ac:dyDescent="0.25">
      <c r="A28" s="56" t="s">
        <v>26</v>
      </c>
      <c r="B28" s="62">
        <v>35</v>
      </c>
      <c r="C28" s="63">
        <f t="shared" ref="C28:C29" si="0">55-B28</f>
        <v>20</v>
      </c>
    </row>
    <row r="29" spans="1:20" x14ac:dyDescent="0.25">
      <c r="A29" s="56" t="s">
        <v>28</v>
      </c>
      <c r="B29" s="62">
        <v>45</v>
      </c>
      <c r="C29" s="63">
        <f t="shared" si="0"/>
        <v>10</v>
      </c>
    </row>
    <row r="31" spans="1:20" x14ac:dyDescent="0.25">
      <c r="A31" s="66" t="s">
        <v>17</v>
      </c>
      <c r="B31" s="55" t="s">
        <v>33</v>
      </c>
      <c r="C31" s="60" t="s">
        <v>30</v>
      </c>
    </row>
    <row r="32" spans="1:20" x14ac:dyDescent="0.25">
      <c r="A32" s="56" t="s">
        <v>29</v>
      </c>
      <c r="B32" s="62">
        <v>5</v>
      </c>
      <c r="C32" s="63">
        <v>50</v>
      </c>
    </row>
    <row r="33" spans="1:3" x14ac:dyDescent="0.25">
      <c r="A33" s="56" t="s">
        <v>31</v>
      </c>
      <c r="B33" s="62">
        <v>15</v>
      </c>
      <c r="C33" s="63">
        <v>40</v>
      </c>
    </row>
    <row r="35" spans="1:3" x14ac:dyDescent="0.25">
      <c r="A35" s="66" t="s">
        <v>17</v>
      </c>
      <c r="B35" s="55" t="s">
        <v>71</v>
      </c>
      <c r="C35" s="60" t="s">
        <v>27</v>
      </c>
    </row>
    <row r="36" spans="1:3" x14ac:dyDescent="0.25">
      <c r="A36" s="56" t="s">
        <v>39</v>
      </c>
      <c r="B36" s="62">
        <v>45</v>
      </c>
      <c r="C36" s="63">
        <f>55-B36</f>
        <v>10</v>
      </c>
    </row>
    <row r="37" spans="1:3" x14ac:dyDescent="0.25">
      <c r="A37" s="10" t="s">
        <v>72</v>
      </c>
    </row>
    <row r="39" spans="1:3" ht="15.95" customHeight="1" x14ac:dyDescent="0.25"/>
  </sheetData>
  <mergeCells count="19">
    <mergeCell ref="A1:K1"/>
    <mergeCell ref="P13:Q13"/>
    <mergeCell ref="S13:T13"/>
    <mergeCell ref="A3:K3"/>
    <mergeCell ref="A4:K4"/>
    <mergeCell ref="A6:K6"/>
    <mergeCell ref="A7:K7"/>
    <mergeCell ref="A9:B9"/>
    <mergeCell ref="C9:D9"/>
    <mergeCell ref="A10:B10"/>
    <mergeCell ref="C10:D10"/>
    <mergeCell ref="A12:T12"/>
    <mergeCell ref="A13:B13"/>
    <mergeCell ref="D13:E13"/>
    <mergeCell ref="A18:C18"/>
    <mergeCell ref="E18:F18"/>
    <mergeCell ref="G13:H13"/>
    <mergeCell ref="J13:K13"/>
    <mergeCell ref="M13:N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40" zoomScale="98" zoomScaleNormal="98" workbookViewId="0">
      <selection activeCell="B66" sqref="B66"/>
    </sheetView>
  </sheetViews>
  <sheetFormatPr defaultRowHeight="15.75" x14ac:dyDescent="0.25"/>
  <cols>
    <col min="1" max="1" width="37" style="10" customWidth="1"/>
    <col min="2" max="2" width="15.25" style="132" customWidth="1"/>
    <col min="3" max="3" width="69.125" style="133" customWidth="1"/>
    <col min="4" max="4" width="15.625" style="10" customWidth="1"/>
    <col min="5" max="6" width="9" style="10"/>
    <col min="7" max="7" width="30.75" style="10" customWidth="1"/>
    <col min="8" max="16384" width="9" style="10"/>
  </cols>
  <sheetData>
    <row r="1" spans="1:7" ht="19.5" customHeight="1" thickBot="1" x14ac:dyDescent="0.35">
      <c r="A1" s="186" t="s">
        <v>169</v>
      </c>
      <c r="B1" s="187" t="s">
        <v>183</v>
      </c>
      <c r="C1" s="188" t="s">
        <v>170</v>
      </c>
      <c r="D1" s="8" t="s">
        <v>184</v>
      </c>
      <c r="G1" s="7" t="s">
        <v>194</v>
      </c>
    </row>
    <row r="2" spans="1:7" x14ac:dyDescent="0.25">
      <c r="A2" s="1" t="s">
        <v>119</v>
      </c>
      <c r="B2" s="2"/>
      <c r="C2" s="5" t="s">
        <v>120</v>
      </c>
      <c r="D2" s="120"/>
      <c r="G2" s="9" t="s">
        <v>195</v>
      </c>
    </row>
    <row r="3" spans="1:7" x14ac:dyDescent="0.25">
      <c r="A3" s="189" t="s">
        <v>224</v>
      </c>
      <c r="B3" s="121">
        <v>0</v>
      </c>
      <c r="C3" s="122" t="s">
        <v>121</v>
      </c>
      <c r="D3" s="123"/>
      <c r="G3" s="22" t="s">
        <v>196</v>
      </c>
    </row>
    <row r="4" spans="1:7" x14ac:dyDescent="0.25">
      <c r="A4" s="3" t="s">
        <v>122</v>
      </c>
      <c r="B4" s="4"/>
      <c r="C4" s="6" t="s">
        <v>123</v>
      </c>
      <c r="D4" s="124"/>
    </row>
    <row r="5" spans="1:7" x14ac:dyDescent="0.25">
      <c r="A5" s="189" t="s">
        <v>225</v>
      </c>
      <c r="B5" s="125">
        <v>0</v>
      </c>
      <c r="C5" s="122" t="s">
        <v>124</v>
      </c>
      <c r="D5" s="123"/>
    </row>
    <row r="6" spans="1:7" x14ac:dyDescent="0.25">
      <c r="A6" s="189" t="s">
        <v>226</v>
      </c>
      <c r="B6" s="126">
        <v>7</v>
      </c>
      <c r="C6" s="122" t="s">
        <v>125</v>
      </c>
      <c r="D6" s="123"/>
    </row>
    <row r="7" spans="1:7" x14ac:dyDescent="0.25">
      <c r="A7" s="189" t="s">
        <v>227</v>
      </c>
      <c r="B7" s="126">
        <v>0</v>
      </c>
      <c r="C7" s="122" t="s">
        <v>126</v>
      </c>
      <c r="D7" s="123"/>
    </row>
    <row r="8" spans="1:7" x14ac:dyDescent="0.25">
      <c r="A8" s="189" t="s">
        <v>228</v>
      </c>
      <c r="B8" s="126" t="s">
        <v>127</v>
      </c>
      <c r="C8" s="122" t="s">
        <v>128</v>
      </c>
      <c r="D8" s="123"/>
    </row>
    <row r="9" spans="1:7" x14ac:dyDescent="0.25">
      <c r="A9" s="189" t="s">
        <v>229</v>
      </c>
      <c r="B9" s="127"/>
      <c r="C9" s="185" t="s">
        <v>159</v>
      </c>
      <c r="D9" s="123"/>
    </row>
    <row r="10" spans="1:7" x14ac:dyDescent="0.25">
      <c r="A10" s="3" t="s">
        <v>129</v>
      </c>
      <c r="B10" s="2"/>
      <c r="C10" s="6" t="s">
        <v>130</v>
      </c>
      <c r="D10" s="124"/>
    </row>
    <row r="11" spans="1:7" x14ac:dyDescent="0.25">
      <c r="A11" s="189" t="s">
        <v>230</v>
      </c>
      <c r="B11" s="126">
        <v>0</v>
      </c>
      <c r="C11" s="122" t="s">
        <v>131</v>
      </c>
      <c r="D11" s="123"/>
    </row>
    <row r="12" spans="1:7" x14ac:dyDescent="0.25">
      <c r="A12" s="189" t="s">
        <v>231</v>
      </c>
      <c r="B12" s="128" t="s">
        <v>172</v>
      </c>
      <c r="C12" s="122" t="s">
        <v>175</v>
      </c>
      <c r="D12" s="123"/>
    </row>
    <row r="13" spans="1:7" x14ac:dyDescent="0.25">
      <c r="A13" s="189" t="s">
        <v>232</v>
      </c>
      <c r="B13" s="128" t="s">
        <v>173</v>
      </c>
      <c r="C13" s="122" t="s">
        <v>174</v>
      </c>
      <c r="D13" s="123"/>
    </row>
    <row r="14" spans="1:7" x14ac:dyDescent="0.25">
      <c r="A14" s="189" t="s">
        <v>233</v>
      </c>
      <c r="B14" s="126">
        <v>0</v>
      </c>
      <c r="C14" s="122" t="s">
        <v>132</v>
      </c>
      <c r="D14" s="123"/>
    </row>
    <row r="15" spans="1:7" x14ac:dyDescent="0.25">
      <c r="A15" s="189" t="s">
        <v>234</v>
      </c>
      <c r="B15" s="127" t="s">
        <v>133</v>
      </c>
      <c r="C15" s="122" t="s">
        <v>134</v>
      </c>
      <c r="D15" s="123"/>
    </row>
    <row r="16" spans="1:7" x14ac:dyDescent="0.25">
      <c r="A16" s="3" t="s">
        <v>135</v>
      </c>
      <c r="B16" s="4"/>
      <c r="C16" s="6" t="s">
        <v>136</v>
      </c>
      <c r="D16" s="124"/>
    </row>
    <row r="17" spans="1:4" x14ac:dyDescent="0.25">
      <c r="A17" s="189" t="s">
        <v>235</v>
      </c>
      <c r="B17" s="125"/>
      <c r="C17" s="122" t="s">
        <v>137</v>
      </c>
      <c r="D17" s="123"/>
    </row>
    <row r="18" spans="1:4" x14ac:dyDescent="0.25">
      <c r="A18" s="189" t="s">
        <v>236</v>
      </c>
      <c r="B18" s="126"/>
      <c r="C18" s="122" t="s">
        <v>138</v>
      </c>
      <c r="D18" s="123"/>
    </row>
    <row r="19" spans="1:4" x14ac:dyDescent="0.25">
      <c r="A19" s="189" t="s">
        <v>237</v>
      </c>
      <c r="B19" s="126"/>
      <c r="C19" s="122" t="s">
        <v>139</v>
      </c>
      <c r="D19" s="123"/>
    </row>
    <row r="20" spans="1:4" x14ac:dyDescent="0.25">
      <c r="A20" s="189" t="s">
        <v>238</v>
      </c>
      <c r="B20" s="126"/>
      <c r="C20" s="122" t="s">
        <v>140</v>
      </c>
      <c r="D20" s="123"/>
    </row>
    <row r="21" spans="1:4" x14ac:dyDescent="0.25">
      <c r="A21" s="189" t="s">
        <v>239</v>
      </c>
      <c r="B21" s="126">
        <v>1</v>
      </c>
      <c r="C21" s="122" t="s">
        <v>141</v>
      </c>
      <c r="D21" s="123"/>
    </row>
    <row r="22" spans="1:4" x14ac:dyDescent="0.25">
      <c r="A22" s="189" t="s">
        <v>240</v>
      </c>
      <c r="B22" s="126"/>
      <c r="C22" s="122" t="s">
        <v>142</v>
      </c>
      <c r="D22" s="123"/>
    </row>
    <row r="23" spans="1:4" x14ac:dyDescent="0.25">
      <c r="A23" s="189" t="s">
        <v>241</v>
      </c>
      <c r="B23" s="126"/>
      <c r="C23" s="122" t="s">
        <v>197</v>
      </c>
      <c r="D23" s="123"/>
    </row>
    <row r="24" spans="1:4" x14ac:dyDescent="0.25">
      <c r="A24" s="189" t="s">
        <v>242</v>
      </c>
      <c r="B24" s="127"/>
      <c r="C24" s="122" t="s">
        <v>198</v>
      </c>
      <c r="D24" s="123"/>
    </row>
    <row r="25" spans="1:4" x14ac:dyDescent="0.25">
      <c r="A25" s="3" t="s">
        <v>143</v>
      </c>
      <c r="B25" s="4"/>
      <c r="C25" s="6" t="s">
        <v>144</v>
      </c>
      <c r="D25" s="124"/>
    </row>
    <row r="26" spans="1:4" x14ac:dyDescent="0.25">
      <c r="A26" s="189" t="s">
        <v>243</v>
      </c>
      <c r="B26" s="125">
        <v>100</v>
      </c>
      <c r="C26" s="122" t="s">
        <v>145</v>
      </c>
      <c r="D26" s="123"/>
    </row>
    <row r="27" spans="1:4" x14ac:dyDescent="0.25">
      <c r="A27" s="189" t="s">
        <v>244</v>
      </c>
      <c r="B27" s="126">
        <v>65535</v>
      </c>
      <c r="C27" s="122" t="s">
        <v>146</v>
      </c>
      <c r="D27" s="123"/>
    </row>
    <row r="28" spans="1:4" x14ac:dyDescent="0.25">
      <c r="A28" s="189" t="s">
        <v>245</v>
      </c>
      <c r="B28" s="126">
        <v>10</v>
      </c>
      <c r="C28" s="122" t="s">
        <v>147</v>
      </c>
      <c r="D28" s="123"/>
    </row>
    <row r="29" spans="1:4" x14ac:dyDescent="0.25">
      <c r="A29" s="189" t="s">
        <v>246</v>
      </c>
      <c r="B29" s="126">
        <v>0.1</v>
      </c>
      <c r="C29" s="122" t="s">
        <v>148</v>
      </c>
      <c r="D29" s="123"/>
    </row>
    <row r="30" spans="1:4" x14ac:dyDescent="0.25">
      <c r="A30" s="189" t="s">
        <v>247</v>
      </c>
      <c r="B30" s="126"/>
      <c r="C30" s="122" t="s">
        <v>149</v>
      </c>
      <c r="D30" s="123"/>
    </row>
    <row r="31" spans="1:4" x14ac:dyDescent="0.25">
      <c r="A31" s="189" t="s">
        <v>248</v>
      </c>
      <c r="B31" s="126"/>
      <c r="C31" s="122" t="s">
        <v>150</v>
      </c>
      <c r="D31" s="123"/>
    </row>
    <row r="32" spans="1:4" x14ac:dyDescent="0.25">
      <c r="A32" s="189" t="s">
        <v>249</v>
      </c>
      <c r="B32" s="127"/>
      <c r="C32" s="122" t="s">
        <v>199</v>
      </c>
      <c r="D32" s="123"/>
    </row>
    <row r="33" spans="1:4" x14ac:dyDescent="0.25">
      <c r="A33" s="3" t="s">
        <v>151</v>
      </c>
      <c r="B33" s="4"/>
      <c r="C33" s="6" t="s">
        <v>152</v>
      </c>
      <c r="D33" s="124"/>
    </row>
    <row r="34" spans="1:4" x14ac:dyDescent="0.25">
      <c r="A34" s="223" t="s">
        <v>250</v>
      </c>
      <c r="B34" s="129"/>
      <c r="C34" s="122" t="s">
        <v>153</v>
      </c>
      <c r="D34" s="123"/>
    </row>
    <row r="35" spans="1:4" x14ac:dyDescent="0.25">
      <c r="A35" s="224" t="s">
        <v>251</v>
      </c>
      <c r="B35" s="130">
        <v>0.02</v>
      </c>
      <c r="C35" s="122" t="s">
        <v>154</v>
      </c>
      <c r="D35" s="123"/>
    </row>
    <row r="36" spans="1:4" x14ac:dyDescent="0.25">
      <c r="A36" s="224" t="s">
        <v>252</v>
      </c>
      <c r="B36" s="130"/>
      <c r="C36" s="122" t="s">
        <v>156</v>
      </c>
      <c r="D36" s="123"/>
    </row>
    <row r="37" spans="1:4" x14ac:dyDescent="0.25">
      <c r="A37" s="224" t="s">
        <v>253</v>
      </c>
      <c r="B37" s="130"/>
      <c r="C37" s="122" t="s">
        <v>157</v>
      </c>
      <c r="D37" s="123"/>
    </row>
    <row r="38" spans="1:4" ht="31.5" x14ac:dyDescent="0.25">
      <c r="A38" s="224" t="s">
        <v>254</v>
      </c>
      <c r="B38" s="130"/>
      <c r="C38" s="122" t="s">
        <v>158</v>
      </c>
      <c r="D38" s="123"/>
    </row>
    <row r="39" spans="1:4" x14ac:dyDescent="0.25">
      <c r="A39" s="190" t="s">
        <v>255</v>
      </c>
      <c r="B39" s="131" t="s">
        <v>176</v>
      </c>
      <c r="C39" s="122" t="s">
        <v>177</v>
      </c>
      <c r="D39" s="123"/>
    </row>
    <row r="40" spans="1:4" x14ac:dyDescent="0.25">
      <c r="A40" s="3" t="s">
        <v>160</v>
      </c>
      <c r="B40" s="4"/>
      <c r="C40" s="6" t="s">
        <v>161</v>
      </c>
      <c r="D40" s="124"/>
    </row>
    <row r="41" spans="1:4" x14ac:dyDescent="0.25">
      <c r="A41" s="189" t="s">
        <v>256</v>
      </c>
      <c r="B41" s="126"/>
      <c r="C41" s="122"/>
      <c r="D41" s="123"/>
    </row>
    <row r="42" spans="1:4" x14ac:dyDescent="0.25">
      <c r="A42" s="189" t="s">
        <v>257</v>
      </c>
      <c r="B42" s="126"/>
      <c r="C42" s="122"/>
      <c r="D42" s="123"/>
    </row>
    <row r="43" spans="1:4" x14ac:dyDescent="0.25">
      <c r="A43" s="189" t="s">
        <v>258</v>
      </c>
      <c r="B43" s="126"/>
      <c r="C43" s="122" t="s">
        <v>201</v>
      </c>
      <c r="D43" s="123"/>
    </row>
    <row r="44" spans="1:4" x14ac:dyDescent="0.25">
      <c r="A44" s="189" t="s">
        <v>259</v>
      </c>
      <c r="B44" s="126"/>
      <c r="C44" s="122" t="s">
        <v>202</v>
      </c>
      <c r="D44" s="123"/>
    </row>
    <row r="45" spans="1:4" x14ac:dyDescent="0.25">
      <c r="A45" s="189" t="s">
        <v>260</v>
      </c>
      <c r="B45" s="126"/>
      <c r="C45" s="122" t="s">
        <v>203</v>
      </c>
      <c r="D45" s="123"/>
    </row>
    <row r="46" spans="1:4" x14ac:dyDescent="0.25">
      <c r="A46" s="189" t="s">
        <v>261</v>
      </c>
      <c r="B46" s="126"/>
      <c r="C46" s="122" t="s">
        <v>205</v>
      </c>
      <c r="D46" s="123"/>
    </row>
    <row r="47" spans="1:4" x14ac:dyDescent="0.25">
      <c r="A47" s="189" t="s">
        <v>262</v>
      </c>
      <c r="B47" s="126"/>
      <c r="C47" s="122" t="s">
        <v>206</v>
      </c>
      <c r="D47" s="123"/>
    </row>
    <row r="48" spans="1:4" x14ac:dyDescent="0.25">
      <c r="A48" s="189" t="s">
        <v>263</v>
      </c>
      <c r="B48" s="126"/>
      <c r="C48" s="122" t="s">
        <v>204</v>
      </c>
      <c r="D48" s="123"/>
    </row>
    <row r="49" spans="1:4" x14ac:dyDescent="0.25">
      <c r="A49" s="189" t="s">
        <v>264</v>
      </c>
      <c r="B49" s="126"/>
      <c r="C49" s="122" t="s">
        <v>207</v>
      </c>
      <c r="D49" s="123"/>
    </row>
    <row r="50" spans="1:4" x14ac:dyDescent="0.25">
      <c r="A50" s="189" t="s">
        <v>265</v>
      </c>
      <c r="B50" s="126"/>
      <c r="C50" s="122" t="s">
        <v>208</v>
      </c>
      <c r="D50" s="123"/>
    </row>
    <row r="51" spans="1:4" x14ac:dyDescent="0.25">
      <c r="A51" s="189" t="s">
        <v>266</v>
      </c>
      <c r="B51" s="126"/>
      <c r="C51" s="122" t="s">
        <v>209</v>
      </c>
      <c r="D51" s="123"/>
    </row>
    <row r="52" spans="1:4" x14ac:dyDescent="0.25">
      <c r="A52" s="189" t="s">
        <v>267</v>
      </c>
      <c r="B52" s="126">
        <v>1</v>
      </c>
      <c r="C52" s="122" t="s">
        <v>162</v>
      </c>
      <c r="D52" s="123"/>
    </row>
    <row r="53" spans="1:4" x14ac:dyDescent="0.25">
      <c r="A53" s="189" t="s">
        <v>268</v>
      </c>
      <c r="B53" s="126">
        <v>1</v>
      </c>
      <c r="C53" s="122" t="s">
        <v>163</v>
      </c>
      <c r="D53" s="123"/>
    </row>
    <row r="54" spans="1:4" x14ac:dyDescent="0.25">
      <c r="A54" s="189" t="s">
        <v>269</v>
      </c>
      <c r="B54" s="126">
        <v>1</v>
      </c>
      <c r="C54" s="122" t="s">
        <v>164</v>
      </c>
      <c r="D54" s="123"/>
    </row>
    <row r="55" spans="1:4" x14ac:dyDescent="0.25">
      <c r="A55" s="189" t="s">
        <v>270</v>
      </c>
      <c r="B55" s="126">
        <v>1</v>
      </c>
      <c r="C55" s="122" t="s">
        <v>165</v>
      </c>
      <c r="D55" s="123"/>
    </row>
    <row r="56" spans="1:4" x14ac:dyDescent="0.25">
      <c r="A56" s="189" t="s">
        <v>271</v>
      </c>
      <c r="B56" s="126">
        <v>1</v>
      </c>
      <c r="C56" s="122" t="s">
        <v>166</v>
      </c>
      <c r="D56" s="123"/>
    </row>
    <row r="57" spans="1:4" x14ac:dyDescent="0.25">
      <c r="A57" s="189" t="s">
        <v>272</v>
      </c>
      <c r="B57" s="126">
        <v>0</v>
      </c>
      <c r="C57" s="122" t="s">
        <v>167</v>
      </c>
      <c r="D57" s="123"/>
    </row>
    <row r="58" spans="1:4" x14ac:dyDescent="0.25">
      <c r="A58" s="189" t="s">
        <v>273</v>
      </c>
      <c r="B58" s="126"/>
      <c r="C58" s="122" t="s">
        <v>200</v>
      </c>
      <c r="D58" s="123"/>
    </row>
    <row r="59" spans="1:4" x14ac:dyDescent="0.25">
      <c r="A59" s="190" t="s">
        <v>274</v>
      </c>
      <c r="B59" s="127"/>
      <c r="C59" s="191" t="s">
        <v>168</v>
      </c>
      <c r="D59" s="192"/>
    </row>
    <row r="60" spans="1:4" x14ac:dyDescent="0.25">
      <c r="A60" s="225" t="s">
        <v>275</v>
      </c>
      <c r="B60" s="226"/>
      <c r="C60" s="231" t="s">
        <v>276</v>
      </c>
      <c r="D60" s="120"/>
    </row>
    <row r="61" spans="1:4" x14ac:dyDescent="0.25">
      <c r="A61" s="227" t="s">
        <v>277</v>
      </c>
      <c r="B61" s="228">
        <v>0</v>
      </c>
      <c r="C61" s="232" t="s">
        <v>278</v>
      </c>
      <c r="D61" s="229"/>
    </row>
    <row r="62" spans="1:4" x14ac:dyDescent="0.25">
      <c r="A62" s="225" t="s">
        <v>295</v>
      </c>
      <c r="B62" s="226"/>
      <c r="C62" s="231" t="s">
        <v>296</v>
      </c>
      <c r="D62" s="124"/>
    </row>
    <row r="63" spans="1:4" ht="16.5" thickBot="1" x14ac:dyDescent="0.3">
      <c r="A63" s="233" t="s">
        <v>297</v>
      </c>
      <c r="B63" s="234">
        <v>0</v>
      </c>
      <c r="C63" s="235" t="s">
        <v>298</v>
      </c>
      <c r="D63" s="2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27" sqref="D27"/>
    </sheetView>
  </sheetViews>
  <sheetFormatPr defaultColWidth="11" defaultRowHeight="15.75" x14ac:dyDescent="0.25"/>
  <cols>
    <col min="1" max="1" width="17" style="10" customWidth="1"/>
    <col min="2" max="2" width="21.125" style="10" customWidth="1"/>
    <col min="3" max="3" width="11" style="10"/>
    <col min="4" max="4" width="13.625" style="10" customWidth="1"/>
    <col min="5" max="5" width="11" style="10"/>
    <col min="6" max="6" width="12.125" style="10" customWidth="1"/>
    <col min="7" max="7" width="34" style="10" customWidth="1"/>
    <col min="8" max="8" width="11" style="10"/>
    <col min="9" max="9" width="11.625" style="10" customWidth="1"/>
    <col min="10" max="10" width="9.5" style="10" customWidth="1"/>
    <col min="11" max="11" width="9" style="10" customWidth="1"/>
    <col min="12" max="16384" width="11" style="10"/>
  </cols>
  <sheetData>
    <row r="1" spans="1:11" ht="16.5" thickBot="1" x14ac:dyDescent="0.3">
      <c r="A1" s="195" t="s">
        <v>101</v>
      </c>
      <c r="B1" s="164"/>
      <c r="C1" s="164"/>
      <c r="D1" s="164"/>
      <c r="E1" s="164"/>
      <c r="F1" s="164"/>
      <c r="G1" s="164"/>
      <c r="H1" s="163"/>
      <c r="I1" s="163"/>
      <c r="J1" s="163"/>
      <c r="K1" s="165"/>
    </row>
    <row r="2" spans="1:11" ht="25.5" x14ac:dyDescent="0.25">
      <c r="A2" s="11" t="s">
        <v>223</v>
      </c>
      <c r="B2" s="12" t="s">
        <v>222</v>
      </c>
      <c r="C2" s="13" t="s">
        <v>111</v>
      </c>
      <c r="D2" s="13" t="s">
        <v>171</v>
      </c>
      <c r="E2" s="13" t="s">
        <v>105</v>
      </c>
      <c r="F2" s="13" t="s">
        <v>178</v>
      </c>
      <c r="G2" s="14" t="s">
        <v>109</v>
      </c>
      <c r="H2" s="22"/>
      <c r="I2" s="22"/>
      <c r="J2" s="22"/>
      <c r="K2" s="98"/>
    </row>
    <row r="3" spans="1:11" ht="16.5" thickBot="1" x14ac:dyDescent="0.3">
      <c r="A3" s="15" t="s">
        <v>0</v>
      </c>
      <c r="B3" s="16" t="s">
        <v>45</v>
      </c>
      <c r="C3" s="17">
        <v>2.6</v>
      </c>
      <c r="D3" s="17"/>
      <c r="E3" s="17">
        <v>500</v>
      </c>
      <c r="F3" s="17" t="s">
        <v>155</v>
      </c>
      <c r="G3" s="18" t="str">
        <f>VLOOKUP("BEADS", Samples!$B$2:$N$18, 11, FALSE)</f>
        <v>JHT2_20180429_Group1_Plate1_H4.fcs</v>
      </c>
      <c r="H3" s="22"/>
      <c r="I3" s="22"/>
      <c r="J3" s="22"/>
      <c r="K3" s="98"/>
    </row>
    <row r="4" spans="1:11" x14ac:dyDescent="0.25">
      <c r="A4" s="162" t="s">
        <v>102</v>
      </c>
      <c r="B4" s="163"/>
      <c r="C4" s="163"/>
      <c r="D4" s="163"/>
      <c r="E4" s="163"/>
      <c r="F4" s="163"/>
      <c r="G4" s="163"/>
      <c r="H4" s="196"/>
      <c r="I4" s="196"/>
      <c r="J4" s="196"/>
      <c r="K4" s="201"/>
    </row>
    <row r="5" spans="1:11" ht="31.5" x14ac:dyDescent="0.25">
      <c r="A5" s="202" t="s">
        <v>279</v>
      </c>
      <c r="B5" s="20" t="s">
        <v>221</v>
      </c>
      <c r="C5" s="197"/>
      <c r="D5" s="198"/>
      <c r="E5" s="197"/>
      <c r="F5" s="198"/>
      <c r="G5" s="21" t="s">
        <v>109</v>
      </c>
      <c r="H5" s="22"/>
      <c r="I5" s="22"/>
      <c r="J5" s="22"/>
      <c r="K5" s="98"/>
    </row>
    <row r="6" spans="1:11" ht="16.5" thickBot="1" x14ac:dyDescent="0.3">
      <c r="A6" s="203" t="s">
        <v>1</v>
      </c>
      <c r="B6" s="23" t="s">
        <v>2</v>
      </c>
      <c r="C6" s="199"/>
      <c r="D6" s="200"/>
      <c r="E6" s="199"/>
      <c r="F6" s="200"/>
      <c r="G6" s="18" t="str">
        <f>VLOOKUP("BLANK", Samples!$B$2:$N$18, 11, FALSE)</f>
        <v>JHT2_20180429_Group1_Plate1_C4.fcs</v>
      </c>
      <c r="H6" s="24"/>
      <c r="I6" s="24"/>
      <c r="J6" s="24"/>
      <c r="K6" s="19"/>
    </row>
    <row r="7" spans="1:11" ht="16.5" thickBot="1" x14ac:dyDescent="0.3">
      <c r="A7" s="195" t="s">
        <v>103</v>
      </c>
      <c r="B7" s="164"/>
      <c r="C7" s="166"/>
      <c r="D7" s="166"/>
      <c r="E7" s="166"/>
      <c r="F7" s="166"/>
      <c r="G7" s="164"/>
      <c r="H7" s="164"/>
      <c r="I7" s="164"/>
      <c r="J7" s="164"/>
      <c r="K7" s="204"/>
    </row>
    <row r="8" spans="1:11" ht="51" x14ac:dyDescent="0.25">
      <c r="A8" s="25" t="s">
        <v>3</v>
      </c>
      <c r="B8" s="26" t="s">
        <v>4</v>
      </c>
      <c r="C8" s="27" t="s">
        <v>5</v>
      </c>
      <c r="D8" s="27" t="s">
        <v>280</v>
      </c>
      <c r="E8" s="27" t="s">
        <v>6</v>
      </c>
      <c r="F8" s="27" t="s">
        <v>7</v>
      </c>
      <c r="G8" s="28" t="s">
        <v>109</v>
      </c>
      <c r="H8" s="193" t="s">
        <v>97</v>
      </c>
      <c r="I8" s="194" t="s">
        <v>221</v>
      </c>
      <c r="J8" s="194"/>
      <c r="K8" s="205"/>
    </row>
    <row r="9" spans="1:11" x14ac:dyDescent="0.25">
      <c r="A9" s="29" t="s">
        <v>104</v>
      </c>
      <c r="B9" s="30" t="s">
        <v>8</v>
      </c>
      <c r="C9" s="30" t="s">
        <v>9</v>
      </c>
      <c r="D9" s="30" t="s">
        <v>281</v>
      </c>
      <c r="E9" s="30">
        <v>488</v>
      </c>
      <c r="F9" s="30" t="s">
        <v>10</v>
      </c>
      <c r="G9" s="31" t="str">
        <f>VLOOKUP(B9, Samples!$B$2:$N$18, 11, FALSE)</f>
        <v>JHT2_20180429_Group1_Plate1_D4.fcs</v>
      </c>
      <c r="H9" s="30" t="s">
        <v>98</v>
      </c>
      <c r="I9" s="30"/>
      <c r="J9" s="30"/>
      <c r="K9" s="32"/>
    </row>
    <row r="10" spans="1:11" x14ac:dyDescent="0.25">
      <c r="A10" s="29">
        <v>2</v>
      </c>
      <c r="B10" s="30" t="s">
        <v>11</v>
      </c>
      <c r="C10" s="30" t="s">
        <v>12</v>
      </c>
      <c r="D10" s="30" t="s">
        <v>282</v>
      </c>
      <c r="E10" s="30">
        <v>405</v>
      </c>
      <c r="F10" s="30" t="s">
        <v>96</v>
      </c>
      <c r="G10" s="31" t="str">
        <f>VLOOKUP(B10, Samples!$B$2:$N$18, 11, FALSE)</f>
        <v>JHT2_20180429_Group1_Plate1_F4.fcs</v>
      </c>
      <c r="H10" s="30" t="s">
        <v>99</v>
      </c>
      <c r="I10" s="30"/>
      <c r="J10" s="30"/>
      <c r="K10" s="32"/>
    </row>
    <row r="11" spans="1:11" x14ac:dyDescent="0.25">
      <c r="A11" s="29">
        <v>3</v>
      </c>
      <c r="B11" s="30" t="s">
        <v>34</v>
      </c>
      <c r="C11" s="30" t="s">
        <v>94</v>
      </c>
      <c r="D11" s="30" t="s">
        <v>283</v>
      </c>
      <c r="E11" s="30">
        <v>561</v>
      </c>
      <c r="F11" s="30" t="s">
        <v>95</v>
      </c>
      <c r="G11" s="31" t="str">
        <f>VLOOKUP(B11, Samples!$B$2:$N$18, 11, FALSE)</f>
        <v>JHT2_20180429_Group1_Plate1_E4.fcs</v>
      </c>
      <c r="H11" s="30" t="s">
        <v>100</v>
      </c>
      <c r="I11" s="30"/>
      <c r="J11" s="30"/>
      <c r="K11" s="32"/>
    </row>
    <row r="12" spans="1:11" x14ac:dyDescent="0.25">
      <c r="A12" s="29">
        <v>4</v>
      </c>
      <c r="B12" s="30"/>
      <c r="C12" s="30"/>
      <c r="D12" s="30"/>
      <c r="E12" s="30"/>
      <c r="F12" s="30"/>
      <c r="G12" s="31"/>
      <c r="H12" s="30"/>
      <c r="I12" s="30"/>
      <c r="J12" s="30"/>
      <c r="K12" s="32"/>
    </row>
    <row r="13" spans="1:11" x14ac:dyDescent="0.25">
      <c r="A13" s="29">
        <v>5</v>
      </c>
      <c r="B13" s="30"/>
      <c r="C13" s="30"/>
      <c r="D13" s="30"/>
      <c r="E13" s="30"/>
      <c r="F13" s="30"/>
      <c r="G13" s="31"/>
      <c r="H13" s="30"/>
      <c r="I13" s="30"/>
      <c r="J13" s="30"/>
      <c r="K13" s="32"/>
    </row>
    <row r="14" spans="1:11" x14ac:dyDescent="0.25">
      <c r="A14" s="29">
        <v>6</v>
      </c>
      <c r="B14" s="30"/>
      <c r="C14" s="30"/>
      <c r="D14" s="30"/>
      <c r="E14" s="30"/>
      <c r="F14" s="30"/>
      <c r="G14" s="31"/>
      <c r="H14" s="30"/>
      <c r="I14" s="30"/>
      <c r="J14" s="30"/>
      <c r="K14" s="32"/>
    </row>
    <row r="15" spans="1:11" x14ac:dyDescent="0.25">
      <c r="A15" s="29">
        <v>7</v>
      </c>
      <c r="B15" s="30"/>
      <c r="C15" s="30"/>
      <c r="D15" s="30"/>
      <c r="E15" s="30"/>
      <c r="F15" s="30"/>
      <c r="G15" s="31"/>
      <c r="H15" s="30"/>
      <c r="I15" s="30"/>
      <c r="J15" s="30"/>
      <c r="K15" s="32"/>
    </row>
    <row r="16" spans="1:11" ht="16.5" thickBot="1" x14ac:dyDescent="0.3">
      <c r="A16" s="33">
        <v>8</v>
      </c>
      <c r="B16" s="34"/>
      <c r="C16" s="34"/>
      <c r="D16" s="34"/>
      <c r="E16" s="34"/>
      <c r="F16" s="34"/>
      <c r="G16" s="18"/>
      <c r="H16" s="34"/>
      <c r="I16" s="30"/>
      <c r="J16" s="30"/>
      <c r="K16" s="32"/>
    </row>
    <row r="17" spans="1:11" x14ac:dyDescent="0.25">
      <c r="A17" s="162" t="s">
        <v>112</v>
      </c>
      <c r="B17" s="163"/>
      <c r="C17" s="163"/>
      <c r="D17" s="163"/>
      <c r="E17" s="163"/>
      <c r="F17" s="163"/>
      <c r="G17" s="163"/>
      <c r="H17" s="163"/>
      <c r="I17" s="163"/>
      <c r="J17" s="163"/>
      <c r="K17" s="165"/>
    </row>
    <row r="18" spans="1:11" ht="38.25" x14ac:dyDescent="0.25">
      <c r="A18" s="206" t="s">
        <v>110</v>
      </c>
      <c r="B18" s="35" t="s">
        <v>106</v>
      </c>
      <c r="C18" s="36" t="s">
        <v>108</v>
      </c>
      <c r="D18" s="36" t="s">
        <v>107</v>
      </c>
      <c r="E18" s="36" t="s">
        <v>115</v>
      </c>
      <c r="F18" s="36" t="s">
        <v>117</v>
      </c>
      <c r="G18" s="37" t="s">
        <v>109</v>
      </c>
      <c r="H18" s="22"/>
      <c r="I18" s="22"/>
      <c r="J18" s="22"/>
      <c r="K18" s="98"/>
    </row>
    <row r="19" spans="1:11" ht="16.5" thickBot="1" x14ac:dyDescent="0.3">
      <c r="A19" s="207">
        <v>3</v>
      </c>
      <c r="B19" s="38" t="s">
        <v>13</v>
      </c>
      <c r="C19" s="30" t="s">
        <v>14</v>
      </c>
      <c r="D19" s="30" t="str">
        <f>C9</f>
        <v>GFP-A</v>
      </c>
      <c r="E19" s="30">
        <v>1</v>
      </c>
      <c r="F19" s="30" t="s">
        <v>118</v>
      </c>
      <c r="G19" s="31" t="str">
        <f>VLOOKUP(B19, Samples!$B$2:$N$18, 11, FALSE)</f>
        <v>JHT2_20180429_Group1_Plate1_G4.fcs</v>
      </c>
      <c r="H19" s="22"/>
      <c r="I19" s="22"/>
      <c r="J19" s="22"/>
      <c r="K19" s="98"/>
    </row>
    <row r="20" spans="1:11" x14ac:dyDescent="0.25">
      <c r="A20" s="162" t="s">
        <v>284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5"/>
    </row>
    <row r="21" spans="1:11" ht="25.5" x14ac:dyDescent="0.25">
      <c r="A21" s="208" t="s">
        <v>113</v>
      </c>
      <c r="B21" s="36" t="s">
        <v>114</v>
      </c>
      <c r="C21" s="36" t="s">
        <v>116</v>
      </c>
      <c r="D21" s="36" t="s">
        <v>179</v>
      </c>
      <c r="E21" s="36" t="s">
        <v>294</v>
      </c>
      <c r="F21" s="36"/>
      <c r="G21" s="36" t="s">
        <v>107</v>
      </c>
      <c r="H21" s="36" t="s">
        <v>107</v>
      </c>
      <c r="I21" s="36"/>
      <c r="J21" s="36"/>
      <c r="K21" s="209"/>
    </row>
    <row r="22" spans="1:11" ht="16.5" thickBot="1" x14ac:dyDescent="0.3">
      <c r="A22" s="210" t="s">
        <v>180</v>
      </c>
      <c r="B22" s="211" t="str">
        <f>C11</f>
        <v>mRuby2-A</v>
      </c>
      <c r="C22" s="212">
        <v>0</v>
      </c>
      <c r="D22" s="212">
        <v>0</v>
      </c>
      <c r="E22" s="212" t="s">
        <v>182</v>
      </c>
      <c r="F22" s="212"/>
      <c r="G22" s="212"/>
      <c r="H22" s="212"/>
      <c r="I22" s="212"/>
      <c r="J22" s="212"/>
      <c r="K22" s="213"/>
    </row>
    <row r="23" spans="1:11" ht="16.5" thickBot="1" x14ac:dyDescent="0.3"/>
    <row r="24" spans="1:11" ht="16.5" customHeight="1" thickBot="1" x14ac:dyDescent="0.3">
      <c r="A24" s="159" t="s">
        <v>211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1"/>
    </row>
  </sheetData>
  <mergeCells count="6">
    <mergeCell ref="A7:K7"/>
    <mergeCell ref="A4:K4"/>
    <mergeCell ref="A1:K1"/>
    <mergeCell ref="A17:K17"/>
    <mergeCell ref="A20:K20"/>
    <mergeCell ref="A24:K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98" zoomScaleNormal="98" workbookViewId="0">
      <selection activeCell="I26" sqref="I26"/>
    </sheetView>
  </sheetViews>
  <sheetFormatPr defaultColWidth="11" defaultRowHeight="15.75" x14ac:dyDescent="0.25"/>
  <cols>
    <col min="1" max="9" width="11" style="10"/>
    <col min="10" max="10" width="20.375" style="10" customWidth="1"/>
    <col min="11" max="11" width="21.375" style="10" customWidth="1"/>
    <col min="12" max="12" width="34.25" style="10" customWidth="1"/>
    <col min="13" max="13" width="34.75" style="10" customWidth="1"/>
    <col min="14" max="14" width="34.625" style="10" customWidth="1"/>
    <col min="15" max="15" width="17.5" style="10" customWidth="1"/>
    <col min="16" max="16384" width="11" style="10"/>
  </cols>
  <sheetData>
    <row r="1" spans="1:15" ht="21.75" thickBot="1" x14ac:dyDescent="0.3">
      <c r="A1" s="67"/>
      <c r="B1" s="167" t="s">
        <v>15</v>
      </c>
      <c r="C1" s="168"/>
      <c r="D1" s="168"/>
      <c r="E1" s="168"/>
      <c r="F1" s="168"/>
      <c r="G1" s="168"/>
      <c r="H1" s="168"/>
      <c r="I1" s="169"/>
      <c r="J1" s="68"/>
      <c r="K1" s="69"/>
      <c r="L1" s="69"/>
      <c r="M1" s="69"/>
      <c r="N1" s="70"/>
      <c r="O1" s="71"/>
    </row>
    <row r="2" spans="1:15" ht="37.5" x14ac:dyDescent="0.25">
      <c r="A2" s="72" t="s">
        <v>16</v>
      </c>
      <c r="B2" s="73" t="s">
        <v>17</v>
      </c>
      <c r="C2" s="73" t="s">
        <v>18</v>
      </c>
      <c r="D2" s="73" t="s">
        <v>19</v>
      </c>
      <c r="E2" s="73" t="s">
        <v>20</v>
      </c>
      <c r="F2" s="73" t="s">
        <v>21</v>
      </c>
      <c r="G2" s="73">
        <v>6</v>
      </c>
      <c r="H2" s="73">
        <v>7</v>
      </c>
      <c r="I2" s="73">
        <v>8</v>
      </c>
      <c r="J2" s="74" t="s">
        <v>93</v>
      </c>
      <c r="K2" s="75" t="s">
        <v>73</v>
      </c>
      <c r="L2" s="76" t="s">
        <v>90</v>
      </c>
      <c r="M2" s="76" t="s">
        <v>91</v>
      </c>
      <c r="N2" s="76" t="s">
        <v>92</v>
      </c>
      <c r="O2" s="77" t="s">
        <v>181</v>
      </c>
    </row>
    <row r="3" spans="1:15" x14ac:dyDescent="0.25">
      <c r="A3" s="78">
        <v>1</v>
      </c>
      <c r="B3" s="79" t="s">
        <v>22</v>
      </c>
      <c r="C3" s="79" t="s">
        <v>23</v>
      </c>
      <c r="D3" s="79" t="s">
        <v>24</v>
      </c>
      <c r="E3" s="79" t="s">
        <v>24</v>
      </c>
      <c r="F3" s="79" t="s">
        <v>25</v>
      </c>
      <c r="G3" s="79"/>
      <c r="H3" s="79"/>
      <c r="I3" s="79"/>
      <c r="J3" s="80" t="s">
        <v>75</v>
      </c>
      <c r="K3" s="81" t="str">
        <f>CONCATENATE(B3,CHAR(13),C3,CHAR(13),D3,CHAR(13),E3,CHAR(13),F3,CHAR(13),G3,CHAR(13),H3,CHAR(13),I3)</f>
        <v>X_x000D_No_x000D_-_x000D_-_x000D_6 hrs_x000D__x000D__x000D_</v>
      </c>
      <c r="L3" s="82" t="str">
        <f>CONCATENATE(Experiment!$A$4,"_",TEXT(Experiment!$K$14, "yyyymmdd"),"_Group1","_Plate1","_",LEFT(J3, SEARCH(",", J3, 1)-1),".fcs")</f>
        <v>JHT2_20180429_Group1_Plate1_A1.fcs</v>
      </c>
      <c r="M3" s="82" t="str">
        <f>CONCATENATE(Experiment!$A$4,"_",TEXT(Experiment!$K$14, "yyyymmdd"),"_Group1","_Plate1","_",MID(J3, SEARCH(",",J3) + 1, SEARCH(",",J3,SEARCH(",",J3)+1) - SEARCH(",",J3) - 1),".fcs")</f>
        <v>JHT2_20180429_Group1_Plate1_A2.fcs</v>
      </c>
      <c r="N3" s="82" t="str">
        <f>CONCATENATE(Experiment!$A$4,"_",TEXT(Experiment!$K$14, "yyyymmdd"),"_Group1","_Plate1","_",RIGHT(J3,LEN(J3) - SEARCH(",", J3, SEARCH(",", J3) + 1)),".fcs")</f>
        <v>JHT2_20180429_Group1_Plate1_A3.fcs</v>
      </c>
      <c r="O3" s="214"/>
    </row>
    <row r="4" spans="1:15" x14ac:dyDescent="0.25">
      <c r="A4" s="78">
        <f>A3+1</f>
        <v>2</v>
      </c>
      <c r="B4" s="79" t="s">
        <v>26</v>
      </c>
      <c r="C4" s="79" t="s">
        <v>23</v>
      </c>
      <c r="D4" s="79" t="s">
        <v>27</v>
      </c>
      <c r="E4" s="79" t="s">
        <v>24</v>
      </c>
      <c r="F4" s="79" t="s">
        <v>25</v>
      </c>
      <c r="G4" s="79"/>
      <c r="H4" s="79"/>
      <c r="I4" s="79"/>
      <c r="J4" s="80" t="s">
        <v>74</v>
      </c>
      <c r="K4" s="81" t="str">
        <f t="shared" ref="K4:K18" si="0">CONCATENATE(B4,CHAR(13),C4,CHAR(13),D4,CHAR(13),E4,CHAR(13),F4,CHAR(13),G4,CHAR(13),H4,CHAR(13),I4)</f>
        <v>A_x000D_No_x000D_LC41_x000D_-_x000D_6 hrs_x000D__x000D__x000D_</v>
      </c>
      <c r="L4" s="82" t="str">
        <f>CONCATENATE(Experiment!$A$4,"_",TEXT(Experiment!$K$14, "yyyymmdd"),"_Group1","_Plate1","_",LEFT(J4, SEARCH(",", J4, 1)-1),".fcs")</f>
        <v>JHT2_20180429_Group1_Plate1_B1.fcs</v>
      </c>
      <c r="M4" s="82" t="str">
        <f>CONCATENATE(Experiment!$A$4,"_",TEXT(Experiment!$K$14, "yyyymmdd"),"_Group1","_Plate1","_",MID(J4, SEARCH(",",J4) + 1, SEARCH(",",J4,SEARCH(",",J4)+1) - SEARCH(",",J4) - 1),".fcs")</f>
        <v>JHT2_20180429_Group1_Plate1_B2.fcs</v>
      </c>
      <c r="N4" s="82" t="str">
        <f>CONCATENATE(Experiment!$A$4,"_",TEXT(Experiment!$K$14, "yyyymmdd"),"_Group1","_Plate1","_",RIGHT(J4,LEN(J4) - SEARCH(",", J4, SEARCH(",", J4) + 1)),".fcs")</f>
        <v>JHT2_20180429_Group1_Plate1_B3.fcs</v>
      </c>
      <c r="O4" s="214"/>
    </row>
    <row r="5" spans="1:15" x14ac:dyDescent="0.25">
      <c r="A5" s="78">
        <f t="shared" ref="A5:A18" si="1">A4+1</f>
        <v>3</v>
      </c>
      <c r="B5" s="79" t="s">
        <v>28</v>
      </c>
      <c r="C5" s="79" t="s">
        <v>23</v>
      </c>
      <c r="D5" s="79" t="s">
        <v>27</v>
      </c>
      <c r="E5" s="79" t="s">
        <v>24</v>
      </c>
      <c r="F5" s="79" t="s">
        <v>25</v>
      </c>
      <c r="G5" s="79"/>
      <c r="H5" s="79"/>
      <c r="I5" s="79"/>
      <c r="J5" s="80" t="s">
        <v>76</v>
      </c>
      <c r="K5" s="81" t="str">
        <f t="shared" si="0"/>
        <v>B_x000D_No_x000D_LC41_x000D_-_x000D_6 hrs_x000D__x000D__x000D_</v>
      </c>
      <c r="L5" s="82" t="str">
        <f>CONCATENATE(Experiment!$A$4,"_",TEXT(Experiment!$K$14, "yyyymmdd"),"_Group1","_Plate1","_",LEFT(J5, SEARCH(",", J5, 1)-1),".fcs")</f>
        <v>JHT2_20180429_Group1_Plate1_C1.fcs</v>
      </c>
      <c r="M5" s="82" t="str">
        <f>CONCATENATE(Experiment!$A$4,"_",TEXT(Experiment!$K$14, "yyyymmdd"),"_Group1","_Plate1","_",MID(J5, SEARCH(",",J5) + 1, SEARCH(",",J5,SEARCH(",",J5)+1) - SEARCH(",",J5) - 1),".fcs")</f>
        <v>JHT2_20180429_Group1_Plate1_C2.fcs</v>
      </c>
      <c r="N5" s="82" t="str">
        <f>CONCATENATE(Experiment!$A$4,"_",TEXT(Experiment!$K$14, "yyyymmdd"),"_Group1","_Plate1","_",RIGHT(J5,LEN(J5) - SEARCH(",", J5, SEARCH(",", J5) + 1)),".fcs")</f>
        <v>JHT2_20180429_Group1_Plate1_C3.fcs</v>
      </c>
      <c r="O5" s="214"/>
    </row>
    <row r="6" spans="1:15" x14ac:dyDescent="0.25">
      <c r="A6" s="78">
        <f t="shared" si="1"/>
        <v>4</v>
      </c>
      <c r="B6" s="79" t="s">
        <v>29</v>
      </c>
      <c r="C6" s="79" t="s">
        <v>23</v>
      </c>
      <c r="D6" s="79" t="s">
        <v>30</v>
      </c>
      <c r="E6" s="79" t="s">
        <v>24</v>
      </c>
      <c r="F6" s="79" t="s">
        <v>25</v>
      </c>
      <c r="G6" s="79"/>
      <c r="H6" s="79"/>
      <c r="I6" s="79"/>
      <c r="J6" s="80" t="s">
        <v>77</v>
      </c>
      <c r="K6" s="81" t="str">
        <f t="shared" si="0"/>
        <v>C_x000D_No_x000D_LC20_x000D_-_x000D_6 hrs_x000D__x000D__x000D_</v>
      </c>
      <c r="L6" s="82" t="str">
        <f>CONCATENATE(Experiment!$A$4,"_",TEXT(Experiment!$K$14, "yyyymmdd"),"_Group1","_Plate1","_",LEFT(J6, SEARCH(",", J6, 1)-1),".fcs")</f>
        <v>JHT2_20180429_Group1_Plate1_D1.fcs</v>
      </c>
      <c r="M6" s="82" t="str">
        <f>CONCATENATE(Experiment!$A$4,"_",TEXT(Experiment!$K$14, "yyyymmdd"),"_Group1","_Plate1","_",MID(J6, SEARCH(",",J6) + 1, SEARCH(",",J6,SEARCH(",",J6)+1) - SEARCH(",",J6) - 1),".fcs")</f>
        <v>JHT2_20180429_Group1_Plate1_D2.fcs</v>
      </c>
      <c r="N6" s="82" t="str">
        <f>CONCATENATE(Experiment!$A$4,"_",TEXT(Experiment!$K$14, "yyyymmdd"),"_Group1","_Plate1","_",RIGHT(J6,LEN(J6) - SEARCH(",", J6, SEARCH(",", J6) + 1)),".fcs")</f>
        <v>JHT2_20180429_Group1_Plate1_D3.fcs</v>
      </c>
      <c r="O6" s="214"/>
    </row>
    <row r="7" spans="1:15" x14ac:dyDescent="0.25">
      <c r="A7" s="78">
        <f t="shared" si="1"/>
        <v>5</v>
      </c>
      <c r="B7" s="79" t="s">
        <v>31</v>
      </c>
      <c r="C7" s="79" t="s">
        <v>23</v>
      </c>
      <c r="D7" s="79" t="s">
        <v>30</v>
      </c>
      <c r="E7" s="79" t="s">
        <v>24</v>
      </c>
      <c r="F7" s="79" t="s">
        <v>25</v>
      </c>
      <c r="G7" s="79"/>
      <c r="H7" s="79"/>
      <c r="I7" s="79"/>
      <c r="J7" s="80" t="s">
        <v>78</v>
      </c>
      <c r="K7" s="81" t="str">
        <f t="shared" si="0"/>
        <v>D_x000D_No_x000D_LC20_x000D_-_x000D_6 hrs_x000D__x000D__x000D_</v>
      </c>
      <c r="L7" s="82" t="str">
        <f>CONCATENATE(Experiment!$A$4,"_",TEXT(Experiment!$K$14, "yyyymmdd"),"_Group1","_Plate1","_",LEFT(J7, SEARCH(",", J7, 1)-1),".fcs")</f>
        <v>JHT2_20180429_Group1_Plate1_E1.fcs</v>
      </c>
      <c r="M7" s="82" t="str">
        <f>CONCATENATE(Experiment!$A$4,"_",TEXT(Experiment!$K$14, "yyyymmdd"),"_Group1","_Plate1","_",MID(J7, SEARCH(",",J7) + 1, SEARCH(",",J7,SEARCH(",",J7)+1) - SEARCH(",",J7) - 1),".fcs")</f>
        <v>JHT2_20180429_Group1_Plate1_E2.fcs</v>
      </c>
      <c r="N7" s="82" t="str">
        <f>CONCATENATE(Experiment!$A$4,"_",TEXT(Experiment!$K$14, "yyyymmdd"),"_Group1","_Plate1","_",RIGHT(J7,LEN(J7) - SEARCH(",", J7, SEARCH(",", J7) + 1)),".fcs")</f>
        <v>JHT2_20180429_Group1_Plate1_E3.fcs</v>
      </c>
      <c r="O7" s="214"/>
    </row>
    <row r="8" spans="1:15" x14ac:dyDescent="0.25">
      <c r="A8" s="78">
        <f t="shared" si="1"/>
        <v>6</v>
      </c>
      <c r="B8" s="79" t="s">
        <v>22</v>
      </c>
      <c r="C8" s="79" t="s">
        <v>23</v>
      </c>
      <c r="D8" s="79" t="s">
        <v>24</v>
      </c>
      <c r="E8" s="79" t="s">
        <v>32</v>
      </c>
      <c r="F8" s="79" t="s">
        <v>25</v>
      </c>
      <c r="G8" s="79"/>
      <c r="H8" s="79"/>
      <c r="I8" s="79"/>
      <c r="J8" s="80" t="s">
        <v>79</v>
      </c>
      <c r="K8" s="81" t="str">
        <f t="shared" si="0"/>
        <v>X_x000D_No_x000D_-_x000D_+_x000D_6 hrs_x000D__x000D__x000D_</v>
      </c>
      <c r="L8" s="82" t="str">
        <f>CONCATENATE(Experiment!$A$4,"_",TEXT(Experiment!$K$14, "yyyymmdd"),"_Group1","_Plate1","_",LEFT(J8, SEARCH(",", J8, 1)-1),".fcs")</f>
        <v>JHT2_20180429_Group1_Plate1_F1.fcs</v>
      </c>
      <c r="M8" s="82" t="str">
        <f>CONCATENATE(Experiment!$A$4,"_",TEXT(Experiment!$K$14, "yyyymmdd"),"_Group1","_Plate1","_",MID(J8, SEARCH(",",J8) + 1, SEARCH(",",J8,SEARCH(",",J8)+1) - SEARCH(",",J8) - 1),".fcs")</f>
        <v>JHT2_20180429_Group1_Plate1_F2.fcs</v>
      </c>
      <c r="N8" s="82" t="str">
        <f>CONCATENATE(Experiment!$A$4,"_",TEXT(Experiment!$K$14, "yyyymmdd"),"_Group1","_Plate1","_",RIGHT(J8,LEN(J8) - SEARCH(",", J8, SEARCH(",", J8) + 1)),".fcs")</f>
        <v>JHT2_20180429_Group1_Plate1_F3.fcs</v>
      </c>
      <c r="O8" s="214"/>
    </row>
    <row r="9" spans="1:15" x14ac:dyDescent="0.25">
      <c r="A9" s="78">
        <f t="shared" si="1"/>
        <v>7</v>
      </c>
      <c r="B9" s="79" t="s">
        <v>26</v>
      </c>
      <c r="C9" s="79" t="s">
        <v>23</v>
      </c>
      <c r="D9" s="79" t="s">
        <v>27</v>
      </c>
      <c r="E9" s="79" t="s">
        <v>32</v>
      </c>
      <c r="F9" s="79" t="s">
        <v>25</v>
      </c>
      <c r="G9" s="79"/>
      <c r="H9" s="79"/>
      <c r="I9" s="79"/>
      <c r="J9" s="80" t="s">
        <v>80</v>
      </c>
      <c r="K9" s="81" t="str">
        <f t="shared" si="0"/>
        <v>A_x000D_No_x000D_LC41_x000D_+_x000D_6 hrs_x000D__x000D__x000D_</v>
      </c>
      <c r="L9" s="82" t="str">
        <f>CONCATENATE(Experiment!$A$4,"_",TEXT(Experiment!$K$14, "yyyymmdd"),"_Group1","_Plate1","_",LEFT(J9, SEARCH(",", J9, 1)-1),".fcs")</f>
        <v>JHT2_20180429_Group1_Plate1_G1.fcs</v>
      </c>
      <c r="M9" s="82" t="str">
        <f>CONCATENATE(Experiment!$A$4,"_",TEXT(Experiment!$K$14, "yyyymmdd"),"_Group1","_Plate1","_",MID(J9, SEARCH(",",J9) + 1, SEARCH(",",J9,SEARCH(",",J9)+1) - SEARCH(",",J9) - 1),".fcs")</f>
        <v>JHT2_20180429_Group1_Plate1_G2.fcs</v>
      </c>
      <c r="N9" s="82" t="str">
        <f>CONCATENATE(Experiment!$A$4,"_",TEXT(Experiment!$K$14, "yyyymmdd"),"_Group1","_Plate1","_",RIGHT(J9,LEN(J9) - SEARCH(",", J9, SEARCH(",", J9) + 1)),".fcs")</f>
        <v>JHT2_20180429_Group1_Plate1_G3.fcs</v>
      </c>
      <c r="O9" s="214"/>
    </row>
    <row r="10" spans="1:15" x14ac:dyDescent="0.25">
      <c r="A10" s="78">
        <f t="shared" si="1"/>
        <v>8</v>
      </c>
      <c r="B10" s="79" t="s">
        <v>28</v>
      </c>
      <c r="C10" s="79" t="s">
        <v>23</v>
      </c>
      <c r="D10" s="79" t="s">
        <v>27</v>
      </c>
      <c r="E10" s="79" t="s">
        <v>32</v>
      </c>
      <c r="F10" s="79" t="s">
        <v>25</v>
      </c>
      <c r="G10" s="79"/>
      <c r="H10" s="79"/>
      <c r="I10" s="79"/>
      <c r="J10" s="80" t="s">
        <v>81</v>
      </c>
      <c r="K10" s="81" t="str">
        <f t="shared" si="0"/>
        <v>B_x000D_No_x000D_LC41_x000D_+_x000D_6 hrs_x000D__x000D__x000D_</v>
      </c>
      <c r="L10" s="82" t="str">
        <f>CONCATENATE(Experiment!$A$4,"_",TEXT(Experiment!$K$14, "yyyymmdd"),"_Group1","_Plate1","_",LEFT(J10, SEARCH(",", J10, 1)-1),".fcs")</f>
        <v>JHT2_20180429_Group1_Plate1_H1.fcs</v>
      </c>
      <c r="M10" s="82" t="str">
        <f>CONCATENATE(Experiment!$A$4,"_",TEXT(Experiment!$K$14, "yyyymmdd"),"_Group1","_Plate1","_",MID(J10, SEARCH(",",J10) + 1, SEARCH(",",J10,SEARCH(",",J10)+1) - SEARCH(",",J10) - 1),".fcs")</f>
        <v>JHT2_20180429_Group1_Plate1_H2.fcs</v>
      </c>
      <c r="N10" s="82" t="str">
        <f>CONCATENATE(Experiment!$A$4,"_",TEXT(Experiment!$K$14, "yyyymmdd"),"_Group1","_Plate1","_",RIGHT(J10,LEN(J10) - SEARCH(",", J10, SEARCH(",", J10) + 1)),".fcs")</f>
        <v>JHT2_20180429_Group1_Plate1_H3.fcs</v>
      </c>
      <c r="O10" s="214"/>
    </row>
    <row r="11" spans="1:15" x14ac:dyDescent="0.25">
      <c r="A11" s="78">
        <f t="shared" si="1"/>
        <v>9</v>
      </c>
      <c r="B11" s="79" t="s">
        <v>29</v>
      </c>
      <c r="C11" s="79" t="s">
        <v>23</v>
      </c>
      <c r="D11" s="79" t="s">
        <v>30</v>
      </c>
      <c r="E11" s="79" t="s">
        <v>32</v>
      </c>
      <c r="F11" s="79" t="s">
        <v>25</v>
      </c>
      <c r="G11" s="79"/>
      <c r="H11" s="79"/>
      <c r="I11" s="79"/>
      <c r="J11" s="80" t="s">
        <v>82</v>
      </c>
      <c r="K11" s="81" t="str">
        <f t="shared" si="0"/>
        <v>C_x000D_No_x000D_LC20_x000D_+_x000D_6 hrs_x000D__x000D__x000D_</v>
      </c>
      <c r="L11" s="82" t="str">
        <f>CONCATENATE(Experiment!$A$4,"_",TEXT(Experiment!$K$14, "yyyymmdd"),"_Group1","_Plate1","_",LEFT(J11, SEARCH(",", J11, 1)-1),".fcs")</f>
        <v>JHT2_20180429_Group1_Plate1_A4.fcs</v>
      </c>
      <c r="M11" s="82" t="str">
        <f>CONCATENATE(Experiment!$A$4,"_",TEXT(Experiment!$K$14, "yyyymmdd"),"_Group1","_Plate1","_",MID(J11, SEARCH(",",J11) + 1, SEARCH(",",J11,SEARCH(",",J11)+1) - SEARCH(",",J11) - 1),".fcs")</f>
        <v>JHT2_20180429_Group1_Plate1_A5.fcs</v>
      </c>
      <c r="N11" s="82" t="str">
        <f>CONCATENATE(Experiment!$A$4,"_",TEXT(Experiment!$K$14, "yyyymmdd"),"_Group1","_Plate1","_",RIGHT(J11,LEN(J11) - SEARCH(",", J11, SEARCH(",", J11) + 1)),".fcs")</f>
        <v>JHT2_20180429_Group1_Plate1_A6.fcs</v>
      </c>
      <c r="O11" s="214"/>
    </row>
    <row r="12" spans="1:15" x14ac:dyDescent="0.25">
      <c r="A12" s="78">
        <f t="shared" si="1"/>
        <v>10</v>
      </c>
      <c r="B12" s="79" t="s">
        <v>31</v>
      </c>
      <c r="C12" s="79" t="s">
        <v>23</v>
      </c>
      <c r="D12" s="79" t="s">
        <v>30</v>
      </c>
      <c r="E12" s="79" t="s">
        <v>32</v>
      </c>
      <c r="F12" s="79" t="s">
        <v>25</v>
      </c>
      <c r="G12" s="79"/>
      <c r="H12" s="79"/>
      <c r="I12" s="79"/>
      <c r="J12" s="80" t="s">
        <v>83</v>
      </c>
      <c r="K12" s="81" t="str">
        <f t="shared" si="0"/>
        <v>D_x000D_No_x000D_LC20_x000D_+_x000D_6 hrs_x000D__x000D__x000D_</v>
      </c>
      <c r="L12" s="82" t="str">
        <f>CONCATENATE(Experiment!$A$4,"_",TEXT(Experiment!$K$14, "yyyymmdd"),"_Group1","_Plate1","_",LEFT(J12, SEARCH(",", J12, 1)-1),".fcs")</f>
        <v>JHT2_20180429_Group1_Plate1_B4.fcs</v>
      </c>
      <c r="M12" s="82" t="str">
        <f>CONCATENATE(Experiment!$A$4,"_",TEXT(Experiment!$K$14, "yyyymmdd"),"_Group1","_Plate1","_",MID(J12, SEARCH(",",J12) + 1, SEARCH(",",J12,SEARCH(",",J12)+1) - SEARCH(",",J12) - 1),".fcs")</f>
        <v>JHT2_20180429_Group1_Plate1_B5.fcs</v>
      </c>
      <c r="N12" s="82" t="str">
        <f>CONCATENATE(Experiment!$A$4,"_",TEXT(Experiment!$K$14, "yyyymmdd"),"_Group1","_Plate1","_",RIGHT(J12,LEN(J12) - SEARCH(",", J12, SEARCH(",", J12) + 1)),".fcs")</f>
        <v>JHT2_20180429_Group1_Plate1_B6.fcs</v>
      </c>
      <c r="O12" s="214"/>
    </row>
    <row r="13" spans="1:15" x14ac:dyDescent="0.25">
      <c r="A13" s="78">
        <f t="shared" si="1"/>
        <v>11</v>
      </c>
      <c r="B13" s="79" t="s">
        <v>33</v>
      </c>
      <c r="C13" s="79"/>
      <c r="D13" s="79"/>
      <c r="E13" s="79"/>
      <c r="F13" s="79" t="s">
        <v>25</v>
      </c>
      <c r="G13" s="79"/>
      <c r="H13" s="79"/>
      <c r="I13" s="79"/>
      <c r="J13" s="80" t="s">
        <v>84</v>
      </c>
      <c r="K13" s="81" t="str">
        <f t="shared" si="0"/>
        <v>Blank_x000D__x000D__x000D__x000D_6 hrs_x000D__x000D__x000D_</v>
      </c>
      <c r="L13" s="82" t="str">
        <f>CONCATENATE(Experiment!$A$4,"_",TEXT(Experiment!$K$14, "yyyymmdd"),"_Group1","_Plate1","_",LEFT(J13, SEARCH(",", J13, 1)-1),".fcs")</f>
        <v>JHT2_20180429_Group1_Plate1_C4.fcs</v>
      </c>
      <c r="M13" s="82" t="str">
        <f>CONCATENATE(Experiment!$A$4,"_",TEXT(Experiment!$K$14, "yyyymmdd"),"_Group1","_Plate1","_",MID(J13, SEARCH(",",J13) + 1, SEARCH(",",J13,SEARCH(",",J13)+1) - SEARCH(",",J13) - 1),".fcs")</f>
        <v>JHT2_20180429_Group1_Plate1_C5.fcs</v>
      </c>
      <c r="N13" s="82" t="str">
        <f>CONCATENATE(Experiment!$A$4,"_",TEXT(Experiment!$K$14, "yyyymmdd"),"_Group1","_Plate1","_",RIGHT(J13,LEN(J13) - SEARCH(",", J13, SEARCH(",", J13) + 1)),".fcs")</f>
        <v>JHT2_20180429_Group1_Plate1_C6.fcs</v>
      </c>
      <c r="O13" s="214">
        <v>1</v>
      </c>
    </row>
    <row r="14" spans="1:15" x14ac:dyDescent="0.25">
      <c r="A14" s="78">
        <f t="shared" si="1"/>
        <v>12</v>
      </c>
      <c r="B14" s="79" t="s">
        <v>8</v>
      </c>
      <c r="C14" s="79"/>
      <c r="D14" s="79"/>
      <c r="E14" s="79"/>
      <c r="F14" s="79" t="s">
        <v>25</v>
      </c>
      <c r="G14" s="79"/>
      <c r="H14" s="79"/>
      <c r="I14" s="79"/>
      <c r="J14" s="80" t="s">
        <v>85</v>
      </c>
      <c r="K14" s="81" t="str">
        <f t="shared" si="0"/>
        <v>GFP_x000D__x000D__x000D__x000D_6 hrs_x000D__x000D__x000D_</v>
      </c>
      <c r="L14" s="82" t="str">
        <f>CONCATENATE(Experiment!$A$4,"_",TEXT(Experiment!$K$14, "yyyymmdd"),"_Group1","_Plate1","_",LEFT(J14, SEARCH(",", J14, 1)-1),".fcs")</f>
        <v>JHT2_20180429_Group1_Plate1_D4.fcs</v>
      </c>
      <c r="M14" s="82" t="str">
        <f>CONCATENATE(Experiment!$A$4,"_",TEXT(Experiment!$K$14, "yyyymmdd"),"_Group1","_Plate1","_",MID(J14, SEARCH(",",J14) + 1, SEARCH(",",J14,SEARCH(",",J14)+1) - SEARCH(",",J14) - 1),".fcs")</f>
        <v>JHT2_20180429_Group1_Plate1_D5.fcs</v>
      </c>
      <c r="N14" s="82" t="str">
        <f>CONCATENATE(Experiment!$A$4,"_",TEXT(Experiment!$K$14, "yyyymmdd"),"_Group1","_Plate1","_",RIGHT(J14,LEN(J14) - SEARCH(",", J14, SEARCH(",", J14) + 1)),".fcs")</f>
        <v>JHT2_20180429_Group1_Plate1_D6.fcs</v>
      </c>
      <c r="O14" s="214">
        <v>1</v>
      </c>
    </row>
    <row r="15" spans="1:15" x14ac:dyDescent="0.25">
      <c r="A15" s="78">
        <f t="shared" si="1"/>
        <v>13</v>
      </c>
      <c r="B15" s="79" t="s">
        <v>34</v>
      </c>
      <c r="C15" s="79"/>
      <c r="D15" s="79"/>
      <c r="E15" s="79"/>
      <c r="F15" s="79" t="s">
        <v>25</v>
      </c>
      <c r="G15" s="79"/>
      <c r="H15" s="79"/>
      <c r="I15" s="79"/>
      <c r="J15" s="80" t="s">
        <v>86</v>
      </c>
      <c r="K15" s="81" t="str">
        <f t="shared" si="0"/>
        <v>mRuby_x000D__x000D__x000D__x000D_6 hrs_x000D__x000D__x000D_</v>
      </c>
      <c r="L15" s="82" t="str">
        <f>CONCATENATE(Experiment!$A$4,"_",TEXT(Experiment!$K$14, "yyyymmdd"),"_Group1","_Plate1","_",LEFT(J15, SEARCH(",", J15, 1)-1),".fcs")</f>
        <v>JHT2_20180429_Group1_Plate1_E4.fcs</v>
      </c>
      <c r="M15" s="82" t="str">
        <f>CONCATENATE(Experiment!$A$4,"_",TEXT(Experiment!$K$14, "yyyymmdd"),"_Group1","_Plate1","_",MID(J15, SEARCH(",",J15) + 1, SEARCH(",",J15,SEARCH(",",J15)+1) - SEARCH(",",J15) - 1),".fcs")</f>
        <v>JHT2_20180429_Group1_Plate1_E5.fcs</v>
      </c>
      <c r="N15" s="82" t="str">
        <f>CONCATENATE(Experiment!$A$4,"_",TEXT(Experiment!$K$14, "yyyymmdd"),"_Group1","_Plate1","_",RIGHT(J15,LEN(J15) - SEARCH(",", J15, SEARCH(",", J15) + 1)),".fcs")</f>
        <v>JHT2_20180429_Group1_Plate1_E6.fcs</v>
      </c>
      <c r="O15" s="214">
        <v>1</v>
      </c>
    </row>
    <row r="16" spans="1:15" x14ac:dyDescent="0.25">
      <c r="A16" s="78">
        <f t="shared" si="1"/>
        <v>14</v>
      </c>
      <c r="B16" s="79" t="s">
        <v>11</v>
      </c>
      <c r="C16" s="79"/>
      <c r="D16" s="79"/>
      <c r="E16" s="79"/>
      <c r="F16" s="79" t="s">
        <v>25</v>
      </c>
      <c r="G16" s="79"/>
      <c r="H16" s="79"/>
      <c r="I16" s="79"/>
      <c r="J16" s="80" t="s">
        <v>87</v>
      </c>
      <c r="K16" s="81" t="str">
        <f t="shared" si="0"/>
        <v>BFP_x000D__x000D__x000D__x000D_6 hrs_x000D__x000D__x000D_</v>
      </c>
      <c r="L16" s="82" t="str">
        <f>CONCATENATE(Experiment!$A$4,"_",TEXT(Experiment!$K$14, "yyyymmdd"),"_Group1","_Plate1","_",LEFT(J16, SEARCH(",", J16, 1)-1),".fcs")</f>
        <v>JHT2_20180429_Group1_Plate1_F4.fcs</v>
      </c>
      <c r="M16" s="82" t="str">
        <f>CONCATENATE(Experiment!$A$4,"_",TEXT(Experiment!$K$14, "yyyymmdd"),"_Group1","_Plate1","_",MID(J16, SEARCH(",",J16) + 1, SEARCH(",",J16,SEARCH(",",J16)+1) - SEARCH(",",J16) - 1),".fcs")</f>
        <v>JHT2_20180429_Group1_Plate1_F5.fcs</v>
      </c>
      <c r="N16" s="82" t="str">
        <f>CONCATENATE(Experiment!$A$4,"_",TEXT(Experiment!$K$14, "yyyymmdd"),"_Group1","_Plate1","_",RIGHT(J16,LEN(J16) - SEARCH(",", J16, SEARCH(",", J16) + 1)),".fcs")</f>
        <v>JHT2_20180429_Group1_Plate1_F6.fcs</v>
      </c>
      <c r="O16" s="214">
        <v>1</v>
      </c>
    </row>
    <row r="17" spans="1:15" x14ac:dyDescent="0.25">
      <c r="A17" s="78">
        <f t="shared" si="1"/>
        <v>15</v>
      </c>
      <c r="B17" s="79" t="s">
        <v>35</v>
      </c>
      <c r="C17" s="79"/>
      <c r="D17" s="79"/>
      <c r="E17" s="79"/>
      <c r="F17" s="79" t="s">
        <v>25</v>
      </c>
      <c r="G17" s="79"/>
      <c r="H17" s="79"/>
      <c r="I17" s="79"/>
      <c r="J17" s="80" t="s">
        <v>88</v>
      </c>
      <c r="K17" s="81" t="str">
        <f t="shared" si="0"/>
        <v>ALL_x000D__x000D__x000D__x000D_6 hrs_x000D__x000D__x000D_</v>
      </c>
      <c r="L17" s="82" t="str">
        <f>CONCATENATE(Experiment!$A$4,"_",TEXT(Experiment!$K$14, "yyyymmdd"),"_Group1","_Plate1","_",LEFT(J17, SEARCH(",", J17, 1)-1),".fcs")</f>
        <v>JHT2_20180429_Group1_Plate1_G4.fcs</v>
      </c>
      <c r="M17" s="82" t="str">
        <f>CONCATENATE(Experiment!$A$4,"_",TEXT(Experiment!$K$14, "yyyymmdd"),"_Group1","_Plate1","_",MID(J17, SEARCH(",",J17) + 1, SEARCH(",",J17,SEARCH(",",J17)+1) - SEARCH(",",J17) - 1),".fcs")</f>
        <v>JHT2_20180429_Group1_Plate1_G5.fcs</v>
      </c>
      <c r="N17" s="82" t="str">
        <f>CONCATENATE(Experiment!$A$4,"_",TEXT(Experiment!$K$14, "yyyymmdd"),"_Group1","_Plate1","_",RIGHT(J17,LEN(J17) - SEARCH(",", J17, SEARCH(",", J17) + 1)),".fcs")</f>
        <v>JHT2_20180429_Group1_Plate1_G6.fcs</v>
      </c>
      <c r="O17" s="214">
        <v>1</v>
      </c>
    </row>
    <row r="18" spans="1:15" ht="16.5" thickBot="1" x14ac:dyDescent="0.3">
      <c r="A18" s="83">
        <f t="shared" si="1"/>
        <v>16</v>
      </c>
      <c r="B18" s="84" t="s">
        <v>36</v>
      </c>
      <c r="C18" s="84"/>
      <c r="D18" s="84"/>
      <c r="E18" s="84"/>
      <c r="F18" s="84" t="s">
        <v>25</v>
      </c>
      <c r="G18" s="84"/>
      <c r="H18" s="84"/>
      <c r="I18" s="84"/>
      <c r="J18" s="85" t="s">
        <v>89</v>
      </c>
      <c r="K18" s="86" t="str">
        <f t="shared" si="0"/>
        <v>BEADS_x000D__x000D__x000D__x000D_6 hrs_x000D__x000D__x000D_</v>
      </c>
      <c r="L18" s="87" t="str">
        <f>CONCATENATE(Experiment!$A$4,"_",TEXT(Experiment!$K$14, "yyyymmdd"),"_Group1","_Plate1","_",LEFT(J18, SEARCH(",", J18, 1)-1),".fcs")</f>
        <v>JHT2_20180429_Group1_Plate1_H4.fcs</v>
      </c>
      <c r="M18" s="87" t="str">
        <f>CONCATENATE(Experiment!$A$4,"_",TEXT(Experiment!$K$14, "yyyymmdd"),"_Group1","_Plate1","_",MID(J18, SEARCH(",",J18) + 1, SEARCH(",",J18,SEARCH(",",J18)+1) - SEARCH(",",J18) - 1),".fcs")</f>
        <v>JHT2_20180429_Group1_Plate1_H5.fcs</v>
      </c>
      <c r="N18" s="87" t="str">
        <f>CONCATENATE(Experiment!$A$4,"_",TEXT(Experiment!$K$14, "yyyymmdd"),"_Group1","_Plate1","_",RIGHT(J18,LEN(J18) - SEARCH(",", J18, SEARCH(",", J18) + 1)),".fcs")</f>
        <v>JHT2_20180429_Group1_Plate1_H6.fcs</v>
      </c>
      <c r="O18" s="215">
        <v>1</v>
      </c>
    </row>
    <row r="19" spans="1:15" ht="16.5" thickBot="1" x14ac:dyDescent="0.3"/>
    <row r="20" spans="1:15" ht="18" customHeight="1" thickBot="1" x14ac:dyDescent="0.3">
      <c r="A20" s="170" t="s">
        <v>212</v>
      </c>
      <c r="B20" s="171"/>
      <c r="C20" s="171"/>
      <c r="D20" s="171"/>
      <c r="E20" s="171"/>
      <c r="F20" s="171"/>
      <c r="G20" s="171"/>
      <c r="H20" s="171"/>
      <c r="I20" s="171"/>
      <c r="J20" s="172"/>
    </row>
    <row r="21" spans="1:15" ht="16.5" thickBot="1" x14ac:dyDescent="0.3"/>
    <row r="22" spans="1:15" ht="18.75" x14ac:dyDescent="0.3">
      <c r="B22" s="217" t="s">
        <v>285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9"/>
    </row>
    <row r="23" spans="1:15" ht="45" x14ac:dyDescent="0.25">
      <c r="B23" s="220" t="s">
        <v>113</v>
      </c>
      <c r="C23" s="216" t="s">
        <v>286</v>
      </c>
      <c r="D23" s="216" t="s">
        <v>220</v>
      </c>
      <c r="E23" s="216" t="s">
        <v>291</v>
      </c>
      <c r="F23" s="216" t="s">
        <v>287</v>
      </c>
      <c r="G23" s="216" t="s">
        <v>216</v>
      </c>
      <c r="H23" s="216" t="s">
        <v>217</v>
      </c>
      <c r="I23" s="216" t="s">
        <v>218</v>
      </c>
      <c r="J23" s="216" t="s">
        <v>219</v>
      </c>
      <c r="K23" s="216" t="s">
        <v>288</v>
      </c>
      <c r="L23" s="216" t="s">
        <v>289</v>
      </c>
      <c r="M23" s="216" t="s">
        <v>290</v>
      </c>
      <c r="N23" s="221"/>
    </row>
    <row r="24" spans="1:15" ht="60.75" thickBot="1" x14ac:dyDescent="0.3">
      <c r="B24" s="134" t="s">
        <v>215</v>
      </c>
      <c r="C24" s="135" t="s">
        <v>214</v>
      </c>
      <c r="D24" s="136"/>
      <c r="E24" s="222" t="s">
        <v>292</v>
      </c>
      <c r="F24" s="136" t="s">
        <v>293</v>
      </c>
      <c r="G24" s="136">
        <v>100</v>
      </c>
      <c r="H24" s="136">
        <v>5</v>
      </c>
      <c r="I24" s="136">
        <v>0</v>
      </c>
      <c r="J24" s="136">
        <v>0.6</v>
      </c>
      <c r="K24" s="136">
        <v>4</v>
      </c>
      <c r="L24" s="136">
        <v>0.1</v>
      </c>
      <c r="M24" s="136">
        <v>1011</v>
      </c>
      <c r="N24" s="137"/>
    </row>
  </sheetData>
  <mergeCells count="3">
    <mergeCell ref="B1:I1"/>
    <mergeCell ref="A20:J20"/>
    <mergeCell ref="B22:N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3"/>
  <sheetViews>
    <sheetView topLeftCell="A4" zoomScaleNormal="100" workbookViewId="0">
      <selection activeCell="N21" sqref="N21"/>
    </sheetView>
  </sheetViews>
  <sheetFormatPr defaultColWidth="11" defaultRowHeight="15.75" x14ac:dyDescent="0.25"/>
  <cols>
    <col min="1" max="1" width="10.875" style="10" customWidth="1"/>
    <col min="2" max="2" width="11" style="10"/>
    <col min="3" max="3" width="21.375" style="10" customWidth="1"/>
    <col min="4" max="4" width="22.375" style="10" customWidth="1"/>
    <col min="5" max="5" width="21.625" style="10" customWidth="1"/>
    <col min="6" max="6" width="20.875" style="10" customWidth="1"/>
    <col min="7" max="7" width="21" style="10" customWidth="1"/>
    <col min="8" max="8" width="22.125" style="10" customWidth="1"/>
    <col min="9" max="9" width="17.875" style="10" customWidth="1"/>
    <col min="10" max="10" width="22.5" style="10" customWidth="1"/>
    <col min="11" max="16384" width="11" style="10"/>
  </cols>
  <sheetData>
    <row r="5" spans="1:14" ht="21" x14ac:dyDescent="0.25">
      <c r="A5" s="179" t="s">
        <v>41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1"/>
    </row>
    <row r="6" spans="1:14" x14ac:dyDescent="0.25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</row>
    <row r="7" spans="1:14" ht="16.5" thickBot="1" x14ac:dyDescent="0.3"/>
    <row r="8" spans="1:14" ht="29.25" thickBot="1" x14ac:dyDescent="0.5">
      <c r="B8" s="176" t="s">
        <v>44</v>
      </c>
      <c r="C8" s="177"/>
      <c r="D8" s="177"/>
      <c r="E8" s="177"/>
      <c r="F8" s="177"/>
      <c r="G8" s="177"/>
      <c r="H8" s="177"/>
      <c r="I8" s="177"/>
      <c r="J8" s="178"/>
      <c r="K8" s="90"/>
      <c r="L8" s="90"/>
      <c r="M8" s="90"/>
      <c r="N8" s="90"/>
    </row>
    <row r="9" spans="1:14" ht="26.25" x14ac:dyDescent="0.25">
      <c r="B9" s="91"/>
      <c r="C9" s="92" t="s">
        <v>26</v>
      </c>
      <c r="D9" s="92" t="s">
        <v>28</v>
      </c>
      <c r="E9" s="92" t="s">
        <v>29</v>
      </c>
      <c r="F9" s="92" t="s">
        <v>31</v>
      </c>
      <c r="G9" s="92" t="s">
        <v>39</v>
      </c>
      <c r="H9" s="92" t="s">
        <v>40</v>
      </c>
      <c r="I9" s="92" t="s">
        <v>42</v>
      </c>
      <c r="J9" s="93" t="s">
        <v>43</v>
      </c>
    </row>
    <row r="10" spans="1:14" ht="26.25" x14ac:dyDescent="0.4">
      <c r="B10" s="94">
        <v>1</v>
      </c>
      <c r="C10" s="95" t="str">
        <f>Samples!$K$3</f>
        <v>X_x000D_No_x000D_-_x000D_-_x000D_6 hrs_x000D__x000D__x000D_</v>
      </c>
      <c r="D10" s="95" t="str">
        <f>Samples!$K$4</f>
        <v>A_x000D_No_x000D_LC41_x000D_-_x000D_6 hrs_x000D__x000D__x000D_</v>
      </c>
      <c r="E10" s="95" t="str">
        <f>Samples!$K$5</f>
        <v>B_x000D_No_x000D_LC41_x000D_-_x000D_6 hrs_x000D__x000D__x000D_</v>
      </c>
      <c r="F10" s="95" t="str">
        <f>Samples!$K$6</f>
        <v>C_x000D_No_x000D_LC20_x000D_-_x000D_6 hrs_x000D__x000D__x000D_</v>
      </c>
      <c r="G10" s="95" t="str">
        <f>Samples!$K$7</f>
        <v>D_x000D_No_x000D_LC20_x000D_-_x000D_6 hrs_x000D__x000D__x000D_</v>
      </c>
      <c r="H10" s="95" t="str">
        <f>Samples!$K$8</f>
        <v>X_x000D_No_x000D_-_x000D_+_x000D_6 hrs_x000D__x000D__x000D_</v>
      </c>
      <c r="I10" s="95" t="str">
        <f>Samples!$K$9</f>
        <v>A_x000D_No_x000D_LC41_x000D_+_x000D_6 hrs_x000D__x000D__x000D_</v>
      </c>
      <c r="J10" s="96" t="str">
        <f>Samples!$K$10</f>
        <v>B_x000D_No_x000D_LC41_x000D_+_x000D_6 hrs_x000D__x000D__x000D_</v>
      </c>
    </row>
    <row r="11" spans="1:14" ht="26.25" x14ac:dyDescent="0.4">
      <c r="B11" s="94">
        <v>2</v>
      </c>
      <c r="C11" s="95" t="str">
        <f>Samples!$K$3</f>
        <v>X_x000D_No_x000D_-_x000D_-_x000D_6 hrs_x000D__x000D__x000D_</v>
      </c>
      <c r="D11" s="95" t="str">
        <f>Samples!$K$4</f>
        <v>A_x000D_No_x000D_LC41_x000D_-_x000D_6 hrs_x000D__x000D__x000D_</v>
      </c>
      <c r="E11" s="95" t="str">
        <f>Samples!$K$5</f>
        <v>B_x000D_No_x000D_LC41_x000D_-_x000D_6 hrs_x000D__x000D__x000D_</v>
      </c>
      <c r="F11" s="95" t="str">
        <f>Samples!$K$6</f>
        <v>C_x000D_No_x000D_LC20_x000D_-_x000D_6 hrs_x000D__x000D__x000D_</v>
      </c>
      <c r="G11" s="95" t="str">
        <f>Samples!$K$7</f>
        <v>D_x000D_No_x000D_LC20_x000D_-_x000D_6 hrs_x000D__x000D__x000D_</v>
      </c>
      <c r="H11" s="95" t="str">
        <f>Samples!$K$8</f>
        <v>X_x000D_No_x000D_-_x000D_+_x000D_6 hrs_x000D__x000D__x000D_</v>
      </c>
      <c r="I11" s="95" t="str">
        <f>Samples!$K$9</f>
        <v>A_x000D_No_x000D_LC41_x000D_+_x000D_6 hrs_x000D__x000D__x000D_</v>
      </c>
      <c r="J11" s="96" t="str">
        <f>Samples!$K$10</f>
        <v>B_x000D_No_x000D_LC41_x000D_+_x000D_6 hrs_x000D__x000D__x000D_</v>
      </c>
    </row>
    <row r="12" spans="1:14" ht="26.25" x14ac:dyDescent="0.4">
      <c r="B12" s="94">
        <v>3</v>
      </c>
      <c r="C12" s="95" t="str">
        <f>Samples!$K$3</f>
        <v>X_x000D_No_x000D_-_x000D_-_x000D_6 hrs_x000D__x000D__x000D_</v>
      </c>
      <c r="D12" s="95" t="str">
        <f>Samples!$K$4</f>
        <v>A_x000D_No_x000D_LC41_x000D_-_x000D_6 hrs_x000D__x000D__x000D_</v>
      </c>
      <c r="E12" s="95" t="str">
        <f>Samples!$K$5</f>
        <v>B_x000D_No_x000D_LC41_x000D_-_x000D_6 hrs_x000D__x000D__x000D_</v>
      </c>
      <c r="F12" s="95" t="str">
        <f>Samples!$K$6</f>
        <v>C_x000D_No_x000D_LC20_x000D_-_x000D_6 hrs_x000D__x000D__x000D_</v>
      </c>
      <c r="G12" s="95" t="str">
        <f>Samples!$K$7</f>
        <v>D_x000D_No_x000D_LC20_x000D_-_x000D_6 hrs_x000D__x000D__x000D_</v>
      </c>
      <c r="H12" s="95" t="str">
        <f>Samples!$K$8</f>
        <v>X_x000D_No_x000D_-_x000D_+_x000D_6 hrs_x000D__x000D__x000D_</v>
      </c>
      <c r="I12" s="95" t="str">
        <f>Samples!$K$9</f>
        <v>A_x000D_No_x000D_LC41_x000D_+_x000D_6 hrs_x000D__x000D__x000D_</v>
      </c>
      <c r="J12" s="96" t="str">
        <f>Samples!$K$10</f>
        <v>B_x000D_No_x000D_LC41_x000D_+_x000D_6 hrs_x000D__x000D__x000D_</v>
      </c>
    </row>
    <row r="13" spans="1:14" ht="26.25" x14ac:dyDescent="0.4">
      <c r="B13" s="94">
        <v>4</v>
      </c>
      <c r="C13" s="95" t="str">
        <f>Samples!$K$11</f>
        <v>C_x000D_No_x000D_LC20_x000D_+_x000D_6 hrs_x000D__x000D__x000D_</v>
      </c>
      <c r="D13" s="95" t="str">
        <f>Samples!$K$12</f>
        <v>D_x000D_No_x000D_LC20_x000D_+_x000D_6 hrs_x000D__x000D__x000D_</v>
      </c>
      <c r="E13" s="95" t="str">
        <f>Samples!$K$13</f>
        <v>Blank_x000D__x000D__x000D__x000D_6 hrs_x000D__x000D__x000D_</v>
      </c>
      <c r="F13" s="95" t="str">
        <f>Samples!$K$14</f>
        <v>GFP_x000D__x000D__x000D__x000D_6 hrs_x000D__x000D__x000D_</v>
      </c>
      <c r="G13" s="95" t="str">
        <f>Samples!$K$15</f>
        <v>mRuby_x000D__x000D__x000D__x000D_6 hrs_x000D__x000D__x000D_</v>
      </c>
      <c r="H13" s="95" t="str">
        <f>Samples!$K$16</f>
        <v>BFP_x000D__x000D__x000D__x000D_6 hrs_x000D__x000D__x000D_</v>
      </c>
      <c r="I13" s="95" t="str">
        <f>Samples!$K$17</f>
        <v>ALL_x000D__x000D__x000D__x000D_6 hrs_x000D__x000D__x000D_</v>
      </c>
      <c r="J13" s="96" t="str">
        <f>Samples!$K$18</f>
        <v>BEADS_x000D__x000D__x000D__x000D_6 hrs_x000D__x000D__x000D_</v>
      </c>
    </row>
    <row r="14" spans="1:14" ht="26.25" x14ac:dyDescent="0.4">
      <c r="B14" s="94">
        <v>5</v>
      </c>
      <c r="C14" s="95" t="str">
        <f>Samples!$K$11</f>
        <v>C_x000D_No_x000D_LC20_x000D_+_x000D_6 hrs_x000D__x000D__x000D_</v>
      </c>
      <c r="D14" s="95" t="str">
        <f>Samples!$K$12</f>
        <v>D_x000D_No_x000D_LC20_x000D_+_x000D_6 hrs_x000D__x000D__x000D_</v>
      </c>
      <c r="E14" s="95" t="str">
        <f>Samples!$K$13</f>
        <v>Blank_x000D__x000D__x000D__x000D_6 hrs_x000D__x000D__x000D_</v>
      </c>
      <c r="F14" s="95" t="str">
        <f>Samples!$K$14</f>
        <v>GFP_x000D__x000D__x000D__x000D_6 hrs_x000D__x000D__x000D_</v>
      </c>
      <c r="G14" s="95" t="str">
        <f>Samples!$K$15</f>
        <v>mRuby_x000D__x000D__x000D__x000D_6 hrs_x000D__x000D__x000D_</v>
      </c>
      <c r="H14" s="95" t="str">
        <f>Samples!$K$16</f>
        <v>BFP_x000D__x000D__x000D__x000D_6 hrs_x000D__x000D__x000D_</v>
      </c>
      <c r="I14" s="95" t="str">
        <f>Samples!$K$17</f>
        <v>ALL_x000D__x000D__x000D__x000D_6 hrs_x000D__x000D__x000D_</v>
      </c>
      <c r="J14" s="96" t="str">
        <f>Samples!$K$18</f>
        <v>BEADS_x000D__x000D__x000D__x000D_6 hrs_x000D__x000D__x000D_</v>
      </c>
    </row>
    <row r="15" spans="1:14" ht="26.25" x14ac:dyDescent="0.4">
      <c r="B15" s="94">
        <v>6</v>
      </c>
      <c r="C15" s="95" t="str">
        <f>Samples!$K$11</f>
        <v>C_x000D_No_x000D_LC20_x000D_+_x000D_6 hrs_x000D__x000D__x000D_</v>
      </c>
      <c r="D15" s="95" t="str">
        <f>Samples!$K$12</f>
        <v>D_x000D_No_x000D_LC20_x000D_+_x000D_6 hrs_x000D__x000D__x000D_</v>
      </c>
      <c r="E15" s="95" t="str">
        <f>Samples!$K$13</f>
        <v>Blank_x000D__x000D__x000D__x000D_6 hrs_x000D__x000D__x000D_</v>
      </c>
      <c r="F15" s="95" t="str">
        <f>Samples!$K$14</f>
        <v>GFP_x000D__x000D__x000D__x000D_6 hrs_x000D__x000D__x000D_</v>
      </c>
      <c r="G15" s="95" t="str">
        <f>Samples!$K$15</f>
        <v>mRuby_x000D__x000D__x000D__x000D_6 hrs_x000D__x000D__x000D_</v>
      </c>
      <c r="H15" s="95" t="str">
        <f>Samples!$K$16</f>
        <v>BFP_x000D__x000D__x000D__x000D_6 hrs_x000D__x000D__x000D_</v>
      </c>
      <c r="I15" s="95" t="str">
        <f>Samples!$K$17</f>
        <v>ALL_x000D__x000D__x000D__x000D_6 hrs_x000D__x000D__x000D_</v>
      </c>
      <c r="J15" s="96" t="str">
        <f>Samples!$K$18</f>
        <v>BEADS_x000D__x000D__x000D__x000D_6 hrs_x000D__x000D__x000D_</v>
      </c>
    </row>
    <row r="16" spans="1:14" ht="26.25" x14ac:dyDescent="0.4">
      <c r="B16" s="97">
        <v>7</v>
      </c>
      <c r="C16" s="22"/>
      <c r="D16" s="22"/>
      <c r="E16" s="22"/>
      <c r="F16" s="22"/>
      <c r="G16" s="22"/>
      <c r="H16" s="22"/>
      <c r="I16" s="22"/>
      <c r="J16" s="98"/>
    </row>
    <row r="17" spans="2:14" ht="26.25" x14ac:dyDescent="0.4">
      <c r="B17" s="97">
        <v>8</v>
      </c>
      <c r="C17" s="22"/>
      <c r="D17" s="22"/>
      <c r="E17" s="22"/>
      <c r="F17" s="22"/>
      <c r="G17" s="22"/>
      <c r="H17" s="22"/>
      <c r="I17" s="22"/>
      <c r="J17" s="98"/>
    </row>
    <row r="18" spans="2:14" ht="26.25" x14ac:dyDescent="0.4">
      <c r="B18" s="97">
        <v>9</v>
      </c>
      <c r="C18" s="22"/>
      <c r="D18" s="22"/>
      <c r="E18" s="22"/>
      <c r="F18" s="22"/>
      <c r="G18" s="22"/>
      <c r="H18" s="22"/>
      <c r="I18" s="22"/>
      <c r="J18" s="98"/>
    </row>
    <row r="19" spans="2:14" ht="26.25" x14ac:dyDescent="0.4">
      <c r="B19" s="97">
        <v>10</v>
      </c>
      <c r="C19" s="22"/>
      <c r="D19" s="22"/>
      <c r="E19" s="22"/>
      <c r="F19" s="22"/>
      <c r="G19" s="22"/>
      <c r="H19" s="22"/>
      <c r="I19" s="22"/>
      <c r="J19" s="98"/>
    </row>
    <row r="20" spans="2:14" ht="26.25" x14ac:dyDescent="0.4">
      <c r="B20" s="97">
        <v>11</v>
      </c>
      <c r="C20" s="22"/>
      <c r="D20" s="22"/>
      <c r="E20" s="22"/>
      <c r="F20" s="22"/>
      <c r="G20" s="22"/>
      <c r="H20" s="22"/>
      <c r="I20" s="22"/>
      <c r="J20" s="98"/>
    </row>
    <row r="21" spans="2:14" ht="27" thickBot="1" x14ac:dyDescent="0.45">
      <c r="B21" s="99">
        <v>12</v>
      </c>
      <c r="C21" s="100"/>
      <c r="D21" s="100"/>
      <c r="E21" s="100"/>
      <c r="F21" s="100"/>
      <c r="G21" s="100"/>
      <c r="H21" s="100"/>
      <c r="I21" s="100"/>
      <c r="J21" s="101"/>
    </row>
    <row r="22" spans="2:14" ht="16.5" thickBot="1" x14ac:dyDescent="0.3"/>
    <row r="23" spans="2:14" ht="29.25" thickBot="1" x14ac:dyDescent="0.5">
      <c r="B23" s="173" t="s">
        <v>44</v>
      </c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5"/>
    </row>
    <row r="24" spans="2:14" ht="26.25" x14ac:dyDescent="0.4">
      <c r="B24" s="91"/>
      <c r="C24" s="102">
        <v>1</v>
      </c>
      <c r="D24" s="102">
        <v>2</v>
      </c>
      <c r="E24" s="102">
        <v>3</v>
      </c>
      <c r="F24" s="102">
        <v>4</v>
      </c>
      <c r="G24" s="102">
        <v>5</v>
      </c>
      <c r="H24" s="102">
        <v>6</v>
      </c>
      <c r="I24" s="103">
        <v>7</v>
      </c>
      <c r="J24" s="103">
        <v>8</v>
      </c>
      <c r="K24" s="103">
        <v>9</v>
      </c>
      <c r="L24" s="103">
        <v>10</v>
      </c>
      <c r="M24" s="103">
        <v>11</v>
      </c>
      <c r="N24" s="104">
        <v>12</v>
      </c>
    </row>
    <row r="25" spans="2:14" ht="26.25" x14ac:dyDescent="0.3">
      <c r="B25" s="105" t="s">
        <v>26</v>
      </c>
      <c r="C25" s="95">
        <v>1</v>
      </c>
      <c r="D25" s="95">
        <v>1</v>
      </c>
      <c r="E25" s="95">
        <v>1</v>
      </c>
      <c r="F25" s="95">
        <v>9</v>
      </c>
      <c r="G25" s="95">
        <v>9</v>
      </c>
      <c r="H25" s="95">
        <v>9</v>
      </c>
      <c r="I25" s="22"/>
      <c r="J25" s="22"/>
      <c r="K25" s="22"/>
      <c r="L25" s="22"/>
      <c r="M25" s="22"/>
      <c r="N25" s="98"/>
    </row>
    <row r="26" spans="2:14" ht="26.25" x14ac:dyDescent="0.3">
      <c r="B26" s="105" t="s">
        <v>28</v>
      </c>
      <c r="C26" s="95">
        <v>2</v>
      </c>
      <c r="D26" s="95">
        <v>2</v>
      </c>
      <c r="E26" s="95">
        <v>2</v>
      </c>
      <c r="F26" s="95">
        <v>10</v>
      </c>
      <c r="G26" s="95">
        <v>10</v>
      </c>
      <c r="H26" s="95">
        <v>10</v>
      </c>
      <c r="I26" s="22"/>
      <c r="J26" s="22"/>
      <c r="K26" s="22"/>
      <c r="L26" s="22"/>
      <c r="M26" s="22"/>
      <c r="N26" s="98"/>
    </row>
    <row r="27" spans="2:14" ht="26.25" x14ac:dyDescent="0.3">
      <c r="B27" s="105" t="s">
        <v>29</v>
      </c>
      <c r="C27" s="95">
        <v>3</v>
      </c>
      <c r="D27" s="95">
        <v>3</v>
      </c>
      <c r="E27" s="95">
        <v>3</v>
      </c>
      <c r="F27" s="95">
        <v>11</v>
      </c>
      <c r="G27" s="95">
        <v>11</v>
      </c>
      <c r="H27" s="95">
        <v>11</v>
      </c>
      <c r="I27" s="22"/>
      <c r="J27" s="22"/>
      <c r="K27" s="22"/>
      <c r="L27" s="22"/>
      <c r="M27" s="22"/>
      <c r="N27" s="98"/>
    </row>
    <row r="28" spans="2:14" ht="26.25" x14ac:dyDescent="0.3">
      <c r="B28" s="105" t="s">
        <v>31</v>
      </c>
      <c r="C28" s="95">
        <v>4</v>
      </c>
      <c r="D28" s="95">
        <v>4</v>
      </c>
      <c r="E28" s="95">
        <v>4</v>
      </c>
      <c r="F28" s="95">
        <v>12</v>
      </c>
      <c r="G28" s="95">
        <v>12</v>
      </c>
      <c r="H28" s="95">
        <v>12</v>
      </c>
      <c r="I28" s="22"/>
      <c r="J28" s="22"/>
      <c r="K28" s="22"/>
      <c r="L28" s="22"/>
      <c r="M28" s="22"/>
      <c r="N28" s="98"/>
    </row>
    <row r="29" spans="2:14" ht="26.25" x14ac:dyDescent="0.3">
      <c r="B29" s="105" t="s">
        <v>39</v>
      </c>
      <c r="C29" s="95">
        <v>5</v>
      </c>
      <c r="D29" s="95">
        <v>5</v>
      </c>
      <c r="E29" s="95">
        <v>5</v>
      </c>
      <c r="F29" s="95">
        <v>13</v>
      </c>
      <c r="G29" s="95">
        <v>13</v>
      </c>
      <c r="H29" s="95">
        <v>13</v>
      </c>
      <c r="I29" s="22"/>
      <c r="J29" s="22"/>
      <c r="K29" s="22"/>
      <c r="L29" s="22"/>
      <c r="M29" s="22"/>
      <c r="N29" s="98"/>
    </row>
    <row r="30" spans="2:14" ht="26.25" x14ac:dyDescent="0.3">
      <c r="B30" s="105" t="s">
        <v>40</v>
      </c>
      <c r="C30" s="95">
        <v>6</v>
      </c>
      <c r="D30" s="95">
        <v>6</v>
      </c>
      <c r="E30" s="95">
        <v>6</v>
      </c>
      <c r="F30" s="95">
        <v>14</v>
      </c>
      <c r="G30" s="95">
        <v>14</v>
      </c>
      <c r="H30" s="95">
        <v>14</v>
      </c>
      <c r="I30" s="22"/>
      <c r="J30" s="22"/>
      <c r="K30" s="22"/>
      <c r="L30" s="22"/>
      <c r="M30" s="22"/>
      <c r="N30" s="98"/>
    </row>
    <row r="31" spans="2:14" ht="26.25" x14ac:dyDescent="0.3">
      <c r="B31" s="105" t="s">
        <v>42</v>
      </c>
      <c r="C31" s="95">
        <v>7</v>
      </c>
      <c r="D31" s="95">
        <v>7</v>
      </c>
      <c r="E31" s="95">
        <v>7</v>
      </c>
      <c r="F31" s="95">
        <v>15</v>
      </c>
      <c r="G31" s="95">
        <v>15</v>
      </c>
      <c r="H31" s="95">
        <v>15</v>
      </c>
      <c r="I31" s="22"/>
      <c r="J31" s="22"/>
      <c r="K31" s="22"/>
      <c r="L31" s="22"/>
      <c r="M31" s="22"/>
      <c r="N31" s="98"/>
    </row>
    <row r="32" spans="2:14" ht="27" thickBot="1" x14ac:dyDescent="0.35">
      <c r="B32" s="106" t="s">
        <v>43</v>
      </c>
      <c r="C32" s="107">
        <v>8</v>
      </c>
      <c r="D32" s="107">
        <v>8</v>
      </c>
      <c r="E32" s="107">
        <v>8</v>
      </c>
      <c r="F32" s="107">
        <v>16</v>
      </c>
      <c r="G32" s="107">
        <v>16</v>
      </c>
      <c r="H32" s="107">
        <v>16</v>
      </c>
      <c r="I32" s="100"/>
      <c r="J32" s="100"/>
      <c r="K32" s="100"/>
      <c r="L32" s="100"/>
      <c r="M32" s="100"/>
      <c r="N32" s="101"/>
    </row>
    <row r="33" spans="2:14" ht="16.5" thickBot="1" x14ac:dyDescent="0.3"/>
    <row r="34" spans="2:14" ht="29.25" thickBot="1" x14ac:dyDescent="0.5">
      <c r="B34" s="173" t="s">
        <v>44</v>
      </c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5"/>
    </row>
    <row r="35" spans="2:14" ht="26.25" x14ac:dyDescent="0.4">
      <c r="B35" s="91"/>
      <c r="C35" s="102">
        <v>1</v>
      </c>
      <c r="D35" s="102">
        <v>2</v>
      </c>
      <c r="E35" s="102">
        <v>3</v>
      </c>
      <c r="F35" s="102">
        <v>4</v>
      </c>
      <c r="G35" s="102">
        <v>5</v>
      </c>
      <c r="H35" s="102">
        <v>6</v>
      </c>
      <c r="I35" s="103">
        <v>7</v>
      </c>
      <c r="J35" s="103">
        <v>8</v>
      </c>
      <c r="K35" s="103">
        <v>9</v>
      </c>
      <c r="L35" s="103">
        <v>10</v>
      </c>
      <c r="M35" s="103">
        <v>11</v>
      </c>
      <c r="N35" s="104">
        <v>12</v>
      </c>
    </row>
    <row r="36" spans="2:14" ht="26.25" x14ac:dyDescent="0.3">
      <c r="B36" s="105" t="s">
        <v>26</v>
      </c>
      <c r="C36" s="95" t="str">
        <f>Samples!$K$3</f>
        <v>X_x000D_No_x000D_-_x000D_-_x000D_6 hrs_x000D__x000D__x000D_</v>
      </c>
      <c r="D36" s="95" t="str">
        <f>Samples!$K$3</f>
        <v>X_x000D_No_x000D_-_x000D_-_x000D_6 hrs_x000D__x000D__x000D_</v>
      </c>
      <c r="E36" s="95" t="str">
        <f>Samples!$K$3</f>
        <v>X_x000D_No_x000D_-_x000D_-_x000D_6 hrs_x000D__x000D__x000D_</v>
      </c>
      <c r="F36" s="95" t="str">
        <f>Samples!$K$11</f>
        <v>C_x000D_No_x000D_LC20_x000D_+_x000D_6 hrs_x000D__x000D__x000D_</v>
      </c>
      <c r="G36" s="95" t="str">
        <f>Samples!$K$11</f>
        <v>C_x000D_No_x000D_LC20_x000D_+_x000D_6 hrs_x000D__x000D__x000D_</v>
      </c>
      <c r="H36" s="95" t="str">
        <f>Samples!$K$11</f>
        <v>C_x000D_No_x000D_LC20_x000D_+_x000D_6 hrs_x000D__x000D__x000D_</v>
      </c>
      <c r="I36" s="22"/>
      <c r="J36" s="22"/>
      <c r="K36" s="22"/>
      <c r="L36" s="22"/>
      <c r="M36" s="22"/>
      <c r="N36" s="98"/>
    </row>
    <row r="37" spans="2:14" ht="26.25" x14ac:dyDescent="0.3">
      <c r="B37" s="105" t="s">
        <v>28</v>
      </c>
      <c r="C37" s="95" t="str">
        <f>Samples!$K$4</f>
        <v>A_x000D_No_x000D_LC41_x000D_-_x000D_6 hrs_x000D__x000D__x000D_</v>
      </c>
      <c r="D37" s="95" t="str">
        <f>Samples!$K$4</f>
        <v>A_x000D_No_x000D_LC41_x000D_-_x000D_6 hrs_x000D__x000D__x000D_</v>
      </c>
      <c r="E37" s="95" t="str">
        <f>Samples!$K$4</f>
        <v>A_x000D_No_x000D_LC41_x000D_-_x000D_6 hrs_x000D__x000D__x000D_</v>
      </c>
      <c r="F37" s="95" t="str">
        <f>Samples!$K$12</f>
        <v>D_x000D_No_x000D_LC20_x000D_+_x000D_6 hrs_x000D__x000D__x000D_</v>
      </c>
      <c r="G37" s="95" t="str">
        <f>Samples!$K$12</f>
        <v>D_x000D_No_x000D_LC20_x000D_+_x000D_6 hrs_x000D__x000D__x000D_</v>
      </c>
      <c r="H37" s="95" t="str">
        <f>Samples!$K$12</f>
        <v>D_x000D_No_x000D_LC20_x000D_+_x000D_6 hrs_x000D__x000D__x000D_</v>
      </c>
      <c r="I37" s="22"/>
      <c r="J37" s="22"/>
      <c r="K37" s="22"/>
      <c r="L37" s="22"/>
      <c r="M37" s="22"/>
      <c r="N37" s="98"/>
    </row>
    <row r="38" spans="2:14" ht="26.25" x14ac:dyDescent="0.3">
      <c r="B38" s="105" t="s">
        <v>29</v>
      </c>
      <c r="C38" s="95" t="str">
        <f>Samples!$K$5</f>
        <v>B_x000D_No_x000D_LC41_x000D_-_x000D_6 hrs_x000D__x000D__x000D_</v>
      </c>
      <c r="D38" s="95" t="str">
        <f>Samples!$K$5</f>
        <v>B_x000D_No_x000D_LC41_x000D_-_x000D_6 hrs_x000D__x000D__x000D_</v>
      </c>
      <c r="E38" s="95" t="str">
        <f>Samples!$K$5</f>
        <v>B_x000D_No_x000D_LC41_x000D_-_x000D_6 hrs_x000D__x000D__x000D_</v>
      </c>
      <c r="F38" s="95" t="str">
        <f>Samples!$K$13</f>
        <v>Blank_x000D__x000D__x000D__x000D_6 hrs_x000D__x000D__x000D_</v>
      </c>
      <c r="G38" s="95" t="str">
        <f>Samples!$K$13</f>
        <v>Blank_x000D__x000D__x000D__x000D_6 hrs_x000D__x000D__x000D_</v>
      </c>
      <c r="H38" s="95" t="str">
        <f>Samples!$K$13</f>
        <v>Blank_x000D__x000D__x000D__x000D_6 hrs_x000D__x000D__x000D_</v>
      </c>
      <c r="I38" s="22"/>
      <c r="J38" s="22"/>
      <c r="K38" s="22"/>
      <c r="L38" s="22"/>
      <c r="M38" s="22"/>
      <c r="N38" s="98"/>
    </row>
    <row r="39" spans="2:14" ht="26.25" x14ac:dyDescent="0.3">
      <c r="B39" s="105" t="s">
        <v>31</v>
      </c>
      <c r="C39" s="95" t="str">
        <f>Samples!$K$6</f>
        <v>C_x000D_No_x000D_LC20_x000D_-_x000D_6 hrs_x000D__x000D__x000D_</v>
      </c>
      <c r="D39" s="95" t="str">
        <f>Samples!$K$6</f>
        <v>C_x000D_No_x000D_LC20_x000D_-_x000D_6 hrs_x000D__x000D__x000D_</v>
      </c>
      <c r="E39" s="95" t="str">
        <f>Samples!$K$6</f>
        <v>C_x000D_No_x000D_LC20_x000D_-_x000D_6 hrs_x000D__x000D__x000D_</v>
      </c>
      <c r="F39" s="95" t="str">
        <f>Samples!$K$14</f>
        <v>GFP_x000D__x000D__x000D__x000D_6 hrs_x000D__x000D__x000D_</v>
      </c>
      <c r="G39" s="95" t="str">
        <f>Samples!$K$14</f>
        <v>GFP_x000D__x000D__x000D__x000D_6 hrs_x000D__x000D__x000D_</v>
      </c>
      <c r="H39" s="95" t="str">
        <f>Samples!$K$14</f>
        <v>GFP_x000D__x000D__x000D__x000D_6 hrs_x000D__x000D__x000D_</v>
      </c>
      <c r="I39" s="22"/>
      <c r="J39" s="22"/>
      <c r="K39" s="22"/>
      <c r="L39" s="22"/>
      <c r="M39" s="22"/>
      <c r="N39" s="98"/>
    </row>
    <row r="40" spans="2:14" ht="26.25" x14ac:dyDescent="0.3">
      <c r="B40" s="105" t="s">
        <v>39</v>
      </c>
      <c r="C40" s="95" t="str">
        <f>Samples!$K$7</f>
        <v>D_x000D_No_x000D_LC20_x000D_-_x000D_6 hrs_x000D__x000D__x000D_</v>
      </c>
      <c r="D40" s="95" t="str">
        <f>Samples!$K$7</f>
        <v>D_x000D_No_x000D_LC20_x000D_-_x000D_6 hrs_x000D__x000D__x000D_</v>
      </c>
      <c r="E40" s="95" t="str">
        <f>Samples!$K$7</f>
        <v>D_x000D_No_x000D_LC20_x000D_-_x000D_6 hrs_x000D__x000D__x000D_</v>
      </c>
      <c r="F40" s="95" t="str">
        <f>Samples!$K$15</f>
        <v>mRuby_x000D__x000D__x000D__x000D_6 hrs_x000D__x000D__x000D_</v>
      </c>
      <c r="G40" s="95" t="str">
        <f>Samples!$K$15</f>
        <v>mRuby_x000D__x000D__x000D__x000D_6 hrs_x000D__x000D__x000D_</v>
      </c>
      <c r="H40" s="95" t="str">
        <f>Samples!$K$15</f>
        <v>mRuby_x000D__x000D__x000D__x000D_6 hrs_x000D__x000D__x000D_</v>
      </c>
      <c r="I40" s="22"/>
      <c r="J40" s="22"/>
      <c r="K40" s="22"/>
      <c r="L40" s="22"/>
      <c r="M40" s="22"/>
      <c r="N40" s="98"/>
    </row>
    <row r="41" spans="2:14" ht="26.25" x14ac:dyDescent="0.3">
      <c r="B41" s="105" t="s">
        <v>40</v>
      </c>
      <c r="C41" s="95" t="str">
        <f>Samples!$K$8</f>
        <v>X_x000D_No_x000D_-_x000D_+_x000D_6 hrs_x000D__x000D__x000D_</v>
      </c>
      <c r="D41" s="95" t="str">
        <f>Samples!$K$8</f>
        <v>X_x000D_No_x000D_-_x000D_+_x000D_6 hrs_x000D__x000D__x000D_</v>
      </c>
      <c r="E41" s="95" t="str">
        <f>Samples!$K$8</f>
        <v>X_x000D_No_x000D_-_x000D_+_x000D_6 hrs_x000D__x000D__x000D_</v>
      </c>
      <c r="F41" s="95" t="str">
        <f>Samples!$K$16</f>
        <v>BFP_x000D__x000D__x000D__x000D_6 hrs_x000D__x000D__x000D_</v>
      </c>
      <c r="G41" s="95" t="str">
        <f>Samples!$K$16</f>
        <v>BFP_x000D__x000D__x000D__x000D_6 hrs_x000D__x000D__x000D_</v>
      </c>
      <c r="H41" s="95" t="str">
        <f>Samples!$K$16</f>
        <v>BFP_x000D__x000D__x000D__x000D_6 hrs_x000D__x000D__x000D_</v>
      </c>
      <c r="I41" s="22"/>
      <c r="J41" s="22"/>
      <c r="K41" s="22"/>
      <c r="L41" s="22"/>
      <c r="M41" s="22"/>
      <c r="N41" s="98"/>
    </row>
    <row r="42" spans="2:14" ht="26.25" x14ac:dyDescent="0.3">
      <c r="B42" s="105" t="s">
        <v>42</v>
      </c>
      <c r="C42" s="95" t="str">
        <f>Samples!$K$9</f>
        <v>A_x000D_No_x000D_LC41_x000D_+_x000D_6 hrs_x000D__x000D__x000D_</v>
      </c>
      <c r="D42" s="95" t="str">
        <f>Samples!$K$9</f>
        <v>A_x000D_No_x000D_LC41_x000D_+_x000D_6 hrs_x000D__x000D__x000D_</v>
      </c>
      <c r="E42" s="95" t="str">
        <f>Samples!$K$9</f>
        <v>A_x000D_No_x000D_LC41_x000D_+_x000D_6 hrs_x000D__x000D__x000D_</v>
      </c>
      <c r="F42" s="95" t="str">
        <f>Samples!$K$17</f>
        <v>ALL_x000D__x000D__x000D__x000D_6 hrs_x000D__x000D__x000D_</v>
      </c>
      <c r="G42" s="95" t="str">
        <f>Samples!$K$17</f>
        <v>ALL_x000D__x000D__x000D__x000D_6 hrs_x000D__x000D__x000D_</v>
      </c>
      <c r="H42" s="95" t="str">
        <f>Samples!$K$17</f>
        <v>ALL_x000D__x000D__x000D__x000D_6 hrs_x000D__x000D__x000D_</v>
      </c>
      <c r="I42" s="22"/>
      <c r="J42" s="22"/>
      <c r="K42" s="22"/>
      <c r="L42" s="22"/>
      <c r="M42" s="22"/>
      <c r="N42" s="98"/>
    </row>
    <row r="43" spans="2:14" ht="27" thickBot="1" x14ac:dyDescent="0.35">
      <c r="B43" s="106" t="s">
        <v>43</v>
      </c>
      <c r="C43" s="107" t="str">
        <f>Samples!$K$10</f>
        <v>B_x000D_No_x000D_LC41_x000D_+_x000D_6 hrs_x000D__x000D__x000D_</v>
      </c>
      <c r="D43" s="107" t="str">
        <f>Samples!$K$10</f>
        <v>B_x000D_No_x000D_LC41_x000D_+_x000D_6 hrs_x000D__x000D__x000D_</v>
      </c>
      <c r="E43" s="107" t="str">
        <f>Samples!$K$10</f>
        <v>B_x000D_No_x000D_LC41_x000D_+_x000D_6 hrs_x000D__x000D__x000D_</v>
      </c>
      <c r="F43" s="107" t="str">
        <f>Samples!$K$18</f>
        <v>BEADS_x000D__x000D__x000D__x000D_6 hrs_x000D__x000D__x000D_</v>
      </c>
      <c r="G43" s="107" t="str">
        <f>Samples!$K$18</f>
        <v>BEADS_x000D__x000D__x000D__x000D_6 hrs_x000D__x000D__x000D_</v>
      </c>
      <c r="H43" s="107" t="str">
        <f>Samples!$K$18</f>
        <v>BEADS_x000D__x000D__x000D__x000D_6 hrs_x000D__x000D__x000D_</v>
      </c>
      <c r="I43" s="100"/>
      <c r="J43" s="100"/>
      <c r="K43" s="100"/>
      <c r="L43" s="100"/>
      <c r="M43" s="100"/>
      <c r="N43" s="101"/>
    </row>
  </sheetData>
  <mergeCells count="4">
    <mergeCell ref="B34:N34"/>
    <mergeCell ref="B23:N23"/>
    <mergeCell ref="B8:J8"/>
    <mergeCell ref="A5:M5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G55" sqref="G55"/>
    </sheetView>
  </sheetViews>
  <sheetFormatPr defaultColWidth="11" defaultRowHeight="15.75" x14ac:dyDescent="0.25"/>
  <cols>
    <col min="1" max="3" width="11" style="10"/>
    <col min="4" max="4" width="12.625" style="10" customWidth="1"/>
    <col min="5" max="16384" width="11" style="10"/>
  </cols>
  <sheetData>
    <row r="1" spans="1:16" ht="21" x14ac:dyDescent="0.25">
      <c r="A1" s="179" t="s">
        <v>37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1"/>
    </row>
    <row r="2" spans="1:16" ht="16.5" thickBot="1" x14ac:dyDescent="0.3">
      <c r="A2" s="88"/>
      <c r="B2" s="89"/>
      <c r="C2" s="89"/>
      <c r="D2" s="89"/>
      <c r="E2" s="89"/>
      <c r="F2" s="89"/>
      <c r="G2" s="89"/>
      <c r="H2" s="108"/>
    </row>
    <row r="3" spans="1:16" ht="29.25" thickBot="1" x14ac:dyDescent="0.5">
      <c r="B3" s="173" t="s">
        <v>44</v>
      </c>
      <c r="C3" s="174"/>
      <c r="D3" s="174"/>
      <c r="E3" s="174"/>
      <c r="F3" s="174"/>
      <c r="G3" s="174"/>
      <c r="H3" s="175"/>
      <c r="J3" s="176" t="s">
        <v>44</v>
      </c>
      <c r="K3" s="177"/>
      <c r="L3" s="177"/>
      <c r="M3" s="177"/>
      <c r="N3" s="178"/>
      <c r="O3" s="90"/>
      <c r="P3" s="90"/>
    </row>
    <row r="4" spans="1:16" ht="26.25" x14ac:dyDescent="0.4">
      <c r="B4" s="91"/>
      <c r="C4" s="102">
        <v>1</v>
      </c>
      <c r="D4" s="102">
        <v>2</v>
      </c>
      <c r="E4" s="102">
        <v>3</v>
      </c>
      <c r="F4" s="102">
        <v>4</v>
      </c>
      <c r="G4" s="102">
        <v>5</v>
      </c>
      <c r="H4" s="109">
        <v>6</v>
      </c>
      <c r="J4" s="91"/>
      <c r="K4" s="92" t="s">
        <v>26</v>
      </c>
      <c r="L4" s="92" t="s">
        <v>28</v>
      </c>
      <c r="M4" s="92" t="s">
        <v>29</v>
      </c>
      <c r="N4" s="93" t="s">
        <v>31</v>
      </c>
    </row>
    <row r="5" spans="1:16" ht="26.25" x14ac:dyDescent="0.4">
      <c r="B5" s="105" t="s">
        <v>26</v>
      </c>
      <c r="C5" s="22"/>
      <c r="D5" s="22"/>
      <c r="E5" s="22"/>
      <c r="F5" s="22"/>
      <c r="G5" s="22"/>
      <c r="H5" s="98"/>
      <c r="J5" s="94">
        <v>1</v>
      </c>
      <c r="K5" s="22"/>
      <c r="L5" s="22"/>
      <c r="M5" s="22"/>
      <c r="N5" s="98"/>
    </row>
    <row r="6" spans="1:16" ht="26.25" x14ac:dyDescent="0.4">
      <c r="B6" s="105" t="s">
        <v>28</v>
      </c>
      <c r="C6" s="22"/>
      <c r="D6" s="22"/>
      <c r="E6" s="22"/>
      <c r="F6" s="22"/>
      <c r="G6" s="22"/>
      <c r="H6" s="98"/>
      <c r="J6" s="94">
        <v>2</v>
      </c>
      <c r="K6" s="22"/>
      <c r="L6" s="22"/>
      <c r="M6" s="22"/>
      <c r="N6" s="98"/>
    </row>
    <row r="7" spans="1:16" ht="26.25" x14ac:dyDescent="0.4">
      <c r="B7" s="105" t="s">
        <v>29</v>
      </c>
      <c r="C7" s="22"/>
      <c r="D7" s="22"/>
      <c r="E7" s="22"/>
      <c r="F7" s="22"/>
      <c r="G7" s="22"/>
      <c r="H7" s="98"/>
      <c r="J7" s="94">
        <v>3</v>
      </c>
      <c r="K7" s="22"/>
      <c r="L7" s="22"/>
      <c r="M7" s="22"/>
      <c r="N7" s="98"/>
    </row>
    <row r="8" spans="1:16" ht="27" thickBot="1" x14ac:dyDescent="0.45">
      <c r="B8" s="106" t="s">
        <v>31</v>
      </c>
      <c r="C8" s="100"/>
      <c r="D8" s="100"/>
      <c r="E8" s="100"/>
      <c r="F8" s="100"/>
      <c r="G8" s="100"/>
      <c r="H8" s="101"/>
      <c r="J8" s="94">
        <v>4</v>
      </c>
      <c r="K8" s="22"/>
      <c r="L8" s="22"/>
      <c r="M8" s="22"/>
      <c r="N8" s="98"/>
    </row>
    <row r="9" spans="1:16" ht="26.25" x14ac:dyDescent="0.4">
      <c r="H9" s="110"/>
      <c r="J9" s="94">
        <v>5</v>
      </c>
      <c r="K9" s="22"/>
      <c r="L9" s="22"/>
      <c r="M9" s="22"/>
      <c r="N9" s="98"/>
    </row>
    <row r="10" spans="1:16" ht="26.1" customHeight="1" thickBot="1" x14ac:dyDescent="0.45">
      <c r="H10" s="111"/>
      <c r="J10" s="112">
        <v>6</v>
      </c>
      <c r="K10" s="100"/>
      <c r="L10" s="100"/>
      <c r="M10" s="100"/>
      <c r="N10" s="101"/>
    </row>
    <row r="11" spans="1:16" ht="26.25" x14ac:dyDescent="0.25">
      <c r="H11" s="113"/>
    </row>
    <row r="12" spans="1:16" x14ac:dyDescent="0.25">
      <c r="H12" s="110"/>
    </row>
    <row r="13" spans="1:16" x14ac:dyDescent="0.25">
      <c r="H13" s="110"/>
    </row>
    <row r="14" spans="1:16" x14ac:dyDescent="0.25">
      <c r="H14" s="110"/>
    </row>
    <row r="15" spans="1:16" x14ac:dyDescent="0.25">
      <c r="H15" s="110"/>
    </row>
  </sheetData>
  <mergeCells count="3">
    <mergeCell ref="B3:H3"/>
    <mergeCell ref="J3:N3"/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E17" sqref="E17"/>
    </sheetView>
  </sheetViews>
  <sheetFormatPr defaultColWidth="11" defaultRowHeight="15.75" x14ac:dyDescent="0.25"/>
  <cols>
    <col min="1" max="16384" width="11" style="10"/>
  </cols>
  <sheetData>
    <row r="1" spans="1:20" ht="21" x14ac:dyDescent="0.25">
      <c r="A1" s="182" t="s">
        <v>38</v>
      </c>
      <c r="B1" s="183"/>
      <c r="C1" s="183"/>
      <c r="D1" s="183"/>
      <c r="E1" s="183"/>
      <c r="F1" s="183"/>
      <c r="G1" s="183"/>
      <c r="H1" s="183"/>
      <c r="I1" s="184"/>
    </row>
    <row r="2" spans="1:20" ht="16.5" thickBot="1" x14ac:dyDescent="0.3">
      <c r="A2" s="89"/>
      <c r="B2" s="89"/>
      <c r="C2" s="89"/>
      <c r="D2" s="89"/>
      <c r="E2" s="89"/>
      <c r="F2" s="89"/>
      <c r="G2" s="89"/>
      <c r="H2" s="89"/>
      <c r="I2" s="89"/>
    </row>
    <row r="3" spans="1:20" ht="29.25" thickBot="1" x14ac:dyDescent="0.5">
      <c r="B3" s="173" t="s">
        <v>44</v>
      </c>
      <c r="C3" s="174"/>
      <c r="D3" s="174"/>
      <c r="E3" s="174"/>
      <c r="F3" s="174"/>
      <c r="G3" s="174"/>
      <c r="H3" s="174"/>
      <c r="I3" s="174"/>
      <c r="J3" s="175"/>
      <c r="L3" s="176" t="s">
        <v>44</v>
      </c>
      <c r="M3" s="177"/>
      <c r="N3" s="177"/>
      <c r="O3" s="177"/>
      <c r="P3" s="177"/>
      <c r="Q3" s="177"/>
      <c r="R3" s="178"/>
      <c r="S3" s="90"/>
      <c r="T3" s="90"/>
    </row>
    <row r="4" spans="1:20" ht="26.25" x14ac:dyDescent="0.4">
      <c r="B4" s="91"/>
      <c r="C4" s="114">
        <v>1</v>
      </c>
      <c r="D4" s="102">
        <v>2</v>
      </c>
      <c r="E4" s="102">
        <v>3</v>
      </c>
      <c r="F4" s="102">
        <v>4</v>
      </c>
      <c r="G4" s="102">
        <v>5</v>
      </c>
      <c r="H4" s="102">
        <v>6</v>
      </c>
      <c r="I4" s="115">
        <v>7</v>
      </c>
      <c r="J4" s="104">
        <v>8</v>
      </c>
      <c r="L4" s="91"/>
      <c r="M4" s="92" t="s">
        <v>26</v>
      </c>
      <c r="N4" s="92" t="s">
        <v>28</v>
      </c>
      <c r="O4" s="92" t="s">
        <v>29</v>
      </c>
      <c r="P4" s="92" t="s">
        <v>31</v>
      </c>
      <c r="Q4" s="92" t="s">
        <v>39</v>
      </c>
      <c r="R4" s="93" t="s">
        <v>40</v>
      </c>
    </row>
    <row r="5" spans="1:20" ht="26.25" x14ac:dyDescent="0.4">
      <c r="B5" s="105" t="s">
        <v>26</v>
      </c>
      <c r="C5" s="116"/>
      <c r="D5" s="22"/>
      <c r="E5" s="22"/>
      <c r="F5" s="22"/>
      <c r="G5" s="22"/>
      <c r="H5" s="22"/>
      <c r="I5" s="117"/>
      <c r="J5" s="98"/>
      <c r="L5" s="94">
        <v>1</v>
      </c>
      <c r="M5" s="22"/>
      <c r="N5" s="22"/>
      <c r="O5" s="22"/>
      <c r="P5" s="22"/>
      <c r="Q5" s="22"/>
      <c r="R5" s="98"/>
    </row>
    <row r="6" spans="1:20" ht="26.25" x14ac:dyDescent="0.4">
      <c r="B6" s="105" t="s">
        <v>28</v>
      </c>
      <c r="C6" s="116"/>
      <c r="D6" s="22"/>
      <c r="E6" s="22"/>
      <c r="F6" s="22"/>
      <c r="G6" s="22"/>
      <c r="H6" s="22"/>
      <c r="I6" s="117"/>
      <c r="J6" s="98"/>
      <c r="L6" s="94">
        <v>2</v>
      </c>
      <c r="M6" s="22"/>
      <c r="N6" s="22"/>
      <c r="O6" s="22"/>
      <c r="P6" s="22"/>
      <c r="Q6" s="22"/>
      <c r="R6" s="98"/>
    </row>
    <row r="7" spans="1:20" ht="26.25" x14ac:dyDescent="0.4">
      <c r="B7" s="105" t="s">
        <v>29</v>
      </c>
      <c r="C7" s="116"/>
      <c r="D7" s="22"/>
      <c r="E7" s="22"/>
      <c r="F7" s="22"/>
      <c r="G7" s="22"/>
      <c r="H7" s="22"/>
      <c r="I7" s="117"/>
      <c r="J7" s="98"/>
      <c r="L7" s="94">
        <v>3</v>
      </c>
      <c r="M7" s="22"/>
      <c r="N7" s="22"/>
      <c r="O7" s="22"/>
      <c r="P7" s="22"/>
      <c r="Q7" s="22"/>
      <c r="R7" s="98"/>
    </row>
    <row r="8" spans="1:20" ht="26.25" x14ac:dyDescent="0.4">
      <c r="B8" s="105" t="s">
        <v>31</v>
      </c>
      <c r="C8" s="116"/>
      <c r="D8" s="22"/>
      <c r="E8" s="22"/>
      <c r="F8" s="22"/>
      <c r="G8" s="22"/>
      <c r="H8" s="22"/>
      <c r="I8" s="117"/>
      <c r="J8" s="98"/>
      <c r="L8" s="94">
        <v>4</v>
      </c>
      <c r="M8" s="22"/>
      <c r="N8" s="22"/>
      <c r="O8" s="22"/>
      <c r="P8" s="22"/>
      <c r="Q8" s="22"/>
      <c r="R8" s="98"/>
    </row>
    <row r="9" spans="1:20" ht="26.25" x14ac:dyDescent="0.4">
      <c r="B9" s="105" t="s">
        <v>39</v>
      </c>
      <c r="C9" s="116"/>
      <c r="D9" s="22"/>
      <c r="E9" s="22"/>
      <c r="F9" s="22"/>
      <c r="G9" s="22"/>
      <c r="H9" s="22"/>
      <c r="I9" s="117"/>
      <c r="J9" s="98"/>
      <c r="L9" s="94">
        <v>5</v>
      </c>
      <c r="M9" s="22"/>
      <c r="N9" s="22"/>
      <c r="O9" s="22"/>
      <c r="P9" s="22"/>
      <c r="Q9" s="22"/>
      <c r="R9" s="98"/>
    </row>
    <row r="10" spans="1:20" ht="27" thickBot="1" x14ac:dyDescent="0.45">
      <c r="B10" s="106" t="s">
        <v>40</v>
      </c>
      <c r="C10" s="118"/>
      <c r="D10" s="100"/>
      <c r="E10" s="100"/>
      <c r="F10" s="100"/>
      <c r="G10" s="100"/>
      <c r="H10" s="100"/>
      <c r="I10" s="119"/>
      <c r="J10" s="101"/>
      <c r="L10" s="94">
        <v>6</v>
      </c>
      <c r="M10" s="22"/>
      <c r="N10" s="22"/>
      <c r="O10" s="22"/>
      <c r="P10" s="22"/>
      <c r="Q10" s="22"/>
      <c r="R10" s="98"/>
    </row>
    <row r="11" spans="1:20" ht="26.25" x14ac:dyDescent="0.4">
      <c r="L11" s="97">
        <v>7</v>
      </c>
      <c r="M11" s="22"/>
      <c r="N11" s="22"/>
      <c r="O11" s="22"/>
      <c r="P11" s="22"/>
      <c r="Q11" s="22"/>
      <c r="R11" s="98"/>
    </row>
    <row r="12" spans="1:20" ht="24" customHeight="1" thickBot="1" x14ac:dyDescent="0.45">
      <c r="L12" s="99">
        <v>8</v>
      </c>
      <c r="M12" s="100"/>
      <c r="N12" s="100"/>
      <c r="O12" s="100"/>
      <c r="P12" s="100"/>
      <c r="Q12" s="100"/>
      <c r="R12" s="101"/>
    </row>
  </sheetData>
  <mergeCells count="3">
    <mergeCell ref="B3:J3"/>
    <mergeCell ref="L3:R3"/>
    <mergeCell ref="A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</vt:lpstr>
      <vt:lpstr>TASBEConfig</vt:lpstr>
      <vt:lpstr>Cytometer</vt:lpstr>
      <vt:lpstr>Samples</vt:lpstr>
      <vt:lpstr>96w</vt:lpstr>
      <vt:lpstr>24w</vt:lpstr>
      <vt:lpstr>48w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2018-06-21T12:31:33Z</dcterms:created>
  <dcterms:modified xsi:type="dcterms:W3CDTF">2018-06-27T17:25:10Z</dcterms:modified>
</cp:coreProperties>
</file>