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SynBio\Template\"/>
    </mc:Choice>
  </mc:AlternateContent>
  <bookViews>
    <workbookView xWindow="-40860" yWindow="2835" windowWidth="28035" windowHeight="15945"/>
  </bookViews>
  <sheets>
    <sheet name="Experiment" sheetId="6" r:id="rId1"/>
    <sheet name="Cytometer" sheetId="1" r:id="rId2"/>
    <sheet name="Samples" sheetId="2" r:id="rId3"/>
    <sheet name="96w" sheetId="5" r:id="rId4"/>
    <sheet name="24w" sheetId="3" r:id="rId5"/>
    <sheet name="48w" sheetId="4" r:id="rId6"/>
    <sheet name="Additional Setting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D24" i="2" l="1"/>
  <c r="A4" i="2"/>
  <c r="A5" i="2" s="1"/>
  <c r="A6" i="2" s="1"/>
  <c r="K3" i="2" l="1"/>
  <c r="B22" i="1" l="1"/>
  <c r="E36" i="5" l="1"/>
  <c r="D36" i="5"/>
  <c r="C36" i="5"/>
  <c r="C12" i="5"/>
  <c r="C11" i="5"/>
  <c r="C10" i="5"/>
  <c r="K4" i="2"/>
  <c r="E37" i="5" s="1"/>
  <c r="K5" i="2"/>
  <c r="E38" i="5" s="1"/>
  <c r="K6" i="2"/>
  <c r="E39" i="5" s="1"/>
  <c r="K7" i="2"/>
  <c r="C40" i="5" s="1"/>
  <c r="K8" i="2"/>
  <c r="E41" i="5" s="1"/>
  <c r="K9" i="2"/>
  <c r="E42" i="5" s="1"/>
  <c r="K10" i="2"/>
  <c r="J12" i="5" s="1"/>
  <c r="K11" i="2"/>
  <c r="C15" i="5" s="1"/>
  <c r="K12" i="2"/>
  <c r="H37" i="5" s="1"/>
  <c r="K13" i="2"/>
  <c r="G38" i="5" s="1"/>
  <c r="K14" i="2"/>
  <c r="H39" i="5" s="1"/>
  <c r="K15" i="2"/>
  <c r="H40" i="5" s="1"/>
  <c r="K16" i="2"/>
  <c r="H15" i="5" s="1"/>
  <c r="K17" i="2"/>
  <c r="G42" i="5" s="1"/>
  <c r="K18" i="2"/>
  <c r="H43" i="5" s="1"/>
  <c r="C30" i="6"/>
  <c r="C23" i="6"/>
  <c r="C22" i="6"/>
  <c r="E13" i="5" l="1"/>
  <c r="H11" i="5"/>
  <c r="D15" i="5"/>
  <c r="D10" i="5"/>
  <c r="D40" i="5"/>
  <c r="D41" i="5"/>
  <c r="E12" i="5"/>
  <c r="D38" i="5"/>
  <c r="E10" i="5"/>
  <c r="E15" i="5"/>
  <c r="F41" i="5"/>
  <c r="D11" i="5"/>
  <c r="G41" i="5"/>
  <c r="D12" i="5"/>
  <c r="C38" i="5"/>
  <c r="H10" i="5"/>
  <c r="H12" i="5"/>
  <c r="H38" i="5"/>
  <c r="F38" i="5"/>
  <c r="H42" i="5"/>
  <c r="D13" i="5"/>
  <c r="C39" i="5"/>
  <c r="H36" i="5"/>
  <c r="E11" i="5"/>
  <c r="D14" i="5"/>
  <c r="F37" i="5"/>
  <c r="E40" i="5"/>
  <c r="E14" i="5"/>
  <c r="G37" i="5"/>
  <c r="F10" i="5"/>
  <c r="F11" i="5"/>
  <c r="F12" i="5"/>
  <c r="F13" i="5"/>
  <c r="F14" i="5"/>
  <c r="F15" i="5"/>
  <c r="F36" i="5"/>
  <c r="D39" i="5"/>
  <c r="F40" i="5"/>
  <c r="H41" i="5"/>
  <c r="D43" i="5"/>
  <c r="G10" i="5"/>
  <c r="G11" i="5"/>
  <c r="G12" i="5"/>
  <c r="G13" i="5"/>
  <c r="G14" i="5"/>
  <c r="G15" i="5"/>
  <c r="G36" i="5"/>
  <c r="G40" i="5"/>
  <c r="C42" i="5"/>
  <c r="E43" i="5"/>
  <c r="C43" i="5"/>
  <c r="H13" i="5"/>
  <c r="H14" i="5"/>
  <c r="F39" i="5"/>
  <c r="D42" i="5"/>
  <c r="F43" i="5"/>
  <c r="I10" i="5"/>
  <c r="I11" i="5"/>
  <c r="I12" i="5"/>
  <c r="I13" i="5"/>
  <c r="I14" i="5"/>
  <c r="I15" i="5"/>
  <c r="C37" i="5"/>
  <c r="G39" i="5"/>
  <c r="C41" i="5"/>
  <c r="G43" i="5"/>
  <c r="J10" i="5"/>
  <c r="J11" i="5"/>
  <c r="J13" i="5"/>
  <c r="J14" i="5"/>
  <c r="J15" i="5"/>
  <c r="D37" i="5"/>
  <c r="F42" i="5"/>
  <c r="C13" i="5"/>
  <c r="C14" i="5"/>
  <c r="A7" i="2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<sst xmlns="http://schemas.openxmlformats.org/spreadsheetml/2006/main" count="402" uniqueCount="279">
  <si>
    <t>AF01</t>
  </si>
  <si>
    <t>blank plasmid</t>
  </si>
  <si>
    <t>none</t>
  </si>
  <si>
    <t>Channel
(1 to 8)</t>
  </si>
  <si>
    <t>Channel
name
(Area)</t>
  </si>
  <si>
    <t>Excitation
wavelength (nm)</t>
  </si>
  <si>
    <t>Bandpass Emission Filter
(center nm/ width nm)</t>
  </si>
  <si>
    <t>GFP</t>
  </si>
  <si>
    <t>GFP-A</t>
  </si>
  <si>
    <t>510/10</t>
  </si>
  <si>
    <t>BFP</t>
  </si>
  <si>
    <t>BFP-A</t>
  </si>
  <si>
    <t>all</t>
  </si>
  <si>
    <t>EXPERIMENT COMPONENTS:</t>
  </si>
  <si>
    <t>SAMPLE
NUMBER</t>
  </si>
  <si>
    <t>DOSE</t>
  </si>
  <si>
    <t>Flp</t>
  </si>
  <si>
    <t>shFF4</t>
  </si>
  <si>
    <t>DOX</t>
  </si>
  <si>
    <t>TIME</t>
  </si>
  <si>
    <t>X</t>
  </si>
  <si>
    <t>No</t>
  </si>
  <si>
    <t>-</t>
  </si>
  <si>
    <t>6 hrs</t>
  </si>
  <si>
    <t>A</t>
  </si>
  <si>
    <t>LC41</t>
  </si>
  <si>
    <t>B</t>
  </si>
  <si>
    <t>C</t>
  </si>
  <si>
    <t>LC20</t>
  </si>
  <si>
    <t>D</t>
  </si>
  <si>
    <t>+</t>
  </si>
  <si>
    <t>Blank</t>
  </si>
  <si>
    <t>mRuby</t>
  </si>
  <si>
    <t>24 WELL PLATE</t>
  </si>
  <si>
    <t>48 WELL PLATE</t>
  </si>
  <si>
    <t>E</t>
  </si>
  <si>
    <t>F</t>
  </si>
  <si>
    <t>96 WELL PLATE</t>
  </si>
  <si>
    <t>G</t>
  </si>
  <si>
    <t>H</t>
  </si>
  <si>
    <t>Plate 1</t>
  </si>
  <si>
    <t>SpheroTech RCP-30-5A</t>
  </si>
  <si>
    <t>JHT2</t>
  </si>
  <si>
    <t>Plus/minus experiments with no Flp present to determine basal expression (leakiness) of reporter. Experimental conditions the same as in HT143, substituting a blank plasmid (BW363) for the TRE-Flp-shFF4 plasmid (BW2909).</t>
  </si>
  <si>
    <t>Justin Letendre, Ben Weinberg, Katherine Kiwimagi, Jake Beal</t>
  </si>
  <si>
    <t>Justin Letendre</t>
  </si>
  <si>
    <t>DOX DOSES (ng/mL)</t>
  </si>
  <si>
    <t>–</t>
  </si>
  <si>
    <t>DNA Doses, ng</t>
  </si>
  <si>
    <t>FlpO</t>
  </si>
  <si>
    <t>^^Dose B from HT143</t>
  </si>
  <si>
    <t>SAMPLE NAME</t>
  </si>
  <si>
    <t>B1,B2,B3</t>
  </si>
  <si>
    <t>A1,A2,A3</t>
  </si>
  <si>
    <t>C1,C2,C3</t>
  </si>
  <si>
    <t>D1,D2,D3</t>
  </si>
  <si>
    <t>E1,E2,E3</t>
  </si>
  <si>
    <t>F1,F2,F3</t>
  </si>
  <si>
    <t>G1,G2,G3</t>
  </si>
  <si>
    <t>H1,H2,H3</t>
  </si>
  <si>
    <t>A4,A5,A6</t>
  </si>
  <si>
    <t>B4,B5,B6</t>
  </si>
  <si>
    <t>C4,C5,C6</t>
  </si>
  <si>
    <t>D4,D5,D6</t>
  </si>
  <si>
    <t>E4,E5,E6</t>
  </si>
  <si>
    <t>F4,F5,F6</t>
  </si>
  <si>
    <t>G4,G5,G6</t>
  </si>
  <si>
    <t>H4,H5,H6</t>
  </si>
  <si>
    <t>File Names 1
(96w)</t>
  </si>
  <si>
    <t>File Names 2
(96w)</t>
  </si>
  <si>
    <t>File Names 3
(96w)</t>
  </si>
  <si>
    <t>SAMPLE LOCATION(s)</t>
  </si>
  <si>
    <t>mRuby2-A</t>
  </si>
  <si>
    <t>610/20</t>
  </si>
  <si>
    <t>450/50</t>
  </si>
  <si>
    <t>g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</si>
  <si>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</si>
  <si>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</si>
  <si>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</si>
  <si>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</si>
  <si>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</si>
  <si>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</si>
  <si>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</si>
  <si>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Number of
channels</t>
  </si>
  <si>
    <t>Range Min (log10)</t>
  </si>
  <si>
    <t>Color Translation</t>
  </si>
  <si>
    <t>Plot Path</t>
  </si>
  <si>
    <t>Secondary Bead Channel (leave blank if NA)</t>
  </si>
  <si>
    <t>Display Translation Plot</t>
  </si>
  <si>
    <t>Display Noise Plot</t>
  </si>
  <si>
    <t>2,2,2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</si>
  <si>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</si>
  <si>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</si>
  <si>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</si>
  <si>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</si>
  <si>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</si>
  <si>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</si>
  <si>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</si>
  <si>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</si>
  <si>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</si>
  <si>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</si>
  <si>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</si>
  <si>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</si>
  <si>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</si>
  <si>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</si>
  <si>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</si>
  <si>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</si>
  <si>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</si>
  <si>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</si>
  <si>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</si>
  <si>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</si>
  <si>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</si>
  <si>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</si>
  <si>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</si>
  <si>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</si>
  <si>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</si>
  <si>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</si>
  <si>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</si>
  <si>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</si>
  <si>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</si>
  <si>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</si>
  <si>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</si>
  <si>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</si>
  <si>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</si>
  <si>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FITC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</si>
  <si>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</si>
  <si>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</si>
  <si>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</si>
  <si>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</si>
  <si>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</si>
  <si>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</si>
  <si>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</si>
  <si>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</si>
  <si>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</si>
  <si>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</si>
  <si>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</si>
  <si>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</si>
  <si>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</si>
  <si>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</si>
  <si>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</si>
  <si>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</si>
  <si>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</si>
  <si>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</si>
  <si>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</si>
  <si>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</si>
  <si>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</si>
  <si>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</si>
  <si>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</si>
  <si>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Exlude from Batch Analysis</t>
  </si>
  <si>
    <t>Default Value</t>
  </si>
  <si>
    <t>Experiment Name</t>
  </si>
  <si>
    <t>Dose Information</t>
  </si>
  <si>
    <t>Date</t>
  </si>
  <si>
    <t>Cytometry #</t>
  </si>
  <si>
    <t>Plate #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</si>
  <si>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</si>
  <si>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</si>
  <si>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</si>
  <si>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</si>
  <si>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</si>
  <si>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</si>
  <si>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</si>
  <si>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</si>
  <si>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</si>
  <si>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</si>
  <si>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</si>
  <si>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</si>
  <si>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</si>
  <si>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</si>
  <si>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</si>
  <si>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</si>
  <si>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Note: This sheet lists out the samples and their corresponding locations and filenames. It is also used for batch analysis.</t>
  </si>
  <si>
    <t>Note: This sheet contains all of the experiment overview information.</t>
  </si>
  <si>
    <t>Min Valid Count</t>
  </si>
  <si>
    <t>Pem Drop Threshold</t>
  </si>
  <si>
    <t>Use Auto Fluorescence</t>
  </si>
  <si>
    <t>Min Fraction Active</t>
  </si>
  <si>
    <t>Construct ID</t>
  </si>
  <si>
    <t>Bead Model</t>
  </si>
  <si>
    <t>Lot (Bead Batch)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</si>
  <si>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</si>
  <si>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</si>
  <si>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</si>
  <si>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</si>
  <si>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</si>
  <si>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</si>
  <si>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</si>
  <si>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</si>
  <si>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</si>
  <si>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</si>
  <si>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</si>
  <si>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</si>
  <si>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</si>
  <si>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</si>
  <si>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</si>
  <si>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</si>
  <si>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</si>
  <si>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</si>
  <si>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</si>
  <si>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</si>
  <si>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</si>
  <si>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</si>
  <si>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</si>
  <si>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</si>
  <si>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</si>
  <si>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</si>
  <si>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</si>
  <si>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</si>
  <si>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</si>
  <si>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</si>
  <si>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</si>
  <si>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</si>
  <si>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</si>
  <si>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</si>
  <si>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</si>
  <si>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</si>
  <si>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</si>
  <si>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</si>
  <si>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</si>
  <si>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</si>
  <si>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</si>
  <si>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</si>
  <si>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</si>
  <si>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</si>
  <si>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</si>
  <si>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</si>
  <si>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</si>
  <si>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</si>
  <si>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</si>
  <si>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</si>
  <si>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</si>
  <si>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</si>
  <si>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</si>
  <si>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</si>
  <si>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</si>
  <si>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</si>
  <si>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Output</t>
  </si>
  <si>
    <t>Input</t>
  </si>
  <si>
    <t>Constitutive</t>
  </si>
  <si>
    <t>Additional Preferences for Color Model</t>
  </si>
  <si>
    <t>Additional Preferences for Batch Analysis</t>
  </si>
  <si>
    <t>Output Filename</t>
  </si>
  <si>
    <t>Bin Sequence: Min Bin</t>
  </si>
  <si>
    <t>Bin Sequence: Bins per Decade</t>
  </si>
  <si>
    <t>Bin Sequence: Max Bin</t>
  </si>
  <si>
    <t>JHT2-batch.mat</t>
  </si>
  <si>
    <t>histogram</t>
  </si>
  <si>
    <t>Settings controlling histogram plotting preferences</t>
  </si>
  <si>
    <t>histogram.displayLegend</t>
  </si>
  <si>
    <t>If true, displays legend in bin statistics graphs</t>
  </si>
  <si>
    <t>Variable?</t>
  </si>
  <si>
    <t>Notes</t>
  </si>
  <si>
    <t>Exp Name</t>
  </si>
  <si>
    <t>Filename Template</t>
  </si>
  <si>
    <t xml:space="preserve"> 1_2_3_4_5.fcs</t>
  </si>
  <si>
    <t>Experiment Description</t>
  </si>
  <si>
    <t>Designed by</t>
  </si>
  <si>
    <t>Performed by</t>
  </si>
  <si>
    <t>Value (blank=default)</t>
  </si>
  <si>
    <t>Data Directory Stem</t>
  </si>
  <si>
    <t>Fluorescent</t>
  </si>
  <si>
    <t>Line Color (r/g/b/c/m/y/k)</t>
  </si>
  <si>
    <t>Relevant Channels (list channel #s or "all")</t>
  </si>
  <si>
    <t>Translation Channel Min (ignore data for ith channel if below 10^[min(i)])</t>
  </si>
  <si>
    <t>beads.validateAllChannels</t>
  </si>
  <si>
    <t>If true, check all channels for likely bead problems; otherwise, check only ERF channel</t>
  </si>
  <si>
    <t>Output File Name (expname-ColorModel</t>
  </si>
  <si>
    <t>Note: This sheet is used to generate the Color Model.</t>
  </si>
  <si>
    <t>OutputSettings.FixedInputAxis</t>
  </si>
  <si>
    <t>Set to fix limit min,max of input plot axis</t>
  </si>
  <si>
    <t>Stem Name (expname)</t>
  </si>
  <si>
    <t>CM Filename (override Cytometer CM)</t>
  </si>
  <si>
    <t>plots_CM/</t>
  </si>
  <si>
    <t>Beads</t>
  </si>
  <si>
    <t>All</t>
  </si>
  <si>
    <t>C:/Users/coverney/Documents/TASBE/TASBEFlowAnalytics-Tutorial/FCS/</t>
  </si>
  <si>
    <t>../plots_batch/</t>
  </si>
  <si>
    <t>Plate1</t>
  </si>
  <si>
    <t>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</si>
</sst>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800000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Font="1"/>
    <xf numFmtId="0" fontId="2" fillId="4" borderId="11" xfId="0" applyFont="1" applyFill="1" applyBorder="1" applyAlignment="1">
      <alignment horizontal="center" vertical="center"/>
    </xf>
    <xf numFmtId="0" fontId="0" fillId="0" borderId="4" xfId="0" applyFont="1" applyBorder="1"/>
    <xf numFmtId="0" fontId="9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3" fillId="0" borderId="4" xfId="0" applyFont="1" applyBorder="1"/>
    <xf numFmtId="0" fontId="3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center" vertical="top"/>
    </xf>
    <xf numFmtId="0" fontId="14" fillId="0" borderId="4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1" xfId="0" applyFont="1" applyBorder="1" applyAlignment="1"/>
    <xf numFmtId="0" fontId="3" fillId="6" borderId="18" xfId="0" applyFont="1" applyFill="1" applyBorder="1" applyAlignment="1">
      <alignment horizontal="center" vertical="top"/>
    </xf>
    <xf numFmtId="0" fontId="3" fillId="6" borderId="19" xfId="0" applyFont="1" applyFill="1" applyBorder="1" applyAlignment="1">
      <alignment horizontal="center" vertical="top"/>
    </xf>
    <xf numFmtId="0" fontId="3" fillId="6" borderId="19" xfId="0" applyFont="1" applyFill="1" applyBorder="1" applyAlignment="1">
      <alignment horizontal="center" vertical="center"/>
    </xf>
    <xf numFmtId="0" fontId="0" fillId="6" borderId="19" xfId="0" applyFont="1" applyFill="1" applyBorder="1"/>
    <xf numFmtId="0" fontId="0" fillId="6" borderId="20" xfId="0" applyFont="1" applyFill="1" applyBorder="1"/>
    <xf numFmtId="0" fontId="3" fillId="6" borderId="10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 shrinkToFit="1"/>
    </xf>
    <xf numFmtId="0" fontId="0" fillId="0" borderId="0" xfId="0" applyFont="1" applyBorder="1" applyAlignment="1">
      <alignment vertical="center"/>
    </xf>
    <xf numFmtId="0" fontId="3" fillId="5" borderId="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  <xf numFmtId="0" fontId="3" fillId="0" borderId="26" xfId="0" applyFont="1" applyBorder="1" applyAlignment="1">
      <alignment horizontal="center" vertical="top" wrapText="1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18" fillId="0" borderId="0" xfId="0" applyFont="1" applyBorder="1" applyAlignment="1"/>
    <xf numFmtId="0" fontId="0" fillId="0" borderId="10" xfId="0" applyFont="1" applyBorder="1"/>
    <xf numFmtId="0" fontId="19" fillId="0" borderId="8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9" xfId="0" applyFont="1" applyBorder="1"/>
    <xf numFmtId="0" fontId="6" fillId="0" borderId="4" xfId="0" applyFont="1" applyBorder="1"/>
    <xf numFmtId="0" fontId="6" fillId="0" borderId="14" xfId="0" applyFont="1" applyBorder="1"/>
    <xf numFmtId="0" fontId="19" fillId="0" borderId="9" xfId="0" applyFont="1" applyFill="1" applyBorder="1"/>
    <xf numFmtId="0" fontId="0" fillId="0" borderId="14" xfId="0" applyFont="1" applyBorder="1"/>
    <xf numFmtId="0" fontId="19" fillId="0" borderId="15" xfId="0" applyFont="1" applyFill="1" applyBorder="1"/>
    <xf numFmtId="0" fontId="0" fillId="0" borderId="11" xfId="0" applyFont="1" applyBorder="1"/>
    <xf numFmtId="0" fontId="0" fillId="0" borderId="16" xfId="0" applyFont="1" applyBorder="1"/>
    <xf numFmtId="0" fontId="19" fillId="0" borderId="8" xfId="0" applyFont="1" applyBorder="1"/>
    <xf numFmtId="0" fontId="19" fillId="0" borderId="8" xfId="0" applyFont="1" applyFill="1" applyBorder="1"/>
    <xf numFmtId="0" fontId="19" fillId="0" borderId="17" xfId="0" applyFont="1" applyFill="1" applyBorder="1"/>
    <xf numFmtId="0" fontId="19" fillId="0" borderId="9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6" fillId="0" borderId="11" xfId="0" applyFont="1" applyBorder="1"/>
    <xf numFmtId="0" fontId="3" fillId="0" borderId="0" xfId="0" applyFont="1" applyFill="1" applyBorder="1" applyAlignment="1">
      <alignment vertical="top"/>
    </xf>
    <xf numFmtId="0" fontId="19" fillId="0" borderId="17" xfId="0" applyFont="1" applyBorder="1"/>
    <xf numFmtId="0" fontId="20" fillId="0" borderId="0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vertical="center"/>
    </xf>
    <xf numFmtId="0" fontId="19" fillId="0" borderId="15" xfId="0" applyFont="1" applyBorder="1"/>
    <xf numFmtId="0" fontId="21" fillId="0" borderId="0" xfId="0" applyFont="1" applyFill="1" applyBorder="1" applyAlignment="1">
      <alignment horizontal="center" vertical="center"/>
    </xf>
    <xf numFmtId="0" fontId="19" fillId="0" borderId="6" xfId="0" applyFont="1" applyBorder="1"/>
    <xf numFmtId="0" fontId="19" fillId="0" borderId="5" xfId="0" applyFont="1" applyFill="1" applyBorder="1"/>
    <xf numFmtId="0" fontId="0" fillId="0" borderId="3" xfId="0" applyFont="1" applyBorder="1"/>
    <xf numFmtId="0" fontId="0" fillId="0" borderId="1" xfId="0" applyFont="1" applyBorder="1"/>
    <xf numFmtId="0" fontId="0" fillId="0" borderId="12" xfId="0" applyFont="1" applyBorder="1"/>
    <xf numFmtId="0" fontId="0" fillId="0" borderId="13" xfId="0" applyFont="1" applyBorder="1"/>
    <xf numFmtId="0" fontId="2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Protection="1"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3" fillId="10" borderId="8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25" xfId="0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3" fillId="10" borderId="7" xfId="0" applyFont="1" applyFill="1" applyBorder="1" applyAlignment="1" applyProtection="1">
      <alignment wrapText="1"/>
      <protection locked="0"/>
    </xf>
    <xf numFmtId="0" fontId="0" fillId="0" borderId="7" xfId="0" applyFont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3" fillId="10" borderId="7" xfId="0" applyFont="1" applyFill="1" applyBorder="1" applyProtection="1">
      <protection locked="0"/>
    </xf>
    <xf numFmtId="0" fontId="0" fillId="10" borderId="7" xfId="0" applyFont="1" applyFill="1" applyBorder="1" applyProtection="1">
      <protection locked="0"/>
    </xf>
    <xf numFmtId="0" fontId="0" fillId="0" borderId="7" xfId="0" applyFont="1" applyBorder="1" applyProtection="1">
      <protection locked="0"/>
    </xf>
    <xf numFmtId="0" fontId="4" fillId="9" borderId="21" xfId="0" applyFont="1" applyFill="1" applyBorder="1" applyAlignment="1" applyProtection="1">
      <alignment horizontal="left" vertical="center"/>
      <protection locked="0"/>
    </xf>
    <xf numFmtId="0" fontId="4" fillId="9" borderId="22" xfId="0" applyFont="1" applyFill="1" applyBorder="1" applyAlignment="1" applyProtection="1">
      <alignment vertical="center" wrapText="1"/>
      <protection locked="0"/>
    </xf>
    <xf numFmtId="0" fontId="4" fillId="9" borderId="22" xfId="0" applyFont="1" applyFill="1" applyBorder="1" applyAlignment="1" applyProtection="1">
      <alignment horizontal="center" vertical="center" wrapText="1"/>
      <protection locked="0"/>
    </xf>
    <xf numFmtId="0" fontId="4" fillId="9" borderId="23" xfId="0" applyFont="1" applyFill="1" applyBorder="1" applyAlignment="1" applyProtection="1">
      <alignment horizontal="center" vertical="center"/>
    </xf>
    <xf numFmtId="0" fontId="3" fillId="10" borderId="25" xfId="0" applyFont="1" applyFill="1" applyBorder="1" applyProtection="1">
      <protection locked="0"/>
    </xf>
    <xf numFmtId="0" fontId="3" fillId="10" borderId="33" xfId="0" applyFont="1" applyFill="1" applyBorder="1" applyAlignment="1" applyProtection="1">
      <alignment horizontal="center" vertical="center" wrapText="1"/>
    </xf>
    <xf numFmtId="0" fontId="0" fillId="2" borderId="33" xfId="0" applyFont="1" applyFill="1" applyBorder="1" applyAlignment="1" applyProtection="1">
      <alignment horizontal="center" vertical="center" wrapText="1"/>
    </xf>
    <xf numFmtId="0" fontId="0" fillId="2" borderId="33" xfId="0" applyFont="1" applyFill="1" applyBorder="1" applyAlignment="1" applyProtection="1">
      <alignment horizontal="center"/>
    </xf>
    <xf numFmtId="0" fontId="0" fillId="10" borderId="33" xfId="0" applyFill="1" applyBorder="1" applyProtection="1"/>
    <xf numFmtId="0" fontId="0" fillId="2" borderId="33" xfId="0" applyFill="1" applyBorder="1" applyAlignment="1" applyProtection="1">
      <alignment horizontal="center"/>
    </xf>
    <xf numFmtId="0" fontId="0" fillId="0" borderId="34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6" xfId="0" applyFont="1" applyBorder="1" applyProtection="1">
      <protection locked="0"/>
    </xf>
    <xf numFmtId="0" fontId="0" fillId="2" borderId="35" xfId="0" applyFill="1" applyBorder="1" applyAlignment="1" applyProtection="1">
      <alignment horizontal="center"/>
    </xf>
    <xf numFmtId="0" fontId="0" fillId="0" borderId="7" xfId="0" quotePrefix="1" applyFont="1" applyBorder="1" applyProtection="1">
      <protection locked="0"/>
    </xf>
    <xf numFmtId="0" fontId="10" fillId="4" borderId="15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0" fillId="0" borderId="8" xfId="0" applyFont="1" applyBorder="1"/>
    <xf numFmtId="0" fontId="0" fillId="0" borderId="17" xfId="0" applyFont="1" applyBorder="1"/>
    <xf numFmtId="0" fontId="10" fillId="4" borderId="15" xfId="0" applyFont="1" applyFill="1" applyBorder="1"/>
    <xf numFmtId="0" fontId="2" fillId="4" borderId="11" xfId="0" applyFont="1" applyFill="1" applyBorder="1"/>
    <xf numFmtId="0" fontId="11" fillId="3" borderId="11" xfId="0" applyFont="1" applyFill="1" applyBorder="1"/>
    <xf numFmtId="0" fontId="5" fillId="3" borderId="11" xfId="0" applyFont="1" applyFill="1" applyBorder="1"/>
    <xf numFmtId="0" fontId="8" fillId="3" borderId="8" xfId="0" applyFont="1" applyFill="1" applyBorder="1"/>
    <xf numFmtId="0" fontId="3" fillId="3" borderId="8" xfId="0" applyFont="1" applyFill="1" applyBorder="1"/>
    <xf numFmtId="0" fontId="11" fillId="0" borderId="15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1" fillId="0" borderId="8" xfId="0" applyFont="1" applyFill="1" applyBorder="1"/>
    <xf numFmtId="0" fontId="11" fillId="0" borderId="10" xfId="0" applyFont="1" applyFill="1" applyBorder="1" applyAlignment="1">
      <alignment wrapText="1"/>
    </xf>
    <xf numFmtId="0" fontId="11" fillId="0" borderId="10" xfId="0" applyFont="1" applyFill="1" applyBorder="1"/>
    <xf numFmtId="0" fontId="11" fillId="3" borderId="8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vertical="center"/>
    </xf>
    <xf numFmtId="0" fontId="11" fillId="1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3" fillId="10" borderId="18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top" wrapText="1"/>
    </xf>
    <xf numFmtId="0" fontId="3" fillId="10" borderId="19" xfId="0" applyFont="1" applyFill="1" applyBorder="1" applyAlignment="1">
      <alignment horizontal="center" vertical="top" wrapText="1"/>
    </xf>
    <xf numFmtId="0" fontId="3" fillId="10" borderId="20" xfId="0" applyFont="1" applyFill="1" applyBorder="1" applyAlignment="1">
      <alignment horizontal="center" vertical="top" wrapText="1"/>
    </xf>
    <xf numFmtId="0" fontId="22" fillId="2" borderId="29" xfId="0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2" fillId="2" borderId="32" xfId="0" applyFont="1" applyFill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 vertical="center" wrapText="1"/>
    </xf>
    <xf numFmtId="0" fontId="10" fillId="4" borderId="4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/>
    <xf numFmtId="0" fontId="0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E13" sqref="E13:F13"/>
    </sheetView>
  </sheetViews>
  <sheetFormatPr defaultColWidth="10.875" defaultRowHeight="15.75" x14ac:dyDescent="0.25"/>
  <cols>
    <col min="1" max="1" width="15.125" style="1" bestFit="1" customWidth="1"/>
    <col min="2" max="2" width="14.125" style="1" bestFit="1" customWidth="1"/>
    <col min="3" max="3" width="6.125" style="1" bestFit="1" customWidth="1"/>
    <col min="4" max="4" width="12.125" style="1" customWidth="1"/>
    <col min="5" max="5" width="11.875" style="1" bestFit="1" customWidth="1"/>
    <col min="6" max="6" width="18.5" style="1" customWidth="1"/>
    <col min="7" max="7" width="10.5" style="1" customWidth="1"/>
    <col min="8" max="8" width="12.25" style="1" customWidth="1"/>
    <col min="9" max="9" width="7.125" style="1" customWidth="1"/>
    <col min="10" max="10" width="18.375" style="1" customWidth="1"/>
    <col min="11" max="11" width="6" style="1" customWidth="1"/>
    <col min="12" max="16384" width="10.875" style="1"/>
  </cols>
  <sheetData>
    <row r="1" spans="1:11" ht="16.5" thickBot="1" x14ac:dyDescent="0.3">
      <c r="A1" s="153" t="s">
        <v>172</v>
      </c>
      <c r="B1" s="154"/>
      <c r="C1" s="154"/>
      <c r="D1" s="154"/>
      <c r="E1" s="154"/>
      <c r="F1" s="154"/>
      <c r="G1" s="154"/>
      <c r="H1" s="154"/>
      <c r="I1" s="154"/>
      <c r="J1" s="154"/>
      <c r="K1" s="155"/>
    </row>
    <row r="2" spans="1:11" x14ac:dyDescent="0.25">
      <c r="B2" s="8"/>
    </row>
    <row r="3" spans="1:11" x14ac:dyDescent="0.25">
      <c r="A3" s="149" t="s">
        <v>150</v>
      </c>
      <c r="B3" s="150"/>
    </row>
    <row r="4" spans="1:11" x14ac:dyDescent="0.25">
      <c r="A4" s="151" t="s">
        <v>42</v>
      </c>
      <c r="B4" s="152"/>
    </row>
    <row r="5" spans="1:11" x14ac:dyDescent="0.25">
      <c r="B5" s="8"/>
    </row>
    <row r="6" spans="1:11" x14ac:dyDescent="0.25">
      <c r="A6" s="156" t="s">
        <v>255</v>
      </c>
      <c r="B6" s="157"/>
      <c r="C6" s="157"/>
      <c r="D6" s="157"/>
      <c r="E6" s="157"/>
      <c r="F6" s="157"/>
      <c r="G6" s="157"/>
      <c r="H6" s="157"/>
      <c r="I6" s="157"/>
      <c r="J6" s="157"/>
      <c r="K6" s="158"/>
    </row>
    <row r="7" spans="1:11" ht="30.75" customHeight="1" x14ac:dyDescent="0.25">
      <c r="A7" s="159" t="s">
        <v>43</v>
      </c>
      <c r="B7" s="160"/>
      <c r="C7" s="160"/>
      <c r="D7" s="160"/>
      <c r="E7" s="160"/>
      <c r="F7" s="160"/>
      <c r="G7" s="160"/>
      <c r="H7" s="160"/>
      <c r="I7" s="160"/>
      <c r="J7" s="160"/>
      <c r="K7" s="161"/>
    </row>
    <row r="8" spans="1:11" x14ac:dyDescent="0.25">
      <c r="A8" s="9"/>
      <c r="B8" s="9"/>
      <c r="C8" s="9"/>
      <c r="D8" s="9"/>
      <c r="E8" s="9"/>
      <c r="F8" s="9"/>
    </row>
    <row r="9" spans="1:11" x14ac:dyDescent="0.25">
      <c r="A9" s="144" t="s">
        <v>256</v>
      </c>
      <c r="B9" s="145"/>
      <c r="C9" s="144" t="s">
        <v>257</v>
      </c>
      <c r="D9" s="145"/>
      <c r="E9" s="9"/>
      <c r="F9" s="9"/>
    </row>
    <row r="10" spans="1:11" x14ac:dyDescent="0.25">
      <c r="A10" s="146" t="s">
        <v>44</v>
      </c>
      <c r="B10" s="147"/>
      <c r="C10" s="146" t="s">
        <v>45</v>
      </c>
      <c r="D10" s="147"/>
      <c r="E10" s="9"/>
      <c r="F10" s="9"/>
    </row>
    <row r="12" spans="1:11" ht="15.75" customHeight="1" x14ac:dyDescent="0.25">
      <c r="A12" s="148" t="s">
        <v>151</v>
      </c>
      <c r="B12" s="148"/>
      <c r="C12" s="148"/>
      <c r="D12" s="10"/>
      <c r="E12" s="198" t="s">
        <v>253</v>
      </c>
      <c r="F12" s="199"/>
      <c r="G12" s="199"/>
      <c r="H12" s="200"/>
      <c r="J12" s="196" t="s">
        <v>259</v>
      </c>
    </row>
    <row r="13" spans="1:11" x14ac:dyDescent="0.25">
      <c r="A13" s="11" t="s">
        <v>46</v>
      </c>
      <c r="B13" s="12"/>
      <c r="C13" s="13"/>
      <c r="E13" s="142" t="s">
        <v>254</v>
      </c>
      <c r="F13" s="143"/>
      <c r="G13" s="87" t="s">
        <v>250</v>
      </c>
      <c r="H13" s="87" t="s">
        <v>251</v>
      </c>
      <c r="J13" s="197" t="s">
        <v>275</v>
      </c>
    </row>
    <row r="14" spans="1:11" x14ac:dyDescent="0.25">
      <c r="A14" s="14" t="s">
        <v>47</v>
      </c>
      <c r="B14" s="15">
        <v>0</v>
      </c>
      <c r="C14" s="3"/>
      <c r="E14" s="88">
        <v>1</v>
      </c>
      <c r="F14" s="88" t="s">
        <v>42</v>
      </c>
      <c r="G14" s="3"/>
      <c r="H14" s="88" t="s">
        <v>252</v>
      </c>
      <c r="J14" s="197"/>
    </row>
    <row r="15" spans="1:11" x14ac:dyDescent="0.25">
      <c r="A15" s="14" t="s">
        <v>30</v>
      </c>
      <c r="B15" s="15">
        <v>100</v>
      </c>
      <c r="C15" s="3"/>
      <c r="E15" s="88">
        <v>2</v>
      </c>
      <c r="F15" s="88">
        <v>20180429</v>
      </c>
      <c r="G15" s="3"/>
      <c r="H15" s="88" t="s">
        <v>152</v>
      </c>
      <c r="J15" s="197"/>
    </row>
    <row r="16" spans="1:11" x14ac:dyDescent="0.25">
      <c r="A16" s="16"/>
      <c r="B16" s="17"/>
      <c r="E16" s="88">
        <v>3</v>
      </c>
      <c r="F16" s="88" t="s">
        <v>278</v>
      </c>
      <c r="G16" s="3"/>
      <c r="H16" s="88" t="s">
        <v>153</v>
      </c>
      <c r="J16" s="197"/>
    </row>
    <row r="17" spans="1:10" x14ac:dyDescent="0.25">
      <c r="A17" s="18" t="s">
        <v>48</v>
      </c>
      <c r="B17" s="19"/>
      <c r="C17" s="3"/>
      <c r="E17" s="88">
        <v>4</v>
      </c>
      <c r="F17" s="88" t="s">
        <v>277</v>
      </c>
      <c r="G17" s="88"/>
      <c r="H17" s="88" t="s">
        <v>154</v>
      </c>
      <c r="J17" s="197"/>
    </row>
    <row r="18" spans="1:10" ht="17.25" customHeight="1" x14ac:dyDescent="0.25">
      <c r="A18" s="13" t="s">
        <v>15</v>
      </c>
      <c r="B18" s="13" t="s">
        <v>31</v>
      </c>
      <c r="C18" s="18" t="s">
        <v>31</v>
      </c>
      <c r="E18" s="88">
        <v>5</v>
      </c>
      <c r="F18" s="88" t="s">
        <v>71</v>
      </c>
      <c r="G18" s="88" t="s">
        <v>20</v>
      </c>
      <c r="H18" s="88"/>
      <c r="J18" s="197"/>
    </row>
    <row r="19" spans="1:10" x14ac:dyDescent="0.25">
      <c r="A19" s="14" t="s">
        <v>20</v>
      </c>
      <c r="B19" s="20">
        <v>5</v>
      </c>
      <c r="C19" s="21">
        <v>50</v>
      </c>
    </row>
    <row r="20" spans="1:10" x14ac:dyDescent="0.25">
      <c r="A20" s="22"/>
      <c r="B20" s="23"/>
    </row>
    <row r="21" spans="1:10" x14ac:dyDescent="0.25">
      <c r="A21" s="24" t="s">
        <v>15</v>
      </c>
      <c r="B21" s="13" t="s">
        <v>31</v>
      </c>
      <c r="C21" s="18" t="s">
        <v>25</v>
      </c>
    </row>
    <row r="22" spans="1:10" x14ac:dyDescent="0.25">
      <c r="A22" s="14" t="s">
        <v>24</v>
      </c>
      <c r="B22" s="20">
        <v>35</v>
      </c>
      <c r="C22" s="21">
        <f t="shared" ref="C22:C23" si="0">55-B22</f>
        <v>20</v>
      </c>
    </row>
    <row r="23" spans="1:10" x14ac:dyDescent="0.25">
      <c r="A23" s="14" t="s">
        <v>26</v>
      </c>
      <c r="B23" s="20">
        <v>45</v>
      </c>
      <c r="C23" s="21">
        <f t="shared" si="0"/>
        <v>10</v>
      </c>
    </row>
    <row r="25" spans="1:10" x14ac:dyDescent="0.25">
      <c r="A25" s="24" t="s">
        <v>15</v>
      </c>
      <c r="B25" s="13" t="s">
        <v>31</v>
      </c>
      <c r="C25" s="18" t="s">
        <v>28</v>
      </c>
    </row>
    <row r="26" spans="1:10" x14ac:dyDescent="0.25">
      <c r="A26" s="14" t="s">
        <v>27</v>
      </c>
      <c r="B26" s="20">
        <v>5</v>
      </c>
      <c r="C26" s="21">
        <v>50</v>
      </c>
    </row>
    <row r="27" spans="1:10" x14ac:dyDescent="0.25">
      <c r="A27" s="14" t="s">
        <v>29</v>
      </c>
      <c r="B27" s="20">
        <v>15</v>
      </c>
      <c r="C27" s="21">
        <v>40</v>
      </c>
    </row>
    <row r="29" spans="1:10" x14ac:dyDescent="0.25">
      <c r="A29" s="24" t="s">
        <v>15</v>
      </c>
      <c r="B29" s="13" t="s">
        <v>49</v>
      </c>
      <c r="C29" s="18" t="s">
        <v>25</v>
      </c>
    </row>
    <row r="30" spans="1:10" x14ac:dyDescent="0.25">
      <c r="A30" s="14" t="s">
        <v>35</v>
      </c>
      <c r="B30" s="20">
        <v>45</v>
      </c>
      <c r="C30" s="21">
        <f>55-B30</f>
        <v>10</v>
      </c>
    </row>
    <row r="31" spans="1:10" x14ac:dyDescent="0.25">
      <c r="A31" s="1" t="s">
        <v>50</v>
      </c>
    </row>
    <row r="39" ht="15.95" customHeight="1" x14ac:dyDescent="0.25"/>
  </sheetData>
  <mergeCells count="13">
    <mergeCell ref="J13:J18"/>
    <mergeCell ref="E12:H12"/>
    <mergeCell ref="A3:B3"/>
    <mergeCell ref="A4:B4"/>
    <mergeCell ref="A1:K1"/>
    <mergeCell ref="A6:K6"/>
    <mergeCell ref="A7:K7"/>
    <mergeCell ref="E13:F13"/>
    <mergeCell ref="A9:B9"/>
    <mergeCell ref="C9:D9"/>
    <mergeCell ref="A10:B10"/>
    <mergeCell ref="C10:D10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6" zoomScaleNormal="86" workbookViewId="0">
      <selection activeCell="L22" sqref="L22"/>
    </sheetView>
  </sheetViews>
  <sheetFormatPr defaultColWidth="11" defaultRowHeight="15.75" x14ac:dyDescent="0.25"/>
  <cols>
    <col min="1" max="1" width="17" style="1" customWidth="1"/>
    <col min="2" max="2" width="21.125" style="1" customWidth="1"/>
    <col min="3" max="3" width="11" style="1"/>
    <col min="4" max="4" width="19.5" style="1" customWidth="1"/>
    <col min="5" max="5" width="11" style="1"/>
    <col min="6" max="6" width="12.125" style="1" customWidth="1"/>
    <col min="7" max="7" width="13.375" style="1" customWidth="1"/>
    <col min="8" max="8" width="11" style="1"/>
    <col min="9" max="9" width="11.625" style="1" customWidth="1"/>
    <col min="10" max="10" width="9.5" style="1" customWidth="1"/>
    <col min="11" max="11" width="9" style="1" customWidth="1"/>
    <col min="12" max="16384" width="11" style="1"/>
  </cols>
  <sheetData>
    <row r="1" spans="1:10" ht="16.5" thickBot="1" x14ac:dyDescent="0.3">
      <c r="A1" s="165" t="s">
        <v>78</v>
      </c>
      <c r="B1" s="166"/>
      <c r="C1" s="166"/>
      <c r="D1" s="166"/>
      <c r="E1" s="166"/>
      <c r="F1" s="166"/>
      <c r="G1" s="166"/>
      <c r="H1" s="166"/>
      <c r="I1" s="166"/>
      <c r="J1" s="167"/>
    </row>
    <row r="2" spans="1:10" ht="30" x14ac:dyDescent="0.25">
      <c r="A2" s="134" t="s">
        <v>179</v>
      </c>
      <c r="B2" s="132" t="s">
        <v>178</v>
      </c>
      <c r="C2" s="135" t="s">
        <v>84</v>
      </c>
      <c r="D2" s="135" t="s">
        <v>140</v>
      </c>
      <c r="E2" s="135" t="s">
        <v>82</v>
      </c>
      <c r="F2" s="135" t="s">
        <v>147</v>
      </c>
      <c r="G2" s="119"/>
      <c r="H2" s="119"/>
      <c r="I2" s="119"/>
      <c r="J2" s="120"/>
    </row>
    <row r="3" spans="1:10" ht="16.5" thickBot="1" x14ac:dyDescent="0.3">
      <c r="A3" s="117" t="s">
        <v>0</v>
      </c>
      <c r="B3" s="118" t="s">
        <v>41</v>
      </c>
      <c r="C3" s="2">
        <v>2.6</v>
      </c>
      <c r="D3" s="2"/>
      <c r="E3" s="2">
        <v>500</v>
      </c>
      <c r="F3" s="2" t="s">
        <v>124</v>
      </c>
      <c r="G3" s="56"/>
      <c r="H3" s="56"/>
      <c r="I3" s="56"/>
      <c r="J3" s="57"/>
    </row>
    <row r="4" spans="1:10" ht="16.5" thickBot="1" x14ac:dyDescent="0.3">
      <c r="A4" s="165" t="s">
        <v>79</v>
      </c>
      <c r="B4" s="166"/>
      <c r="C4" s="166"/>
      <c r="D4" s="166"/>
      <c r="E4" s="166"/>
      <c r="F4" s="166"/>
      <c r="G4" s="166"/>
      <c r="H4" s="166"/>
      <c r="I4" s="166"/>
      <c r="J4" s="167"/>
    </row>
    <row r="5" spans="1:10" ht="30" x14ac:dyDescent="0.25">
      <c r="A5" s="133" t="s">
        <v>234</v>
      </c>
      <c r="B5" s="132" t="s">
        <v>177</v>
      </c>
      <c r="C5" s="125"/>
      <c r="D5" s="126"/>
      <c r="E5" s="125"/>
      <c r="F5" s="126"/>
      <c r="G5" s="119"/>
      <c r="H5" s="119"/>
      <c r="I5" s="119"/>
      <c r="J5" s="120"/>
    </row>
    <row r="6" spans="1:10" ht="16.5" thickBot="1" x14ac:dyDescent="0.3">
      <c r="A6" s="121" t="s">
        <v>1</v>
      </c>
      <c r="B6" s="122" t="s">
        <v>2</v>
      </c>
      <c r="C6" s="123"/>
      <c r="D6" s="124"/>
      <c r="E6" s="123"/>
      <c r="F6" s="124"/>
      <c r="G6" s="56"/>
      <c r="H6" s="56"/>
      <c r="I6" s="56"/>
      <c r="J6" s="57"/>
    </row>
    <row r="7" spans="1:10" ht="16.5" thickBot="1" x14ac:dyDescent="0.3">
      <c r="A7" s="165" t="s">
        <v>80</v>
      </c>
      <c r="B7" s="166"/>
      <c r="C7" s="166"/>
      <c r="D7" s="166"/>
      <c r="E7" s="166"/>
      <c r="F7" s="166"/>
      <c r="G7" s="166"/>
      <c r="H7" s="166"/>
      <c r="I7" s="166"/>
      <c r="J7" s="167"/>
    </row>
    <row r="8" spans="1:10" ht="51" x14ac:dyDescent="0.25">
      <c r="A8" s="136" t="s">
        <v>3</v>
      </c>
      <c r="B8" s="137" t="s">
        <v>260</v>
      </c>
      <c r="C8" s="4" t="s">
        <v>4</v>
      </c>
      <c r="D8" s="4" t="s">
        <v>235</v>
      </c>
      <c r="E8" s="4" t="s">
        <v>5</v>
      </c>
      <c r="F8" s="4" t="s">
        <v>6</v>
      </c>
      <c r="G8" s="130" t="s">
        <v>261</v>
      </c>
      <c r="H8" s="131" t="s">
        <v>177</v>
      </c>
      <c r="I8" s="78"/>
      <c r="J8" s="79"/>
    </row>
    <row r="9" spans="1:10" x14ac:dyDescent="0.25">
      <c r="A9" s="5" t="s">
        <v>81</v>
      </c>
      <c r="B9" s="6" t="s">
        <v>7</v>
      </c>
      <c r="C9" s="6" t="s">
        <v>8</v>
      </c>
      <c r="D9" s="6" t="s">
        <v>236</v>
      </c>
      <c r="E9" s="6">
        <v>488</v>
      </c>
      <c r="F9" s="6" t="s">
        <v>9</v>
      </c>
      <c r="G9" s="6" t="s">
        <v>75</v>
      </c>
      <c r="H9" s="6"/>
      <c r="I9" s="6"/>
      <c r="J9" s="7"/>
    </row>
    <row r="10" spans="1:10" x14ac:dyDescent="0.25">
      <c r="A10" s="5">
        <v>2</v>
      </c>
      <c r="B10" s="6" t="s">
        <v>10</v>
      </c>
      <c r="C10" s="6" t="s">
        <v>11</v>
      </c>
      <c r="D10" s="6" t="s">
        <v>237</v>
      </c>
      <c r="E10" s="6">
        <v>405</v>
      </c>
      <c r="F10" s="6" t="s">
        <v>74</v>
      </c>
      <c r="G10" s="6" t="s">
        <v>76</v>
      </c>
      <c r="H10" s="6"/>
      <c r="I10" s="6"/>
      <c r="J10" s="7"/>
    </row>
    <row r="11" spans="1:10" x14ac:dyDescent="0.25">
      <c r="A11" s="5">
        <v>3</v>
      </c>
      <c r="B11" s="6" t="s">
        <v>32</v>
      </c>
      <c r="C11" s="6" t="s">
        <v>72</v>
      </c>
      <c r="D11" s="6" t="s">
        <v>238</v>
      </c>
      <c r="E11" s="6">
        <v>561</v>
      </c>
      <c r="F11" s="6" t="s">
        <v>73</v>
      </c>
      <c r="G11" s="6" t="s">
        <v>77</v>
      </c>
      <c r="H11" s="6"/>
      <c r="I11" s="6"/>
      <c r="J11" s="7"/>
    </row>
    <row r="12" spans="1:10" x14ac:dyDescent="0.25">
      <c r="A12" s="5">
        <v>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5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5">
        <v>6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5">
        <v>7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ht="16.5" thickBot="1" x14ac:dyDescent="0.3">
      <c r="A16" s="127">
        <v>8</v>
      </c>
      <c r="B16" s="81"/>
      <c r="C16" s="81"/>
      <c r="D16" s="81"/>
      <c r="E16" s="81"/>
      <c r="F16" s="81"/>
      <c r="G16" s="81"/>
      <c r="H16" s="81"/>
      <c r="I16" s="81"/>
      <c r="J16" s="82"/>
    </row>
    <row r="17" spans="1:10" x14ac:dyDescent="0.25">
      <c r="A17" s="192" t="s">
        <v>85</v>
      </c>
      <c r="B17" s="191"/>
      <c r="C17" s="191"/>
      <c r="D17" s="191"/>
      <c r="E17" s="191"/>
      <c r="F17" s="191"/>
      <c r="G17" s="191"/>
      <c r="H17" s="191"/>
      <c r="I17" s="191"/>
      <c r="J17" s="193"/>
    </row>
    <row r="18" spans="1:10" ht="51" x14ac:dyDescent="0.25">
      <c r="A18" s="136" t="s">
        <v>83</v>
      </c>
      <c r="B18" s="138" t="s">
        <v>262</v>
      </c>
      <c r="C18" s="139" t="s">
        <v>88</v>
      </c>
      <c r="D18" s="4" t="s">
        <v>263</v>
      </c>
      <c r="E18" s="119"/>
      <c r="F18" s="119"/>
      <c r="G18" s="119"/>
      <c r="H18" s="3"/>
      <c r="I18" s="3"/>
      <c r="J18" s="54"/>
    </row>
    <row r="19" spans="1:10" ht="16.5" thickBot="1" x14ac:dyDescent="0.3">
      <c r="A19" s="128">
        <v>3</v>
      </c>
      <c r="B19" s="80" t="s">
        <v>12</v>
      </c>
      <c r="C19" s="81">
        <v>1</v>
      </c>
      <c r="D19" s="81" t="s">
        <v>90</v>
      </c>
      <c r="E19" s="81"/>
      <c r="F19" s="81"/>
      <c r="G19" s="81"/>
      <c r="H19" s="81"/>
      <c r="I19" s="81"/>
      <c r="J19" s="82"/>
    </row>
    <row r="20" spans="1:10" ht="16.5" thickBot="1" x14ac:dyDescent="0.3">
      <c r="A20" s="165" t="s">
        <v>239</v>
      </c>
      <c r="B20" s="166"/>
      <c r="C20" s="166"/>
      <c r="D20" s="166"/>
      <c r="E20" s="166"/>
      <c r="F20" s="166"/>
      <c r="G20" s="166"/>
      <c r="H20" s="166"/>
      <c r="I20" s="166"/>
      <c r="J20" s="167"/>
    </row>
    <row r="21" spans="1:10" ht="45.75" customHeight="1" x14ac:dyDescent="0.25">
      <c r="A21" s="136" t="s">
        <v>86</v>
      </c>
      <c r="B21" s="138" t="s">
        <v>87</v>
      </c>
      <c r="C21" s="139" t="s">
        <v>89</v>
      </c>
      <c r="D21" s="138" t="s">
        <v>266</v>
      </c>
      <c r="E21" s="138"/>
      <c r="F21" s="138"/>
      <c r="G21" s="138"/>
      <c r="H21" s="4"/>
      <c r="I21" s="4"/>
      <c r="J21" s="129"/>
    </row>
    <row r="22" spans="1:10" ht="16.5" thickBot="1" x14ac:dyDescent="0.3">
      <c r="A22" s="189" t="s">
        <v>272</v>
      </c>
      <c r="B22" s="80" t="str">
        <f>C11</f>
        <v>mRuby2-A</v>
      </c>
      <c r="C22" s="81">
        <v>0</v>
      </c>
      <c r="D22" s="81" t="str">
        <f>CONCATENATE(Experiment!$A$4,"-ColorModel.mat")</f>
        <v>JHT2-ColorModel.mat</v>
      </c>
      <c r="E22" s="81"/>
      <c r="F22" s="81"/>
      <c r="G22" s="81"/>
      <c r="H22" s="81"/>
      <c r="I22" s="81"/>
      <c r="J22" s="82"/>
    </row>
    <row r="23" spans="1:10" ht="16.5" thickBot="1" x14ac:dyDescent="0.3"/>
    <row r="24" spans="1:10" ht="16.5" customHeight="1" thickBot="1" x14ac:dyDescent="0.3">
      <c r="A24" s="162" t="s">
        <v>267</v>
      </c>
      <c r="B24" s="163"/>
      <c r="C24" s="163"/>
      <c r="D24" s="163"/>
      <c r="E24" s="163"/>
      <c r="F24" s="163"/>
      <c r="G24" s="163"/>
      <c r="H24" s="163"/>
      <c r="I24" s="163"/>
      <c r="J24" s="164"/>
    </row>
  </sheetData>
  <mergeCells count="6">
    <mergeCell ref="A1:J1"/>
    <mergeCell ref="A4:J4"/>
    <mergeCell ref="A7:J7"/>
    <mergeCell ref="A17:J17"/>
    <mergeCell ref="A20:J20"/>
    <mergeCell ref="A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98" zoomScaleNormal="98" workbookViewId="0">
      <selection activeCell="E26" sqref="E26"/>
    </sheetView>
  </sheetViews>
  <sheetFormatPr defaultColWidth="11" defaultRowHeight="15.75" x14ac:dyDescent="0.25"/>
  <cols>
    <col min="1" max="9" width="11" style="1"/>
    <col min="10" max="10" width="20.375" style="1" customWidth="1"/>
    <col min="11" max="11" width="21.375" style="1" customWidth="1"/>
    <col min="12" max="12" width="34.25" style="1" customWidth="1"/>
    <col min="13" max="13" width="34.75" style="1" customWidth="1"/>
    <col min="14" max="14" width="34.625" style="1" customWidth="1"/>
    <col min="15" max="15" width="17.5" style="1" customWidth="1"/>
    <col min="16" max="16384" width="11" style="1"/>
  </cols>
  <sheetData>
    <row r="1" spans="1:15" ht="21.75" thickBot="1" x14ac:dyDescent="0.3">
      <c r="A1" s="25"/>
      <c r="B1" s="168" t="s">
        <v>13</v>
      </c>
      <c r="C1" s="169"/>
      <c r="D1" s="169"/>
      <c r="E1" s="169"/>
      <c r="F1" s="169"/>
      <c r="G1" s="169"/>
      <c r="H1" s="169"/>
      <c r="I1" s="170"/>
      <c r="J1" s="26"/>
      <c r="K1" s="27"/>
      <c r="L1" s="27"/>
      <c r="M1" s="27"/>
      <c r="N1" s="28"/>
      <c r="O1" s="29"/>
    </row>
    <row r="2" spans="1:15" ht="37.5" x14ac:dyDescent="0.25">
      <c r="A2" s="30" t="s">
        <v>14</v>
      </c>
      <c r="B2" s="31" t="s">
        <v>15</v>
      </c>
      <c r="C2" s="31" t="s">
        <v>16</v>
      </c>
      <c r="D2" s="31" t="s">
        <v>17</v>
      </c>
      <c r="E2" s="31" t="s">
        <v>18</v>
      </c>
      <c r="F2" s="31" t="s">
        <v>19</v>
      </c>
      <c r="G2" s="31">
        <v>6</v>
      </c>
      <c r="H2" s="31">
        <v>7</v>
      </c>
      <c r="I2" s="31">
        <v>8</v>
      </c>
      <c r="J2" s="32" t="s">
        <v>71</v>
      </c>
      <c r="K2" s="33" t="s">
        <v>51</v>
      </c>
      <c r="L2" s="34" t="s">
        <v>68</v>
      </c>
      <c r="M2" s="34" t="s">
        <v>69</v>
      </c>
      <c r="N2" s="34" t="s">
        <v>70</v>
      </c>
      <c r="O2" s="35" t="s">
        <v>148</v>
      </c>
    </row>
    <row r="3" spans="1:15" x14ac:dyDescent="0.25">
      <c r="A3" s="36">
        <v>1</v>
      </c>
      <c r="B3" s="37" t="s">
        <v>20</v>
      </c>
      <c r="C3" s="37" t="s">
        <v>21</v>
      </c>
      <c r="D3" s="37" t="s">
        <v>22</v>
      </c>
      <c r="E3" s="37" t="s">
        <v>22</v>
      </c>
      <c r="F3" s="37" t="s">
        <v>23</v>
      </c>
      <c r="G3" s="37"/>
      <c r="H3" s="37"/>
      <c r="I3" s="37"/>
      <c r="J3" s="38" t="s">
        <v>53</v>
      </c>
      <c r="K3" s="39" t="str">
        <f>CONCATENATE(B3,CHAR(13),C3,CHAR(13),D3,CHAR(13),E3,CHAR(13),F3,CHAR(13),G3,CHAR(13),H3,CHAR(13),I3)</f>
        <v>X_x000D_No_x000D_-_x000D_-_x000D_6 hrs_x000D__x000D__x000D_</v>
      </c>
      <c r="L3" s="40" t="str">
        <f>CONCATENATE(Experiment!$A$4,"_",20180429,"_Group1","_Plate1","_",LEFT(J3, SEARCH(",", J3, 1)-1),".fcs")</f>
        <v>JHT2_20180429_Group1_Plate1_A1.fcs</v>
      </c>
      <c r="M3" s="40" t="str">
        <f>CONCATENATE(Experiment!$A$4,"_",20180429,"_Group1","_Plate1","_",MID(J3, SEARCH(",",J3) + 1, SEARCH(",",J3,SEARCH(",",J3)+1) - SEARCH(",",J3) - 1),".fcs")</f>
        <v>JHT2_20180429_Group1_Plate1_A2.fcs</v>
      </c>
      <c r="N3" s="40" t="str">
        <f>CONCATENATE(Experiment!$A$4,"_",20180429,"_Group1","_Plate1","_",RIGHT(J3,LEN(J3) - SEARCH(",", J3, SEARCH(",", J3) + 1)),".fcs")</f>
        <v>JHT2_20180429_Group1_Plate1_A3.fcs</v>
      </c>
      <c r="O3" s="83"/>
    </row>
    <row r="4" spans="1:15" x14ac:dyDescent="0.25">
      <c r="A4" s="36">
        <f>A3+1</f>
        <v>2</v>
      </c>
      <c r="B4" s="37" t="s">
        <v>24</v>
      </c>
      <c r="C4" s="37" t="s">
        <v>21</v>
      </c>
      <c r="D4" s="37" t="s">
        <v>25</v>
      </c>
      <c r="E4" s="37" t="s">
        <v>22</v>
      </c>
      <c r="F4" s="37" t="s">
        <v>23</v>
      </c>
      <c r="G4" s="37"/>
      <c r="H4" s="37"/>
      <c r="I4" s="37"/>
      <c r="J4" s="38" t="s">
        <v>52</v>
      </c>
      <c r="K4" s="39" t="str">
        <f t="shared" ref="K4:K18" si="0">CONCATENATE(B4,CHAR(13),C4,CHAR(13),D4,CHAR(13),E4,CHAR(13),F4,CHAR(13),G4,CHAR(13),H4,CHAR(13),I4)</f>
        <v>A_x000D_No_x000D_LC41_x000D_-_x000D_6 hrs_x000D__x000D__x000D_</v>
      </c>
      <c r="L4" s="40" t="str">
        <f>CONCATENATE(Experiment!$A$4,"_",20180429,"_Group1","_Plate1","_",LEFT(J4, SEARCH(",", J4, 1)-1),".fcs")</f>
        <v>JHT2_20180429_Group1_Plate1_B1.fcs</v>
      </c>
      <c r="M4" s="40" t="str">
        <f>CONCATENATE(Experiment!$A$4,"_",20180429,"_Group1","_Plate1","_",MID(J4, SEARCH(",",J4) + 1, SEARCH(",",J4,SEARCH(",",J4)+1) - SEARCH(",",J4) - 1),".fcs")</f>
        <v>JHT2_20180429_Group1_Plate1_B2.fcs</v>
      </c>
      <c r="N4" s="40" t="str">
        <f>CONCATENATE(Experiment!$A$4,"_",20180429,"_Group1","_Plate1","_",RIGHT(J4,LEN(J4) - SEARCH(",", J4, SEARCH(",", J4) + 1)),".fcs")</f>
        <v>JHT2_20180429_Group1_Plate1_B3.fcs</v>
      </c>
      <c r="O4" s="83"/>
    </row>
    <row r="5" spans="1:15" x14ac:dyDescent="0.25">
      <c r="A5" s="36">
        <f t="shared" ref="A5:A18" si="1">A4+1</f>
        <v>3</v>
      </c>
      <c r="B5" s="37" t="s">
        <v>26</v>
      </c>
      <c r="C5" s="37" t="s">
        <v>21</v>
      </c>
      <c r="D5" s="37" t="s">
        <v>25</v>
      </c>
      <c r="E5" s="37" t="s">
        <v>22</v>
      </c>
      <c r="F5" s="37" t="s">
        <v>23</v>
      </c>
      <c r="G5" s="37"/>
      <c r="H5" s="37"/>
      <c r="I5" s="37"/>
      <c r="J5" s="38" t="s">
        <v>54</v>
      </c>
      <c r="K5" s="39" t="str">
        <f t="shared" si="0"/>
        <v>B_x000D_No_x000D_LC41_x000D_-_x000D_6 hrs_x000D__x000D__x000D_</v>
      </c>
      <c r="L5" s="40" t="str">
        <f>CONCATENATE(Experiment!$A$4,"_",20180429,"_Group1","_Plate1","_",LEFT(J5, SEARCH(",", J5, 1)-1),".fcs")</f>
        <v>JHT2_20180429_Group1_Plate1_C1.fcs</v>
      </c>
      <c r="M5" s="40" t="str">
        <f>CONCATENATE(Experiment!$A$4,"_",20180429,"_Group1","_Plate1","_",MID(J5, SEARCH(",",J5) + 1, SEARCH(",",J5,SEARCH(",",J5)+1) - SEARCH(",",J5) - 1),".fcs")</f>
        <v>JHT2_20180429_Group1_Plate1_C2.fcs</v>
      </c>
      <c r="N5" s="40" t="str">
        <f>CONCATENATE(Experiment!$A$4,"_",20180429,"_Group1","_Plate1","_",RIGHT(J5,LEN(J5) - SEARCH(",", J5, SEARCH(",", J5) + 1)),".fcs")</f>
        <v>JHT2_20180429_Group1_Plate1_C3.fcs</v>
      </c>
      <c r="O5" s="83"/>
    </row>
    <row r="6" spans="1:15" x14ac:dyDescent="0.25">
      <c r="A6" s="36">
        <f t="shared" si="1"/>
        <v>4</v>
      </c>
      <c r="B6" s="37" t="s">
        <v>27</v>
      </c>
      <c r="C6" s="37" t="s">
        <v>21</v>
      </c>
      <c r="D6" s="37" t="s">
        <v>28</v>
      </c>
      <c r="E6" s="37" t="s">
        <v>22</v>
      </c>
      <c r="F6" s="37" t="s">
        <v>23</v>
      </c>
      <c r="G6" s="37"/>
      <c r="H6" s="37"/>
      <c r="I6" s="37"/>
      <c r="J6" s="38" t="s">
        <v>55</v>
      </c>
      <c r="K6" s="39" t="str">
        <f t="shared" si="0"/>
        <v>C_x000D_No_x000D_LC20_x000D_-_x000D_6 hrs_x000D__x000D__x000D_</v>
      </c>
      <c r="L6" s="40" t="str">
        <f>CONCATENATE(Experiment!$A$4,"_",20180429,"_Group1","_Plate1","_",LEFT(J6, SEARCH(",", J6, 1)-1),".fcs")</f>
        <v>JHT2_20180429_Group1_Plate1_D1.fcs</v>
      </c>
      <c r="M6" s="40" t="str">
        <f>CONCATENATE(Experiment!$A$4,"_",20180429,"_Group1","_Plate1","_",MID(J6, SEARCH(",",J6) + 1, SEARCH(",",J6,SEARCH(",",J6)+1) - SEARCH(",",J6) - 1),".fcs")</f>
        <v>JHT2_20180429_Group1_Plate1_D2.fcs</v>
      </c>
      <c r="N6" s="40" t="str">
        <f>CONCATENATE(Experiment!$A$4,"_",20180429,"_Group1","_Plate1","_",RIGHT(J6,LEN(J6) - SEARCH(",", J6, SEARCH(",", J6) + 1)),".fcs")</f>
        <v>JHT2_20180429_Group1_Plate1_D3.fcs</v>
      </c>
      <c r="O6" s="83"/>
    </row>
    <row r="7" spans="1:15" x14ac:dyDescent="0.25">
      <c r="A7" s="36">
        <f t="shared" si="1"/>
        <v>5</v>
      </c>
      <c r="B7" s="37" t="s">
        <v>29</v>
      </c>
      <c r="C7" s="37" t="s">
        <v>21</v>
      </c>
      <c r="D7" s="37" t="s">
        <v>28</v>
      </c>
      <c r="E7" s="37" t="s">
        <v>22</v>
      </c>
      <c r="F7" s="37" t="s">
        <v>23</v>
      </c>
      <c r="G7" s="37"/>
      <c r="H7" s="37"/>
      <c r="I7" s="37"/>
      <c r="J7" s="38" t="s">
        <v>56</v>
      </c>
      <c r="K7" s="39" t="str">
        <f t="shared" si="0"/>
        <v>D_x000D_No_x000D_LC20_x000D_-_x000D_6 hrs_x000D__x000D__x000D_</v>
      </c>
      <c r="L7" s="40" t="str">
        <f>CONCATENATE(Experiment!$A$4,"_",20180429,"_Group1","_Plate1","_",LEFT(J7, SEARCH(",", J7, 1)-1),".fcs")</f>
        <v>JHT2_20180429_Group1_Plate1_E1.fcs</v>
      </c>
      <c r="M7" s="40" t="str">
        <f>CONCATENATE(Experiment!$A$4,"_",20180429,"_Group1","_Plate1","_",MID(J7, SEARCH(",",J7) + 1, SEARCH(",",J7,SEARCH(",",J7)+1) - SEARCH(",",J7) - 1),".fcs")</f>
        <v>JHT2_20180429_Group1_Plate1_E2.fcs</v>
      </c>
      <c r="N7" s="40" t="str">
        <f>CONCATENATE(Experiment!$A$4,"_",20180429,"_Group1","_Plate1","_",RIGHT(J7,LEN(J7) - SEARCH(",", J7, SEARCH(",", J7) + 1)),".fcs")</f>
        <v>JHT2_20180429_Group1_Plate1_E3.fcs</v>
      </c>
      <c r="O7" s="83"/>
    </row>
    <row r="8" spans="1:15" x14ac:dyDescent="0.25">
      <c r="A8" s="36">
        <f t="shared" si="1"/>
        <v>6</v>
      </c>
      <c r="B8" s="37" t="s">
        <v>20</v>
      </c>
      <c r="C8" s="37" t="s">
        <v>21</v>
      </c>
      <c r="D8" s="37" t="s">
        <v>22</v>
      </c>
      <c r="E8" s="37" t="s">
        <v>30</v>
      </c>
      <c r="F8" s="37" t="s">
        <v>23</v>
      </c>
      <c r="G8" s="37"/>
      <c r="H8" s="37"/>
      <c r="I8" s="37"/>
      <c r="J8" s="38" t="s">
        <v>57</v>
      </c>
      <c r="K8" s="39" t="str">
        <f t="shared" si="0"/>
        <v>X_x000D_No_x000D_-_x000D_+_x000D_6 hrs_x000D__x000D__x000D_</v>
      </c>
      <c r="L8" s="40" t="str">
        <f>CONCATENATE(Experiment!$A$4,"_",20180429,"_Group1","_Plate1","_",LEFT(J8, SEARCH(",", J8, 1)-1),".fcs")</f>
        <v>JHT2_20180429_Group1_Plate1_F1.fcs</v>
      </c>
      <c r="M8" s="40" t="str">
        <f>CONCATENATE(Experiment!$A$4,"_",20180429,"_Group1","_Plate1","_",MID(J8, SEARCH(",",J8) + 1, SEARCH(",",J8,SEARCH(",",J8)+1) - SEARCH(",",J8) - 1),".fcs")</f>
        <v>JHT2_20180429_Group1_Plate1_F2.fcs</v>
      </c>
      <c r="N8" s="40" t="str">
        <f>CONCATENATE(Experiment!$A$4,"_",20180429,"_Group1","_Plate1","_",RIGHT(J8,LEN(J8) - SEARCH(",", J8, SEARCH(",", J8) + 1)),".fcs")</f>
        <v>JHT2_20180429_Group1_Plate1_F3.fcs</v>
      </c>
      <c r="O8" s="83"/>
    </row>
    <row r="9" spans="1:15" x14ac:dyDescent="0.25">
      <c r="A9" s="36">
        <f t="shared" si="1"/>
        <v>7</v>
      </c>
      <c r="B9" s="37" t="s">
        <v>24</v>
      </c>
      <c r="C9" s="37" t="s">
        <v>21</v>
      </c>
      <c r="D9" s="37" t="s">
        <v>25</v>
      </c>
      <c r="E9" s="37" t="s">
        <v>30</v>
      </c>
      <c r="F9" s="37" t="s">
        <v>23</v>
      </c>
      <c r="G9" s="37"/>
      <c r="H9" s="37"/>
      <c r="I9" s="37"/>
      <c r="J9" s="38" t="s">
        <v>58</v>
      </c>
      <c r="K9" s="39" t="str">
        <f t="shared" si="0"/>
        <v>A_x000D_No_x000D_LC41_x000D_+_x000D_6 hrs_x000D__x000D__x000D_</v>
      </c>
      <c r="L9" s="40" t="str">
        <f>CONCATENATE(Experiment!$A$4,"_",20180429,"_Group1","_Plate1","_",LEFT(J9, SEARCH(",", J9, 1)-1),".fcs")</f>
        <v>JHT2_20180429_Group1_Plate1_G1.fcs</v>
      </c>
      <c r="M9" s="40" t="str">
        <f>CONCATENATE(Experiment!$A$4,"_",20180429,"_Group1","_Plate1","_",MID(J9, SEARCH(",",J9) + 1, SEARCH(",",J9,SEARCH(",",J9)+1) - SEARCH(",",J9) - 1),".fcs")</f>
        <v>JHT2_20180429_Group1_Plate1_G2.fcs</v>
      </c>
      <c r="N9" s="40" t="str">
        <f>CONCATENATE(Experiment!$A$4,"_",20180429,"_Group1","_Plate1","_",RIGHT(J9,LEN(J9) - SEARCH(",", J9, SEARCH(",", J9) + 1)),".fcs")</f>
        <v>JHT2_20180429_Group1_Plate1_G3.fcs</v>
      </c>
      <c r="O9" s="83"/>
    </row>
    <row r="10" spans="1:15" x14ac:dyDescent="0.25">
      <c r="A10" s="36">
        <f t="shared" si="1"/>
        <v>8</v>
      </c>
      <c r="B10" s="37" t="s">
        <v>26</v>
      </c>
      <c r="C10" s="37" t="s">
        <v>21</v>
      </c>
      <c r="D10" s="37" t="s">
        <v>25</v>
      </c>
      <c r="E10" s="37" t="s">
        <v>30</v>
      </c>
      <c r="F10" s="37" t="s">
        <v>23</v>
      </c>
      <c r="G10" s="37"/>
      <c r="H10" s="37"/>
      <c r="I10" s="37"/>
      <c r="J10" s="38" t="s">
        <v>59</v>
      </c>
      <c r="K10" s="39" t="str">
        <f t="shared" si="0"/>
        <v>B_x000D_No_x000D_LC41_x000D_+_x000D_6 hrs_x000D__x000D__x000D_</v>
      </c>
      <c r="L10" s="40" t="str">
        <f>CONCATENATE(Experiment!$A$4,"_",20180429,"_Group1","_Plate1","_",LEFT(J10, SEARCH(",", J10, 1)-1),".fcs")</f>
        <v>JHT2_20180429_Group1_Plate1_H1.fcs</v>
      </c>
      <c r="M10" s="40" t="str">
        <f>CONCATENATE(Experiment!$A$4,"_",20180429,"_Group1","_Plate1","_",MID(J10, SEARCH(",",J10) + 1, SEARCH(",",J10,SEARCH(",",J10)+1) - SEARCH(",",J10) - 1),".fcs")</f>
        <v>JHT2_20180429_Group1_Plate1_H2.fcs</v>
      </c>
      <c r="N10" s="40" t="str">
        <f>CONCATENATE(Experiment!$A$4,"_",20180429,"_Group1","_Plate1","_",RIGHT(J10,LEN(J10) - SEARCH(",", J10, SEARCH(",", J10) + 1)),".fcs")</f>
        <v>JHT2_20180429_Group1_Plate1_H3.fcs</v>
      </c>
      <c r="O10" s="83"/>
    </row>
    <row r="11" spans="1:15" x14ac:dyDescent="0.25">
      <c r="A11" s="36">
        <f t="shared" si="1"/>
        <v>9</v>
      </c>
      <c r="B11" s="37" t="s">
        <v>27</v>
      </c>
      <c r="C11" s="37" t="s">
        <v>21</v>
      </c>
      <c r="D11" s="37" t="s">
        <v>28</v>
      </c>
      <c r="E11" s="37" t="s">
        <v>30</v>
      </c>
      <c r="F11" s="37" t="s">
        <v>23</v>
      </c>
      <c r="G11" s="37"/>
      <c r="H11" s="37"/>
      <c r="I11" s="37"/>
      <c r="J11" s="38" t="s">
        <v>60</v>
      </c>
      <c r="K11" s="39" t="str">
        <f t="shared" si="0"/>
        <v>C_x000D_No_x000D_LC20_x000D_+_x000D_6 hrs_x000D__x000D__x000D_</v>
      </c>
      <c r="L11" s="40" t="str">
        <f>CONCATENATE(Experiment!$A$4,"_",20180429,"_Group1","_Plate1","_",LEFT(J11, SEARCH(",", J11, 1)-1),".fcs")</f>
        <v>JHT2_20180429_Group1_Plate1_A4.fcs</v>
      </c>
      <c r="M11" s="40" t="str">
        <f>CONCATENATE(Experiment!$A$4,"_",20180429,"_Group1","_Plate1","_",MID(J11, SEARCH(",",J11) + 1, SEARCH(",",J11,SEARCH(",",J11)+1) - SEARCH(",",J11) - 1),".fcs")</f>
        <v>JHT2_20180429_Group1_Plate1_A5.fcs</v>
      </c>
      <c r="N11" s="40" t="str">
        <f>CONCATENATE(Experiment!$A$4,"_",20180429,"_Group1","_Plate1","_",RIGHT(J11,LEN(J11) - SEARCH(",", J11, SEARCH(",", J11) + 1)),".fcs")</f>
        <v>JHT2_20180429_Group1_Plate1_A6.fcs</v>
      </c>
      <c r="O11" s="83"/>
    </row>
    <row r="12" spans="1:15" x14ac:dyDescent="0.25">
      <c r="A12" s="36">
        <f t="shared" si="1"/>
        <v>10</v>
      </c>
      <c r="B12" s="37" t="s">
        <v>29</v>
      </c>
      <c r="C12" s="37" t="s">
        <v>21</v>
      </c>
      <c r="D12" s="37" t="s">
        <v>28</v>
      </c>
      <c r="E12" s="37" t="s">
        <v>30</v>
      </c>
      <c r="F12" s="37" t="s">
        <v>23</v>
      </c>
      <c r="G12" s="37"/>
      <c r="H12" s="37"/>
      <c r="I12" s="37"/>
      <c r="J12" s="38" t="s">
        <v>61</v>
      </c>
      <c r="K12" s="39" t="str">
        <f t="shared" si="0"/>
        <v>D_x000D_No_x000D_LC20_x000D_+_x000D_6 hrs_x000D__x000D__x000D_</v>
      </c>
      <c r="L12" s="40" t="str">
        <f>CONCATENATE(Experiment!$A$4,"_",20180429,"_Group1","_Plate1","_",LEFT(J12, SEARCH(",", J12, 1)-1),".fcs")</f>
        <v>JHT2_20180429_Group1_Plate1_B4.fcs</v>
      </c>
      <c r="M12" s="40" t="str">
        <f>CONCATENATE(Experiment!$A$4,"_",20180429,"_Group1","_Plate1","_",MID(J12, SEARCH(",",J12) + 1, SEARCH(",",J12,SEARCH(",",J12)+1) - SEARCH(",",J12) - 1),".fcs")</f>
        <v>JHT2_20180429_Group1_Plate1_B5.fcs</v>
      </c>
      <c r="N12" s="40" t="str">
        <f>CONCATENATE(Experiment!$A$4,"_",20180429,"_Group1","_Plate1","_",RIGHT(J12,LEN(J12) - SEARCH(",", J12, SEARCH(",", J12) + 1)),".fcs")</f>
        <v>JHT2_20180429_Group1_Plate1_B6.fcs</v>
      </c>
      <c r="O12" s="83"/>
    </row>
    <row r="13" spans="1:15" x14ac:dyDescent="0.25">
      <c r="A13" s="36">
        <f t="shared" si="1"/>
        <v>11</v>
      </c>
      <c r="B13" s="37" t="s">
        <v>31</v>
      </c>
      <c r="C13" s="37"/>
      <c r="D13" s="37"/>
      <c r="E13" s="37"/>
      <c r="F13" s="37" t="s">
        <v>23</v>
      </c>
      <c r="G13" s="37"/>
      <c r="H13" s="37"/>
      <c r="I13" s="37"/>
      <c r="J13" s="38" t="s">
        <v>62</v>
      </c>
      <c r="K13" s="39" t="str">
        <f t="shared" si="0"/>
        <v>Blank_x000D__x000D__x000D__x000D_6 hrs_x000D__x000D__x000D_</v>
      </c>
      <c r="L13" s="40" t="str">
        <f>CONCATENATE(Experiment!$A$4,"_",20180429,"_Group1","_Plate1","_",LEFT(J13, SEARCH(",", J13, 1)-1),".fcs")</f>
        <v>JHT2_20180429_Group1_Plate1_C4.fcs</v>
      </c>
      <c r="M13" s="40" t="str">
        <f>CONCATENATE(Experiment!$A$4,"_",20180429,"_Group1","_Plate1","_",MID(J13, SEARCH(",",J13) + 1, SEARCH(",",J13,SEARCH(",",J13)+1) - SEARCH(",",J13) - 1),".fcs")</f>
        <v>JHT2_20180429_Group1_Plate1_C5.fcs</v>
      </c>
      <c r="N13" s="40" t="str">
        <f>CONCATENATE(Experiment!$A$4,"_",20180429,"_Group1","_Plate1","_",RIGHT(J13,LEN(J13) - SEARCH(",", J13, SEARCH(",", J13) + 1)),".fcs")</f>
        <v>JHT2_20180429_Group1_Plate1_C6.fcs</v>
      </c>
      <c r="O13" s="83" t="s">
        <v>20</v>
      </c>
    </row>
    <row r="14" spans="1:15" x14ac:dyDescent="0.25">
      <c r="A14" s="36">
        <f t="shared" si="1"/>
        <v>12</v>
      </c>
      <c r="B14" s="37" t="s">
        <v>7</v>
      </c>
      <c r="C14" s="37"/>
      <c r="D14" s="37"/>
      <c r="E14" s="37"/>
      <c r="F14" s="37" t="s">
        <v>23</v>
      </c>
      <c r="G14" s="37"/>
      <c r="H14" s="37"/>
      <c r="I14" s="37"/>
      <c r="J14" s="38" t="s">
        <v>63</v>
      </c>
      <c r="K14" s="39" t="str">
        <f t="shared" si="0"/>
        <v>GFP_x000D__x000D__x000D__x000D_6 hrs_x000D__x000D__x000D_</v>
      </c>
      <c r="L14" s="40" t="str">
        <f>CONCATENATE(Experiment!$A$4,"_",20180429,"_Group1","_Plate1","_",LEFT(J14, SEARCH(",", J14, 1)-1),".fcs")</f>
        <v>JHT2_20180429_Group1_Plate1_D4.fcs</v>
      </c>
      <c r="M14" s="40" t="str">
        <f>CONCATENATE(Experiment!$A$4,"_",20180429,"_Group1","_Plate1","_",MID(J14, SEARCH(",",J14) + 1, SEARCH(",",J14,SEARCH(",",J14)+1) - SEARCH(",",J14) - 1),".fcs")</f>
        <v>JHT2_20180429_Group1_Plate1_D5.fcs</v>
      </c>
      <c r="N14" s="40" t="str">
        <f>CONCATENATE(Experiment!$A$4,"_",20180429,"_Group1","_Plate1","_",RIGHT(J14,LEN(J14) - SEARCH(",", J14, SEARCH(",", J14) + 1)),".fcs")</f>
        <v>JHT2_20180429_Group1_Plate1_D6.fcs</v>
      </c>
      <c r="O14" s="83" t="s">
        <v>20</v>
      </c>
    </row>
    <row r="15" spans="1:15" x14ac:dyDescent="0.25">
      <c r="A15" s="36">
        <f t="shared" si="1"/>
        <v>13</v>
      </c>
      <c r="B15" s="37" t="s">
        <v>32</v>
      </c>
      <c r="C15" s="37"/>
      <c r="D15" s="37"/>
      <c r="E15" s="37"/>
      <c r="F15" s="37" t="s">
        <v>23</v>
      </c>
      <c r="G15" s="37"/>
      <c r="H15" s="37"/>
      <c r="I15" s="37"/>
      <c r="J15" s="38" t="s">
        <v>64</v>
      </c>
      <c r="K15" s="39" t="str">
        <f t="shared" si="0"/>
        <v>mRuby_x000D__x000D__x000D__x000D_6 hrs_x000D__x000D__x000D_</v>
      </c>
      <c r="L15" s="40" t="str">
        <f>CONCATENATE(Experiment!$A$4,"_",20180429,"_Group1","_Plate1","_",LEFT(J15, SEARCH(",", J15, 1)-1),".fcs")</f>
        <v>JHT2_20180429_Group1_Plate1_E4.fcs</v>
      </c>
      <c r="M15" s="40" t="str">
        <f>CONCATENATE(Experiment!$A$4,"_",20180429,"_Group1","_Plate1","_",MID(J15, SEARCH(",",J15) + 1, SEARCH(",",J15,SEARCH(",",J15)+1) - SEARCH(",",J15) - 1),".fcs")</f>
        <v>JHT2_20180429_Group1_Plate1_E5.fcs</v>
      </c>
      <c r="N15" s="40" t="str">
        <f>CONCATENATE(Experiment!$A$4,"_",20180429,"_Group1","_Plate1","_",RIGHT(J15,LEN(J15) - SEARCH(",", J15, SEARCH(",", J15) + 1)),".fcs")</f>
        <v>JHT2_20180429_Group1_Plate1_E6.fcs</v>
      </c>
      <c r="O15" s="83" t="s">
        <v>20</v>
      </c>
    </row>
    <row r="16" spans="1:15" x14ac:dyDescent="0.25">
      <c r="A16" s="36">
        <f t="shared" si="1"/>
        <v>14</v>
      </c>
      <c r="B16" s="37" t="s">
        <v>10</v>
      </c>
      <c r="C16" s="37"/>
      <c r="D16" s="37"/>
      <c r="E16" s="37"/>
      <c r="F16" s="37" t="s">
        <v>23</v>
      </c>
      <c r="G16" s="37"/>
      <c r="H16" s="37"/>
      <c r="I16" s="37"/>
      <c r="J16" s="38" t="s">
        <v>65</v>
      </c>
      <c r="K16" s="39" t="str">
        <f t="shared" si="0"/>
        <v>BFP_x000D__x000D__x000D__x000D_6 hrs_x000D__x000D__x000D_</v>
      </c>
      <c r="L16" s="40" t="str">
        <f>CONCATENATE(Experiment!$A$4,"_",20180429,"_Group1","_Plate1","_",LEFT(J16, SEARCH(",", J16, 1)-1),".fcs")</f>
        <v>JHT2_20180429_Group1_Plate1_F4.fcs</v>
      </c>
      <c r="M16" s="40" t="str">
        <f>CONCATENATE(Experiment!$A$4,"_",20180429,"_Group1","_Plate1","_",MID(J16, SEARCH(",",J16) + 1, SEARCH(",",J16,SEARCH(",",J16)+1) - SEARCH(",",J16) - 1),".fcs")</f>
        <v>JHT2_20180429_Group1_Plate1_F5.fcs</v>
      </c>
      <c r="N16" s="40" t="str">
        <f>CONCATENATE(Experiment!$A$4,"_",20180429,"_Group1","_Plate1","_",RIGHT(J16,LEN(J16) - SEARCH(",", J16, SEARCH(",", J16) + 1)),".fcs")</f>
        <v>JHT2_20180429_Group1_Plate1_F6.fcs</v>
      </c>
      <c r="O16" s="83" t="s">
        <v>20</v>
      </c>
    </row>
    <row r="17" spans="1:15" x14ac:dyDescent="0.25">
      <c r="A17" s="36">
        <f t="shared" si="1"/>
        <v>15</v>
      </c>
      <c r="B17" s="37" t="s">
        <v>274</v>
      </c>
      <c r="C17" s="37"/>
      <c r="D17" s="37"/>
      <c r="E17" s="37"/>
      <c r="F17" s="37" t="s">
        <v>23</v>
      </c>
      <c r="G17" s="37"/>
      <c r="H17" s="37"/>
      <c r="I17" s="37"/>
      <c r="J17" s="38" t="s">
        <v>66</v>
      </c>
      <c r="K17" s="39" t="str">
        <f t="shared" si="0"/>
        <v>All_x000D__x000D__x000D__x000D_6 hrs_x000D__x000D__x000D_</v>
      </c>
      <c r="L17" s="40" t="str">
        <f>CONCATENATE(Experiment!$A$4,"_",20180429,"_Group1","_Plate1","_",LEFT(J17, SEARCH(",", J17, 1)-1),".fcs")</f>
        <v>JHT2_20180429_Group1_Plate1_G4.fcs</v>
      </c>
      <c r="M17" s="40" t="str">
        <f>CONCATENATE(Experiment!$A$4,"_",20180429,"_Group1","_Plate1","_",MID(J17, SEARCH(",",J17) + 1, SEARCH(",",J17,SEARCH(",",J17)+1) - SEARCH(",",J17) - 1),".fcs")</f>
        <v>JHT2_20180429_Group1_Plate1_G5.fcs</v>
      </c>
      <c r="N17" s="40" t="str">
        <f>CONCATENATE(Experiment!$A$4,"_",20180429,"_Group1","_Plate1","_",RIGHT(J17,LEN(J17) - SEARCH(",", J17, SEARCH(",", J17) + 1)),".fcs")</f>
        <v>JHT2_20180429_Group1_Plate1_G6.fcs</v>
      </c>
      <c r="O17" s="83" t="s">
        <v>20</v>
      </c>
    </row>
    <row r="18" spans="1:15" ht="16.5" thickBot="1" x14ac:dyDescent="0.3">
      <c r="A18" s="41">
        <f t="shared" si="1"/>
        <v>16</v>
      </c>
      <c r="B18" s="42" t="s">
        <v>273</v>
      </c>
      <c r="C18" s="42"/>
      <c r="D18" s="42"/>
      <c r="E18" s="42"/>
      <c r="F18" s="42" t="s">
        <v>23</v>
      </c>
      <c r="G18" s="42"/>
      <c r="H18" s="42"/>
      <c r="I18" s="42"/>
      <c r="J18" s="43" t="s">
        <v>67</v>
      </c>
      <c r="K18" s="140" t="str">
        <f t="shared" si="0"/>
        <v>Beads_x000D__x000D__x000D__x000D_6 hrs_x000D__x000D__x000D_</v>
      </c>
      <c r="L18" s="40" t="str">
        <f>CONCATENATE(Experiment!$A$4,"_",20180429,"_Group1","_Plate1","_",LEFT(J18, SEARCH(",", J18, 1)-1),".fcs")</f>
        <v>JHT2_20180429_Group1_Plate1_H4.fcs</v>
      </c>
      <c r="M18" s="40" t="str">
        <f>CONCATENATE(Experiment!$A$4,"_",20180429,"_Group1","_Plate1","_",MID(J18, SEARCH(",",J18) + 1, SEARCH(",",J18,SEARCH(",",J18)+1) - SEARCH(",",J18) - 1),".fcs")</f>
        <v>JHT2_20180429_Group1_Plate1_H5.fcs</v>
      </c>
      <c r="N18" s="40" t="str">
        <f>CONCATENATE(Experiment!$A$4,"_",20180429,"_Group1","_Plate1","_",RIGHT(J18,LEN(J18) - SEARCH(",", J18, SEARCH(",", J18) + 1)),".fcs")</f>
        <v>JHT2_20180429_Group1_Plate1_H6.fcs</v>
      </c>
      <c r="O18" s="84" t="s">
        <v>20</v>
      </c>
    </row>
    <row r="19" spans="1:15" ht="16.5" thickBot="1" x14ac:dyDescent="0.3"/>
    <row r="20" spans="1:15" ht="18" customHeight="1" thickBot="1" x14ac:dyDescent="0.3">
      <c r="A20" s="171" t="s">
        <v>171</v>
      </c>
      <c r="B20" s="172"/>
      <c r="C20" s="172"/>
      <c r="D20" s="172"/>
      <c r="E20" s="172"/>
      <c r="F20" s="172"/>
      <c r="G20" s="172"/>
      <c r="H20" s="172"/>
      <c r="I20" s="172"/>
      <c r="J20" s="173"/>
    </row>
    <row r="21" spans="1:15" ht="16.5" thickBot="1" x14ac:dyDescent="0.3"/>
    <row r="22" spans="1:15" ht="18.75" x14ac:dyDescent="0.3">
      <c r="B22" s="174" t="s">
        <v>240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6"/>
    </row>
    <row r="23" spans="1:15" ht="75" x14ac:dyDescent="0.25">
      <c r="B23" s="86" t="s">
        <v>86</v>
      </c>
      <c r="C23" s="85" t="s">
        <v>271</v>
      </c>
      <c r="D23" s="85" t="s">
        <v>270</v>
      </c>
      <c r="E23" s="85" t="s">
        <v>241</v>
      </c>
      <c r="F23" s="85" t="s">
        <v>173</v>
      </c>
      <c r="G23" s="141" t="s">
        <v>174</v>
      </c>
      <c r="H23" s="85" t="s">
        <v>175</v>
      </c>
      <c r="I23" s="85" t="s">
        <v>176</v>
      </c>
      <c r="J23" s="85" t="s">
        <v>242</v>
      </c>
      <c r="K23" s="141" t="s">
        <v>243</v>
      </c>
      <c r="L23" s="85" t="s">
        <v>244</v>
      </c>
      <c r="M23" s="85"/>
      <c r="N23" s="194"/>
    </row>
    <row r="24" spans="1:15" ht="30.75" thickBot="1" x14ac:dyDescent="0.3">
      <c r="B24" s="190" t="s">
        <v>276</v>
      </c>
      <c r="C24" s="76"/>
      <c r="D24" s="77" t="str">
        <f>Experiment!A4</f>
        <v>JHT2</v>
      </c>
      <c r="E24" s="77" t="s">
        <v>245</v>
      </c>
      <c r="F24" s="77">
        <v>100</v>
      </c>
      <c r="G24" s="77">
        <v>5</v>
      </c>
      <c r="H24" s="77">
        <v>0</v>
      </c>
      <c r="I24" s="77">
        <v>0.6</v>
      </c>
      <c r="J24" s="77">
        <v>4</v>
      </c>
      <c r="K24" s="77">
        <v>0.1</v>
      </c>
      <c r="L24" s="77">
        <v>10</v>
      </c>
      <c r="M24" s="77"/>
      <c r="N24" s="195"/>
    </row>
  </sheetData>
  <mergeCells count="3">
    <mergeCell ref="B1:I1"/>
    <mergeCell ref="A20:J20"/>
    <mergeCell ref="B22:N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3"/>
  <sheetViews>
    <sheetView topLeftCell="A4" zoomScaleNormal="100" workbookViewId="0">
      <selection activeCell="N21" sqref="N21"/>
    </sheetView>
  </sheetViews>
  <sheetFormatPr defaultColWidth="11" defaultRowHeight="15.75" x14ac:dyDescent="0.25"/>
  <cols>
    <col min="1" max="1" width="10.875" style="1" customWidth="1"/>
    <col min="2" max="2" width="11" style="1"/>
    <col min="3" max="3" width="21.375" style="1" customWidth="1"/>
    <col min="4" max="4" width="22.375" style="1" customWidth="1"/>
    <col min="5" max="5" width="21.625" style="1" customWidth="1"/>
    <col min="6" max="6" width="20.875" style="1" customWidth="1"/>
    <col min="7" max="7" width="21" style="1" customWidth="1"/>
    <col min="8" max="8" width="22.125" style="1" customWidth="1"/>
    <col min="9" max="9" width="17.875" style="1" customWidth="1"/>
    <col min="10" max="10" width="22.5" style="1" customWidth="1"/>
    <col min="11" max="16384" width="11" style="1"/>
  </cols>
  <sheetData>
    <row r="5" spans="1:14" ht="21" x14ac:dyDescent="0.25">
      <c r="A5" s="183" t="s">
        <v>37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</row>
    <row r="6" spans="1:14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4" ht="16.5" thickBot="1" x14ac:dyDescent="0.3"/>
    <row r="8" spans="1:14" ht="29.25" thickBot="1" x14ac:dyDescent="0.5">
      <c r="B8" s="180" t="s">
        <v>40</v>
      </c>
      <c r="C8" s="181"/>
      <c r="D8" s="181"/>
      <c r="E8" s="181"/>
      <c r="F8" s="181"/>
      <c r="G8" s="181"/>
      <c r="H8" s="181"/>
      <c r="I8" s="181"/>
      <c r="J8" s="182"/>
      <c r="K8" s="46"/>
      <c r="L8" s="46"/>
      <c r="M8" s="46"/>
      <c r="N8" s="46"/>
    </row>
    <row r="9" spans="1:14" ht="26.25" x14ac:dyDescent="0.25">
      <c r="B9" s="47"/>
      <c r="C9" s="48" t="s">
        <v>24</v>
      </c>
      <c r="D9" s="48" t="s">
        <v>26</v>
      </c>
      <c r="E9" s="48" t="s">
        <v>27</v>
      </c>
      <c r="F9" s="48" t="s">
        <v>29</v>
      </c>
      <c r="G9" s="48" t="s">
        <v>35</v>
      </c>
      <c r="H9" s="48" t="s">
        <v>36</v>
      </c>
      <c r="I9" s="48" t="s">
        <v>38</v>
      </c>
      <c r="J9" s="49" t="s">
        <v>39</v>
      </c>
    </row>
    <row r="10" spans="1:14" ht="26.25" x14ac:dyDescent="0.4">
      <c r="B10" s="50">
        <v>1</v>
      </c>
      <c r="C10" s="51" t="str">
        <f>Samples!$K$3</f>
        <v>X_x000D_No_x000D_-_x000D_-_x000D_6 hrs_x000D__x000D__x000D_</v>
      </c>
      <c r="D10" s="51" t="str">
        <f>Samples!$K$4</f>
        <v>A_x000D_No_x000D_LC41_x000D_-_x000D_6 hrs_x000D__x000D__x000D_</v>
      </c>
      <c r="E10" s="51" t="str">
        <f>Samples!$K$5</f>
        <v>B_x000D_No_x000D_LC41_x000D_-_x000D_6 hrs_x000D__x000D__x000D_</v>
      </c>
      <c r="F10" s="51" t="str">
        <f>Samples!$K$6</f>
        <v>C_x000D_No_x000D_LC20_x000D_-_x000D_6 hrs_x000D__x000D__x000D_</v>
      </c>
      <c r="G10" s="51" t="str">
        <f>Samples!$K$7</f>
        <v>D_x000D_No_x000D_LC20_x000D_-_x000D_6 hrs_x000D__x000D__x000D_</v>
      </c>
      <c r="H10" s="51" t="str">
        <f>Samples!$K$8</f>
        <v>X_x000D_No_x000D_-_x000D_+_x000D_6 hrs_x000D__x000D__x000D_</v>
      </c>
      <c r="I10" s="51" t="str">
        <f>Samples!$K$9</f>
        <v>A_x000D_No_x000D_LC41_x000D_+_x000D_6 hrs_x000D__x000D__x000D_</v>
      </c>
      <c r="J10" s="52" t="str">
        <f>Samples!$K$10</f>
        <v>B_x000D_No_x000D_LC41_x000D_+_x000D_6 hrs_x000D__x000D__x000D_</v>
      </c>
    </row>
    <row r="11" spans="1:14" ht="26.25" x14ac:dyDescent="0.4">
      <c r="B11" s="50">
        <v>2</v>
      </c>
      <c r="C11" s="51" t="str">
        <f>Samples!$K$3</f>
        <v>X_x000D_No_x000D_-_x000D_-_x000D_6 hrs_x000D__x000D__x000D_</v>
      </c>
      <c r="D11" s="51" t="str">
        <f>Samples!$K$4</f>
        <v>A_x000D_No_x000D_LC41_x000D_-_x000D_6 hrs_x000D__x000D__x000D_</v>
      </c>
      <c r="E11" s="51" t="str">
        <f>Samples!$K$5</f>
        <v>B_x000D_No_x000D_LC41_x000D_-_x000D_6 hrs_x000D__x000D__x000D_</v>
      </c>
      <c r="F11" s="51" t="str">
        <f>Samples!$K$6</f>
        <v>C_x000D_No_x000D_LC20_x000D_-_x000D_6 hrs_x000D__x000D__x000D_</v>
      </c>
      <c r="G11" s="51" t="str">
        <f>Samples!$K$7</f>
        <v>D_x000D_No_x000D_LC20_x000D_-_x000D_6 hrs_x000D__x000D__x000D_</v>
      </c>
      <c r="H11" s="51" t="str">
        <f>Samples!$K$8</f>
        <v>X_x000D_No_x000D_-_x000D_+_x000D_6 hrs_x000D__x000D__x000D_</v>
      </c>
      <c r="I11" s="51" t="str">
        <f>Samples!$K$9</f>
        <v>A_x000D_No_x000D_LC41_x000D_+_x000D_6 hrs_x000D__x000D__x000D_</v>
      </c>
      <c r="J11" s="52" t="str">
        <f>Samples!$K$10</f>
        <v>B_x000D_No_x000D_LC41_x000D_+_x000D_6 hrs_x000D__x000D__x000D_</v>
      </c>
    </row>
    <row r="12" spans="1:14" ht="26.25" x14ac:dyDescent="0.4">
      <c r="B12" s="50">
        <v>3</v>
      </c>
      <c r="C12" s="51" t="str">
        <f>Samples!$K$3</f>
        <v>X_x000D_No_x000D_-_x000D_-_x000D_6 hrs_x000D__x000D__x000D_</v>
      </c>
      <c r="D12" s="51" t="str">
        <f>Samples!$K$4</f>
        <v>A_x000D_No_x000D_LC41_x000D_-_x000D_6 hrs_x000D__x000D__x000D_</v>
      </c>
      <c r="E12" s="51" t="str">
        <f>Samples!$K$5</f>
        <v>B_x000D_No_x000D_LC41_x000D_-_x000D_6 hrs_x000D__x000D__x000D_</v>
      </c>
      <c r="F12" s="51" t="str">
        <f>Samples!$K$6</f>
        <v>C_x000D_No_x000D_LC20_x000D_-_x000D_6 hrs_x000D__x000D__x000D_</v>
      </c>
      <c r="G12" s="51" t="str">
        <f>Samples!$K$7</f>
        <v>D_x000D_No_x000D_LC20_x000D_-_x000D_6 hrs_x000D__x000D__x000D_</v>
      </c>
      <c r="H12" s="51" t="str">
        <f>Samples!$K$8</f>
        <v>X_x000D_No_x000D_-_x000D_+_x000D_6 hrs_x000D__x000D__x000D_</v>
      </c>
      <c r="I12" s="51" t="str">
        <f>Samples!$K$9</f>
        <v>A_x000D_No_x000D_LC41_x000D_+_x000D_6 hrs_x000D__x000D__x000D_</v>
      </c>
      <c r="J12" s="52" t="str">
        <f>Samples!$K$10</f>
        <v>B_x000D_No_x000D_LC41_x000D_+_x000D_6 hrs_x000D__x000D__x000D_</v>
      </c>
    </row>
    <row r="13" spans="1:14" ht="26.25" x14ac:dyDescent="0.4">
      <c r="B13" s="50">
        <v>4</v>
      </c>
      <c r="C13" s="51" t="str">
        <f>Samples!$K$11</f>
        <v>C_x000D_No_x000D_LC20_x000D_+_x000D_6 hrs_x000D__x000D__x000D_</v>
      </c>
      <c r="D13" s="51" t="str">
        <f>Samples!$K$12</f>
        <v>D_x000D_No_x000D_LC20_x000D_+_x000D_6 hrs_x000D__x000D__x000D_</v>
      </c>
      <c r="E13" s="51" t="str">
        <f>Samples!$K$13</f>
        <v>Blank_x000D__x000D__x000D__x000D_6 hrs_x000D__x000D__x000D_</v>
      </c>
      <c r="F13" s="51" t="str">
        <f>Samples!$K$14</f>
        <v>GFP_x000D__x000D__x000D__x000D_6 hrs_x000D__x000D__x000D_</v>
      </c>
      <c r="G13" s="51" t="str">
        <f>Samples!$K$15</f>
        <v>mRuby_x000D__x000D__x000D__x000D_6 hrs_x000D__x000D__x000D_</v>
      </c>
      <c r="H13" s="51" t="str">
        <f>Samples!$K$16</f>
        <v>BFP_x000D__x000D__x000D__x000D_6 hrs_x000D__x000D__x000D_</v>
      </c>
      <c r="I13" s="51" t="str">
        <f>Samples!$K$17</f>
        <v>All_x000D__x000D__x000D__x000D_6 hrs_x000D__x000D__x000D_</v>
      </c>
      <c r="J13" s="52" t="str">
        <f>Samples!$K$18</f>
        <v>Beads_x000D__x000D__x000D__x000D_6 hrs_x000D__x000D__x000D_</v>
      </c>
    </row>
    <row r="14" spans="1:14" ht="26.25" x14ac:dyDescent="0.4">
      <c r="B14" s="50">
        <v>5</v>
      </c>
      <c r="C14" s="51" t="str">
        <f>Samples!$K$11</f>
        <v>C_x000D_No_x000D_LC20_x000D_+_x000D_6 hrs_x000D__x000D__x000D_</v>
      </c>
      <c r="D14" s="51" t="str">
        <f>Samples!$K$12</f>
        <v>D_x000D_No_x000D_LC20_x000D_+_x000D_6 hrs_x000D__x000D__x000D_</v>
      </c>
      <c r="E14" s="51" t="str">
        <f>Samples!$K$13</f>
        <v>Blank_x000D__x000D__x000D__x000D_6 hrs_x000D__x000D__x000D_</v>
      </c>
      <c r="F14" s="51" t="str">
        <f>Samples!$K$14</f>
        <v>GFP_x000D__x000D__x000D__x000D_6 hrs_x000D__x000D__x000D_</v>
      </c>
      <c r="G14" s="51" t="str">
        <f>Samples!$K$15</f>
        <v>mRuby_x000D__x000D__x000D__x000D_6 hrs_x000D__x000D__x000D_</v>
      </c>
      <c r="H14" s="51" t="str">
        <f>Samples!$K$16</f>
        <v>BFP_x000D__x000D__x000D__x000D_6 hrs_x000D__x000D__x000D_</v>
      </c>
      <c r="I14" s="51" t="str">
        <f>Samples!$K$17</f>
        <v>All_x000D__x000D__x000D__x000D_6 hrs_x000D__x000D__x000D_</v>
      </c>
      <c r="J14" s="52" t="str">
        <f>Samples!$K$18</f>
        <v>Beads_x000D__x000D__x000D__x000D_6 hrs_x000D__x000D__x000D_</v>
      </c>
    </row>
    <row r="15" spans="1:14" ht="26.25" x14ac:dyDescent="0.4">
      <c r="B15" s="50">
        <v>6</v>
      </c>
      <c r="C15" s="51" t="str">
        <f>Samples!$K$11</f>
        <v>C_x000D_No_x000D_LC20_x000D_+_x000D_6 hrs_x000D__x000D__x000D_</v>
      </c>
      <c r="D15" s="51" t="str">
        <f>Samples!$K$12</f>
        <v>D_x000D_No_x000D_LC20_x000D_+_x000D_6 hrs_x000D__x000D__x000D_</v>
      </c>
      <c r="E15" s="51" t="str">
        <f>Samples!$K$13</f>
        <v>Blank_x000D__x000D__x000D__x000D_6 hrs_x000D__x000D__x000D_</v>
      </c>
      <c r="F15" s="51" t="str">
        <f>Samples!$K$14</f>
        <v>GFP_x000D__x000D__x000D__x000D_6 hrs_x000D__x000D__x000D_</v>
      </c>
      <c r="G15" s="51" t="str">
        <f>Samples!$K$15</f>
        <v>mRuby_x000D__x000D__x000D__x000D_6 hrs_x000D__x000D__x000D_</v>
      </c>
      <c r="H15" s="51" t="str">
        <f>Samples!$K$16</f>
        <v>BFP_x000D__x000D__x000D__x000D_6 hrs_x000D__x000D__x000D_</v>
      </c>
      <c r="I15" s="51" t="str">
        <f>Samples!$K$17</f>
        <v>All_x000D__x000D__x000D__x000D_6 hrs_x000D__x000D__x000D_</v>
      </c>
      <c r="J15" s="52" t="str">
        <f>Samples!$K$18</f>
        <v>Beads_x000D__x000D__x000D__x000D_6 hrs_x000D__x000D__x000D_</v>
      </c>
    </row>
    <row r="16" spans="1:14" ht="26.25" x14ac:dyDescent="0.4">
      <c r="B16" s="53">
        <v>7</v>
      </c>
      <c r="C16" s="3"/>
      <c r="D16" s="3"/>
      <c r="E16" s="3"/>
      <c r="F16" s="3"/>
      <c r="G16" s="3"/>
      <c r="H16" s="3"/>
      <c r="I16" s="3"/>
      <c r="J16" s="54"/>
    </row>
    <row r="17" spans="2:14" ht="26.25" x14ac:dyDescent="0.4">
      <c r="B17" s="53">
        <v>8</v>
      </c>
      <c r="C17" s="3"/>
      <c r="D17" s="3"/>
      <c r="E17" s="3"/>
      <c r="F17" s="3"/>
      <c r="G17" s="3"/>
      <c r="H17" s="3"/>
      <c r="I17" s="3"/>
      <c r="J17" s="54"/>
    </row>
    <row r="18" spans="2:14" ht="26.25" x14ac:dyDescent="0.4">
      <c r="B18" s="53">
        <v>9</v>
      </c>
      <c r="C18" s="3"/>
      <c r="D18" s="3"/>
      <c r="E18" s="3"/>
      <c r="F18" s="3"/>
      <c r="G18" s="3"/>
      <c r="H18" s="3"/>
      <c r="I18" s="3"/>
      <c r="J18" s="54"/>
    </row>
    <row r="19" spans="2:14" ht="26.25" x14ac:dyDescent="0.4">
      <c r="B19" s="53">
        <v>10</v>
      </c>
      <c r="C19" s="3"/>
      <c r="D19" s="3"/>
      <c r="E19" s="3"/>
      <c r="F19" s="3"/>
      <c r="G19" s="3"/>
      <c r="H19" s="3"/>
      <c r="I19" s="3"/>
      <c r="J19" s="54"/>
    </row>
    <row r="20" spans="2:14" ht="26.25" x14ac:dyDescent="0.4">
      <c r="B20" s="53">
        <v>11</v>
      </c>
      <c r="C20" s="3"/>
      <c r="D20" s="3"/>
      <c r="E20" s="3"/>
      <c r="F20" s="3"/>
      <c r="G20" s="3"/>
      <c r="H20" s="3"/>
      <c r="I20" s="3"/>
      <c r="J20" s="54"/>
    </row>
    <row r="21" spans="2:14" ht="27" thickBot="1" x14ac:dyDescent="0.45">
      <c r="B21" s="55">
        <v>12</v>
      </c>
      <c r="C21" s="56"/>
      <c r="D21" s="56"/>
      <c r="E21" s="56"/>
      <c r="F21" s="56"/>
      <c r="G21" s="56"/>
      <c r="H21" s="56"/>
      <c r="I21" s="56"/>
      <c r="J21" s="57"/>
    </row>
    <row r="22" spans="2:14" ht="16.5" thickBot="1" x14ac:dyDescent="0.3"/>
    <row r="23" spans="2:14" ht="29.25" thickBot="1" x14ac:dyDescent="0.5">
      <c r="B23" s="177" t="s">
        <v>40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9"/>
    </row>
    <row r="24" spans="2:14" ht="26.25" x14ac:dyDescent="0.4">
      <c r="B24" s="47"/>
      <c r="C24" s="58">
        <v>1</v>
      </c>
      <c r="D24" s="58">
        <v>2</v>
      </c>
      <c r="E24" s="58">
        <v>3</v>
      </c>
      <c r="F24" s="58">
        <v>4</v>
      </c>
      <c r="G24" s="58">
        <v>5</v>
      </c>
      <c r="H24" s="58">
        <v>6</v>
      </c>
      <c r="I24" s="59">
        <v>7</v>
      </c>
      <c r="J24" s="59">
        <v>8</v>
      </c>
      <c r="K24" s="59">
        <v>9</v>
      </c>
      <c r="L24" s="59">
        <v>10</v>
      </c>
      <c r="M24" s="59">
        <v>11</v>
      </c>
      <c r="N24" s="60">
        <v>12</v>
      </c>
    </row>
    <row r="25" spans="2:14" ht="26.25" x14ac:dyDescent="0.3">
      <c r="B25" s="61" t="s">
        <v>24</v>
      </c>
      <c r="C25" s="51">
        <v>1</v>
      </c>
      <c r="D25" s="51">
        <v>1</v>
      </c>
      <c r="E25" s="51">
        <v>1</v>
      </c>
      <c r="F25" s="51">
        <v>9</v>
      </c>
      <c r="G25" s="51">
        <v>9</v>
      </c>
      <c r="H25" s="51">
        <v>9</v>
      </c>
      <c r="I25" s="3"/>
      <c r="J25" s="3"/>
      <c r="K25" s="3"/>
      <c r="L25" s="3"/>
      <c r="M25" s="3"/>
      <c r="N25" s="54"/>
    </row>
    <row r="26" spans="2:14" ht="26.25" x14ac:dyDescent="0.3">
      <c r="B26" s="61" t="s">
        <v>26</v>
      </c>
      <c r="C26" s="51">
        <v>2</v>
      </c>
      <c r="D26" s="51">
        <v>2</v>
      </c>
      <c r="E26" s="51">
        <v>2</v>
      </c>
      <c r="F26" s="51">
        <v>10</v>
      </c>
      <c r="G26" s="51">
        <v>10</v>
      </c>
      <c r="H26" s="51">
        <v>10</v>
      </c>
      <c r="I26" s="3"/>
      <c r="J26" s="3"/>
      <c r="K26" s="3"/>
      <c r="L26" s="3"/>
      <c r="M26" s="3"/>
      <c r="N26" s="54"/>
    </row>
    <row r="27" spans="2:14" ht="26.25" x14ac:dyDescent="0.3">
      <c r="B27" s="61" t="s">
        <v>27</v>
      </c>
      <c r="C27" s="51">
        <v>3</v>
      </c>
      <c r="D27" s="51">
        <v>3</v>
      </c>
      <c r="E27" s="51">
        <v>3</v>
      </c>
      <c r="F27" s="51">
        <v>11</v>
      </c>
      <c r="G27" s="51">
        <v>11</v>
      </c>
      <c r="H27" s="51">
        <v>11</v>
      </c>
      <c r="I27" s="3"/>
      <c r="J27" s="3"/>
      <c r="K27" s="3"/>
      <c r="L27" s="3"/>
      <c r="M27" s="3"/>
      <c r="N27" s="54"/>
    </row>
    <row r="28" spans="2:14" ht="26.25" x14ac:dyDescent="0.3">
      <c r="B28" s="61" t="s">
        <v>29</v>
      </c>
      <c r="C28" s="51">
        <v>4</v>
      </c>
      <c r="D28" s="51">
        <v>4</v>
      </c>
      <c r="E28" s="51">
        <v>4</v>
      </c>
      <c r="F28" s="51">
        <v>12</v>
      </c>
      <c r="G28" s="51">
        <v>12</v>
      </c>
      <c r="H28" s="51">
        <v>12</v>
      </c>
      <c r="I28" s="3"/>
      <c r="J28" s="3"/>
      <c r="K28" s="3"/>
      <c r="L28" s="3"/>
      <c r="M28" s="3"/>
      <c r="N28" s="54"/>
    </row>
    <row r="29" spans="2:14" ht="26.25" x14ac:dyDescent="0.3">
      <c r="B29" s="61" t="s">
        <v>35</v>
      </c>
      <c r="C29" s="51">
        <v>5</v>
      </c>
      <c r="D29" s="51">
        <v>5</v>
      </c>
      <c r="E29" s="51">
        <v>5</v>
      </c>
      <c r="F29" s="51">
        <v>13</v>
      </c>
      <c r="G29" s="51">
        <v>13</v>
      </c>
      <c r="H29" s="51">
        <v>13</v>
      </c>
      <c r="I29" s="3"/>
      <c r="J29" s="3"/>
      <c r="K29" s="3"/>
      <c r="L29" s="3"/>
      <c r="M29" s="3"/>
      <c r="N29" s="54"/>
    </row>
    <row r="30" spans="2:14" ht="26.25" x14ac:dyDescent="0.3">
      <c r="B30" s="61" t="s">
        <v>36</v>
      </c>
      <c r="C30" s="51">
        <v>6</v>
      </c>
      <c r="D30" s="51">
        <v>6</v>
      </c>
      <c r="E30" s="51">
        <v>6</v>
      </c>
      <c r="F30" s="51">
        <v>14</v>
      </c>
      <c r="G30" s="51">
        <v>14</v>
      </c>
      <c r="H30" s="51">
        <v>14</v>
      </c>
      <c r="I30" s="3"/>
      <c r="J30" s="3"/>
      <c r="K30" s="3"/>
      <c r="L30" s="3"/>
      <c r="M30" s="3"/>
      <c r="N30" s="54"/>
    </row>
    <row r="31" spans="2:14" ht="26.25" x14ac:dyDescent="0.3">
      <c r="B31" s="61" t="s">
        <v>38</v>
      </c>
      <c r="C31" s="51">
        <v>7</v>
      </c>
      <c r="D31" s="51">
        <v>7</v>
      </c>
      <c r="E31" s="51">
        <v>7</v>
      </c>
      <c r="F31" s="51">
        <v>15</v>
      </c>
      <c r="G31" s="51">
        <v>15</v>
      </c>
      <c r="H31" s="51">
        <v>15</v>
      </c>
      <c r="I31" s="3"/>
      <c r="J31" s="3"/>
      <c r="K31" s="3"/>
      <c r="L31" s="3"/>
      <c r="M31" s="3"/>
      <c r="N31" s="54"/>
    </row>
    <row r="32" spans="2:14" ht="27" thickBot="1" x14ac:dyDescent="0.35">
      <c r="B32" s="62" t="s">
        <v>39</v>
      </c>
      <c r="C32" s="63">
        <v>8</v>
      </c>
      <c r="D32" s="63">
        <v>8</v>
      </c>
      <c r="E32" s="63">
        <v>8</v>
      </c>
      <c r="F32" s="63">
        <v>16</v>
      </c>
      <c r="G32" s="63">
        <v>16</v>
      </c>
      <c r="H32" s="63">
        <v>16</v>
      </c>
      <c r="I32" s="56"/>
      <c r="J32" s="56"/>
      <c r="K32" s="56"/>
      <c r="L32" s="56"/>
      <c r="M32" s="56"/>
      <c r="N32" s="57"/>
    </row>
    <row r="33" spans="2:14" ht="16.5" thickBot="1" x14ac:dyDescent="0.3"/>
    <row r="34" spans="2:14" ht="29.25" thickBot="1" x14ac:dyDescent="0.5">
      <c r="B34" s="177" t="s">
        <v>40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9"/>
    </row>
    <row r="35" spans="2:14" ht="26.25" x14ac:dyDescent="0.4">
      <c r="B35" s="47"/>
      <c r="C35" s="58">
        <v>1</v>
      </c>
      <c r="D35" s="58">
        <v>2</v>
      </c>
      <c r="E35" s="58">
        <v>3</v>
      </c>
      <c r="F35" s="58">
        <v>4</v>
      </c>
      <c r="G35" s="58">
        <v>5</v>
      </c>
      <c r="H35" s="58">
        <v>6</v>
      </c>
      <c r="I35" s="59">
        <v>7</v>
      </c>
      <c r="J35" s="59">
        <v>8</v>
      </c>
      <c r="K35" s="59">
        <v>9</v>
      </c>
      <c r="L35" s="59">
        <v>10</v>
      </c>
      <c r="M35" s="59">
        <v>11</v>
      </c>
      <c r="N35" s="60">
        <v>12</v>
      </c>
    </row>
    <row r="36" spans="2:14" ht="26.25" x14ac:dyDescent="0.3">
      <c r="B36" s="61" t="s">
        <v>24</v>
      </c>
      <c r="C36" s="51" t="str">
        <f>Samples!$K$3</f>
        <v>X_x000D_No_x000D_-_x000D_-_x000D_6 hrs_x000D__x000D__x000D_</v>
      </c>
      <c r="D36" s="51" t="str">
        <f>Samples!$K$3</f>
        <v>X_x000D_No_x000D_-_x000D_-_x000D_6 hrs_x000D__x000D__x000D_</v>
      </c>
      <c r="E36" s="51" t="str">
        <f>Samples!$K$3</f>
        <v>X_x000D_No_x000D_-_x000D_-_x000D_6 hrs_x000D__x000D__x000D_</v>
      </c>
      <c r="F36" s="51" t="str">
        <f>Samples!$K$11</f>
        <v>C_x000D_No_x000D_LC20_x000D_+_x000D_6 hrs_x000D__x000D__x000D_</v>
      </c>
      <c r="G36" s="51" t="str">
        <f>Samples!$K$11</f>
        <v>C_x000D_No_x000D_LC20_x000D_+_x000D_6 hrs_x000D__x000D__x000D_</v>
      </c>
      <c r="H36" s="51" t="str">
        <f>Samples!$K$11</f>
        <v>C_x000D_No_x000D_LC20_x000D_+_x000D_6 hrs_x000D__x000D__x000D_</v>
      </c>
      <c r="I36" s="3"/>
      <c r="J36" s="3"/>
      <c r="K36" s="3"/>
      <c r="L36" s="3"/>
      <c r="M36" s="3"/>
      <c r="N36" s="54"/>
    </row>
    <row r="37" spans="2:14" ht="26.25" x14ac:dyDescent="0.3">
      <c r="B37" s="61" t="s">
        <v>26</v>
      </c>
      <c r="C37" s="51" t="str">
        <f>Samples!$K$4</f>
        <v>A_x000D_No_x000D_LC41_x000D_-_x000D_6 hrs_x000D__x000D__x000D_</v>
      </c>
      <c r="D37" s="51" t="str">
        <f>Samples!$K$4</f>
        <v>A_x000D_No_x000D_LC41_x000D_-_x000D_6 hrs_x000D__x000D__x000D_</v>
      </c>
      <c r="E37" s="51" t="str">
        <f>Samples!$K$4</f>
        <v>A_x000D_No_x000D_LC41_x000D_-_x000D_6 hrs_x000D__x000D__x000D_</v>
      </c>
      <c r="F37" s="51" t="str">
        <f>Samples!$K$12</f>
        <v>D_x000D_No_x000D_LC20_x000D_+_x000D_6 hrs_x000D__x000D__x000D_</v>
      </c>
      <c r="G37" s="51" t="str">
        <f>Samples!$K$12</f>
        <v>D_x000D_No_x000D_LC20_x000D_+_x000D_6 hrs_x000D__x000D__x000D_</v>
      </c>
      <c r="H37" s="51" t="str">
        <f>Samples!$K$12</f>
        <v>D_x000D_No_x000D_LC20_x000D_+_x000D_6 hrs_x000D__x000D__x000D_</v>
      </c>
      <c r="I37" s="3"/>
      <c r="J37" s="3"/>
      <c r="K37" s="3"/>
      <c r="L37" s="3"/>
      <c r="M37" s="3"/>
      <c r="N37" s="54"/>
    </row>
    <row r="38" spans="2:14" ht="26.25" x14ac:dyDescent="0.3">
      <c r="B38" s="61" t="s">
        <v>27</v>
      </c>
      <c r="C38" s="51" t="str">
        <f>Samples!$K$5</f>
        <v>B_x000D_No_x000D_LC41_x000D_-_x000D_6 hrs_x000D__x000D__x000D_</v>
      </c>
      <c r="D38" s="51" t="str">
        <f>Samples!$K$5</f>
        <v>B_x000D_No_x000D_LC41_x000D_-_x000D_6 hrs_x000D__x000D__x000D_</v>
      </c>
      <c r="E38" s="51" t="str">
        <f>Samples!$K$5</f>
        <v>B_x000D_No_x000D_LC41_x000D_-_x000D_6 hrs_x000D__x000D__x000D_</v>
      </c>
      <c r="F38" s="51" t="str">
        <f>Samples!$K$13</f>
        <v>Blank_x000D__x000D__x000D__x000D_6 hrs_x000D__x000D__x000D_</v>
      </c>
      <c r="G38" s="51" t="str">
        <f>Samples!$K$13</f>
        <v>Blank_x000D__x000D__x000D__x000D_6 hrs_x000D__x000D__x000D_</v>
      </c>
      <c r="H38" s="51" t="str">
        <f>Samples!$K$13</f>
        <v>Blank_x000D__x000D__x000D__x000D_6 hrs_x000D__x000D__x000D_</v>
      </c>
      <c r="I38" s="3"/>
      <c r="J38" s="3"/>
      <c r="K38" s="3"/>
      <c r="L38" s="3"/>
      <c r="M38" s="3"/>
      <c r="N38" s="54"/>
    </row>
    <row r="39" spans="2:14" ht="26.25" x14ac:dyDescent="0.3">
      <c r="B39" s="61" t="s">
        <v>29</v>
      </c>
      <c r="C39" s="51" t="str">
        <f>Samples!$K$6</f>
        <v>C_x000D_No_x000D_LC20_x000D_-_x000D_6 hrs_x000D__x000D__x000D_</v>
      </c>
      <c r="D39" s="51" t="str">
        <f>Samples!$K$6</f>
        <v>C_x000D_No_x000D_LC20_x000D_-_x000D_6 hrs_x000D__x000D__x000D_</v>
      </c>
      <c r="E39" s="51" t="str">
        <f>Samples!$K$6</f>
        <v>C_x000D_No_x000D_LC20_x000D_-_x000D_6 hrs_x000D__x000D__x000D_</v>
      </c>
      <c r="F39" s="51" t="str">
        <f>Samples!$K$14</f>
        <v>GFP_x000D__x000D__x000D__x000D_6 hrs_x000D__x000D__x000D_</v>
      </c>
      <c r="G39" s="51" t="str">
        <f>Samples!$K$14</f>
        <v>GFP_x000D__x000D__x000D__x000D_6 hrs_x000D__x000D__x000D_</v>
      </c>
      <c r="H39" s="51" t="str">
        <f>Samples!$K$14</f>
        <v>GFP_x000D__x000D__x000D__x000D_6 hrs_x000D__x000D__x000D_</v>
      </c>
      <c r="I39" s="3"/>
      <c r="J39" s="3"/>
      <c r="K39" s="3"/>
      <c r="L39" s="3"/>
      <c r="M39" s="3"/>
      <c r="N39" s="54"/>
    </row>
    <row r="40" spans="2:14" ht="26.25" x14ac:dyDescent="0.3">
      <c r="B40" s="61" t="s">
        <v>35</v>
      </c>
      <c r="C40" s="51" t="str">
        <f>Samples!$K$7</f>
        <v>D_x000D_No_x000D_LC20_x000D_-_x000D_6 hrs_x000D__x000D__x000D_</v>
      </c>
      <c r="D40" s="51" t="str">
        <f>Samples!$K$7</f>
        <v>D_x000D_No_x000D_LC20_x000D_-_x000D_6 hrs_x000D__x000D__x000D_</v>
      </c>
      <c r="E40" s="51" t="str">
        <f>Samples!$K$7</f>
        <v>D_x000D_No_x000D_LC20_x000D_-_x000D_6 hrs_x000D__x000D__x000D_</v>
      </c>
      <c r="F40" s="51" t="str">
        <f>Samples!$K$15</f>
        <v>mRuby_x000D__x000D__x000D__x000D_6 hrs_x000D__x000D__x000D_</v>
      </c>
      <c r="G40" s="51" t="str">
        <f>Samples!$K$15</f>
        <v>mRuby_x000D__x000D__x000D__x000D_6 hrs_x000D__x000D__x000D_</v>
      </c>
      <c r="H40" s="51" t="str">
        <f>Samples!$K$15</f>
        <v>mRuby_x000D__x000D__x000D__x000D_6 hrs_x000D__x000D__x000D_</v>
      </c>
      <c r="I40" s="3"/>
      <c r="J40" s="3"/>
      <c r="K40" s="3"/>
      <c r="L40" s="3"/>
      <c r="M40" s="3"/>
      <c r="N40" s="54"/>
    </row>
    <row r="41" spans="2:14" ht="26.25" x14ac:dyDescent="0.3">
      <c r="B41" s="61" t="s">
        <v>36</v>
      </c>
      <c r="C41" s="51" t="str">
        <f>Samples!$K$8</f>
        <v>X_x000D_No_x000D_-_x000D_+_x000D_6 hrs_x000D__x000D__x000D_</v>
      </c>
      <c r="D41" s="51" t="str">
        <f>Samples!$K$8</f>
        <v>X_x000D_No_x000D_-_x000D_+_x000D_6 hrs_x000D__x000D__x000D_</v>
      </c>
      <c r="E41" s="51" t="str">
        <f>Samples!$K$8</f>
        <v>X_x000D_No_x000D_-_x000D_+_x000D_6 hrs_x000D__x000D__x000D_</v>
      </c>
      <c r="F41" s="51" t="str">
        <f>Samples!$K$16</f>
        <v>BFP_x000D__x000D__x000D__x000D_6 hrs_x000D__x000D__x000D_</v>
      </c>
      <c r="G41" s="51" t="str">
        <f>Samples!$K$16</f>
        <v>BFP_x000D__x000D__x000D__x000D_6 hrs_x000D__x000D__x000D_</v>
      </c>
      <c r="H41" s="51" t="str">
        <f>Samples!$K$16</f>
        <v>BFP_x000D__x000D__x000D__x000D_6 hrs_x000D__x000D__x000D_</v>
      </c>
      <c r="I41" s="3"/>
      <c r="J41" s="3"/>
      <c r="K41" s="3"/>
      <c r="L41" s="3"/>
      <c r="M41" s="3"/>
      <c r="N41" s="54"/>
    </row>
    <row r="42" spans="2:14" ht="26.25" x14ac:dyDescent="0.3">
      <c r="B42" s="61" t="s">
        <v>38</v>
      </c>
      <c r="C42" s="51" t="str">
        <f>Samples!$K$9</f>
        <v>A_x000D_No_x000D_LC41_x000D_+_x000D_6 hrs_x000D__x000D__x000D_</v>
      </c>
      <c r="D42" s="51" t="str">
        <f>Samples!$K$9</f>
        <v>A_x000D_No_x000D_LC41_x000D_+_x000D_6 hrs_x000D__x000D__x000D_</v>
      </c>
      <c r="E42" s="51" t="str">
        <f>Samples!$K$9</f>
        <v>A_x000D_No_x000D_LC41_x000D_+_x000D_6 hrs_x000D__x000D__x000D_</v>
      </c>
      <c r="F42" s="51" t="str">
        <f>Samples!$K$17</f>
        <v>All_x000D__x000D__x000D__x000D_6 hrs_x000D__x000D__x000D_</v>
      </c>
      <c r="G42" s="51" t="str">
        <f>Samples!$K$17</f>
        <v>All_x000D__x000D__x000D__x000D_6 hrs_x000D__x000D__x000D_</v>
      </c>
      <c r="H42" s="51" t="str">
        <f>Samples!$K$17</f>
        <v>All_x000D__x000D__x000D__x000D_6 hrs_x000D__x000D__x000D_</v>
      </c>
      <c r="I42" s="3"/>
      <c r="J42" s="3"/>
      <c r="K42" s="3"/>
      <c r="L42" s="3"/>
      <c r="M42" s="3"/>
      <c r="N42" s="54"/>
    </row>
    <row r="43" spans="2:14" ht="27" thickBot="1" x14ac:dyDescent="0.35">
      <c r="B43" s="62" t="s">
        <v>39</v>
      </c>
      <c r="C43" s="63" t="str">
        <f>Samples!$K$10</f>
        <v>B_x000D_No_x000D_LC41_x000D_+_x000D_6 hrs_x000D__x000D__x000D_</v>
      </c>
      <c r="D43" s="63" t="str">
        <f>Samples!$K$10</f>
        <v>B_x000D_No_x000D_LC41_x000D_+_x000D_6 hrs_x000D__x000D__x000D_</v>
      </c>
      <c r="E43" s="63" t="str">
        <f>Samples!$K$10</f>
        <v>B_x000D_No_x000D_LC41_x000D_+_x000D_6 hrs_x000D__x000D__x000D_</v>
      </c>
      <c r="F43" s="63" t="str">
        <f>Samples!$K$18</f>
        <v>Beads_x000D__x000D__x000D__x000D_6 hrs_x000D__x000D__x000D_</v>
      </c>
      <c r="G43" s="63" t="str">
        <f>Samples!$K$18</f>
        <v>Beads_x000D__x000D__x000D__x000D_6 hrs_x000D__x000D__x000D_</v>
      </c>
      <c r="H43" s="63" t="str">
        <f>Samples!$K$18</f>
        <v>Beads_x000D__x000D__x000D__x000D_6 hrs_x000D__x000D__x000D_</v>
      </c>
      <c r="I43" s="56"/>
      <c r="J43" s="56"/>
      <c r="K43" s="56"/>
      <c r="L43" s="56"/>
      <c r="M43" s="56"/>
      <c r="N43" s="57"/>
    </row>
  </sheetData>
  <mergeCells count="4">
    <mergeCell ref="B34:N34"/>
    <mergeCell ref="B23:N23"/>
    <mergeCell ref="B8:J8"/>
    <mergeCell ref="A5:M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G55" sqref="G55"/>
    </sheetView>
  </sheetViews>
  <sheetFormatPr defaultColWidth="11" defaultRowHeight="15.75" x14ac:dyDescent="0.25"/>
  <cols>
    <col min="1" max="3" width="11" style="1"/>
    <col min="4" max="4" width="12.625" style="1" customWidth="1"/>
    <col min="5" max="16384" width="11" style="1"/>
  </cols>
  <sheetData>
    <row r="1" spans="1:16" ht="21" x14ac:dyDescent="0.25">
      <c r="A1" s="183" t="s">
        <v>33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6" ht="16.5" thickBot="1" x14ac:dyDescent="0.3">
      <c r="A2" s="44"/>
      <c r="B2" s="45"/>
      <c r="C2" s="45"/>
      <c r="D2" s="45"/>
      <c r="E2" s="45"/>
      <c r="F2" s="45"/>
      <c r="G2" s="45"/>
      <c r="H2" s="64"/>
    </row>
    <row r="3" spans="1:16" ht="29.25" thickBot="1" x14ac:dyDescent="0.5">
      <c r="B3" s="177" t="s">
        <v>40</v>
      </c>
      <c r="C3" s="178"/>
      <c r="D3" s="178"/>
      <c r="E3" s="178"/>
      <c r="F3" s="178"/>
      <c r="G3" s="178"/>
      <c r="H3" s="179"/>
      <c r="J3" s="180" t="s">
        <v>40</v>
      </c>
      <c r="K3" s="181"/>
      <c r="L3" s="181"/>
      <c r="M3" s="181"/>
      <c r="N3" s="182"/>
      <c r="O3" s="46"/>
      <c r="P3" s="46"/>
    </row>
    <row r="4" spans="1:16" ht="26.25" x14ac:dyDescent="0.4">
      <c r="B4" s="47"/>
      <c r="C4" s="58">
        <v>1</v>
      </c>
      <c r="D4" s="58">
        <v>2</v>
      </c>
      <c r="E4" s="58">
        <v>3</v>
      </c>
      <c r="F4" s="58">
        <v>4</v>
      </c>
      <c r="G4" s="58">
        <v>5</v>
      </c>
      <c r="H4" s="65">
        <v>6</v>
      </c>
      <c r="J4" s="47"/>
      <c r="K4" s="48" t="s">
        <v>24</v>
      </c>
      <c r="L4" s="48" t="s">
        <v>26</v>
      </c>
      <c r="M4" s="48" t="s">
        <v>27</v>
      </c>
      <c r="N4" s="49" t="s">
        <v>29</v>
      </c>
    </row>
    <row r="5" spans="1:16" ht="26.25" x14ac:dyDescent="0.4">
      <c r="B5" s="61" t="s">
        <v>24</v>
      </c>
      <c r="C5" s="3"/>
      <c r="D5" s="3"/>
      <c r="E5" s="3"/>
      <c r="F5" s="3"/>
      <c r="G5" s="3"/>
      <c r="H5" s="54"/>
      <c r="J5" s="50">
        <v>1</v>
      </c>
      <c r="K5" s="3"/>
      <c r="L5" s="3"/>
      <c r="M5" s="3"/>
      <c r="N5" s="54"/>
    </row>
    <row r="6" spans="1:16" ht="26.25" x14ac:dyDescent="0.4">
      <c r="B6" s="61" t="s">
        <v>26</v>
      </c>
      <c r="C6" s="3"/>
      <c r="D6" s="3"/>
      <c r="E6" s="3"/>
      <c r="F6" s="3"/>
      <c r="G6" s="3"/>
      <c r="H6" s="54"/>
      <c r="J6" s="50">
        <v>2</v>
      </c>
      <c r="K6" s="3"/>
      <c r="L6" s="3"/>
      <c r="M6" s="3"/>
      <c r="N6" s="54"/>
    </row>
    <row r="7" spans="1:16" ht="26.25" x14ac:dyDescent="0.4">
      <c r="B7" s="61" t="s">
        <v>27</v>
      </c>
      <c r="C7" s="3"/>
      <c r="D7" s="3"/>
      <c r="E7" s="3"/>
      <c r="F7" s="3"/>
      <c r="G7" s="3"/>
      <c r="H7" s="54"/>
      <c r="J7" s="50">
        <v>3</v>
      </c>
      <c r="K7" s="3"/>
      <c r="L7" s="3"/>
      <c r="M7" s="3"/>
      <c r="N7" s="54"/>
    </row>
    <row r="8" spans="1:16" ht="27" thickBot="1" x14ac:dyDescent="0.45">
      <c r="B8" s="62" t="s">
        <v>29</v>
      </c>
      <c r="C8" s="56"/>
      <c r="D8" s="56"/>
      <c r="E8" s="56"/>
      <c r="F8" s="56"/>
      <c r="G8" s="56"/>
      <c r="H8" s="57"/>
      <c r="J8" s="50">
        <v>4</v>
      </c>
      <c r="K8" s="3"/>
      <c r="L8" s="3"/>
      <c r="M8" s="3"/>
      <c r="N8" s="54"/>
    </row>
    <row r="9" spans="1:16" ht="26.25" x14ac:dyDescent="0.4">
      <c r="H9" s="66"/>
      <c r="J9" s="50">
        <v>5</v>
      </c>
      <c r="K9" s="3"/>
      <c r="L9" s="3"/>
      <c r="M9" s="3"/>
      <c r="N9" s="54"/>
    </row>
    <row r="10" spans="1:16" ht="26.1" customHeight="1" thickBot="1" x14ac:dyDescent="0.45">
      <c r="H10" s="67"/>
      <c r="J10" s="68">
        <v>6</v>
      </c>
      <c r="K10" s="56"/>
      <c r="L10" s="56"/>
      <c r="M10" s="56"/>
      <c r="N10" s="57"/>
    </row>
    <row r="11" spans="1:16" ht="26.25" x14ac:dyDescent="0.25">
      <c r="H11" s="69"/>
    </row>
    <row r="12" spans="1:16" x14ac:dyDescent="0.25">
      <c r="H12" s="66"/>
    </row>
    <row r="13" spans="1:16" x14ac:dyDescent="0.25">
      <c r="H13" s="66"/>
    </row>
    <row r="14" spans="1:16" x14ac:dyDescent="0.25">
      <c r="H14" s="66"/>
    </row>
    <row r="15" spans="1:16" x14ac:dyDescent="0.25">
      <c r="H15" s="66"/>
    </row>
  </sheetData>
  <mergeCells count="3">
    <mergeCell ref="B3:H3"/>
    <mergeCell ref="J3:N3"/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E17" sqref="E17"/>
    </sheetView>
  </sheetViews>
  <sheetFormatPr defaultColWidth="11" defaultRowHeight="15.75" x14ac:dyDescent="0.25"/>
  <cols>
    <col min="1" max="16384" width="11" style="1"/>
  </cols>
  <sheetData>
    <row r="1" spans="1:20" ht="21" x14ac:dyDescent="0.25">
      <c r="A1" s="186" t="s">
        <v>34</v>
      </c>
      <c r="B1" s="187"/>
      <c r="C1" s="187"/>
      <c r="D1" s="187"/>
      <c r="E1" s="187"/>
      <c r="F1" s="187"/>
      <c r="G1" s="187"/>
      <c r="H1" s="187"/>
      <c r="I1" s="188"/>
    </row>
    <row r="2" spans="1:20" ht="16.5" thickBot="1" x14ac:dyDescent="0.3">
      <c r="A2" s="45"/>
      <c r="B2" s="45"/>
      <c r="C2" s="45"/>
      <c r="D2" s="45"/>
      <c r="E2" s="45"/>
      <c r="F2" s="45"/>
      <c r="G2" s="45"/>
      <c r="H2" s="45"/>
      <c r="I2" s="45"/>
    </row>
    <row r="3" spans="1:20" ht="29.25" thickBot="1" x14ac:dyDescent="0.5">
      <c r="B3" s="177" t="s">
        <v>40</v>
      </c>
      <c r="C3" s="178"/>
      <c r="D3" s="178"/>
      <c r="E3" s="178"/>
      <c r="F3" s="178"/>
      <c r="G3" s="178"/>
      <c r="H3" s="178"/>
      <c r="I3" s="178"/>
      <c r="J3" s="179"/>
      <c r="L3" s="180" t="s">
        <v>40</v>
      </c>
      <c r="M3" s="181"/>
      <c r="N3" s="181"/>
      <c r="O3" s="181"/>
      <c r="P3" s="181"/>
      <c r="Q3" s="181"/>
      <c r="R3" s="182"/>
      <c r="S3" s="46"/>
      <c r="T3" s="46"/>
    </row>
    <row r="4" spans="1:20" ht="26.25" x14ac:dyDescent="0.4">
      <c r="B4" s="47"/>
      <c r="C4" s="70">
        <v>1</v>
      </c>
      <c r="D4" s="58">
        <v>2</v>
      </c>
      <c r="E4" s="58">
        <v>3</v>
      </c>
      <c r="F4" s="58">
        <v>4</v>
      </c>
      <c r="G4" s="58">
        <v>5</v>
      </c>
      <c r="H4" s="58">
        <v>6</v>
      </c>
      <c r="I4" s="71">
        <v>7</v>
      </c>
      <c r="J4" s="60">
        <v>8</v>
      </c>
      <c r="L4" s="47"/>
      <c r="M4" s="48" t="s">
        <v>24</v>
      </c>
      <c r="N4" s="48" t="s">
        <v>26</v>
      </c>
      <c r="O4" s="48" t="s">
        <v>27</v>
      </c>
      <c r="P4" s="48" t="s">
        <v>29</v>
      </c>
      <c r="Q4" s="48" t="s">
        <v>35</v>
      </c>
      <c r="R4" s="49" t="s">
        <v>36</v>
      </c>
    </row>
    <row r="5" spans="1:20" ht="26.25" x14ac:dyDescent="0.4">
      <c r="B5" s="61" t="s">
        <v>24</v>
      </c>
      <c r="C5" s="72"/>
      <c r="D5" s="3"/>
      <c r="E5" s="3"/>
      <c r="F5" s="3"/>
      <c r="G5" s="3"/>
      <c r="H5" s="3"/>
      <c r="I5" s="73"/>
      <c r="J5" s="54"/>
      <c r="L5" s="50">
        <v>1</v>
      </c>
      <c r="M5" s="3"/>
      <c r="N5" s="3"/>
      <c r="O5" s="3"/>
      <c r="P5" s="3"/>
      <c r="Q5" s="3"/>
      <c r="R5" s="54"/>
    </row>
    <row r="6" spans="1:20" ht="26.25" x14ac:dyDescent="0.4">
      <c r="B6" s="61" t="s">
        <v>26</v>
      </c>
      <c r="C6" s="72"/>
      <c r="D6" s="3"/>
      <c r="E6" s="3"/>
      <c r="F6" s="3"/>
      <c r="G6" s="3"/>
      <c r="H6" s="3"/>
      <c r="I6" s="73"/>
      <c r="J6" s="54"/>
      <c r="L6" s="50">
        <v>2</v>
      </c>
      <c r="M6" s="3"/>
      <c r="N6" s="3"/>
      <c r="O6" s="3"/>
      <c r="P6" s="3"/>
      <c r="Q6" s="3"/>
      <c r="R6" s="54"/>
    </row>
    <row r="7" spans="1:20" ht="26.25" x14ac:dyDescent="0.4">
      <c r="B7" s="61" t="s">
        <v>27</v>
      </c>
      <c r="C7" s="72"/>
      <c r="D7" s="3"/>
      <c r="E7" s="3"/>
      <c r="F7" s="3"/>
      <c r="G7" s="3"/>
      <c r="H7" s="3"/>
      <c r="I7" s="73"/>
      <c r="J7" s="54"/>
      <c r="L7" s="50">
        <v>3</v>
      </c>
      <c r="M7" s="3"/>
      <c r="N7" s="3"/>
      <c r="O7" s="3"/>
      <c r="P7" s="3"/>
      <c r="Q7" s="3"/>
      <c r="R7" s="54"/>
    </row>
    <row r="8" spans="1:20" ht="26.25" x14ac:dyDescent="0.4">
      <c r="B8" s="61" t="s">
        <v>29</v>
      </c>
      <c r="C8" s="72"/>
      <c r="D8" s="3"/>
      <c r="E8" s="3"/>
      <c r="F8" s="3"/>
      <c r="G8" s="3"/>
      <c r="H8" s="3"/>
      <c r="I8" s="73"/>
      <c r="J8" s="54"/>
      <c r="L8" s="50">
        <v>4</v>
      </c>
      <c r="M8" s="3"/>
      <c r="N8" s="3"/>
      <c r="O8" s="3"/>
      <c r="P8" s="3"/>
      <c r="Q8" s="3"/>
      <c r="R8" s="54"/>
    </row>
    <row r="9" spans="1:20" ht="26.25" x14ac:dyDescent="0.4">
      <c r="B9" s="61" t="s">
        <v>35</v>
      </c>
      <c r="C9" s="72"/>
      <c r="D9" s="3"/>
      <c r="E9" s="3"/>
      <c r="F9" s="3"/>
      <c r="G9" s="3"/>
      <c r="H9" s="3"/>
      <c r="I9" s="73"/>
      <c r="J9" s="54"/>
      <c r="L9" s="50">
        <v>5</v>
      </c>
      <c r="M9" s="3"/>
      <c r="N9" s="3"/>
      <c r="O9" s="3"/>
      <c r="P9" s="3"/>
      <c r="Q9" s="3"/>
      <c r="R9" s="54"/>
    </row>
    <row r="10" spans="1:20" ht="27" thickBot="1" x14ac:dyDescent="0.45">
      <c r="B10" s="62" t="s">
        <v>36</v>
      </c>
      <c r="C10" s="74"/>
      <c r="D10" s="56"/>
      <c r="E10" s="56"/>
      <c r="F10" s="56"/>
      <c r="G10" s="56"/>
      <c r="H10" s="56"/>
      <c r="I10" s="75"/>
      <c r="J10" s="57"/>
      <c r="L10" s="50">
        <v>6</v>
      </c>
      <c r="M10" s="3"/>
      <c r="N10" s="3"/>
      <c r="O10" s="3"/>
      <c r="P10" s="3"/>
      <c r="Q10" s="3"/>
      <c r="R10" s="54"/>
    </row>
    <row r="11" spans="1:20" ht="26.25" x14ac:dyDescent="0.4">
      <c r="L11" s="53">
        <v>7</v>
      </c>
      <c r="M11" s="3"/>
      <c r="N11" s="3"/>
      <c r="O11" s="3"/>
      <c r="P11" s="3"/>
      <c r="Q11" s="3"/>
      <c r="R11" s="54"/>
    </row>
    <row r="12" spans="1:20" ht="24" customHeight="1" thickBot="1" x14ac:dyDescent="0.45">
      <c r="L12" s="55">
        <v>8</v>
      </c>
      <c r="M12" s="56"/>
      <c r="N12" s="56"/>
      <c r="O12" s="56"/>
      <c r="P12" s="56"/>
      <c r="Q12" s="56"/>
      <c r="R12" s="57"/>
    </row>
  </sheetData>
  <mergeCells count="3">
    <mergeCell ref="B3:J3"/>
    <mergeCell ref="L3:R3"/>
    <mergeCell ref="A1:I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98" zoomScaleNormal="98" workbookViewId="0">
      <selection activeCell="E17" sqref="E17"/>
    </sheetView>
  </sheetViews>
  <sheetFormatPr defaultRowHeight="15.75" x14ac:dyDescent="0.25"/>
  <cols>
    <col min="1" max="1" width="37" style="90" customWidth="1"/>
    <col min="2" max="2" width="68.125" style="95" customWidth="1"/>
    <col min="3" max="3" width="16" style="90" customWidth="1"/>
    <col min="4" max="4" width="15.25" style="89" customWidth="1"/>
    <col min="5" max="5" width="9" style="90"/>
    <col min="6" max="6" width="30.75" style="90" customWidth="1"/>
    <col min="7" max="16384" width="9" style="90"/>
  </cols>
  <sheetData>
    <row r="1" spans="1:6" ht="37.5" customHeight="1" thickBot="1" x14ac:dyDescent="0.35">
      <c r="A1" s="102" t="s">
        <v>138</v>
      </c>
      <c r="B1" s="103" t="s">
        <v>139</v>
      </c>
      <c r="C1" s="104" t="s">
        <v>258</v>
      </c>
      <c r="D1" s="105" t="s">
        <v>149</v>
      </c>
      <c r="F1" s="91" t="s">
        <v>155</v>
      </c>
    </row>
    <row r="2" spans="1:6" x14ac:dyDescent="0.25">
      <c r="A2" s="106" t="s">
        <v>91</v>
      </c>
      <c r="B2" s="96" t="s">
        <v>92</v>
      </c>
      <c r="C2" s="100"/>
      <c r="D2" s="107"/>
      <c r="F2" s="92" t="s">
        <v>156</v>
      </c>
    </row>
    <row r="3" spans="1:6" x14ac:dyDescent="0.25">
      <c r="A3" s="94" t="s">
        <v>180</v>
      </c>
      <c r="B3" s="97" t="s">
        <v>93</v>
      </c>
      <c r="C3" s="101"/>
      <c r="D3" s="108">
        <v>0</v>
      </c>
      <c r="F3" s="93" t="s">
        <v>157</v>
      </c>
    </row>
    <row r="4" spans="1:6" x14ac:dyDescent="0.25">
      <c r="A4" s="94" t="s">
        <v>181</v>
      </c>
      <c r="B4" s="97" t="s">
        <v>94</v>
      </c>
      <c r="C4" s="101"/>
      <c r="D4" s="108">
        <v>7</v>
      </c>
    </row>
    <row r="5" spans="1:6" x14ac:dyDescent="0.25">
      <c r="A5" s="94" t="s">
        <v>182</v>
      </c>
      <c r="B5" s="97" t="s">
        <v>95</v>
      </c>
      <c r="C5" s="101"/>
      <c r="D5" s="108">
        <v>0</v>
      </c>
    </row>
    <row r="6" spans="1:6" x14ac:dyDescent="0.25">
      <c r="A6" s="94" t="s">
        <v>183</v>
      </c>
      <c r="B6" s="97" t="s">
        <v>97</v>
      </c>
      <c r="C6" s="116"/>
      <c r="D6" s="108" t="s">
        <v>96</v>
      </c>
    </row>
    <row r="7" spans="1:6" x14ac:dyDescent="0.25">
      <c r="A7" s="94" t="s">
        <v>184</v>
      </c>
      <c r="B7" s="98" t="s">
        <v>128</v>
      </c>
      <c r="C7" s="101"/>
      <c r="D7" s="108"/>
    </row>
    <row r="8" spans="1:6" x14ac:dyDescent="0.25">
      <c r="A8" s="106" t="s">
        <v>98</v>
      </c>
      <c r="B8" s="96" t="s">
        <v>99</v>
      </c>
      <c r="C8" s="100"/>
      <c r="D8" s="107"/>
    </row>
    <row r="9" spans="1:6" x14ac:dyDescent="0.25">
      <c r="A9" s="94" t="s">
        <v>185</v>
      </c>
      <c r="B9" s="97" t="s">
        <v>100</v>
      </c>
      <c r="C9" s="101"/>
      <c r="D9" s="108">
        <v>0</v>
      </c>
    </row>
    <row r="10" spans="1:6" x14ac:dyDescent="0.25">
      <c r="A10" s="94" t="s">
        <v>186</v>
      </c>
      <c r="B10" s="97" t="s">
        <v>144</v>
      </c>
      <c r="C10" s="101"/>
      <c r="D10" s="109" t="s">
        <v>141</v>
      </c>
    </row>
    <row r="11" spans="1:6" x14ac:dyDescent="0.25">
      <c r="A11" s="94" t="s">
        <v>187</v>
      </c>
      <c r="B11" s="97" t="s">
        <v>143</v>
      </c>
      <c r="C11" s="101"/>
      <c r="D11" s="109" t="s">
        <v>142</v>
      </c>
    </row>
    <row r="12" spans="1:6" x14ac:dyDescent="0.25">
      <c r="A12" s="94" t="s">
        <v>188</v>
      </c>
      <c r="B12" s="97" t="s">
        <v>101</v>
      </c>
      <c r="C12" s="101"/>
      <c r="D12" s="108">
        <v>0</v>
      </c>
    </row>
    <row r="13" spans="1:6" x14ac:dyDescent="0.25">
      <c r="A13" s="94" t="s">
        <v>189</v>
      </c>
      <c r="B13" s="97" t="s">
        <v>103</v>
      </c>
      <c r="C13" s="101"/>
      <c r="D13" s="108" t="s">
        <v>102</v>
      </c>
    </row>
    <row r="14" spans="1:6" x14ac:dyDescent="0.25">
      <c r="A14" s="106" t="s">
        <v>104</v>
      </c>
      <c r="B14" s="96" t="s">
        <v>105</v>
      </c>
      <c r="C14" s="100"/>
      <c r="D14" s="107"/>
    </row>
    <row r="15" spans="1:6" x14ac:dyDescent="0.25">
      <c r="A15" s="94" t="s">
        <v>190</v>
      </c>
      <c r="B15" s="97" t="s">
        <v>106</v>
      </c>
      <c r="C15" s="101"/>
      <c r="D15" s="108"/>
    </row>
    <row r="16" spans="1:6" x14ac:dyDescent="0.25">
      <c r="A16" s="94" t="s">
        <v>191</v>
      </c>
      <c r="B16" s="97" t="s">
        <v>107</v>
      </c>
      <c r="C16" s="101"/>
      <c r="D16" s="108"/>
    </row>
    <row r="17" spans="1:4" x14ac:dyDescent="0.25">
      <c r="A17" s="94" t="s">
        <v>192</v>
      </c>
      <c r="B17" s="97" t="s">
        <v>108</v>
      </c>
      <c r="C17" s="101"/>
      <c r="D17" s="108"/>
    </row>
    <row r="18" spans="1:4" x14ac:dyDescent="0.25">
      <c r="A18" s="94" t="s">
        <v>193</v>
      </c>
      <c r="B18" s="97" t="s">
        <v>109</v>
      </c>
      <c r="C18" s="101"/>
      <c r="D18" s="108"/>
    </row>
    <row r="19" spans="1:4" x14ac:dyDescent="0.25">
      <c r="A19" s="94" t="s">
        <v>194</v>
      </c>
      <c r="B19" s="97" t="s">
        <v>110</v>
      </c>
      <c r="C19" s="101"/>
      <c r="D19" s="108">
        <v>1</v>
      </c>
    </row>
    <row r="20" spans="1:4" x14ac:dyDescent="0.25">
      <c r="A20" s="94" t="s">
        <v>195</v>
      </c>
      <c r="B20" s="97" t="s">
        <v>111</v>
      </c>
      <c r="C20" s="101"/>
      <c r="D20" s="108"/>
    </row>
    <row r="21" spans="1:4" x14ac:dyDescent="0.25">
      <c r="A21" s="94" t="s">
        <v>196</v>
      </c>
      <c r="B21" s="97" t="s">
        <v>158</v>
      </c>
      <c r="C21" s="101"/>
      <c r="D21" s="108"/>
    </row>
    <row r="22" spans="1:4" x14ac:dyDescent="0.25">
      <c r="A22" s="94" t="s">
        <v>197</v>
      </c>
      <c r="B22" s="97" t="s">
        <v>159</v>
      </c>
      <c r="C22" s="101"/>
      <c r="D22" s="108"/>
    </row>
    <row r="23" spans="1:4" x14ac:dyDescent="0.25">
      <c r="A23" s="106" t="s">
        <v>112</v>
      </c>
      <c r="B23" s="96" t="s">
        <v>113</v>
      </c>
      <c r="C23" s="100"/>
      <c r="D23" s="107"/>
    </row>
    <row r="24" spans="1:4" x14ac:dyDescent="0.25">
      <c r="A24" s="94" t="s">
        <v>198</v>
      </c>
      <c r="B24" s="97" t="s">
        <v>114</v>
      </c>
      <c r="C24" s="101"/>
      <c r="D24" s="108">
        <v>100</v>
      </c>
    </row>
    <row r="25" spans="1:4" x14ac:dyDescent="0.25">
      <c r="A25" s="94" t="s">
        <v>199</v>
      </c>
      <c r="B25" s="97" t="s">
        <v>115</v>
      </c>
      <c r="C25" s="101"/>
      <c r="D25" s="108">
        <v>65535</v>
      </c>
    </row>
    <row r="26" spans="1:4" x14ac:dyDescent="0.25">
      <c r="A26" s="94" t="s">
        <v>200</v>
      </c>
      <c r="B26" s="97" t="s">
        <v>116</v>
      </c>
      <c r="C26" s="101"/>
      <c r="D26" s="108">
        <v>10</v>
      </c>
    </row>
    <row r="27" spans="1:4" x14ac:dyDescent="0.25">
      <c r="A27" s="94" t="s">
        <v>201</v>
      </c>
      <c r="B27" s="97" t="s">
        <v>117</v>
      </c>
      <c r="C27" s="101"/>
      <c r="D27" s="108">
        <v>0.1</v>
      </c>
    </row>
    <row r="28" spans="1:4" x14ac:dyDescent="0.25">
      <c r="A28" s="94" t="s">
        <v>202</v>
      </c>
      <c r="B28" s="97" t="s">
        <v>118</v>
      </c>
      <c r="C28" s="101"/>
      <c r="D28" s="108"/>
    </row>
    <row r="29" spans="1:4" ht="31.5" x14ac:dyDescent="0.25">
      <c r="A29" s="94" t="s">
        <v>203</v>
      </c>
      <c r="B29" s="97" t="s">
        <v>119</v>
      </c>
      <c r="C29" s="101"/>
      <c r="D29" s="108"/>
    </row>
    <row r="30" spans="1:4" x14ac:dyDescent="0.25">
      <c r="A30" s="94" t="s">
        <v>204</v>
      </c>
      <c r="B30" s="97" t="s">
        <v>160</v>
      </c>
      <c r="C30" s="101"/>
      <c r="D30" s="108"/>
    </row>
    <row r="31" spans="1:4" x14ac:dyDescent="0.25">
      <c r="A31" s="106" t="s">
        <v>120</v>
      </c>
      <c r="B31" s="96" t="s">
        <v>121</v>
      </c>
      <c r="C31" s="100"/>
      <c r="D31" s="107"/>
    </row>
    <row r="32" spans="1:4" x14ac:dyDescent="0.25">
      <c r="A32" s="94" t="s">
        <v>205</v>
      </c>
      <c r="B32" s="97" t="s">
        <v>122</v>
      </c>
      <c r="C32" s="101"/>
      <c r="D32" s="108"/>
    </row>
    <row r="33" spans="1:4" x14ac:dyDescent="0.25">
      <c r="A33" s="94" t="s">
        <v>206</v>
      </c>
      <c r="B33" s="97" t="s">
        <v>123</v>
      </c>
      <c r="C33" s="101"/>
      <c r="D33" s="108">
        <v>0.02</v>
      </c>
    </row>
    <row r="34" spans="1:4" x14ac:dyDescent="0.25">
      <c r="A34" s="94" t="s">
        <v>207</v>
      </c>
      <c r="B34" s="97" t="s">
        <v>125</v>
      </c>
      <c r="C34" s="101"/>
      <c r="D34" s="108"/>
    </row>
    <row r="35" spans="1:4" x14ac:dyDescent="0.25">
      <c r="A35" s="94" t="s">
        <v>208</v>
      </c>
      <c r="B35" s="97" t="s">
        <v>126</v>
      </c>
      <c r="C35" s="101"/>
      <c r="D35" s="108"/>
    </row>
    <row r="36" spans="1:4" ht="31.5" x14ac:dyDescent="0.25">
      <c r="A36" s="94" t="s">
        <v>209</v>
      </c>
      <c r="B36" s="97" t="s">
        <v>127</v>
      </c>
      <c r="C36" s="101"/>
      <c r="D36" s="108"/>
    </row>
    <row r="37" spans="1:4" x14ac:dyDescent="0.25">
      <c r="A37" s="94" t="s">
        <v>210</v>
      </c>
      <c r="B37" s="97" t="s">
        <v>146</v>
      </c>
      <c r="C37" s="101"/>
      <c r="D37" s="109" t="s">
        <v>145</v>
      </c>
    </row>
    <row r="38" spans="1:4" ht="31.5" x14ac:dyDescent="0.25">
      <c r="A38" s="94" t="s">
        <v>264</v>
      </c>
      <c r="B38" s="97" t="s">
        <v>265</v>
      </c>
      <c r="C38" s="101"/>
      <c r="D38" s="109">
        <v>0</v>
      </c>
    </row>
    <row r="39" spans="1:4" x14ac:dyDescent="0.25">
      <c r="A39" s="106" t="s">
        <v>129</v>
      </c>
      <c r="B39" s="96" t="s">
        <v>130</v>
      </c>
      <c r="C39" s="100"/>
      <c r="D39" s="107"/>
    </row>
    <row r="40" spans="1:4" x14ac:dyDescent="0.25">
      <c r="A40" s="94" t="s">
        <v>211</v>
      </c>
      <c r="B40" s="97"/>
      <c r="C40" s="101"/>
      <c r="D40" s="108"/>
    </row>
    <row r="41" spans="1:4" x14ac:dyDescent="0.25">
      <c r="A41" s="94" t="s">
        <v>212</v>
      </c>
      <c r="B41" s="97"/>
      <c r="C41" s="101"/>
      <c r="D41" s="108"/>
    </row>
    <row r="42" spans="1:4" x14ac:dyDescent="0.25">
      <c r="A42" s="94" t="s">
        <v>213</v>
      </c>
      <c r="B42" s="97" t="s">
        <v>162</v>
      </c>
      <c r="C42" s="101"/>
      <c r="D42" s="108"/>
    </row>
    <row r="43" spans="1:4" x14ac:dyDescent="0.25">
      <c r="A43" s="94" t="s">
        <v>214</v>
      </c>
      <c r="B43" s="97" t="s">
        <v>163</v>
      </c>
      <c r="C43" s="101"/>
      <c r="D43" s="108"/>
    </row>
    <row r="44" spans="1:4" x14ac:dyDescent="0.25">
      <c r="A44" s="94" t="s">
        <v>215</v>
      </c>
      <c r="B44" s="97" t="s">
        <v>164</v>
      </c>
      <c r="C44" s="101"/>
      <c r="D44" s="108"/>
    </row>
    <row r="45" spans="1:4" x14ac:dyDescent="0.25">
      <c r="A45" s="94" t="s">
        <v>268</v>
      </c>
      <c r="B45" s="97" t="s">
        <v>269</v>
      </c>
      <c r="C45" s="101"/>
      <c r="D45" s="108"/>
    </row>
    <row r="46" spans="1:4" x14ac:dyDescent="0.25">
      <c r="A46" s="94" t="s">
        <v>216</v>
      </c>
      <c r="B46" s="97" t="s">
        <v>166</v>
      </c>
      <c r="C46" s="101"/>
      <c r="D46" s="108"/>
    </row>
    <row r="47" spans="1:4" x14ac:dyDescent="0.25">
      <c r="A47" s="94" t="s">
        <v>217</v>
      </c>
      <c r="B47" s="97" t="s">
        <v>167</v>
      </c>
      <c r="C47" s="101"/>
      <c r="D47" s="108"/>
    </row>
    <row r="48" spans="1:4" x14ac:dyDescent="0.25">
      <c r="A48" s="94" t="s">
        <v>218</v>
      </c>
      <c r="B48" s="97" t="s">
        <v>165</v>
      </c>
      <c r="C48" s="101"/>
      <c r="D48" s="108"/>
    </row>
    <row r="49" spans="1:4" x14ac:dyDescent="0.25">
      <c r="A49" s="94" t="s">
        <v>219</v>
      </c>
      <c r="B49" s="97" t="s">
        <v>168</v>
      </c>
      <c r="C49" s="101"/>
      <c r="D49" s="108"/>
    </row>
    <row r="50" spans="1:4" x14ac:dyDescent="0.25">
      <c r="A50" s="94" t="s">
        <v>220</v>
      </c>
      <c r="B50" s="97" t="s">
        <v>169</v>
      </c>
      <c r="C50" s="101"/>
      <c r="D50" s="108"/>
    </row>
    <row r="51" spans="1:4" x14ac:dyDescent="0.25">
      <c r="A51" s="94" t="s">
        <v>221</v>
      </c>
      <c r="B51" s="97" t="s">
        <v>170</v>
      </c>
      <c r="C51" s="101"/>
      <c r="D51" s="108"/>
    </row>
    <row r="52" spans="1:4" x14ac:dyDescent="0.25">
      <c r="A52" s="94" t="s">
        <v>222</v>
      </c>
      <c r="B52" s="97" t="s">
        <v>131</v>
      </c>
      <c r="C52" s="101"/>
      <c r="D52" s="108">
        <v>1</v>
      </c>
    </row>
    <row r="53" spans="1:4" x14ac:dyDescent="0.25">
      <c r="A53" s="94" t="s">
        <v>223</v>
      </c>
      <c r="B53" s="97" t="s">
        <v>132</v>
      </c>
      <c r="C53" s="101"/>
      <c r="D53" s="108">
        <v>1</v>
      </c>
    </row>
    <row r="54" spans="1:4" x14ac:dyDescent="0.25">
      <c r="A54" s="94" t="s">
        <v>224</v>
      </c>
      <c r="B54" s="97" t="s">
        <v>133</v>
      </c>
      <c r="C54" s="101"/>
      <c r="D54" s="108">
        <v>1</v>
      </c>
    </row>
    <row r="55" spans="1:4" x14ac:dyDescent="0.25">
      <c r="A55" s="94" t="s">
        <v>225</v>
      </c>
      <c r="B55" s="97" t="s">
        <v>134</v>
      </c>
      <c r="C55" s="101"/>
      <c r="D55" s="108">
        <v>1</v>
      </c>
    </row>
    <row r="56" spans="1:4" x14ac:dyDescent="0.25">
      <c r="A56" s="94" t="s">
        <v>226</v>
      </c>
      <c r="B56" s="97" t="s">
        <v>135</v>
      </c>
      <c r="C56" s="101"/>
      <c r="D56" s="108">
        <v>1</v>
      </c>
    </row>
    <row r="57" spans="1:4" x14ac:dyDescent="0.25">
      <c r="A57" s="94" t="s">
        <v>227</v>
      </c>
      <c r="B57" s="97" t="s">
        <v>136</v>
      </c>
      <c r="C57" s="101"/>
      <c r="D57" s="108">
        <v>0</v>
      </c>
    </row>
    <row r="58" spans="1:4" x14ac:dyDescent="0.25">
      <c r="A58" s="94" t="s">
        <v>228</v>
      </c>
      <c r="B58" s="97" t="s">
        <v>161</v>
      </c>
      <c r="C58" s="101"/>
      <c r="D58" s="108"/>
    </row>
    <row r="59" spans="1:4" x14ac:dyDescent="0.25">
      <c r="A59" s="94" t="s">
        <v>229</v>
      </c>
      <c r="B59" s="97" t="s">
        <v>137</v>
      </c>
      <c r="C59" s="101"/>
      <c r="D59" s="108"/>
    </row>
    <row r="60" spans="1:4" x14ac:dyDescent="0.25">
      <c r="A60" s="106" t="s">
        <v>230</v>
      </c>
      <c r="B60" s="99" t="s">
        <v>231</v>
      </c>
      <c r="C60" s="100"/>
      <c r="D60" s="110"/>
    </row>
    <row r="61" spans="1:4" x14ac:dyDescent="0.25">
      <c r="A61" s="94" t="s">
        <v>232</v>
      </c>
      <c r="B61" s="98" t="s">
        <v>233</v>
      </c>
      <c r="C61" s="101"/>
      <c r="D61" s="111">
        <v>0</v>
      </c>
    </row>
    <row r="62" spans="1:4" x14ac:dyDescent="0.25">
      <c r="A62" s="106" t="s">
        <v>246</v>
      </c>
      <c r="B62" s="99" t="s">
        <v>247</v>
      </c>
      <c r="C62" s="100"/>
      <c r="D62" s="110"/>
    </row>
    <row r="63" spans="1:4" ht="16.5" thickBot="1" x14ac:dyDescent="0.3">
      <c r="A63" s="112" t="s">
        <v>248</v>
      </c>
      <c r="B63" s="113" t="s">
        <v>249</v>
      </c>
      <c r="C63" s="114"/>
      <c r="D63" s="115">
        <v>0</v>
      </c>
    </row>
  </sheetData>
  <sheetProtection algorithmName="SHA-512" hashValue="q+4AfMq51w/3b/oH35xMZ+pSzv2Yb9gcacnn/8H+YjHjYaNZlYiGxnSafoi9D9vRa0eZa/DQssSbARR5nyXpUA==" saltValue="P6iKFoF71hFmJUGwOglfvw==" spinCount="100000"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</vt:lpstr>
      <vt:lpstr>Cytometer</vt:lpstr>
      <vt:lpstr>Samples</vt:lpstr>
      <vt:lpstr>96w</vt:lpstr>
      <vt:lpstr>24w</vt:lpstr>
      <vt:lpstr>48w</vt:lpstr>
      <vt:lpstr>Additional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2018-06-28T17:24:30Z</dcterms:modified>
</cp:coreProperties>
</file>