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人物" sheetId="1" r:id="rId1"/>
    <sheet name="装备" sheetId="4" r:id="rId2"/>
    <sheet name="说明" sheetId="9" r:id="rId3"/>
  </sheets>
  <definedNames>
    <definedName name="_xlnm._FilterDatabase" localSheetId="0" hidden="1">人物!$A$1:$W$25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<sst xmlns="http://schemas.openxmlformats.org/spreadsheetml/2006/main" count="101" uniqueCount="52">
  <si>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名称</t>
  </si>
  <si>
    <t>装备类型</t>
  </si>
  <si>
    <t>装备</t>
  </si>
  <si>
    <t>冲突</t>
  </si>
  <si>
    <t>辅助列</t>
  </si>
  <si>
    <t>体魄</t>
  </si>
  <si>
    <t>魅力</t>
  </si>
  <si>
    <t>智慧</t>
  </si>
  <si>
    <t>隐匿</t>
  </si>
  <si>
    <t>战斗</t>
  </si>
  <si>
    <t>社交</t>
  </si>
  <si>
    <t>生存</t>
  </si>
  <si>
    <t>魔力</t>
  </si>
  <si>
    <t>支持</t>
  </si>
  <si>
    <t>卫三</t>
  </si>
  <si>
    <t>总数值</t>
  </si>
  <si>
    <t>基础数值</t>
  </si>
  <si>
    <t>武器</t>
  </si>
  <si>
    <t>服装</t>
  </si>
  <si>
    <t>锁子甲</t>
  </si>
  <si>
    <t>饰品</t>
  </si>
  <si>
    <t>遗忘神明披肩</t>
  </si>
  <si>
    <t>驯兽</t>
  </si>
  <si>
    <t>梅姬</t>
  </si>
  <si>
    <t>金羊耳环</t>
  </si>
  <si>
    <t>白犀牛</t>
  </si>
  <si>
    <t>鲁梅拉</t>
  </si>
  <si>
    <t>装备人物</t>
  </si>
  <si>
    <t>古老的丝质披风</t>
  </si>
  <si>
    <t>失落荣誉臂环</t>
  </si>
  <si>
    <t>梦行者项链</t>
  </si>
  <si>
    <t>巨大宝石项链</t>
  </si>
  <si>
    <t>盲眼盾</t>
  </si>
  <si>
    <t>暗影罗盘</t>
  </si>
  <si>
    <t>精致的金耳环</t>
  </si>
  <si>
    <t>阿巴拉战事之盾</t>
  </si>
  <si>
    <t>阿迪莱的宝剑</t>
  </si>
  <si>
    <t>长矛</t>
  </si>
  <si>
    <t>军用弯刀</t>
  </si>
  <si>
    <t>=OFFSET(装备!B:B,MATCH($B4,装备!$A$2:$A$500,0),0,COUNTIF(装备!$A$2:$A$500,$B4))</t>
  </si>
  <si>
    <t>添加装备</t>
  </si>
  <si>
    <t>1.在装备表格添加装备及属性（不要动C2）</t>
  </si>
  <si>
    <t>2.点击一下装备表格的C2</t>
  </si>
  <si>
    <t>3.鼠标挪到单元格右下角，双击，或者点住不撒手，拖拽到有效位置</t>
  </si>
  <si>
    <t>4.点击一下装备表格的A1</t>
  </si>
  <si>
    <t>5.点击一下数据，排序</t>
  </si>
  <si>
    <t>添加人物</t>
  </si>
  <si>
    <t>1.复制空白案例</t>
  </si>
  <si>
    <t>2.录入基础数值</t>
  </si>
  <si>
    <t>备注</t>
  </si>
  <si>
    <t>1.可以后续添加属性列，但最好不要改变现有属性列的顺序</t>
  </si>
  <si>
    <t>2.保证人物和装备属性列的的顺序一致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</si>
</sst>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2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zoomScale="145" zoomScaleNormal="145" workbookViewId="0">
      <pane xSplit="5" ySplit="1" topLeftCell="F7" activePane="bottomRight" state="frozen"/>
      <selection/>
      <selection pane="topRight"/>
      <selection pane="bottomLeft"/>
      <selection pane="bottomRight" activeCell="C13" sqref="C13"/>
    </sheetView>
  </sheetViews>
  <sheetFormatPr defaultColWidth="10.1666666666667" defaultRowHeight="25.5"/>
  <cols>
    <col min="1" max="1" width="10.1666666666667" style="1" customWidth="1"/>
    <col min="2" max="2" width="11.8083333333333" style="1" customWidth="1"/>
    <col min="3" max="3" width="12.5833333333333" style="2" customWidth="1"/>
    <col min="4" max="4" width="8.275" style="1" customWidth="1"/>
    <col min="5" max="5" width="11.375" style="1" hidden="1" customWidth="1"/>
    <col min="6" max="7" width="11.375" style="1" customWidth="1"/>
    <col min="8" max="14" width="10.1666666666667" style="1" customWidth="1"/>
    <col min="15" max="16383" width="10.1666666666667" style="3" customWidth="1"/>
  </cols>
  <sheetData>
    <row r="1" spans="1:2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4"/>
      <c r="V1" s="4"/>
      <c r="W1" s="4"/>
    </row>
    <row r="2" s="11" customFormat="1" spans="1:23">
      <c r="A2" s="12" t="s">
        <v>14</v>
      </c>
      <c r="B2" s="13"/>
      <c r="C2" s="14" t="s">
        <v>15</v>
      </c>
      <c r="D2" s="14" t="str">
        <f>IF(AND(C2&lt;&gt;"总数值",C2&lt;&gt;"基础数值",COUNTIFS($C$2:$C$94,"&lt;&gt;总数值",$C$2:$C$94,"&lt;&gt;基础数值",$C$2:$C$94,C2)&gt;=2),"冲突","")</f>
        <v/>
      </c>
      <c r="E2" s="15" t="str">
        <f>A2</f>
        <v>卫三</v>
      </c>
      <c r="F2" s="13">
        <f>SUMIFS(F:F,$E:$E,$E2,$C:$C,"&lt;&gt;总数值")</f>
        <v>8</v>
      </c>
      <c r="G2" s="13">
        <f t="shared" ref="G2:M2" si="0">SUMIFS(G:G,$E:$E,$E2,$C:$C,"&lt;&gt;总数值")</f>
        <v>4</v>
      </c>
      <c r="H2" s="13">
        <f t="shared" si="0"/>
        <v>7</v>
      </c>
      <c r="I2" s="13">
        <f t="shared" si="0"/>
        <v>2</v>
      </c>
      <c r="J2" s="13">
        <f t="shared" si="0"/>
        <v>4</v>
      </c>
      <c r="K2" s="13">
        <f t="shared" si="0"/>
        <v>3</v>
      </c>
      <c r="L2" s="13">
        <f t="shared" si="0"/>
        <v>4</v>
      </c>
      <c r="M2" s="13">
        <f>SUMIFS(M:M,$E:$E,$E2,$C:$C,"&lt;&gt;总数值")</f>
        <v>1</v>
      </c>
      <c r="N2" s="13">
        <f>SUMIFS(N:N,$E:$E,$E2,$C:$C,"&lt;&gt;总数值")</f>
        <v>1</v>
      </c>
      <c r="O2" s="13">
        <f t="shared" ref="O2:W2" si="1">SUMIFS(O:O,$E:$E,$E2,$C:$C,"&lt;&gt;总数值")</f>
        <v>0</v>
      </c>
      <c r="P2" s="13">
        <f t="shared" si="1"/>
        <v>0</v>
      </c>
      <c r="Q2" s="13">
        <f t="shared" si="1"/>
        <v>0</v>
      </c>
      <c r="R2" s="13">
        <f t="shared" si="1"/>
        <v>0</v>
      </c>
      <c r="S2" s="13">
        <f t="shared" si="1"/>
        <v>0</v>
      </c>
      <c r="T2" s="13">
        <f t="shared" si="1"/>
        <v>0</v>
      </c>
      <c r="U2" s="13">
        <f t="shared" si="1"/>
        <v>0</v>
      </c>
      <c r="V2" s="13">
        <f t="shared" si="1"/>
        <v>0</v>
      </c>
      <c r="W2" s="13">
        <f t="shared" si="1"/>
        <v>0</v>
      </c>
    </row>
    <row r="3" spans="1:23">
      <c r="A3" s="16"/>
      <c r="B3" s="6"/>
      <c r="C3" s="7" t="s">
        <v>16</v>
      </c>
      <c r="D3" s="5" t="str">
        <f>IF(AND(C3&lt;&gt;"总数值",C3&lt;&gt;"基础数值",COUNTIFS($C$2:$C$94,"&lt;&gt;总数值",$C$2:$C$94,"&lt;&gt;基础数值",$C$2:$C$94,C3)&gt;=2),"冲突","")</f>
        <v/>
      </c>
      <c r="E3" s="8" t="str">
        <f>IF(OR(A3="",A3=0),E2,A3)</f>
        <v>卫三</v>
      </c>
      <c r="F3" s="6">
        <v>5</v>
      </c>
      <c r="G3" s="6">
        <v>3</v>
      </c>
      <c r="H3" s="6">
        <v>7</v>
      </c>
      <c r="I3" s="6">
        <v>2</v>
      </c>
      <c r="J3" s="6">
        <v>4</v>
      </c>
      <c r="K3" s="6">
        <v>3</v>
      </c>
      <c r="L3" s="6">
        <v>4</v>
      </c>
      <c r="M3" s="6">
        <v>0</v>
      </c>
      <c r="N3" s="6">
        <v>1</v>
      </c>
      <c r="O3" s="6"/>
      <c r="P3" s="6"/>
      <c r="Q3" s="6"/>
      <c r="R3" s="6"/>
      <c r="S3" s="6"/>
      <c r="T3" s="6"/>
      <c r="U3" s="6"/>
      <c r="V3" s="6"/>
      <c r="W3" s="6"/>
    </row>
    <row r="4" spans="1:23">
      <c r="A4" s="16"/>
      <c r="B4" s="6" t="s">
        <v>17</v>
      </c>
      <c r="C4" s="7"/>
      <c r="D4" s="5" t="str">
        <f>IF(AND(C4&lt;&gt;"总数值",C4&lt;&gt;"基础数值",COUNTIFS($C$2:$C$94,"&lt;&gt;总数值",$C$2:$C$94,"&lt;&gt;基础数值",$C$2:$C$94,C4)&gt;=2),"冲突","")</f>
        <v/>
      </c>
      <c r="E4" s="8" t="str">
        <f t="shared" ref="E4:E13" si="2">IF(OR(A4="",A4=0),E3,A4)</f>
        <v>卫三</v>
      </c>
      <c r="F4" s="6" t="str">
        <f>IFERROR(VLOOKUP($C4,装备!$B:$N,COLUMN(F1)-3,FALSE),"")</f>
        <v/>
      </c>
      <c r="G4" s="6" t="str">
        <f>IFERROR(VLOOKUP($C4,装备!$B:$N,COLUMN(G1)-3,FALSE),"")</f>
        <v/>
      </c>
      <c r="H4" s="6" t="str">
        <f>IFERROR(VLOOKUP($C4,装备!$B:$N,COLUMN(H1)-3,FALSE),"")</f>
        <v/>
      </c>
      <c r="I4" s="6" t="str">
        <f>IFERROR(VLOOKUP($C4,装备!$B:$N,COLUMN(I1)-3,FALSE),"")</f>
        <v/>
      </c>
      <c r="J4" s="6" t="str">
        <f>IFERROR(VLOOKUP($C4,装备!$B:$N,COLUMN(J1)-3,FALSE),"")</f>
        <v/>
      </c>
      <c r="K4" s="6" t="str">
        <f>IFERROR(VLOOKUP($C4,装备!$B:$N,COLUMN(K1)-3,FALSE),"")</f>
        <v/>
      </c>
      <c r="L4" s="6" t="str">
        <f>IFERROR(VLOOKUP($C4,装备!$B:$N,COLUMN(L1)-3,FALSE),"")</f>
        <v/>
      </c>
      <c r="M4" s="6" t="str">
        <f>IFERROR(VLOOKUP($C4,装备!$B:$N,COLUMN(M1)-3,FALSE),"")</f>
        <v/>
      </c>
      <c r="N4" s="6" t="str">
        <f>IFERROR(VLOOKUP($C4,装备!$B:$N,COLUMN(N1)-3,FALSE),"")</f>
        <v/>
      </c>
      <c r="O4" s="6" t="str">
        <f>IFERROR(VLOOKUP($C4,装备!$B:$N,COLUMN(O1)-3,FALSE),"")</f>
        <v/>
      </c>
      <c r="P4" s="6" t="str">
        <f>IFERROR(VLOOKUP($C4,装备!$B:$N,COLUMN(P1)-3,FALSE),"")</f>
        <v/>
      </c>
      <c r="Q4" s="6" t="str">
        <f>IFERROR(VLOOKUP($C4,装备!$B:$N,COLUMN(Q1)-3,FALSE),"")</f>
        <v/>
      </c>
      <c r="R4" s="6" t="str">
        <f>IFERROR(VLOOKUP($C4,装备!$B:$N,COLUMN(R1)-3,FALSE),"")</f>
        <v/>
      </c>
      <c r="S4" s="6" t="str">
        <f>IFERROR(VLOOKUP($C4,装备!$B:$N,COLUMN(S1)-3,FALSE),"")</f>
        <v/>
      </c>
      <c r="T4" s="6" t="str">
        <f>IFERROR(VLOOKUP($C4,装备!$B:$N,COLUMN(T1)-3,FALSE),"")</f>
        <v/>
      </c>
      <c r="U4" s="6" t="str">
        <f>IFERROR(VLOOKUP($C4,装备!$B:$N,COLUMN(U1)-3,FALSE),"")</f>
        <v/>
      </c>
      <c r="V4" s="6" t="str">
        <f>IFERROR(VLOOKUP($C4,装备!$B:$N,COLUMN(V1)-3,FALSE),"")</f>
        <v/>
      </c>
      <c r="W4" s="6" t="str">
        <f>IFERROR(VLOOKUP($C4,装备!$B:$N,COLUMN(W1)-3,FALSE),"")</f>
        <v/>
      </c>
    </row>
    <row r="5" spans="1:23">
      <c r="A5" s="16"/>
      <c r="B5" s="6" t="s">
        <v>18</v>
      </c>
      <c r="C5" s="7" t="s">
        <v>19</v>
      </c>
      <c r="D5" s="5" t="str">
        <f>IF(AND(C5&lt;&gt;"总数值",C5&lt;&gt;"基础数值",COUNTIFS($C$2:$C$94,"&lt;&gt;总数值",$C$2:$C$94,"&lt;&gt;基础数值",$C$2:$C$94,C5)&gt;=2),"冲突","")</f>
        <v>冲突</v>
      </c>
      <c r="E5" s="8" t="str">
        <f t="shared" si="2"/>
        <v>卫三</v>
      </c>
      <c r="F5" s="6">
        <f>IFERROR(VLOOKUP($C5,装备!$B:$N,COLUMN(F2)-3,FALSE),"")</f>
        <v>3</v>
      </c>
      <c r="G5" s="6">
        <f>IFERROR(VLOOKUP($C5,装备!$B:$N,COLUMN(G2)-3,FALSE),"")</f>
        <v>0</v>
      </c>
      <c r="H5" s="6">
        <f>IFERROR(VLOOKUP($C5,装备!$B:$N,COLUMN(H2)-3,FALSE),"")</f>
        <v>0</v>
      </c>
      <c r="I5" s="6">
        <f>IFERROR(VLOOKUP($C5,装备!$B:$N,COLUMN(I2)-3,FALSE),"")</f>
        <v>0</v>
      </c>
      <c r="J5" s="6">
        <f>IFERROR(VLOOKUP($C5,装备!$B:$N,COLUMN(J2)-3,FALSE),"")</f>
        <v>0</v>
      </c>
      <c r="K5" s="6">
        <f>IFERROR(VLOOKUP($C5,装备!$B:$N,COLUMN(K2)-3,FALSE),"")</f>
        <v>0</v>
      </c>
      <c r="L5" s="6">
        <f>IFERROR(VLOOKUP($C5,装备!$B:$N,COLUMN(L2)-3,FALSE),"")</f>
        <v>0</v>
      </c>
      <c r="M5" s="6">
        <f>IFERROR(VLOOKUP($C5,装备!$B:$N,COLUMN(M2)-3,FALSE),"")</f>
        <v>0</v>
      </c>
      <c r="N5" s="6">
        <f>IFERROR(VLOOKUP($C5,装备!$B:$N,COLUMN(N2)-3,FALSE),"")</f>
        <v>0</v>
      </c>
      <c r="O5" s="6">
        <f>IFERROR(VLOOKUP($C5,装备!$B:$N,COLUMN(O2)-3,FALSE),"")</f>
        <v>0</v>
      </c>
      <c r="P5" s="6">
        <f>IFERROR(VLOOKUP($C5,装备!$B:$N,COLUMN(P2)-3,FALSE),"")</f>
        <v>0</v>
      </c>
      <c r="Q5" s="6" t="str">
        <f>IFERROR(VLOOKUP($C5,装备!$B:$N,COLUMN(Q2)-3,FALSE),"")</f>
        <v/>
      </c>
      <c r="R5" s="6" t="str">
        <f>IFERROR(VLOOKUP($C5,装备!$B:$N,COLUMN(R2)-3,FALSE),"")</f>
        <v/>
      </c>
      <c r="S5" s="6" t="str">
        <f>IFERROR(VLOOKUP($C5,装备!$B:$N,COLUMN(S2)-3,FALSE),"")</f>
        <v/>
      </c>
      <c r="T5" s="6" t="str">
        <f>IFERROR(VLOOKUP($C5,装备!$B:$N,COLUMN(T2)-3,FALSE),"")</f>
        <v/>
      </c>
      <c r="U5" s="6" t="str">
        <f>IFERROR(VLOOKUP($C5,装备!$B:$N,COLUMN(U2)-3,FALSE),"")</f>
        <v/>
      </c>
      <c r="V5" s="6" t="str">
        <f>IFERROR(VLOOKUP($C5,装备!$B:$N,COLUMN(V2)-3,FALSE),"")</f>
        <v/>
      </c>
      <c r="W5" s="6" t="str">
        <f>IFERROR(VLOOKUP($C5,装备!$B:$N,COLUMN(W2)-3,FALSE),"")</f>
        <v/>
      </c>
    </row>
    <row r="6" ht="40.5" spans="1:23">
      <c r="A6" s="17"/>
      <c r="B6" s="6" t="s">
        <v>20</v>
      </c>
      <c r="C6" s="7" t="s">
        <v>21</v>
      </c>
      <c r="D6" s="5" t="str">
        <f>IF(AND(C6&lt;&gt;"总数值",C6&lt;&gt;"基础数值",COUNTIFS($C$2:$C$94,"&lt;&gt;总数值",$C$2:$C$94,"&lt;&gt;基础数值",$C$2:$C$94,C6)&gt;=2),"冲突","")</f>
        <v/>
      </c>
      <c r="E6" s="8" t="str">
        <f t="shared" si="2"/>
        <v>卫三</v>
      </c>
      <c r="F6" s="6">
        <f>IFERROR(VLOOKUP($C6,装备!$B:$N,COLUMN(F3)-3,FALSE),"")</f>
        <v>0</v>
      </c>
      <c r="G6" s="6">
        <f>IFERROR(VLOOKUP($C6,装备!$B:$N,COLUMN(G3)-3,FALSE),"")</f>
        <v>1</v>
      </c>
      <c r="H6" s="6">
        <f>IFERROR(VLOOKUP($C6,装备!$B:$N,COLUMN(H3)-3,FALSE),"")</f>
        <v>0</v>
      </c>
      <c r="I6" s="6">
        <f>IFERROR(VLOOKUP($C6,装备!$B:$N,COLUMN(I3)-3,FALSE),"")</f>
        <v>0</v>
      </c>
      <c r="J6" s="6">
        <f>IFERROR(VLOOKUP($C6,装备!$B:$N,COLUMN(J3)-3,FALSE),"")</f>
        <v>0</v>
      </c>
      <c r="K6" s="6">
        <f>IFERROR(VLOOKUP($C6,装备!$B:$N,COLUMN(K3)-3,FALSE),"")</f>
        <v>0</v>
      </c>
      <c r="L6" s="6">
        <f>IFERROR(VLOOKUP($C6,装备!$B:$N,COLUMN(L3)-3,FALSE),"")</f>
        <v>0</v>
      </c>
      <c r="M6" s="6">
        <f>IFERROR(VLOOKUP($C6,装备!$B:$N,COLUMN(M3)-3,FALSE),"")</f>
        <v>1</v>
      </c>
      <c r="N6" s="6">
        <f>IFERROR(VLOOKUP($C6,装备!$B:$N,COLUMN(N3)-3,FALSE),"")</f>
        <v>0</v>
      </c>
      <c r="O6" s="6">
        <f>IFERROR(VLOOKUP($C6,装备!$B:$N,COLUMN(O3)-3,FALSE),"")</f>
        <v>0</v>
      </c>
      <c r="P6" s="6">
        <f>IFERROR(VLOOKUP($C6,装备!$B:$N,COLUMN(P3)-3,FALSE),"")</f>
        <v>0</v>
      </c>
      <c r="Q6" s="6" t="str">
        <f>IFERROR(VLOOKUP($C6,装备!$B:$N,COLUMN(Q3)-3,FALSE),"")</f>
        <v/>
      </c>
      <c r="R6" s="6" t="str">
        <f>IFERROR(VLOOKUP($C6,装备!$B:$N,COLUMN(R3)-3,FALSE),"")</f>
        <v/>
      </c>
      <c r="S6" s="6" t="str">
        <f>IFERROR(VLOOKUP($C6,装备!$B:$N,COLUMN(S3)-3,FALSE),"")</f>
        <v/>
      </c>
      <c r="T6" s="6" t="str">
        <f>IFERROR(VLOOKUP($C6,装备!$B:$N,COLUMN(T3)-3,FALSE),"")</f>
        <v/>
      </c>
      <c r="U6" s="6" t="str">
        <f>IFERROR(VLOOKUP($C6,装备!$B:$N,COLUMN(U3)-3,FALSE),"")</f>
        <v/>
      </c>
      <c r="V6" s="6" t="str">
        <f>IFERROR(VLOOKUP($C6,装备!$B:$N,COLUMN(V3)-3,FALSE),"")</f>
        <v/>
      </c>
      <c r="W6" s="6" t="str">
        <f>IFERROR(VLOOKUP($C6,装备!$B:$N,COLUMN(W3)-3,FALSE),"")</f>
        <v/>
      </c>
    </row>
    <row r="7" spans="1:23">
      <c r="A7" s="18"/>
      <c r="B7" s="6" t="s">
        <v>22</v>
      </c>
      <c r="C7" s="7"/>
      <c r="D7" s="5" t="str">
        <f>IF(AND(C7&lt;&gt;"总数值",C7&lt;&gt;"基础数值",COUNTIFS($C$2:$C$94,"&lt;&gt;总数值",$C$2:$C$94,"&lt;&gt;基础数值",$C$2:$C$94,C7)&gt;=2),"冲突","")</f>
        <v/>
      </c>
      <c r="E7" s="8" t="str">
        <f t="shared" si="2"/>
        <v>卫三</v>
      </c>
      <c r="F7" s="6" t="str">
        <f>IFERROR(VLOOKUP($C7,装备!$B:$N,COLUMN(F4)-3,FALSE),"")</f>
        <v/>
      </c>
      <c r="G7" s="6" t="str">
        <f>IFERROR(VLOOKUP($C7,装备!$B:$N,COLUMN(G4)-3,FALSE),"")</f>
        <v/>
      </c>
      <c r="H7" s="6" t="str">
        <f>IFERROR(VLOOKUP($C7,装备!$B:$N,COLUMN(H4)-3,FALSE),"")</f>
        <v/>
      </c>
      <c r="I7" s="6" t="str">
        <f>IFERROR(VLOOKUP($C7,装备!$B:$N,COLUMN(I4)-3,FALSE),"")</f>
        <v/>
      </c>
      <c r="J7" s="6" t="str">
        <f>IFERROR(VLOOKUP($C7,装备!$B:$N,COLUMN(J4)-3,FALSE),"")</f>
        <v/>
      </c>
      <c r="K7" s="6" t="str">
        <f>IFERROR(VLOOKUP($C7,装备!$B:$N,COLUMN(K4)-3,FALSE),"")</f>
        <v/>
      </c>
      <c r="L7" s="6" t="str">
        <f>IFERROR(VLOOKUP($C7,装备!$B:$N,COLUMN(L4)-3,FALSE),"")</f>
        <v/>
      </c>
      <c r="M7" s="6" t="str">
        <f>IFERROR(VLOOKUP($C7,装备!$B:$N,COLUMN(M4)-3,FALSE),"")</f>
        <v/>
      </c>
      <c r="N7" s="6" t="str">
        <f>IFERROR(VLOOKUP($C7,装备!$B:$N,COLUMN(N4)-3,FALSE),"")</f>
        <v/>
      </c>
      <c r="O7" s="6" t="str">
        <f>IFERROR(VLOOKUP($C7,装备!$B:$N,COLUMN(O4)-3,FALSE),"")</f>
        <v/>
      </c>
      <c r="P7" s="6" t="str">
        <f>IFERROR(VLOOKUP($C7,装备!$B:$N,COLUMN(P4)-3,FALSE),"")</f>
        <v/>
      </c>
      <c r="Q7" s="6" t="str">
        <f>IFERROR(VLOOKUP($C7,装备!$B:$N,COLUMN(Q4)-3,FALSE),"")</f>
        <v/>
      </c>
      <c r="R7" s="6" t="str">
        <f>IFERROR(VLOOKUP($C7,装备!$B:$N,COLUMN(R4)-3,FALSE),"")</f>
        <v/>
      </c>
      <c r="S7" s="6" t="str">
        <f>IFERROR(VLOOKUP($C7,装备!$B:$N,COLUMN(S4)-3,FALSE),"")</f>
        <v/>
      </c>
      <c r="T7" s="6" t="str">
        <f>IFERROR(VLOOKUP($C7,装备!$B:$N,COLUMN(T4)-3,FALSE),"")</f>
        <v/>
      </c>
      <c r="U7" s="6" t="str">
        <f>IFERROR(VLOOKUP($C7,装备!$B:$N,COLUMN(U4)-3,FALSE),"")</f>
        <v/>
      </c>
      <c r="V7" s="6" t="str">
        <f>IFERROR(VLOOKUP($C7,装备!$B:$N,COLUMN(V4)-3,FALSE),"")</f>
        <v/>
      </c>
      <c r="W7" s="6" t="str">
        <f>IFERROR(VLOOKUP($C7,装备!$B:$N,COLUMN(W4)-3,FALSE),"")</f>
        <v/>
      </c>
    </row>
    <row r="8" s="11" customFormat="1" spans="1:23">
      <c r="A8" s="12" t="s">
        <v>23</v>
      </c>
      <c r="B8" s="13"/>
      <c r="C8" s="14" t="s">
        <v>15</v>
      </c>
      <c r="D8" s="14" t="str">
        <f>IF(AND(C8&lt;&gt;"总数值",C8&lt;&gt;"基础数值",COUNTIFS($C$2:$C$94,"&lt;&gt;总数值",$C$2:$C$94,"&lt;&gt;基础数值",$C$2:$C$94,C8)&gt;=2),"冲突","")</f>
        <v/>
      </c>
      <c r="E8" s="15" t="str">
        <f>A8</f>
        <v>梅姬</v>
      </c>
      <c r="F8" s="13">
        <f>SUMIFS(F:F,$E:$E,$E8,$C:$C,"&lt;&gt;总数值")</f>
        <v>16</v>
      </c>
      <c r="G8" s="13">
        <f>SUMIFS(G:G,$E:$E,$E8,$C:$C,"&lt;&gt;总数值")</f>
        <v>6</v>
      </c>
      <c r="H8" s="13">
        <f>SUMIFS(H:H,$E:$E,$E8,$C:$C,"&lt;&gt;总数值")</f>
        <v>7</v>
      </c>
      <c r="I8" s="13">
        <f>SUMIFS(I:I,$E:$E,$E8,$C:$C,"&lt;&gt;总数值")</f>
        <v>0</v>
      </c>
      <c r="J8" s="13">
        <f>SUMIFS(J:J,$E:$E,$E8,$C:$C,"&lt;&gt;总数值")</f>
        <v>9</v>
      </c>
      <c r="K8" s="13">
        <f>SUMIFS(K:K,$E:$E,$E8,$C:$C,"&lt;&gt;总数值")</f>
        <v>6</v>
      </c>
      <c r="L8" s="13">
        <f>SUMIFS(L:L,$E:$E,$E8,$C:$C,"&lt;&gt;总数值")</f>
        <v>3</v>
      </c>
      <c r="M8" s="13">
        <f>SUMIFS(M:M,$E:$E,$E8,$C:$C,"&lt;&gt;总数值")</f>
        <v>3</v>
      </c>
      <c r="N8" s="13">
        <f>SUMIFS(N:N,$E:$E,$E8,$C:$C,"&lt;&gt;总数值")</f>
        <v>1</v>
      </c>
      <c r="O8" s="13">
        <f>SUMIFS(O:O,$E:$E,$E8,$C:$C,"&lt;&gt;总数值")</f>
        <v>0</v>
      </c>
      <c r="P8" s="13">
        <f>SUMIFS(P:P,$E:$E,$E8,$C:$C,"&lt;&gt;总数值")</f>
        <v>0</v>
      </c>
      <c r="Q8" s="13">
        <f>SUMIFS(Q:Q,$E:$E,$E8,$C:$C,"&lt;&gt;总数值")</f>
        <v>0</v>
      </c>
      <c r="R8" s="13">
        <f>SUMIFS(R:R,$E:$E,$E8,$C:$C,"&lt;&gt;总数值")</f>
        <v>0</v>
      </c>
      <c r="S8" s="13">
        <f>SUMIFS(S:S,$E:$E,$E8,$C:$C,"&lt;&gt;总数值")</f>
        <v>0</v>
      </c>
      <c r="T8" s="13">
        <f>SUMIFS(T:T,$E:$E,$E8,$C:$C,"&lt;&gt;总数值")</f>
        <v>0</v>
      </c>
      <c r="U8" s="13">
        <f>SUMIFS(U:U,$E:$E,$E8,$C:$C,"&lt;&gt;总数值")</f>
        <v>0</v>
      </c>
      <c r="V8" s="13">
        <f>SUMIFS(V:V,$E:$E,$E8,$C:$C,"&lt;&gt;总数值")</f>
        <v>0</v>
      </c>
      <c r="W8" s="13">
        <f>SUMIFS(W:W,$E:$E,$E8,$C:$C,"&lt;&gt;总数值")</f>
        <v>0</v>
      </c>
    </row>
    <row r="9" spans="1:23">
      <c r="A9" s="16"/>
      <c r="B9" s="6"/>
      <c r="C9" s="7" t="s">
        <v>16</v>
      </c>
      <c r="D9" s="5" t="str">
        <f>IF(AND(C9&lt;&gt;"总数值",C9&lt;&gt;"基础数值",COUNTIFS($C$2:$C$94,"&lt;&gt;总数值",$C$2:$C$94,"&lt;&gt;基础数值",$C$2:$C$94,C9)&gt;=2),"冲突","")</f>
        <v/>
      </c>
      <c r="E9" s="8" t="str">
        <f t="shared" si="2"/>
        <v>梅姬</v>
      </c>
      <c r="F9" s="6">
        <v>5</v>
      </c>
      <c r="G9" s="6">
        <v>4</v>
      </c>
      <c r="H9" s="6">
        <v>4</v>
      </c>
      <c r="I9" s="6">
        <v>0</v>
      </c>
      <c r="J9" s="6">
        <v>4</v>
      </c>
      <c r="K9" s="6">
        <v>6</v>
      </c>
      <c r="L9" s="6">
        <v>2</v>
      </c>
      <c r="M9" s="6">
        <v>1</v>
      </c>
      <c r="N9" s="6">
        <v>1</v>
      </c>
      <c r="O9" s="6"/>
      <c r="P9" s="6"/>
      <c r="Q9" s="6"/>
      <c r="R9" s="6"/>
      <c r="S9" s="6"/>
      <c r="T9" s="6"/>
      <c r="U9" s="6"/>
      <c r="V9" s="6"/>
      <c r="W9" s="6"/>
    </row>
    <row r="10" spans="1:23">
      <c r="A10" s="16"/>
      <c r="B10" s="6" t="s">
        <v>17</v>
      </c>
      <c r="C10" s="7"/>
      <c r="D10" s="5" t="str">
        <f>IF(AND(C10&lt;&gt;"总数值",C10&lt;&gt;"基础数值",COUNTIFS($C$2:$C$94,"&lt;&gt;总数值",$C$2:$C$94,"&lt;&gt;基础数值",$C$2:$C$94,C10)&gt;=2),"冲突","")</f>
        <v/>
      </c>
      <c r="E10" s="8" t="str">
        <f t="shared" si="2"/>
        <v>梅姬</v>
      </c>
      <c r="F10" s="6" t="str">
        <f>IFERROR(VLOOKUP($C10,装备!$B:$N,COLUMN(F7)-3,FALSE),"")</f>
        <v/>
      </c>
      <c r="G10" s="6" t="str">
        <f>IFERROR(VLOOKUP($C10,装备!$B:$N,COLUMN(G7)-3,FALSE),"")</f>
        <v/>
      </c>
      <c r="H10" s="6" t="str">
        <f>IFERROR(VLOOKUP($C10,装备!$B:$N,COLUMN(H7)-3,FALSE),"")</f>
        <v/>
      </c>
      <c r="I10" s="6" t="str">
        <f>IFERROR(VLOOKUP($C10,装备!$B:$N,COLUMN(I7)-3,FALSE),"")</f>
        <v/>
      </c>
      <c r="J10" s="6" t="str">
        <f>IFERROR(VLOOKUP($C10,装备!$B:$N,COLUMN(J7)-3,FALSE),"")</f>
        <v/>
      </c>
      <c r="K10" s="6" t="str">
        <f>IFERROR(VLOOKUP($C10,装备!$B:$N,COLUMN(K7)-3,FALSE),"")</f>
        <v/>
      </c>
      <c r="L10" s="6" t="str">
        <f>IFERROR(VLOOKUP($C10,装备!$B:$N,COLUMN(L7)-3,FALSE),"")</f>
        <v/>
      </c>
      <c r="M10" s="6" t="str">
        <f>IFERROR(VLOOKUP($C10,装备!$B:$N,COLUMN(M7)-3,FALSE),"")</f>
        <v/>
      </c>
      <c r="N10" s="6" t="str">
        <f>IFERROR(VLOOKUP($C10,装备!$B:$N,COLUMN(N7)-3,FALSE),"")</f>
        <v/>
      </c>
      <c r="O10" s="6" t="str">
        <f>IFERROR(VLOOKUP($C10,装备!$B:$N,COLUMN(O7)-3,FALSE),"")</f>
        <v/>
      </c>
      <c r="P10" s="6" t="str">
        <f>IFERROR(VLOOKUP($C10,装备!$B:$N,COLUMN(P7)-3,FALSE),"")</f>
        <v/>
      </c>
      <c r="Q10" s="6" t="str">
        <f>IFERROR(VLOOKUP($C10,装备!$B:$N,COLUMN(Q7)-3,FALSE),"")</f>
        <v/>
      </c>
      <c r="R10" s="6" t="str">
        <f>IFERROR(VLOOKUP($C10,装备!$B:$N,COLUMN(R7)-3,FALSE),"")</f>
        <v/>
      </c>
      <c r="S10" s="6" t="str">
        <f>IFERROR(VLOOKUP($C10,装备!$B:$N,COLUMN(S7)-3,FALSE),"")</f>
        <v/>
      </c>
      <c r="T10" s="6" t="str">
        <f>IFERROR(VLOOKUP($C10,装备!$B:$N,COLUMN(T7)-3,FALSE),"")</f>
        <v/>
      </c>
      <c r="U10" s="6" t="str">
        <f>IFERROR(VLOOKUP($C10,装备!$B:$N,COLUMN(U7)-3,FALSE),"")</f>
        <v/>
      </c>
      <c r="V10" s="6" t="str">
        <f>IFERROR(VLOOKUP($C10,装备!$B:$N,COLUMN(V7)-3,FALSE),"")</f>
        <v/>
      </c>
      <c r="W10" s="6" t="str">
        <f>IFERROR(VLOOKUP($C10,装备!$B:$N,COLUMN(W7)-3,FALSE),"")</f>
        <v/>
      </c>
    </row>
    <row r="11" spans="1:23">
      <c r="A11" s="16"/>
      <c r="B11" s="6" t="s">
        <v>18</v>
      </c>
      <c r="C11" s="7" t="s">
        <v>19</v>
      </c>
      <c r="D11" s="5" t="str">
        <f>IF(AND(C11&lt;&gt;"总数值",C11&lt;&gt;"基础数值",COUNTIFS($C$2:$C$94,"&lt;&gt;总数值",$C$2:$C$94,"&lt;&gt;基础数值",$C$2:$C$94,C11)&gt;=2),"冲突","")</f>
        <v>冲突</v>
      </c>
      <c r="E11" s="8" t="str">
        <f t="shared" si="2"/>
        <v>梅姬</v>
      </c>
      <c r="F11" s="6">
        <f>IFERROR(VLOOKUP($C11,装备!$B:$N,COLUMN(F8)-3,FALSE),"")</f>
        <v>3</v>
      </c>
      <c r="G11" s="6">
        <f>IFERROR(VLOOKUP($C11,装备!$B:$N,COLUMN(G8)-3,FALSE),"")</f>
        <v>0</v>
      </c>
      <c r="H11" s="6">
        <f>IFERROR(VLOOKUP($C11,装备!$B:$N,COLUMN(H8)-3,FALSE),"")</f>
        <v>0</v>
      </c>
      <c r="I11" s="6">
        <f>IFERROR(VLOOKUP($C11,装备!$B:$N,COLUMN(I8)-3,FALSE),"")</f>
        <v>0</v>
      </c>
      <c r="J11" s="6">
        <f>IFERROR(VLOOKUP($C11,装备!$B:$N,COLUMN(J8)-3,FALSE),"")</f>
        <v>0</v>
      </c>
      <c r="K11" s="6">
        <f>IFERROR(VLOOKUP($C11,装备!$B:$N,COLUMN(K8)-3,FALSE),"")</f>
        <v>0</v>
      </c>
      <c r="L11" s="6">
        <f>IFERROR(VLOOKUP($C11,装备!$B:$N,COLUMN(L8)-3,FALSE),"")</f>
        <v>0</v>
      </c>
      <c r="M11" s="6">
        <f>IFERROR(VLOOKUP($C11,装备!$B:$N,COLUMN(M8)-3,FALSE),"")</f>
        <v>0</v>
      </c>
      <c r="N11" s="6">
        <f>IFERROR(VLOOKUP($C11,装备!$B:$N,COLUMN(N8)-3,FALSE),"")</f>
        <v>0</v>
      </c>
      <c r="O11" s="6">
        <f>IFERROR(VLOOKUP($C11,装备!$B:$N,COLUMN(O8)-3,FALSE),"")</f>
        <v>0</v>
      </c>
      <c r="P11" s="6">
        <f>IFERROR(VLOOKUP($C11,装备!$B:$N,COLUMN(P8)-3,FALSE),"")</f>
        <v>0</v>
      </c>
      <c r="Q11" s="6" t="str">
        <f>IFERROR(VLOOKUP($C11,装备!$B:$N,COLUMN(Q8)-3,FALSE),"")</f>
        <v/>
      </c>
      <c r="R11" s="6" t="str">
        <f>IFERROR(VLOOKUP($C11,装备!$B:$N,COLUMN(R8)-3,FALSE),"")</f>
        <v/>
      </c>
      <c r="S11" s="6" t="str">
        <f>IFERROR(VLOOKUP($C11,装备!$B:$N,COLUMN(S8)-3,FALSE),"")</f>
        <v/>
      </c>
      <c r="T11" s="6" t="str">
        <f>IFERROR(VLOOKUP($C11,装备!$B:$N,COLUMN(T8)-3,FALSE),"")</f>
        <v/>
      </c>
      <c r="U11" s="6" t="str">
        <f>IFERROR(VLOOKUP($C11,装备!$B:$N,COLUMN(U8)-3,FALSE),"")</f>
        <v/>
      </c>
      <c r="V11" s="6" t="str">
        <f>IFERROR(VLOOKUP($C11,装备!$B:$N,COLUMN(V8)-3,FALSE),"")</f>
        <v/>
      </c>
      <c r="W11" s="6" t="str">
        <f>IFERROR(VLOOKUP($C11,装备!$B:$N,COLUMN(W8)-3,FALSE),"")</f>
        <v/>
      </c>
    </row>
    <row r="12" spans="1:23">
      <c r="A12" s="17"/>
      <c r="B12" s="6" t="s">
        <v>20</v>
      </c>
      <c r="C12" s="7" t="s">
        <v>24</v>
      </c>
      <c r="D12" s="5" t="str">
        <f>IF(AND(C12&lt;&gt;"总数值",C12&lt;&gt;"基础数值",COUNTIFS($C$2:$C$94,"&lt;&gt;总数值",$C$2:$C$94,"&lt;&gt;基础数值",$C$2:$C$94,C12)&gt;=2),"冲突","")</f>
        <v/>
      </c>
      <c r="E12" s="8" t="str">
        <f t="shared" si="2"/>
        <v>梅姬</v>
      </c>
      <c r="F12" s="6">
        <f>IFERROR(VLOOKUP($C12,装备!$B:$N,COLUMN(F9)-3,FALSE),"")</f>
        <v>0</v>
      </c>
      <c r="G12" s="6">
        <f>IFERROR(VLOOKUP($C12,装备!$B:$N,COLUMN(G9)-3,FALSE),"")</f>
        <v>0</v>
      </c>
      <c r="H12" s="6">
        <f>IFERROR(VLOOKUP($C12,装备!$B:$N,COLUMN(H9)-3,FALSE),"")</f>
        <v>3</v>
      </c>
      <c r="I12" s="6">
        <f>IFERROR(VLOOKUP($C12,装备!$B:$N,COLUMN(I9)-3,FALSE),"")</f>
        <v>0</v>
      </c>
      <c r="J12" s="6">
        <f>IFERROR(VLOOKUP($C12,装备!$B:$N,COLUMN(J9)-3,FALSE),"")</f>
        <v>0</v>
      </c>
      <c r="K12" s="6">
        <f>IFERROR(VLOOKUP($C12,装备!$B:$N,COLUMN(K9)-3,FALSE),"")</f>
        <v>0</v>
      </c>
      <c r="L12" s="6">
        <f>IFERROR(VLOOKUP($C12,装备!$B:$N,COLUMN(L9)-3,FALSE),"")</f>
        <v>0</v>
      </c>
      <c r="M12" s="6">
        <f>IFERROR(VLOOKUP($C12,装备!$B:$N,COLUMN(M9)-3,FALSE),"")</f>
        <v>2</v>
      </c>
      <c r="N12" s="6">
        <f>IFERROR(VLOOKUP($C12,装备!$B:$N,COLUMN(N9)-3,FALSE),"")</f>
        <v>0</v>
      </c>
      <c r="O12" s="6">
        <f>IFERROR(VLOOKUP($C12,装备!$B:$N,COLUMN(O9)-3,FALSE),"")</f>
        <v>0</v>
      </c>
      <c r="P12" s="6">
        <f>IFERROR(VLOOKUP($C12,装备!$B:$N,COLUMN(P9)-3,FALSE),"")</f>
        <v>0</v>
      </c>
      <c r="Q12" s="6" t="str">
        <f>IFERROR(VLOOKUP($C12,装备!$B:$N,COLUMN(Q9)-3,FALSE),"")</f>
        <v/>
      </c>
      <c r="R12" s="6" t="str">
        <f>IFERROR(VLOOKUP($C12,装备!$B:$N,COLUMN(R9)-3,FALSE),"")</f>
        <v/>
      </c>
      <c r="S12" s="6" t="str">
        <f>IFERROR(VLOOKUP($C12,装备!$B:$N,COLUMN(S9)-3,FALSE),"")</f>
        <v/>
      </c>
      <c r="T12" s="6" t="str">
        <f>IFERROR(VLOOKUP($C12,装备!$B:$N,COLUMN(T9)-3,FALSE),"")</f>
        <v/>
      </c>
      <c r="U12" s="6" t="str">
        <f>IFERROR(VLOOKUP($C12,装备!$B:$N,COLUMN(U9)-3,FALSE),"")</f>
        <v/>
      </c>
      <c r="V12" s="6" t="str">
        <f>IFERROR(VLOOKUP($C12,装备!$B:$N,COLUMN(V9)-3,FALSE),"")</f>
        <v/>
      </c>
      <c r="W12" s="6" t="str">
        <f>IFERROR(VLOOKUP($C12,装备!$B:$N,COLUMN(W9)-3,FALSE),"")</f>
        <v/>
      </c>
    </row>
    <row r="13" spans="1:23">
      <c r="A13" s="18"/>
      <c r="B13" s="6" t="s">
        <v>22</v>
      </c>
      <c r="C13" s="7" t="s">
        <v>25</v>
      </c>
      <c r="D13" s="5" t="str">
        <f>IF(AND(C13&lt;&gt;"总数值",C13&lt;&gt;"基础数值",COUNTIFS($C$2:$C$94,"&lt;&gt;总数值",$C$2:$C$94,"&lt;&gt;基础数值",$C$2:$C$94,C13)&gt;=2),"冲突","")</f>
        <v/>
      </c>
      <c r="E13" s="8" t="str">
        <f t="shared" si="2"/>
        <v>梅姬</v>
      </c>
      <c r="F13" s="6">
        <f>IFERROR(VLOOKUP($C13,装备!$B:$N,COLUMN(F10)-3,FALSE),"")</f>
        <v>8</v>
      </c>
      <c r="G13" s="6">
        <f>IFERROR(VLOOKUP($C13,装备!$B:$N,COLUMN(G10)-3,FALSE),"")</f>
        <v>2</v>
      </c>
      <c r="H13" s="6">
        <f>IFERROR(VLOOKUP($C13,装备!$B:$N,COLUMN(H10)-3,FALSE),"")</f>
        <v>0</v>
      </c>
      <c r="I13" s="6">
        <f>IFERROR(VLOOKUP($C13,装备!$B:$N,COLUMN(I10)-3,FALSE),"")</f>
        <v>0</v>
      </c>
      <c r="J13" s="6">
        <f>IFERROR(VLOOKUP($C13,装备!$B:$N,COLUMN(J10)-3,FALSE),"")</f>
        <v>5</v>
      </c>
      <c r="K13" s="6">
        <f>IFERROR(VLOOKUP($C13,装备!$B:$N,COLUMN(K10)-3,FALSE),"")</f>
        <v>0</v>
      </c>
      <c r="L13" s="6">
        <f>IFERROR(VLOOKUP($C13,装备!$B:$N,COLUMN(L10)-3,FALSE),"")</f>
        <v>1</v>
      </c>
      <c r="M13" s="6">
        <f>IFERROR(VLOOKUP($C13,装备!$B:$N,COLUMN(M10)-3,FALSE),"")</f>
        <v>0</v>
      </c>
      <c r="N13" s="6">
        <f>IFERROR(VLOOKUP($C13,装备!$B:$N,COLUMN(N10)-3,FALSE),"")</f>
        <v>0</v>
      </c>
      <c r="O13" s="6">
        <f>IFERROR(VLOOKUP($C13,装备!$B:$N,COLUMN(O10)-3,FALSE),"")</f>
        <v>0</v>
      </c>
      <c r="P13" s="6">
        <f>IFERROR(VLOOKUP($C13,装备!$B:$N,COLUMN(P10)-3,FALSE),"")</f>
        <v>0</v>
      </c>
      <c r="Q13" s="6" t="str">
        <f>IFERROR(VLOOKUP($C13,装备!$B:$N,COLUMN(Q10)-3,FALSE),"")</f>
        <v/>
      </c>
      <c r="R13" s="6" t="str">
        <f>IFERROR(VLOOKUP($C13,装备!$B:$N,COLUMN(R10)-3,FALSE),"")</f>
        <v/>
      </c>
      <c r="S13" s="6" t="str">
        <f>IFERROR(VLOOKUP($C13,装备!$B:$N,COLUMN(S10)-3,FALSE),"")</f>
        <v/>
      </c>
      <c r="T13" s="6" t="str">
        <f>IFERROR(VLOOKUP($C13,装备!$B:$N,COLUMN(T10)-3,FALSE),"")</f>
        <v/>
      </c>
      <c r="U13" s="6" t="str">
        <f>IFERROR(VLOOKUP($C13,装备!$B:$N,COLUMN(U10)-3,FALSE),"")</f>
        <v/>
      </c>
      <c r="V13" s="6" t="str">
        <f>IFERROR(VLOOKUP($C13,装备!$B:$N,COLUMN(V10)-3,FALSE),"")</f>
        <v/>
      </c>
      <c r="W13" s="6" t="str">
        <f>IFERROR(VLOOKUP($C13,装备!$B:$N,COLUMN(W10)-3,FALSE),"")</f>
        <v/>
      </c>
    </row>
    <row r="14" s="11" customFormat="1" spans="1:23">
      <c r="A14" s="12" t="s">
        <v>26</v>
      </c>
      <c r="B14" s="13"/>
      <c r="C14" s="14" t="s">
        <v>15</v>
      </c>
      <c r="D14" s="14" t="str">
        <f>IF(AND(C14&lt;&gt;"总数值",C14&lt;&gt;"基础数值",COUNTIFS($C$2:$C$94,"&lt;&gt;总数值",$C$2:$C$94,"&lt;&gt;基础数值",$C$2:$C$94,C14)&gt;=2),"冲突","")</f>
        <v/>
      </c>
      <c r="E14" s="15" t="str">
        <f>A14</f>
        <v>鲁梅拉</v>
      </c>
      <c r="F14" s="13">
        <f>SUMIFS(F:F,$E:$E,$E14,$C:$C,"&lt;&gt;总数值")</f>
        <v>1</v>
      </c>
      <c r="G14" s="13">
        <f>SUMIFS(G:G,$E:$E,$E14,$C:$C,"&lt;&gt;总数值")</f>
        <v>5</v>
      </c>
      <c r="H14" s="13">
        <f>SUMIFS(H:H,$E:$E,$E14,$C:$C,"&lt;&gt;总数值")</f>
        <v>8</v>
      </c>
      <c r="I14" s="13">
        <f>SUMIFS(I:I,$E:$E,$E14,$C:$C,"&lt;&gt;总数值")</f>
        <v>5</v>
      </c>
      <c r="J14" s="13">
        <f>SUMIFS(J:J,$E:$E,$E14,$C:$C,"&lt;&gt;总数值")</f>
        <v>1</v>
      </c>
      <c r="K14" s="13">
        <f>SUMIFS(K:K,$E:$E,$E14,$C:$C,"&lt;&gt;总数值")</f>
        <v>2</v>
      </c>
      <c r="L14" s="13">
        <f>SUMIFS(L:L,$E:$E,$E14,$C:$C,"&lt;&gt;总数值")</f>
        <v>2</v>
      </c>
      <c r="M14" s="13">
        <f>SUMIFS(M:M,$E:$E,$E14,$C:$C,"&lt;&gt;总数值")</f>
        <v>8</v>
      </c>
      <c r="N14" s="13">
        <f>SUMIFS(N:N,$E:$E,$E14,$C:$C,"&lt;&gt;总数值")</f>
        <v>0</v>
      </c>
      <c r="O14" s="13">
        <f>SUMIFS(O:O,$E:$E,$E14,$C:$C,"&lt;&gt;总数值")</f>
        <v>0</v>
      </c>
      <c r="P14" s="13">
        <f>SUMIFS(P:P,$E:$E,$E14,$C:$C,"&lt;&gt;总数值")</f>
        <v>0</v>
      </c>
      <c r="Q14" s="13">
        <f>SUMIFS(Q:Q,$E:$E,$E14,$C:$C,"&lt;&gt;总数值")</f>
        <v>0</v>
      </c>
      <c r="R14" s="13">
        <f>SUMIFS(R:R,$E:$E,$E14,$C:$C,"&lt;&gt;总数值")</f>
        <v>0</v>
      </c>
      <c r="S14" s="13">
        <f>SUMIFS(S:S,$E:$E,$E14,$C:$C,"&lt;&gt;总数值")</f>
        <v>0</v>
      </c>
      <c r="T14" s="13">
        <f>SUMIFS(T:T,$E:$E,$E14,$C:$C,"&lt;&gt;总数值")</f>
        <v>0</v>
      </c>
      <c r="U14" s="13">
        <f>SUMIFS(U:U,$E:$E,$E14,$C:$C,"&lt;&gt;总数值")</f>
        <v>0</v>
      </c>
      <c r="V14" s="13">
        <f>SUMIFS(V:V,$E:$E,$E14,$C:$C,"&lt;&gt;总数值")</f>
        <v>0</v>
      </c>
      <c r="W14" s="13">
        <f>SUMIFS(W:W,$E:$E,$E14,$C:$C,"&lt;&gt;总数值")</f>
        <v>0</v>
      </c>
    </row>
    <row r="15" spans="1:23">
      <c r="A15" s="16"/>
      <c r="B15" s="6"/>
      <c r="C15" s="7" t="s">
        <v>16</v>
      </c>
      <c r="D15" s="5" t="str">
        <f>IF(AND(C15&lt;&gt;"总数值",C15&lt;&gt;"基础数值",COUNTIFS($C$2:$C$94,"&lt;&gt;总数值",$C$2:$C$94,"&lt;&gt;基础数值",$C$2:$C$94,C15)&gt;=2),"冲突","")</f>
        <v/>
      </c>
      <c r="E15" s="8" t="str">
        <f t="shared" ref="E15:E19" si="3">IF(OR(A15="",A15=0),E14,A15)</f>
        <v>鲁梅拉</v>
      </c>
      <c r="F15" s="6">
        <v>1</v>
      </c>
      <c r="G15" s="6">
        <v>5</v>
      </c>
      <c r="H15" s="6">
        <v>8</v>
      </c>
      <c r="I15" s="6">
        <v>5</v>
      </c>
      <c r="J15" s="6">
        <v>1</v>
      </c>
      <c r="K15" s="6">
        <v>2</v>
      </c>
      <c r="L15" s="6">
        <v>2</v>
      </c>
      <c r="M15" s="6">
        <v>8</v>
      </c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16"/>
      <c r="B16" s="6" t="s">
        <v>17</v>
      </c>
      <c r="C16" s="7"/>
      <c r="D16" s="5" t="str">
        <f>IF(AND(C16&lt;&gt;"总数值",C16&lt;&gt;"基础数值",COUNTIFS($C$2:$C$94,"&lt;&gt;总数值",$C$2:$C$94,"&lt;&gt;基础数值",$C$2:$C$94,C16)&gt;=2),"冲突","")</f>
        <v/>
      </c>
      <c r="E16" s="8" t="str">
        <f t="shared" si="3"/>
        <v>鲁梅拉</v>
      </c>
      <c r="F16" s="6" t="str">
        <f>IFERROR(VLOOKUP($C16,装备!$B:$N,COLUMN(F13)-3,FALSE),"")</f>
        <v/>
      </c>
      <c r="G16" s="6" t="str">
        <f>IFERROR(VLOOKUP($C16,装备!$B:$N,COLUMN(G13)-3,FALSE),"")</f>
        <v/>
      </c>
      <c r="H16" s="6" t="str">
        <f>IFERROR(VLOOKUP($C16,装备!$B:$N,COLUMN(H13)-3,FALSE),"")</f>
        <v/>
      </c>
      <c r="I16" s="6" t="str">
        <f>IFERROR(VLOOKUP($C16,装备!$B:$N,COLUMN(I13)-3,FALSE),"")</f>
        <v/>
      </c>
      <c r="J16" s="6" t="str">
        <f>IFERROR(VLOOKUP($C16,装备!$B:$N,COLUMN(J13)-3,FALSE),"")</f>
        <v/>
      </c>
      <c r="K16" s="6" t="str">
        <f>IFERROR(VLOOKUP($C16,装备!$B:$N,COLUMN(K13)-3,FALSE),"")</f>
        <v/>
      </c>
      <c r="L16" s="6" t="str">
        <f>IFERROR(VLOOKUP($C16,装备!$B:$N,COLUMN(L13)-3,FALSE),"")</f>
        <v/>
      </c>
      <c r="M16" s="6" t="str">
        <f>IFERROR(VLOOKUP($C16,装备!$B:$N,COLUMN(M13)-3,FALSE),"")</f>
        <v/>
      </c>
      <c r="N16" s="6" t="str">
        <f>IFERROR(VLOOKUP($C16,装备!$B:$N,COLUMN(N13)-3,FALSE),"")</f>
        <v/>
      </c>
      <c r="O16" s="6" t="str">
        <f>IFERROR(VLOOKUP($C16,装备!$B:$N,COLUMN(O13)-3,FALSE),"")</f>
        <v/>
      </c>
      <c r="P16" s="6" t="str">
        <f>IFERROR(VLOOKUP($C16,装备!$B:$N,COLUMN(P13)-3,FALSE),"")</f>
        <v/>
      </c>
      <c r="Q16" s="6" t="str">
        <f>IFERROR(VLOOKUP($C16,装备!$B:$N,COLUMN(Q13)-3,FALSE),"")</f>
        <v/>
      </c>
      <c r="R16" s="6" t="str">
        <f>IFERROR(VLOOKUP($C16,装备!$B:$N,COLUMN(R13)-3,FALSE),"")</f>
        <v/>
      </c>
      <c r="S16" s="6" t="str">
        <f>IFERROR(VLOOKUP($C16,装备!$B:$N,COLUMN(S13)-3,FALSE),"")</f>
        <v/>
      </c>
      <c r="T16" s="6" t="str">
        <f>IFERROR(VLOOKUP($C16,装备!$B:$N,COLUMN(T13)-3,FALSE),"")</f>
        <v/>
      </c>
      <c r="U16" s="6" t="str">
        <f>IFERROR(VLOOKUP($C16,装备!$B:$N,COLUMN(U13)-3,FALSE),"")</f>
        <v/>
      </c>
      <c r="V16" s="6" t="str">
        <f>IFERROR(VLOOKUP($C16,装备!$B:$N,COLUMN(V13)-3,FALSE),"")</f>
        <v/>
      </c>
      <c r="W16" s="6" t="str">
        <f>IFERROR(VLOOKUP($C16,装备!$B:$N,COLUMN(W13)-3,FALSE),"")</f>
        <v/>
      </c>
    </row>
    <row r="17" spans="1:23">
      <c r="A17" s="16"/>
      <c r="B17" s="6" t="s">
        <v>18</v>
      </c>
      <c r="C17" s="7"/>
      <c r="D17" s="5" t="str">
        <f>IF(AND(C17&lt;&gt;"总数值",C17&lt;&gt;"基础数值",COUNTIFS($C$2:$C$94,"&lt;&gt;总数值",$C$2:$C$94,"&lt;&gt;基础数值",$C$2:$C$94,C17)&gt;=2),"冲突","")</f>
        <v/>
      </c>
      <c r="E17" s="8" t="str">
        <f t="shared" si="3"/>
        <v>鲁梅拉</v>
      </c>
      <c r="F17" s="6" t="str">
        <f>IFERROR(VLOOKUP($C17,装备!$B:$N,COLUMN(F14)-3,FALSE),"")</f>
        <v/>
      </c>
      <c r="G17" s="6" t="str">
        <f>IFERROR(VLOOKUP($C17,装备!$B:$N,COLUMN(G14)-3,FALSE),"")</f>
        <v/>
      </c>
      <c r="H17" s="6" t="str">
        <f>IFERROR(VLOOKUP($C17,装备!$B:$N,COLUMN(H14)-3,FALSE),"")</f>
        <v/>
      </c>
      <c r="I17" s="6" t="str">
        <f>IFERROR(VLOOKUP($C17,装备!$B:$N,COLUMN(I14)-3,FALSE),"")</f>
        <v/>
      </c>
      <c r="J17" s="6" t="str">
        <f>IFERROR(VLOOKUP($C17,装备!$B:$N,COLUMN(J14)-3,FALSE),"")</f>
        <v/>
      </c>
      <c r="K17" s="6" t="str">
        <f>IFERROR(VLOOKUP($C17,装备!$B:$N,COLUMN(K14)-3,FALSE),"")</f>
        <v/>
      </c>
      <c r="L17" s="6" t="str">
        <f>IFERROR(VLOOKUP($C17,装备!$B:$N,COLUMN(L14)-3,FALSE),"")</f>
        <v/>
      </c>
      <c r="M17" s="6" t="str">
        <f>IFERROR(VLOOKUP($C17,装备!$B:$N,COLUMN(M14)-3,FALSE),"")</f>
        <v/>
      </c>
      <c r="N17" s="6" t="str">
        <f>IFERROR(VLOOKUP($C17,装备!$B:$N,COLUMN(N14)-3,FALSE),"")</f>
        <v/>
      </c>
      <c r="O17" s="6" t="str">
        <f>IFERROR(VLOOKUP($C17,装备!$B:$N,COLUMN(O14)-3,FALSE),"")</f>
        <v/>
      </c>
      <c r="P17" s="6" t="str">
        <f>IFERROR(VLOOKUP($C17,装备!$B:$N,COLUMN(P14)-3,FALSE),"")</f>
        <v/>
      </c>
      <c r="Q17" s="6" t="str">
        <f>IFERROR(VLOOKUP($C17,装备!$B:$N,COLUMN(Q14)-3,FALSE),"")</f>
        <v/>
      </c>
      <c r="R17" s="6" t="str">
        <f>IFERROR(VLOOKUP($C17,装备!$B:$N,COLUMN(R14)-3,FALSE),"")</f>
        <v/>
      </c>
      <c r="S17" s="6" t="str">
        <f>IFERROR(VLOOKUP($C17,装备!$B:$N,COLUMN(S14)-3,FALSE),"")</f>
        <v/>
      </c>
      <c r="T17" s="6" t="str">
        <f>IFERROR(VLOOKUP($C17,装备!$B:$N,COLUMN(T14)-3,FALSE),"")</f>
        <v/>
      </c>
      <c r="U17" s="6" t="str">
        <f>IFERROR(VLOOKUP($C17,装备!$B:$N,COLUMN(U14)-3,FALSE),"")</f>
        <v/>
      </c>
      <c r="V17" s="6" t="str">
        <f>IFERROR(VLOOKUP($C17,装备!$B:$N,COLUMN(V14)-3,FALSE),"")</f>
        <v/>
      </c>
      <c r="W17" s="6" t="str">
        <f>IFERROR(VLOOKUP($C17,装备!$B:$N,COLUMN(W14)-3,FALSE),"")</f>
        <v/>
      </c>
    </row>
    <row r="18" spans="1:23">
      <c r="A18" s="17"/>
      <c r="B18" s="6" t="s">
        <v>20</v>
      </c>
      <c r="C18" s="7"/>
      <c r="D18" s="5" t="str">
        <f>IF(AND(C18&lt;&gt;"总数值",C18&lt;&gt;"基础数值",COUNTIFS($C$2:$C$94,"&lt;&gt;总数值",$C$2:$C$94,"&lt;&gt;基础数值",$C$2:$C$94,C18)&gt;=2),"冲突","")</f>
        <v/>
      </c>
      <c r="E18" s="8" t="str">
        <f t="shared" si="3"/>
        <v>鲁梅拉</v>
      </c>
      <c r="F18" s="6" t="str">
        <f>IFERROR(VLOOKUP($C18,装备!$B:$N,COLUMN(F15)-3,FALSE),"")</f>
        <v/>
      </c>
      <c r="G18" s="6" t="str">
        <f>IFERROR(VLOOKUP($C18,装备!$B:$N,COLUMN(G15)-3,FALSE),"")</f>
        <v/>
      </c>
      <c r="H18" s="6" t="str">
        <f>IFERROR(VLOOKUP($C18,装备!$B:$N,COLUMN(H15)-3,FALSE),"")</f>
        <v/>
      </c>
      <c r="I18" s="6" t="str">
        <f>IFERROR(VLOOKUP($C18,装备!$B:$N,COLUMN(I15)-3,FALSE),"")</f>
        <v/>
      </c>
      <c r="J18" s="6" t="str">
        <f>IFERROR(VLOOKUP($C18,装备!$B:$N,COLUMN(J15)-3,FALSE),"")</f>
        <v/>
      </c>
      <c r="K18" s="6" t="str">
        <f>IFERROR(VLOOKUP($C18,装备!$B:$N,COLUMN(K15)-3,FALSE),"")</f>
        <v/>
      </c>
      <c r="L18" s="6" t="str">
        <f>IFERROR(VLOOKUP($C18,装备!$B:$N,COLUMN(L15)-3,FALSE),"")</f>
        <v/>
      </c>
      <c r="M18" s="6" t="str">
        <f>IFERROR(VLOOKUP($C18,装备!$B:$N,COLUMN(M15)-3,FALSE),"")</f>
        <v/>
      </c>
      <c r="N18" s="6" t="str">
        <f>IFERROR(VLOOKUP($C18,装备!$B:$N,COLUMN(N15)-3,FALSE),"")</f>
        <v/>
      </c>
      <c r="O18" s="6" t="str">
        <f>IFERROR(VLOOKUP($C18,装备!$B:$N,COLUMN(O15)-3,FALSE),"")</f>
        <v/>
      </c>
      <c r="P18" s="6" t="str">
        <f>IFERROR(VLOOKUP($C18,装备!$B:$N,COLUMN(P15)-3,FALSE),"")</f>
        <v/>
      </c>
      <c r="Q18" s="6" t="str">
        <f>IFERROR(VLOOKUP($C18,装备!$B:$N,COLUMN(Q15)-3,FALSE),"")</f>
        <v/>
      </c>
      <c r="R18" s="6" t="str">
        <f>IFERROR(VLOOKUP($C18,装备!$B:$N,COLUMN(R15)-3,FALSE),"")</f>
        <v/>
      </c>
      <c r="S18" s="6" t="str">
        <f>IFERROR(VLOOKUP($C18,装备!$B:$N,COLUMN(S15)-3,FALSE),"")</f>
        <v/>
      </c>
      <c r="T18" s="6" t="str">
        <f>IFERROR(VLOOKUP($C18,装备!$B:$N,COLUMN(T15)-3,FALSE),"")</f>
        <v/>
      </c>
      <c r="U18" s="6" t="str">
        <f>IFERROR(VLOOKUP($C18,装备!$B:$N,COLUMN(U15)-3,FALSE),"")</f>
        <v/>
      </c>
      <c r="V18" s="6" t="str">
        <f>IFERROR(VLOOKUP($C18,装备!$B:$N,COLUMN(V15)-3,FALSE),"")</f>
        <v/>
      </c>
      <c r="W18" s="6" t="str">
        <f>IFERROR(VLOOKUP($C18,装备!$B:$N,COLUMN(W15)-3,FALSE),"")</f>
        <v/>
      </c>
    </row>
    <row r="19" spans="1:23">
      <c r="A19" s="18"/>
      <c r="B19" s="6" t="s">
        <v>22</v>
      </c>
      <c r="C19" s="7"/>
      <c r="D19" s="5" t="str">
        <f>IF(AND(C19&lt;&gt;"总数值",C19&lt;&gt;"基础数值",COUNTIFS($C$2:$C$94,"&lt;&gt;总数值",$C$2:$C$94,"&lt;&gt;基础数值",$C$2:$C$94,C19)&gt;=2),"冲突","")</f>
        <v/>
      </c>
      <c r="E19" s="8" t="str">
        <f t="shared" si="3"/>
        <v>鲁梅拉</v>
      </c>
      <c r="F19" s="6" t="str">
        <f>IFERROR(VLOOKUP($C19,装备!$B:$N,COLUMN(F16)-3,FALSE),"")</f>
        <v/>
      </c>
      <c r="G19" s="6" t="str">
        <f>IFERROR(VLOOKUP($C19,装备!$B:$N,COLUMN(G16)-3,FALSE),"")</f>
        <v/>
      </c>
      <c r="H19" s="6" t="str">
        <f>IFERROR(VLOOKUP($C19,装备!$B:$N,COLUMN(H16)-3,FALSE),"")</f>
        <v/>
      </c>
      <c r="I19" s="6" t="str">
        <f>IFERROR(VLOOKUP($C19,装备!$B:$N,COLUMN(I16)-3,FALSE),"")</f>
        <v/>
      </c>
      <c r="J19" s="6" t="str">
        <f>IFERROR(VLOOKUP($C19,装备!$B:$N,COLUMN(J16)-3,FALSE),"")</f>
        <v/>
      </c>
      <c r="K19" s="6" t="str">
        <f>IFERROR(VLOOKUP($C19,装备!$B:$N,COLUMN(K16)-3,FALSE),"")</f>
        <v/>
      </c>
      <c r="L19" s="6" t="str">
        <f>IFERROR(VLOOKUP($C19,装备!$B:$N,COLUMN(L16)-3,FALSE),"")</f>
        <v/>
      </c>
      <c r="M19" s="6" t="str">
        <f>IFERROR(VLOOKUP($C19,装备!$B:$N,COLUMN(M16)-3,FALSE),"")</f>
        <v/>
      </c>
      <c r="N19" s="6" t="str">
        <f>IFERROR(VLOOKUP($C19,装备!$B:$N,COLUMN(N16)-3,FALSE),"")</f>
        <v/>
      </c>
      <c r="O19" s="6" t="str">
        <f>IFERROR(VLOOKUP($C19,装备!$B:$N,COLUMN(O16)-3,FALSE),"")</f>
        <v/>
      </c>
      <c r="P19" s="6" t="str">
        <f>IFERROR(VLOOKUP($C19,装备!$B:$N,COLUMN(P16)-3,FALSE),"")</f>
        <v/>
      </c>
      <c r="Q19" s="6" t="str">
        <f>IFERROR(VLOOKUP($C19,装备!$B:$N,COLUMN(Q16)-3,FALSE),"")</f>
        <v/>
      </c>
      <c r="R19" s="6" t="str">
        <f>IFERROR(VLOOKUP($C19,装备!$B:$N,COLUMN(R16)-3,FALSE),"")</f>
        <v/>
      </c>
      <c r="S19" s="6" t="str">
        <f>IFERROR(VLOOKUP($C19,装备!$B:$N,COLUMN(S16)-3,FALSE),"")</f>
        <v/>
      </c>
      <c r="T19" s="6" t="str">
        <f>IFERROR(VLOOKUP($C19,装备!$B:$N,COLUMN(T16)-3,FALSE),"")</f>
        <v/>
      </c>
      <c r="U19" s="6" t="str">
        <f>IFERROR(VLOOKUP($C19,装备!$B:$N,COLUMN(U16)-3,FALSE),"")</f>
        <v/>
      </c>
      <c r="V19" s="6" t="str">
        <f>IFERROR(VLOOKUP($C19,装备!$B:$N,COLUMN(V16)-3,FALSE),"")</f>
        <v/>
      </c>
      <c r="W19" s="6" t="str">
        <f>IFERROR(VLOOKUP($C19,装备!$B:$N,COLUMN(W16)-3,FALSE),"")</f>
        <v/>
      </c>
    </row>
    <row r="20" s="11" customFormat="1" spans="1:23">
      <c r="A20" s="12"/>
      <c r="B20" s="13"/>
      <c r="C20" s="14" t="s">
        <v>15</v>
      </c>
      <c r="D20" s="14" t="str">
        <f>IF(AND(C20&lt;&gt;"总数值",C20&lt;&gt;"基础数值",COUNTIFS($C$2:$C$94,"&lt;&gt;总数值",$C$2:$C$94,"&lt;&gt;基础数值",$C$2:$C$94,C20)&gt;=2),"冲突","")</f>
        <v/>
      </c>
      <c r="E20" s="15">
        <f>A20</f>
        <v>0</v>
      </c>
      <c r="F20" s="13">
        <f>SUMIFS(F:F,$E:$E,$E20,$C:$C,"&lt;&gt;总数值")</f>
        <v>0</v>
      </c>
      <c r="G20" s="13">
        <f>SUMIFS(G:G,$E:$E,$E20,$C:$C,"&lt;&gt;总数值")</f>
        <v>0</v>
      </c>
      <c r="H20" s="13">
        <f>SUMIFS(H:H,$E:$E,$E20,$C:$C,"&lt;&gt;总数值")</f>
        <v>0</v>
      </c>
      <c r="I20" s="13">
        <f>SUMIFS(I:I,$E:$E,$E20,$C:$C,"&lt;&gt;总数值")</f>
        <v>0</v>
      </c>
      <c r="J20" s="13">
        <f>SUMIFS(J:J,$E:$E,$E20,$C:$C,"&lt;&gt;总数值")</f>
        <v>0</v>
      </c>
      <c r="K20" s="13">
        <f>SUMIFS(K:K,$E:$E,$E20,$C:$C,"&lt;&gt;总数值")</f>
        <v>0</v>
      </c>
      <c r="L20" s="13">
        <f>SUMIFS(L:L,$E:$E,$E20,$C:$C,"&lt;&gt;总数值")</f>
        <v>0</v>
      </c>
      <c r="M20" s="13">
        <f>SUMIFS(M:M,$E:$E,$E20,$C:$C,"&lt;&gt;总数值")</f>
        <v>0</v>
      </c>
      <c r="N20" s="13">
        <f>SUMIFS(N:N,$E:$E,$E20,$C:$C,"&lt;&gt;总数值")</f>
        <v>0</v>
      </c>
      <c r="O20" s="13">
        <f>SUMIFS(O:O,$E:$E,$E20,$C:$C,"&lt;&gt;总数值")</f>
        <v>0</v>
      </c>
      <c r="P20" s="13">
        <f>SUMIFS(P:P,$E:$E,$E20,$C:$C,"&lt;&gt;总数值")</f>
        <v>0</v>
      </c>
      <c r="Q20" s="13">
        <f>SUMIFS(Q:Q,$E:$E,$E20,$C:$C,"&lt;&gt;总数值")</f>
        <v>0</v>
      </c>
      <c r="R20" s="13">
        <f>SUMIFS(R:R,$E:$E,$E20,$C:$C,"&lt;&gt;总数值")</f>
        <v>0</v>
      </c>
      <c r="S20" s="13">
        <f>SUMIFS(S:S,$E:$E,$E20,$C:$C,"&lt;&gt;总数值")</f>
        <v>0</v>
      </c>
      <c r="T20" s="13">
        <f>SUMIFS(T:T,$E:$E,$E20,$C:$C,"&lt;&gt;总数值")</f>
        <v>0</v>
      </c>
      <c r="U20" s="13">
        <f>SUMIFS(U:U,$E:$E,$E20,$C:$C,"&lt;&gt;总数值")</f>
        <v>0</v>
      </c>
      <c r="V20" s="13">
        <f>SUMIFS(V:V,$E:$E,$E20,$C:$C,"&lt;&gt;总数值")</f>
        <v>0</v>
      </c>
      <c r="W20" s="13">
        <f>SUMIFS(W:W,$E:$E,$E20,$C:$C,"&lt;&gt;总数值")</f>
        <v>0</v>
      </c>
    </row>
    <row r="21" spans="1:23">
      <c r="A21" s="16"/>
      <c r="B21" s="6"/>
      <c r="C21" s="7" t="s">
        <v>16</v>
      </c>
      <c r="D21" s="5" t="str">
        <f>IF(AND(C21&lt;&gt;"总数值",C21&lt;&gt;"基础数值",COUNTIFS($C$2:$C$94,"&lt;&gt;总数值",$C$2:$C$94,"&lt;&gt;基础数值",$C$2:$C$94,C21)&gt;=2),"冲突","")</f>
        <v/>
      </c>
      <c r="E21" s="8">
        <f t="shared" ref="E21:E25" si="4">IF(OR(A21="",A21=0),E20,A21)</f>
        <v>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16"/>
      <c r="B22" s="6" t="s">
        <v>17</v>
      </c>
      <c r="C22" s="7"/>
      <c r="D22" s="5" t="str">
        <f>IF(AND(C22&lt;&gt;"总数值",C22&lt;&gt;"基础数值",COUNTIFS($C$2:$C$94,"&lt;&gt;总数值",$C$2:$C$94,"&lt;&gt;基础数值",$C$2:$C$94,C22)&gt;=2),"冲突","")</f>
        <v/>
      </c>
      <c r="E22" s="8">
        <f t="shared" si="4"/>
        <v>0</v>
      </c>
      <c r="F22" s="6" t="str">
        <f>IFERROR(VLOOKUP($C22,装备!$B:$N,COLUMN(F19)-3,FALSE),"")</f>
        <v/>
      </c>
      <c r="G22" s="6" t="str">
        <f>IFERROR(VLOOKUP($C22,装备!$B:$N,COLUMN(G19)-3,FALSE),"")</f>
        <v/>
      </c>
      <c r="H22" s="6" t="str">
        <f>IFERROR(VLOOKUP($C22,装备!$B:$N,COLUMN(H19)-3,FALSE),"")</f>
        <v/>
      </c>
      <c r="I22" s="6" t="str">
        <f>IFERROR(VLOOKUP($C22,装备!$B:$N,COLUMN(I19)-3,FALSE),"")</f>
        <v/>
      </c>
      <c r="J22" s="6" t="str">
        <f>IFERROR(VLOOKUP($C22,装备!$B:$N,COLUMN(J19)-3,FALSE),"")</f>
        <v/>
      </c>
      <c r="K22" s="6" t="str">
        <f>IFERROR(VLOOKUP($C22,装备!$B:$N,COLUMN(K19)-3,FALSE),"")</f>
        <v/>
      </c>
      <c r="L22" s="6" t="str">
        <f>IFERROR(VLOOKUP($C22,装备!$B:$N,COLUMN(L19)-3,FALSE),"")</f>
        <v/>
      </c>
      <c r="M22" s="6" t="str">
        <f>IFERROR(VLOOKUP($C22,装备!$B:$N,COLUMN(M19)-3,FALSE),"")</f>
        <v/>
      </c>
      <c r="N22" s="6" t="str">
        <f>IFERROR(VLOOKUP($C22,装备!$B:$N,COLUMN(N19)-3,FALSE),"")</f>
        <v/>
      </c>
      <c r="O22" s="6" t="str">
        <f>IFERROR(VLOOKUP($C22,装备!$B:$N,COLUMN(O19)-3,FALSE),"")</f>
        <v/>
      </c>
      <c r="P22" s="6" t="str">
        <f>IFERROR(VLOOKUP($C22,装备!$B:$N,COLUMN(P19)-3,FALSE),"")</f>
        <v/>
      </c>
      <c r="Q22" s="6" t="str">
        <f>IFERROR(VLOOKUP($C22,装备!$B:$N,COLUMN(Q19)-3,FALSE),"")</f>
        <v/>
      </c>
      <c r="R22" s="6" t="str">
        <f>IFERROR(VLOOKUP($C22,装备!$B:$N,COLUMN(R19)-3,FALSE),"")</f>
        <v/>
      </c>
      <c r="S22" s="6" t="str">
        <f>IFERROR(VLOOKUP($C22,装备!$B:$N,COLUMN(S19)-3,FALSE),"")</f>
        <v/>
      </c>
      <c r="T22" s="6" t="str">
        <f>IFERROR(VLOOKUP($C22,装备!$B:$N,COLUMN(T19)-3,FALSE),"")</f>
        <v/>
      </c>
      <c r="U22" s="6" t="str">
        <f>IFERROR(VLOOKUP($C22,装备!$B:$N,COLUMN(U19)-3,FALSE),"")</f>
        <v/>
      </c>
      <c r="V22" s="6" t="str">
        <f>IFERROR(VLOOKUP($C22,装备!$B:$N,COLUMN(V19)-3,FALSE),"")</f>
        <v/>
      </c>
      <c r="W22" s="6" t="str">
        <f>IFERROR(VLOOKUP($C22,装备!$B:$N,COLUMN(W19)-3,FALSE),"")</f>
        <v/>
      </c>
    </row>
    <row r="23" spans="1:23">
      <c r="A23" s="16"/>
      <c r="B23" s="6" t="s">
        <v>18</v>
      </c>
      <c r="C23" s="7"/>
      <c r="D23" s="5" t="str">
        <f>IF(AND(C23&lt;&gt;"总数值",C23&lt;&gt;"基础数值",COUNTIFS($C$2:$C$94,"&lt;&gt;总数值",$C$2:$C$94,"&lt;&gt;基础数值",$C$2:$C$94,C23)&gt;=2),"冲突","")</f>
        <v/>
      </c>
      <c r="E23" s="8">
        <f t="shared" si="4"/>
        <v>0</v>
      </c>
      <c r="F23" s="6" t="str">
        <f>IFERROR(VLOOKUP($C23,装备!$B:$N,COLUMN(F20)-3,FALSE),"")</f>
        <v/>
      </c>
      <c r="G23" s="6" t="str">
        <f>IFERROR(VLOOKUP($C23,装备!$B:$N,COLUMN(G20)-3,FALSE),"")</f>
        <v/>
      </c>
      <c r="H23" s="6" t="str">
        <f>IFERROR(VLOOKUP($C23,装备!$B:$N,COLUMN(H20)-3,FALSE),"")</f>
        <v/>
      </c>
      <c r="I23" s="6" t="str">
        <f>IFERROR(VLOOKUP($C23,装备!$B:$N,COLUMN(I20)-3,FALSE),"")</f>
        <v/>
      </c>
      <c r="J23" s="6" t="str">
        <f>IFERROR(VLOOKUP($C23,装备!$B:$N,COLUMN(J20)-3,FALSE),"")</f>
        <v/>
      </c>
      <c r="K23" s="6" t="str">
        <f>IFERROR(VLOOKUP($C23,装备!$B:$N,COLUMN(K20)-3,FALSE),"")</f>
        <v/>
      </c>
      <c r="L23" s="6" t="str">
        <f>IFERROR(VLOOKUP($C23,装备!$B:$N,COLUMN(L20)-3,FALSE),"")</f>
        <v/>
      </c>
      <c r="M23" s="6" t="str">
        <f>IFERROR(VLOOKUP($C23,装备!$B:$N,COLUMN(M20)-3,FALSE),"")</f>
        <v/>
      </c>
      <c r="N23" s="6" t="str">
        <f>IFERROR(VLOOKUP($C23,装备!$B:$N,COLUMN(N20)-3,FALSE),"")</f>
        <v/>
      </c>
      <c r="O23" s="6" t="str">
        <f>IFERROR(VLOOKUP($C23,装备!$B:$N,COLUMN(O20)-3,FALSE),"")</f>
        <v/>
      </c>
      <c r="P23" s="6" t="str">
        <f>IFERROR(VLOOKUP($C23,装备!$B:$N,COLUMN(P20)-3,FALSE),"")</f>
        <v/>
      </c>
      <c r="Q23" s="6" t="str">
        <f>IFERROR(VLOOKUP($C23,装备!$B:$N,COLUMN(Q20)-3,FALSE),"")</f>
        <v/>
      </c>
      <c r="R23" s="6" t="str">
        <f>IFERROR(VLOOKUP($C23,装备!$B:$N,COLUMN(R20)-3,FALSE),"")</f>
        <v/>
      </c>
      <c r="S23" s="6" t="str">
        <f>IFERROR(VLOOKUP($C23,装备!$B:$N,COLUMN(S20)-3,FALSE),"")</f>
        <v/>
      </c>
      <c r="T23" s="6" t="str">
        <f>IFERROR(VLOOKUP($C23,装备!$B:$N,COLUMN(T20)-3,FALSE),"")</f>
        <v/>
      </c>
      <c r="U23" s="6" t="str">
        <f>IFERROR(VLOOKUP($C23,装备!$B:$N,COLUMN(U20)-3,FALSE),"")</f>
        <v/>
      </c>
      <c r="V23" s="6" t="str">
        <f>IFERROR(VLOOKUP($C23,装备!$B:$N,COLUMN(V20)-3,FALSE),"")</f>
        <v/>
      </c>
      <c r="W23" s="6" t="str">
        <f>IFERROR(VLOOKUP($C23,装备!$B:$N,COLUMN(W20)-3,FALSE),"")</f>
        <v/>
      </c>
    </row>
    <row r="24" spans="1:23">
      <c r="A24" s="17"/>
      <c r="B24" s="6" t="s">
        <v>20</v>
      </c>
      <c r="C24" s="7"/>
      <c r="D24" s="5" t="str">
        <f>IF(AND(C24&lt;&gt;"总数值",C24&lt;&gt;"基础数值",COUNTIFS($C$2:$C$94,"&lt;&gt;总数值",$C$2:$C$94,"&lt;&gt;基础数值",$C$2:$C$94,C24)&gt;=2),"冲突","")</f>
        <v/>
      </c>
      <c r="E24" s="8">
        <f t="shared" si="4"/>
        <v>0</v>
      </c>
      <c r="F24" s="6" t="str">
        <f>IFERROR(VLOOKUP($C24,装备!$B:$N,COLUMN(F21)-3,FALSE),"")</f>
        <v/>
      </c>
      <c r="G24" s="6" t="str">
        <f>IFERROR(VLOOKUP($C24,装备!$B:$N,COLUMN(G21)-3,FALSE),"")</f>
        <v/>
      </c>
      <c r="H24" s="6" t="str">
        <f>IFERROR(VLOOKUP($C24,装备!$B:$N,COLUMN(H21)-3,FALSE),"")</f>
        <v/>
      </c>
      <c r="I24" s="6" t="str">
        <f>IFERROR(VLOOKUP($C24,装备!$B:$N,COLUMN(I21)-3,FALSE),"")</f>
        <v/>
      </c>
      <c r="J24" s="6" t="str">
        <f>IFERROR(VLOOKUP($C24,装备!$B:$N,COLUMN(J21)-3,FALSE),"")</f>
        <v/>
      </c>
      <c r="K24" s="6" t="str">
        <f>IFERROR(VLOOKUP($C24,装备!$B:$N,COLUMN(K21)-3,FALSE),"")</f>
        <v/>
      </c>
      <c r="L24" s="6" t="str">
        <f>IFERROR(VLOOKUP($C24,装备!$B:$N,COLUMN(L21)-3,FALSE),"")</f>
        <v/>
      </c>
      <c r="M24" s="6" t="str">
        <f>IFERROR(VLOOKUP($C24,装备!$B:$N,COLUMN(M21)-3,FALSE),"")</f>
        <v/>
      </c>
      <c r="N24" s="6" t="str">
        <f>IFERROR(VLOOKUP($C24,装备!$B:$N,COLUMN(N21)-3,FALSE),"")</f>
        <v/>
      </c>
      <c r="O24" s="6" t="str">
        <f>IFERROR(VLOOKUP($C24,装备!$B:$N,COLUMN(O21)-3,FALSE),"")</f>
        <v/>
      </c>
      <c r="P24" s="6" t="str">
        <f>IFERROR(VLOOKUP($C24,装备!$B:$N,COLUMN(P21)-3,FALSE),"")</f>
        <v/>
      </c>
      <c r="Q24" s="6" t="str">
        <f>IFERROR(VLOOKUP($C24,装备!$B:$N,COLUMN(Q21)-3,FALSE),"")</f>
        <v/>
      </c>
      <c r="R24" s="6" t="str">
        <f>IFERROR(VLOOKUP($C24,装备!$B:$N,COLUMN(R21)-3,FALSE),"")</f>
        <v/>
      </c>
      <c r="S24" s="6" t="str">
        <f>IFERROR(VLOOKUP($C24,装备!$B:$N,COLUMN(S21)-3,FALSE),"")</f>
        <v/>
      </c>
      <c r="T24" s="6" t="str">
        <f>IFERROR(VLOOKUP($C24,装备!$B:$N,COLUMN(T21)-3,FALSE),"")</f>
        <v/>
      </c>
      <c r="U24" s="6" t="str">
        <f>IFERROR(VLOOKUP($C24,装备!$B:$N,COLUMN(U21)-3,FALSE),"")</f>
        <v/>
      </c>
      <c r="V24" s="6" t="str">
        <f>IFERROR(VLOOKUP($C24,装备!$B:$N,COLUMN(V21)-3,FALSE),"")</f>
        <v/>
      </c>
      <c r="W24" s="6" t="str">
        <f>IFERROR(VLOOKUP($C24,装备!$B:$N,COLUMN(W21)-3,FALSE),"")</f>
        <v/>
      </c>
    </row>
    <row r="25" spans="1:23">
      <c r="A25" s="18"/>
      <c r="B25" s="6" t="s">
        <v>22</v>
      </c>
      <c r="C25" s="7"/>
      <c r="D25" s="5" t="str">
        <f>IF(AND(C25&lt;&gt;"总数值",C25&lt;&gt;"基础数值",COUNTIFS($C$2:$C$94,"&lt;&gt;总数值",$C$2:$C$94,"&lt;&gt;基础数值",$C$2:$C$94,C25)&gt;=2),"冲突","")</f>
        <v/>
      </c>
      <c r="E25" s="8">
        <f t="shared" si="4"/>
        <v>0</v>
      </c>
      <c r="F25" s="6" t="str">
        <f>IFERROR(VLOOKUP($C25,装备!$B:$N,COLUMN(F22)-3,FALSE),"")</f>
        <v/>
      </c>
      <c r="G25" s="6" t="str">
        <f>IFERROR(VLOOKUP($C25,装备!$B:$N,COLUMN(G22)-3,FALSE),"")</f>
        <v/>
      </c>
      <c r="H25" s="6" t="str">
        <f>IFERROR(VLOOKUP($C25,装备!$B:$N,COLUMN(H22)-3,FALSE),"")</f>
        <v/>
      </c>
      <c r="I25" s="6" t="str">
        <f>IFERROR(VLOOKUP($C25,装备!$B:$N,COLUMN(I22)-3,FALSE),"")</f>
        <v/>
      </c>
      <c r="J25" s="6" t="str">
        <f>IFERROR(VLOOKUP($C25,装备!$B:$N,COLUMN(J22)-3,FALSE),"")</f>
        <v/>
      </c>
      <c r="K25" s="6" t="str">
        <f>IFERROR(VLOOKUP($C25,装备!$B:$N,COLUMN(K22)-3,FALSE),"")</f>
        <v/>
      </c>
      <c r="L25" s="6" t="str">
        <f>IFERROR(VLOOKUP($C25,装备!$B:$N,COLUMN(L22)-3,FALSE),"")</f>
        <v/>
      </c>
      <c r="M25" s="6" t="str">
        <f>IFERROR(VLOOKUP($C25,装备!$B:$N,COLUMN(M22)-3,FALSE),"")</f>
        <v/>
      </c>
      <c r="N25" s="6" t="str">
        <f>IFERROR(VLOOKUP($C25,装备!$B:$N,COLUMN(N22)-3,FALSE),"")</f>
        <v/>
      </c>
      <c r="O25" s="6" t="str">
        <f>IFERROR(VLOOKUP($C25,装备!$B:$N,COLUMN(O22)-3,FALSE),"")</f>
        <v/>
      </c>
      <c r="P25" s="6" t="str">
        <f>IFERROR(VLOOKUP($C25,装备!$B:$N,COLUMN(P22)-3,FALSE),"")</f>
        <v/>
      </c>
      <c r="Q25" s="6" t="str">
        <f>IFERROR(VLOOKUP($C25,装备!$B:$N,COLUMN(Q22)-3,FALSE),"")</f>
        <v/>
      </c>
      <c r="R25" s="6" t="str">
        <f>IFERROR(VLOOKUP($C25,装备!$B:$N,COLUMN(R22)-3,FALSE),"")</f>
        <v/>
      </c>
      <c r="S25" s="6" t="str">
        <f>IFERROR(VLOOKUP($C25,装备!$B:$N,COLUMN(S22)-3,FALSE),"")</f>
        <v/>
      </c>
      <c r="T25" s="6" t="str">
        <f>IFERROR(VLOOKUP($C25,装备!$B:$N,COLUMN(T22)-3,FALSE),"")</f>
        <v/>
      </c>
      <c r="U25" s="6" t="str">
        <f>IFERROR(VLOOKUP($C25,装备!$B:$N,COLUMN(U22)-3,FALSE),"")</f>
        <v/>
      </c>
      <c r="V25" s="6" t="str">
        <f>IFERROR(VLOOKUP($C25,装备!$B:$N,COLUMN(V22)-3,FALSE),"")</f>
        <v/>
      </c>
      <c r="W25" s="6" t="str">
        <f>IFERROR(VLOOKUP($C25,装备!$B:$N,COLUMN(W22)-3,FALSE),"")</f>
        <v/>
      </c>
    </row>
  </sheetData>
  <autoFilter xmlns:etc="http://www.wps.cn/officeDocument/2017/etCustomData" ref="A1:W25" etc:filterBottomFollowUsedRange="0">
    <extLst/>
  </autoFilter>
  <dataValidations count="1">
    <dataValidation type="list" allowBlank="1" showInputMessage="1" showErrorMessage="1" sqref="C4:C7 C10:C13 C16:C19 C22:C25">
      <formula1>OFFSET(装备!B:B,MATCH($B4,装备!$A$2:$A$500,0),0,COUNTIF(装备!$A$2:$A$500,$B4))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"/>
  <sheetViews>
    <sheetView zoomScale="145" zoomScaleNormal="145" workbookViewId="0">
      <pane xSplit="3" ySplit="1" topLeftCell="D2" activePane="bottomRight" state="frozen"/>
      <selection/>
      <selection pane="topRight"/>
      <selection pane="bottomLeft"/>
      <selection pane="bottomRight" activeCell="J18" sqref="J18"/>
    </sheetView>
  </sheetViews>
  <sheetFormatPr defaultColWidth="10.1666666666667" defaultRowHeight="25.5"/>
  <cols>
    <col min="1" max="1" width="15.2583333333333" style="1" customWidth="1"/>
    <col min="2" max="2" width="10.1666666666667" style="2" customWidth="1"/>
    <col min="3" max="3" width="12.15" style="3" customWidth="1"/>
    <col min="4" max="12" width="10.1666666666667" style="1" customWidth="1"/>
    <col min="13" max="16384" width="10.1666666666667" style="3" customWidth="1"/>
  </cols>
  <sheetData>
    <row r="1" spans="1:23">
      <c r="A1" s="4" t="s">
        <v>1</v>
      </c>
      <c r="B1" s="5" t="s">
        <v>0</v>
      </c>
      <c r="C1" s="4" t="s">
        <v>27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6" t="s">
        <v>18</v>
      </c>
      <c r="B2" s="7" t="s">
        <v>19</v>
      </c>
      <c r="C2" s="4" t="str">
        <f t="array" ref="C2">IFERROR(INDEX(人物!E:E,MATCH(B2,人物!C:C,0)),"")</f>
        <v>卫三</v>
      </c>
      <c r="D2" s="6">
        <v>3</v>
      </c>
      <c r="E2" s="6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60.75" spans="1:23">
      <c r="A3" s="8" t="s">
        <v>18</v>
      </c>
      <c r="B3" s="9" t="s">
        <v>28</v>
      </c>
      <c r="C3" s="4" t="str">
        <f t="array" ref="C3">IFERROR(INDEX(人物!E:E,MATCH(B3,人物!C:C,0)),"")</f>
        <v/>
      </c>
      <c r="D3" s="8"/>
      <c r="E3" s="8"/>
      <c r="F3" s="8"/>
      <c r="G3" s="8"/>
      <c r="H3" s="8"/>
      <c r="I3" s="8"/>
      <c r="J3" s="8"/>
      <c r="K3" s="8">
        <v>2</v>
      </c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40.5" spans="1:23">
      <c r="A4" s="6" t="s">
        <v>20</v>
      </c>
      <c r="B4" s="7" t="s">
        <v>21</v>
      </c>
      <c r="C4" s="4" t="str">
        <f t="array" ref="C4">IFERROR(INDEX(人物!E:E,MATCH(B4,人物!C:C,0)),"")</f>
        <v>卫三</v>
      </c>
      <c r="D4" s="6"/>
      <c r="E4" s="6">
        <v>1</v>
      </c>
      <c r="F4" s="6"/>
      <c r="G4" s="6"/>
      <c r="H4" s="6"/>
      <c r="I4" s="6"/>
      <c r="J4" s="6"/>
      <c r="K4" s="6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40.5" spans="1:23">
      <c r="A5" s="6" t="s">
        <v>20</v>
      </c>
      <c r="B5" s="7" t="s">
        <v>24</v>
      </c>
      <c r="C5" s="4" t="str">
        <f t="array" ref="C5">IFERROR(INDEX(人物!E:E,MATCH(B5,人物!C:C,0)),"")</f>
        <v>梅姬</v>
      </c>
      <c r="D5" s="6"/>
      <c r="E5" s="6"/>
      <c r="F5" s="6">
        <v>3</v>
      </c>
      <c r="G5" s="6"/>
      <c r="H5" s="6"/>
      <c r="I5" s="6"/>
      <c r="J5" s="6"/>
      <c r="K5" s="6">
        <v>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40.5" spans="1:23">
      <c r="A6" s="6" t="s">
        <v>20</v>
      </c>
      <c r="B6" s="7" t="s">
        <v>29</v>
      </c>
      <c r="C6" s="4" t="str">
        <f t="array" ref="C6">IFERROR(INDEX(人物!E:E,MATCH(B6,人物!C:C,0)),"")</f>
        <v/>
      </c>
      <c r="D6" s="6">
        <v>1</v>
      </c>
      <c r="E6" s="6">
        <v>1</v>
      </c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40.5" spans="1:23">
      <c r="A7" s="6" t="s">
        <v>20</v>
      </c>
      <c r="B7" s="7" t="s">
        <v>30</v>
      </c>
      <c r="C7" s="4" t="str">
        <f t="array" ref="C7">IFERROR(INDEX(人物!E:E,MATCH(B7,人物!C:C,0)),"")</f>
        <v/>
      </c>
      <c r="D7" s="6"/>
      <c r="E7" s="6"/>
      <c r="F7" s="6"/>
      <c r="G7" s="6"/>
      <c r="H7" s="6"/>
      <c r="I7" s="6">
        <v>3</v>
      </c>
      <c r="J7" s="6">
        <v>3</v>
      </c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40.5" spans="1:23">
      <c r="A8" s="6" t="s">
        <v>20</v>
      </c>
      <c r="B8" s="7" t="s">
        <v>31</v>
      </c>
      <c r="C8" s="4" t="str">
        <f t="array" ref="C8">IFERROR(INDEX(人物!E:E,MATCH(B8,人物!C:C,0)),"")</f>
        <v/>
      </c>
      <c r="D8" s="6"/>
      <c r="E8" s="6">
        <v>3</v>
      </c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6" t="s">
        <v>20</v>
      </c>
      <c r="B9" s="9" t="s">
        <v>32</v>
      </c>
      <c r="C9" s="4" t="str">
        <f t="array" ref="C9">IFERROR(INDEX(人物!E:E,MATCH(B9,人物!C:C,0)),"")</f>
        <v/>
      </c>
      <c r="D9" s="8"/>
      <c r="E9" s="8"/>
      <c r="F9" s="8"/>
      <c r="G9" s="8"/>
      <c r="H9" s="8">
        <v>2</v>
      </c>
      <c r="I9" s="8"/>
      <c r="J9" s="8">
        <v>2</v>
      </c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40.5" spans="1:23">
      <c r="A10" s="6" t="s">
        <v>20</v>
      </c>
      <c r="B10" s="9" t="s">
        <v>33</v>
      </c>
      <c r="C10" s="4" t="str">
        <f t="array" ref="C10">IFERROR(INDEX(人物!E:E,MATCH(B10,人物!C:C,0)),"")</f>
        <v/>
      </c>
      <c r="D10" s="8"/>
      <c r="E10" s="8"/>
      <c r="F10" s="8">
        <v>5</v>
      </c>
      <c r="G10" s="8"/>
      <c r="H10" s="8"/>
      <c r="I10" s="8"/>
      <c r="J10" s="8"/>
      <c r="K10" s="8">
        <v>5</v>
      </c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ht="40.5" spans="1:23">
      <c r="A11" s="6" t="s">
        <v>20</v>
      </c>
      <c r="B11" s="9" t="s">
        <v>34</v>
      </c>
      <c r="C11" s="4" t="str">
        <f t="array" ref="C11">IFERROR(INDEX(人物!E:E,MATCH(B11,人物!C:C,0)),"")</f>
        <v/>
      </c>
      <c r="D11" s="8"/>
      <c r="E11" s="8">
        <v>1</v>
      </c>
      <c r="F11" s="8"/>
      <c r="G11" s="8"/>
      <c r="H11" s="8"/>
      <c r="I11" s="8">
        <v>2</v>
      </c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ht="60.75" spans="1:23">
      <c r="A12" s="6" t="s">
        <v>20</v>
      </c>
      <c r="B12" s="9" t="s">
        <v>35</v>
      </c>
      <c r="C12" s="4" t="str">
        <f t="array" ref="C12">IFERROR(INDEX(人物!E:E,MATCH(B12,人物!C:C,0)),"")</f>
        <v/>
      </c>
      <c r="D12" s="8"/>
      <c r="E12" s="8">
        <v>1</v>
      </c>
      <c r="F12" s="8"/>
      <c r="G12" s="8"/>
      <c r="H12" s="8"/>
      <c r="I12" s="8">
        <v>2</v>
      </c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40.5" spans="1:23">
      <c r="A13" s="6" t="s">
        <v>17</v>
      </c>
      <c r="B13" s="7" t="s">
        <v>36</v>
      </c>
      <c r="C13" s="4" t="str">
        <f t="array" ref="C13">IFERROR(INDEX(人物!E:E,MATCH(B13,人物!C:C,0)),"")</f>
        <v/>
      </c>
      <c r="D13" s="6"/>
      <c r="E13" s="6"/>
      <c r="F13" s="6"/>
      <c r="G13" s="6"/>
      <c r="H13" s="6">
        <v>3</v>
      </c>
      <c r="I13" s="6"/>
      <c r="J13" s="6"/>
      <c r="K13" s="6"/>
      <c r="L13" s="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6" t="s">
        <v>17</v>
      </c>
      <c r="B14" s="9" t="s">
        <v>37</v>
      </c>
      <c r="C14" s="4" t="str">
        <f t="array" ref="C14">IFERROR(INDEX(人物!E:E,MATCH(B14,人物!C:C,0)),"")</f>
        <v/>
      </c>
      <c r="D14" s="8"/>
      <c r="E14" s="8"/>
      <c r="F14" s="8"/>
      <c r="G14" s="8"/>
      <c r="H14" s="8">
        <v>2</v>
      </c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40.5" spans="1:23">
      <c r="A15" s="6" t="s">
        <v>17</v>
      </c>
      <c r="B15" s="9" t="s">
        <v>38</v>
      </c>
      <c r="C15" s="4" t="str">
        <f t="array" ref="C15">IFERROR(INDEX(人物!E:E,MATCH(B15,人物!C:C,0)),"")</f>
        <v/>
      </c>
      <c r="D15" s="8"/>
      <c r="E15" s="8"/>
      <c r="F15" s="8"/>
      <c r="G15" s="8"/>
      <c r="H15" s="8">
        <v>2</v>
      </c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6" t="s">
        <v>22</v>
      </c>
      <c r="B16" s="7" t="s">
        <v>25</v>
      </c>
      <c r="C16" s="4" t="str">
        <f t="array" ref="C16">IFERROR(INDEX(人物!E:E,MATCH(B16,人物!C:C,0)),"")</f>
        <v>梅姬</v>
      </c>
      <c r="D16" s="6">
        <v>8</v>
      </c>
      <c r="E16" s="6">
        <v>2</v>
      </c>
      <c r="F16" s="6"/>
      <c r="G16" s="6"/>
      <c r="H16" s="6">
        <v>5</v>
      </c>
      <c r="I16" s="6"/>
      <c r="J16" s="6">
        <v>1</v>
      </c>
      <c r="K16" s="6"/>
      <c r="L16" s="4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8"/>
      <c r="B17" s="9"/>
      <c r="C17" s="10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8"/>
      <c r="B18" s="9"/>
      <c r="C18" s="10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8"/>
      <c r="B19" s="9"/>
      <c r="C19" s="10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8"/>
      <c r="B20" s="9"/>
      <c r="C20" s="10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8"/>
      <c r="B21" s="9"/>
      <c r="C21" s="10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8"/>
      <c r="B22" s="9"/>
      <c r="C22" s="10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8"/>
      <c r="B23" s="9"/>
      <c r="C23" s="10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8"/>
      <c r="B24" s="9"/>
      <c r="C24" s="10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8"/>
      <c r="B25" s="9"/>
      <c r="C25" s="10"/>
      <c r="D25" s="8"/>
      <c r="E25" s="8"/>
      <c r="F25" s="8"/>
      <c r="G25" s="8"/>
      <c r="H25" s="8"/>
      <c r="I25" s="8"/>
      <c r="J25" s="8"/>
      <c r="K25" s="8"/>
      <c r="L25" s="8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8"/>
      <c r="B26" s="9"/>
      <c r="C26" s="10"/>
      <c r="D26" s="8"/>
      <c r="E26" s="8"/>
      <c r="F26" s="8"/>
      <c r="G26" s="8"/>
      <c r="H26" s="8"/>
      <c r="I26" s="8"/>
      <c r="J26" s="8"/>
      <c r="K26" s="8"/>
      <c r="L26" s="8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>
      <c r="A27" s="8"/>
      <c r="B27" s="9"/>
      <c r="C27" s="10"/>
      <c r="D27" s="8"/>
      <c r="E27" s="8"/>
      <c r="F27" s="8"/>
      <c r="G27" s="8"/>
      <c r="H27" s="8"/>
      <c r="I27" s="8"/>
      <c r="J27" s="8"/>
      <c r="K27" s="8"/>
      <c r="L27" s="8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>
      <c r="A28" s="8"/>
      <c r="B28" s="9"/>
      <c r="C28" s="10"/>
      <c r="D28" s="8"/>
      <c r="E28" s="8"/>
      <c r="F28" s="8"/>
      <c r="G28" s="8"/>
      <c r="H28" s="8"/>
      <c r="I28" s="8"/>
      <c r="J28" s="8"/>
      <c r="K28" s="8"/>
      <c r="L28" s="8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>
      <c r="A29" s="8"/>
      <c r="B29" s="9"/>
      <c r="C29" s="10"/>
      <c r="D29" s="8"/>
      <c r="E29" s="8"/>
      <c r="F29" s="8"/>
      <c r="G29" s="8"/>
      <c r="H29" s="8"/>
      <c r="I29" s="8"/>
      <c r="J29" s="8"/>
      <c r="K29" s="8"/>
      <c r="L29" s="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>
      <c r="A30" s="8"/>
      <c r="B30" s="9"/>
      <c r="C30" s="10"/>
      <c r="D30" s="8"/>
      <c r="E30" s="8"/>
      <c r="F30" s="8"/>
      <c r="G30" s="8"/>
      <c r="H30" s="8"/>
      <c r="I30" s="8"/>
      <c r="J30" s="8"/>
      <c r="K30" s="8"/>
      <c r="L30" s="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>
      <c r="A31" s="8"/>
      <c r="B31" s="9"/>
      <c r="C31" s="10"/>
      <c r="D31" s="8"/>
      <c r="E31" s="8"/>
      <c r="F31" s="8"/>
      <c r="G31" s="8"/>
      <c r="H31" s="8"/>
      <c r="I31" s="8"/>
      <c r="J31" s="8"/>
      <c r="K31" s="8"/>
      <c r="L31" s="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>
      <c r="A32" s="8"/>
      <c r="B32" s="9"/>
      <c r="C32" s="10"/>
      <c r="D32" s="8"/>
      <c r="E32" s="8"/>
      <c r="F32" s="8"/>
      <c r="G32" s="8"/>
      <c r="H32" s="8"/>
      <c r="I32" s="8"/>
      <c r="J32" s="8"/>
      <c r="K32" s="8"/>
      <c r="L32" s="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8"/>
      <c r="B33" s="9"/>
      <c r="C33" s="10"/>
      <c r="D33" s="8"/>
      <c r="E33" s="8"/>
      <c r="F33" s="8"/>
      <c r="G33" s="8"/>
      <c r="H33" s="8"/>
      <c r="I33" s="8"/>
      <c r="J33" s="8"/>
      <c r="K33" s="8"/>
      <c r="L33" s="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>
      <c r="A34" s="8"/>
      <c r="B34" s="9"/>
      <c r="C34" s="10"/>
      <c r="D34" s="8"/>
      <c r="E34" s="8"/>
      <c r="F34" s="8"/>
      <c r="G34" s="8"/>
      <c r="H34" s="8"/>
      <c r="I34" s="8"/>
      <c r="J34" s="8"/>
      <c r="K34" s="8"/>
      <c r="L34" s="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>
      <c r="A35" s="8"/>
      <c r="B35" s="9"/>
      <c r="C35" s="10"/>
      <c r="D35" s="8"/>
      <c r="E35" s="8"/>
      <c r="F35" s="8"/>
      <c r="G35" s="8"/>
      <c r="H35" s="8"/>
      <c r="I35" s="8"/>
      <c r="J35" s="8"/>
      <c r="K35" s="8"/>
      <c r="L35" s="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>
      <c r="A36" s="8"/>
      <c r="B36" s="9"/>
      <c r="C36" s="10"/>
      <c r="D36" s="8"/>
      <c r="E36" s="8"/>
      <c r="F36" s="8"/>
      <c r="G36" s="8"/>
      <c r="H36" s="8"/>
      <c r="I36" s="8"/>
      <c r="J36" s="8"/>
      <c r="K36" s="8"/>
      <c r="L36" s="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>
      <c r="A37" s="8"/>
      <c r="B37" s="9"/>
      <c r="C37" s="10"/>
      <c r="D37" s="8"/>
      <c r="E37" s="8"/>
      <c r="F37" s="8"/>
      <c r="G37" s="8"/>
      <c r="H37" s="8"/>
      <c r="I37" s="8"/>
      <c r="J37" s="8"/>
      <c r="K37" s="8"/>
      <c r="L37" s="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>
      <c r="A38" s="8"/>
      <c r="B38" s="9"/>
      <c r="C38" s="10"/>
      <c r="D38" s="8"/>
      <c r="E38" s="8"/>
      <c r="F38" s="8"/>
      <c r="G38" s="8"/>
      <c r="H38" s="8"/>
      <c r="I38" s="8"/>
      <c r="J38" s="8"/>
      <c r="K38" s="8"/>
      <c r="L38" s="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>
      <c r="A39" s="8"/>
      <c r="B39" s="9"/>
      <c r="C39" s="10"/>
      <c r="D39" s="8"/>
      <c r="E39" s="8"/>
      <c r="F39" s="8"/>
      <c r="G39" s="8"/>
      <c r="H39" s="8"/>
      <c r="I39" s="8"/>
      <c r="J39" s="8"/>
      <c r="K39" s="8"/>
      <c r="L39" s="8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8"/>
      <c r="B40" s="9"/>
      <c r="C40" s="10"/>
      <c r="D40" s="8"/>
      <c r="E40" s="8"/>
      <c r="F40" s="8"/>
      <c r="G40" s="8"/>
      <c r="H40" s="8"/>
      <c r="I40" s="8"/>
      <c r="J40" s="8"/>
      <c r="K40" s="8"/>
      <c r="L40" s="8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>
      <c r="A41" s="8"/>
      <c r="B41" s="9"/>
      <c r="C41" s="10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>
      <c r="A42" s="8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>
      <c r="A43" s="8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8"/>
      <c r="B44" s="9"/>
      <c r="C44" s="10"/>
      <c r="D44" s="8"/>
      <c r="E44" s="8"/>
      <c r="F44" s="8"/>
      <c r="G44" s="8"/>
      <c r="H44" s="8"/>
      <c r="I44" s="8"/>
      <c r="J44" s="8"/>
      <c r="K44" s="8"/>
      <c r="L44" s="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8"/>
      <c r="B45" s="9"/>
      <c r="C45" s="10"/>
      <c r="D45" s="8"/>
      <c r="E45" s="8"/>
      <c r="F45" s="8"/>
      <c r="G45" s="8"/>
      <c r="H45" s="8"/>
      <c r="I45" s="8"/>
      <c r="J45" s="8"/>
      <c r="K45" s="8"/>
      <c r="L45" s="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8"/>
      <c r="B46" s="9"/>
      <c r="C46" s="10"/>
      <c r="D46" s="8"/>
      <c r="E46" s="8"/>
      <c r="F46" s="8"/>
      <c r="G46" s="8"/>
      <c r="H46" s="8"/>
      <c r="I46" s="8"/>
      <c r="J46" s="8"/>
      <c r="K46" s="8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>
      <c r="A47" s="8"/>
      <c r="B47" s="9"/>
      <c r="C47" s="10"/>
      <c r="D47" s="8"/>
      <c r="E47" s="8"/>
      <c r="F47" s="8"/>
      <c r="G47" s="8"/>
      <c r="H47" s="8"/>
      <c r="I47" s="8"/>
      <c r="J47" s="8"/>
      <c r="K47" s="8"/>
      <c r="L47" s="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>
      <c r="A48" s="8"/>
      <c r="B48" s="9"/>
      <c r="C48" s="10"/>
      <c r="D48" s="8"/>
      <c r="E48" s="8"/>
      <c r="F48" s="8"/>
      <c r="G48" s="8"/>
      <c r="H48" s="8"/>
      <c r="I48" s="8"/>
      <c r="J48" s="8"/>
      <c r="K48" s="8"/>
      <c r="L48" s="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>
      <c r="A49" s="8"/>
      <c r="B49" s="9"/>
      <c r="C49" s="10"/>
      <c r="D49" s="8"/>
      <c r="E49" s="8"/>
      <c r="F49" s="8"/>
      <c r="G49" s="8"/>
      <c r="H49" s="8"/>
      <c r="I49" s="8"/>
      <c r="J49" s="8"/>
      <c r="K49" s="8"/>
      <c r="L49" s="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>
      <c r="A50" s="8"/>
      <c r="B50" s="9"/>
      <c r="C50" s="10"/>
      <c r="D50" s="8"/>
      <c r="E50" s="8"/>
      <c r="F50" s="8"/>
      <c r="G50" s="8"/>
      <c r="H50" s="8"/>
      <c r="I50" s="8"/>
      <c r="J50" s="8"/>
      <c r="K50" s="8"/>
      <c r="L50" s="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>
      <c r="A51" s="8"/>
      <c r="B51" s="9"/>
      <c r="C51" s="10"/>
      <c r="D51" s="8"/>
      <c r="E51" s="8"/>
      <c r="F51" s="8"/>
      <c r="G51" s="8"/>
      <c r="H51" s="8"/>
      <c r="I51" s="8"/>
      <c r="J51" s="8"/>
      <c r="K51" s="8"/>
      <c r="L51" s="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>
      <c r="A52" s="8"/>
      <c r="B52" s="9"/>
      <c r="C52" s="10"/>
      <c r="D52" s="8"/>
      <c r="E52" s="8"/>
      <c r="F52" s="8"/>
      <c r="G52" s="8"/>
      <c r="H52" s="8"/>
      <c r="I52" s="8"/>
      <c r="J52" s="8"/>
      <c r="K52" s="8"/>
      <c r="L52" s="8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>
      <c r="A53" s="8"/>
      <c r="B53" s="9"/>
      <c r="C53" s="10"/>
      <c r="D53" s="8"/>
      <c r="E53" s="8"/>
      <c r="F53" s="8"/>
      <c r="G53" s="8"/>
      <c r="H53" s="8"/>
      <c r="I53" s="8"/>
      <c r="J53" s="8"/>
      <c r="K53" s="8"/>
      <c r="L53" s="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8"/>
      <c r="B54" s="9"/>
      <c r="C54" s="10"/>
      <c r="D54" s="8"/>
      <c r="E54" s="8"/>
      <c r="F54" s="8"/>
      <c r="G54" s="8"/>
      <c r="H54" s="8"/>
      <c r="I54" s="8"/>
      <c r="J54" s="8"/>
      <c r="K54" s="8"/>
      <c r="L54" s="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8"/>
      <c r="B55" s="9"/>
      <c r="C55" s="10"/>
      <c r="D55" s="8"/>
      <c r="E55" s="8"/>
      <c r="F55" s="8"/>
      <c r="G55" s="8"/>
      <c r="H55" s="8"/>
      <c r="I55" s="8"/>
      <c r="J55" s="8"/>
      <c r="K55" s="8"/>
      <c r="L55" s="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>
      <c r="A56" s="8"/>
      <c r="B56" s="9"/>
      <c r="C56" s="10"/>
      <c r="D56" s="8"/>
      <c r="E56" s="8"/>
      <c r="F56" s="8"/>
      <c r="G56" s="8"/>
      <c r="H56" s="8"/>
      <c r="I56" s="8"/>
      <c r="J56" s="8"/>
      <c r="K56" s="8"/>
      <c r="L56" s="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>
      <c r="A57" s="8"/>
      <c r="B57" s="9"/>
      <c r="C57" s="10"/>
      <c r="D57" s="8"/>
      <c r="E57" s="8"/>
      <c r="F57" s="8"/>
      <c r="G57" s="8"/>
      <c r="H57" s="8"/>
      <c r="I57" s="8"/>
      <c r="J57" s="8"/>
      <c r="K57" s="8"/>
      <c r="L57" s="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>
      <c r="A58" s="8"/>
      <c r="B58" s="9"/>
      <c r="C58" s="10"/>
      <c r="D58" s="8"/>
      <c r="E58" s="8"/>
      <c r="F58" s="8"/>
      <c r="G58" s="8"/>
      <c r="H58" s="8"/>
      <c r="I58" s="8"/>
      <c r="J58" s="8"/>
      <c r="K58" s="8"/>
      <c r="L58" s="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>
      <c r="A59" s="8"/>
      <c r="B59" s="9"/>
      <c r="C59" s="10"/>
      <c r="D59" s="8"/>
      <c r="E59" s="8"/>
      <c r="F59" s="8"/>
      <c r="G59" s="8"/>
      <c r="H59" s="8"/>
      <c r="I59" s="8"/>
      <c r="J59" s="8"/>
      <c r="K59" s="8"/>
      <c r="L59" s="8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>
      <c r="A60" s="8"/>
      <c r="B60" s="9"/>
      <c r="C60" s="10"/>
      <c r="D60" s="8"/>
      <c r="E60" s="8"/>
      <c r="F60" s="8"/>
      <c r="G60" s="8"/>
      <c r="H60" s="8"/>
      <c r="I60" s="8"/>
      <c r="J60" s="8"/>
      <c r="K60" s="8"/>
      <c r="L60" s="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>
      <c r="A61" s="8"/>
      <c r="B61" s="9"/>
      <c r="C61" s="10"/>
      <c r="D61" s="8"/>
      <c r="E61" s="8"/>
      <c r="F61" s="8"/>
      <c r="G61" s="8"/>
      <c r="H61" s="8"/>
      <c r="I61" s="8"/>
      <c r="J61" s="8"/>
      <c r="K61" s="8"/>
      <c r="L61" s="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>
      <c r="A62" s="8"/>
      <c r="B62" s="9"/>
      <c r="C62" s="10"/>
      <c r="D62" s="8"/>
      <c r="E62" s="8"/>
      <c r="F62" s="8"/>
      <c r="G62" s="8"/>
      <c r="H62" s="8"/>
      <c r="I62" s="8"/>
      <c r="J62" s="8"/>
      <c r="K62" s="8"/>
      <c r="L62" s="8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</sheetData>
  <sortState ref="A2:L16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B19" sqref="B19"/>
    </sheetView>
  </sheetViews>
  <sheetFormatPr defaultColWidth="9" defaultRowHeight="20.25"/>
  <cols>
    <col min="1" max="14" width="16.125" style="1" customWidth="1"/>
  </cols>
  <sheetData>
    <row r="1" spans="1:1">
      <c r="A1" s="19" t="s">
        <v>39</v>
      </c>
    </row>
    <row r="3" spans="1:1">
      <c r="A3" s="1" t="s">
        <v>40</v>
      </c>
    </row>
    <row r="4" spans="1:1">
      <c r="A4" s="1" t="s">
        <v>41</v>
      </c>
    </row>
    <row r="5" spans="1:1">
      <c r="A5" s="1" t="s">
        <v>42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10" spans="1:1">
      <c r="A10" s="1" t="s">
        <v>46</v>
      </c>
    </row>
    <row r="11" spans="1:1">
      <c r="A11" s="1" t="s">
        <v>47</v>
      </c>
    </row>
    <row r="12" spans="1:1">
      <c r="A12" s="1" t="s">
        <v>48</v>
      </c>
    </row>
    <row r="14" spans="1:1">
      <c r="A14" s="1" t="s">
        <v>49</v>
      </c>
    </row>
    <row r="15" spans="1:1">
      <c r="A15" s="1" t="s">
        <v>50</v>
      </c>
    </row>
    <row r="16" spans="1:1">
      <c r="A16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装备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ggewe</dc:creator>
  <cp:lastModifiedBy>WPS_1667793935</cp:lastModifiedBy>
  <dcterms:created xsi:type="dcterms:W3CDTF">2023-05-12T11:15:00Z</dcterms:created>
  <dcterms:modified xsi:type="dcterms:W3CDTF">2025-05-04T21:55:20Z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453462358997414F99A48FE5620FD430_12</vt:lpwstr>
  </property>
</Properties>
</file>