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9625cf1f7c6dcfe8/Área de Trabalho/Curso de Java/ProjetoWernerAdv/src/main/java/guiWAdv/calculos/"/>
    </mc:Choice>
  </mc:AlternateContent>
  <xr:revisionPtr revIDLastSave="12" documentId="13_ncr:1_{511E6C2C-1C1C-4C73-8D27-E14FA9A71A3E}" xr6:coauthVersionLast="47" xr6:coauthVersionMax="47" xr10:uidLastSave="{884197DE-F3AB-46F2-855E-FEE2D425B29F}"/>
  <bookViews>
    <workbookView xWindow="-120" yWindow="-120" windowWidth="29040" windowHeight="15720" xr2:uid="{00000000-000D-0000-FFFF-FFFF00000000}"/>
  </bookViews>
  <sheets>
    <sheet name="Planilha atualizada" sheetId="3" r:id="rId1"/>
    <sheet name="Planilha1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ztdgeObs1GTuBxpUZeqPuR/xD8A=="/>
    </ext>
  </extLst>
</workbook>
</file>

<file path=xl/calcChain.xml><?xml version="1.0" encoding="utf-8"?>
<calcChain xmlns="http://schemas.openxmlformats.org/spreadsheetml/2006/main">
  <c r="F25" i="3" l="1"/>
  <c r="F14" i="3"/>
  <c r="F15" i="3"/>
  <c r="F16" i="3"/>
  <c r="F17" i="3"/>
  <c r="F18" i="3"/>
  <c r="F19" i="3"/>
  <c r="F20" i="3"/>
  <c r="F21" i="3"/>
  <c r="F22" i="3"/>
  <c r="F23" i="3"/>
  <c r="F24" i="3"/>
  <c r="F26" i="3"/>
  <c r="C20" i="3"/>
  <c r="E20" i="3" s="1"/>
  <c r="C21" i="3"/>
  <c r="E21" i="3" s="1"/>
  <c r="C22" i="3"/>
  <c r="E22" i="3" s="1"/>
  <c r="C23" i="3"/>
  <c r="E23" i="3" s="1"/>
  <c r="C24" i="3"/>
  <c r="E24" i="3" s="1"/>
  <c r="C25" i="3"/>
  <c r="C26" i="3"/>
  <c r="C15" i="3"/>
  <c r="C16" i="3"/>
  <c r="E16" i="3" s="1"/>
  <c r="C17" i="3"/>
  <c r="E17" i="3" s="1"/>
  <c r="C18" i="3"/>
  <c r="C19" i="3"/>
  <c r="E19" i="3" s="1"/>
  <c r="C14" i="3"/>
  <c r="E14" i="3" s="1"/>
  <c r="G14" i="3" s="1"/>
  <c r="K14" i="3" s="1"/>
  <c r="E26" i="3"/>
  <c r="G26" i="3" s="1"/>
  <c r="K26" i="3" s="1"/>
  <c r="E25" i="3"/>
  <c r="E15" i="3"/>
  <c r="E14" i="1"/>
  <c r="G14" i="1"/>
  <c r="E15" i="1"/>
  <c r="G15" i="1" s="1"/>
  <c r="E16" i="1"/>
  <c r="G16" i="1" s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 s="1"/>
  <c r="E24" i="1"/>
  <c r="G24" i="1"/>
  <c r="E25" i="1"/>
  <c r="G25" i="1" s="1"/>
  <c r="E8" i="2" a="1"/>
  <c r="E8" i="2" s="1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C25" i="1"/>
  <c r="C24" i="1"/>
  <c r="C23" i="1"/>
  <c r="C22" i="1"/>
  <c r="C21" i="1"/>
  <c r="C20" i="1"/>
  <c r="C19" i="1"/>
  <c r="C18" i="1"/>
  <c r="C17" i="1"/>
  <c r="C16" i="1"/>
  <c r="C15" i="1"/>
  <c r="C14" i="1"/>
  <c r="C27" i="3" l="1"/>
  <c r="E18" i="3"/>
  <c r="G18" i="3" s="1"/>
  <c r="K18" i="3" s="1"/>
  <c r="G15" i="3"/>
  <c r="K15" i="3" s="1"/>
  <c r="L15" i="3" s="1"/>
  <c r="G16" i="3"/>
  <c r="K16" i="3" s="1"/>
  <c r="L16" i="3" s="1"/>
  <c r="G17" i="3"/>
  <c r="K17" i="3" s="1"/>
  <c r="G19" i="3"/>
  <c r="K19" i="3" s="1"/>
  <c r="L19" i="3" s="1"/>
  <c r="G21" i="3"/>
  <c r="K21" i="3" s="1"/>
  <c r="L21" i="3" s="1"/>
  <c r="G22" i="3"/>
  <c r="K22" i="3" s="1"/>
  <c r="L22" i="3" s="1"/>
  <c r="G23" i="3"/>
  <c r="K23" i="3" s="1"/>
  <c r="L23" i="3" s="1"/>
  <c r="G24" i="3"/>
  <c r="K24" i="3" s="1"/>
  <c r="L24" i="3" s="1"/>
  <c r="G20" i="3"/>
  <c r="K20" i="3" s="1"/>
  <c r="L20" i="3" s="1"/>
  <c r="G25" i="3"/>
  <c r="K25" i="3" s="1"/>
  <c r="L25" i="3" s="1"/>
  <c r="L26" i="3"/>
  <c r="L17" i="3"/>
  <c r="G26" i="1"/>
  <c r="K21" i="1"/>
  <c r="L21" i="1" s="1"/>
  <c r="K17" i="1"/>
  <c r="L17" i="1" s="1"/>
  <c r="K18" i="1"/>
  <c r="L18" i="1" s="1"/>
  <c r="K23" i="1"/>
  <c r="L23" i="1" s="1"/>
  <c r="K24" i="1"/>
  <c r="L24" i="1" s="1"/>
  <c r="K22" i="1"/>
  <c r="L22" i="1" s="1"/>
  <c r="K25" i="1"/>
  <c r="L25" i="1" s="1"/>
  <c r="C26" i="1"/>
  <c r="K19" i="1"/>
  <c r="L19" i="1" s="1"/>
  <c r="K15" i="1"/>
  <c r="L15" i="1" s="1"/>
  <c r="K20" i="1"/>
  <c r="L20" i="1" s="1"/>
  <c r="L18" i="3" l="1"/>
  <c r="L14" i="3"/>
  <c r="E27" i="3"/>
  <c r="K16" i="1"/>
  <c r="L16" i="1" s="1"/>
  <c r="K14" i="1"/>
  <c r="L14" i="1" s="1"/>
  <c r="L27" i="3" l="1"/>
  <c r="C31" i="3"/>
  <c r="C32" i="3"/>
  <c r="C30" i="1"/>
  <c r="L26" i="1"/>
  <c r="C33" i="3" l="1"/>
  <c r="N30" i="3"/>
  <c r="N31" i="3" s="1"/>
  <c r="L29" i="1"/>
  <c r="L30" i="1" s="1"/>
  <c r="C31" i="1" s="1"/>
  <c r="C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<sst xmlns="http://schemas.openxmlformats.org/spreadsheetml/2006/main" count="120" uniqueCount="51">
  <si>
    <t>NOTA</t>
  </si>
  <si>
    <t>Autor</t>
  </si>
  <si>
    <t>Matrícula</t>
  </si>
  <si>
    <t>Data Inicial</t>
  </si>
  <si>
    <t>Data do Cálculo</t>
  </si>
  <si>
    <t>Base Correção</t>
  </si>
  <si>
    <t>ORTN/OTN/BTN + UFIR + TR + BTN</t>
  </si>
  <si>
    <t>Juros</t>
  </si>
  <si>
    <t>mês/ano</t>
  </si>
  <si>
    <t>Diferença Vencimento</t>
  </si>
  <si>
    <t>Indices de correção  CGJ até 30/06/09</t>
  </si>
  <si>
    <t>Valor atualizado até 30/06/2009</t>
  </si>
  <si>
    <t>Valor atualizado</t>
  </si>
  <si>
    <t>Data Juros</t>
  </si>
  <si>
    <t>Taxa de Juros</t>
  </si>
  <si>
    <t>Índice de juros</t>
  </si>
  <si>
    <t>Valor dos Juros</t>
  </si>
  <si>
    <t>Valor Devido</t>
  </si>
  <si>
    <t>26/01/07-04/01/2023</t>
  </si>
  <si>
    <t>TOTAL</t>
  </si>
  <si>
    <t>Resumo</t>
  </si>
  <si>
    <t>Principal Líquido</t>
  </si>
  <si>
    <t>Rioprevidencia</t>
  </si>
  <si>
    <t>Total</t>
  </si>
  <si>
    <t>6% a.a.</t>
  </si>
  <si>
    <t xml:space="preserve">06% a.a. ou 0,4868% ao mês </t>
  </si>
  <si>
    <t>IPCA-E de 01/07/09 até 06/2023</t>
  </si>
  <si>
    <t>5932 dias</t>
  </si>
  <si>
    <t>Mês/Ano</t>
  </si>
  <si>
    <t>Valor da Parcela</t>
  </si>
  <si>
    <t>Índice de Correção IPCA-E até 09/12/2021</t>
  </si>
  <si>
    <t>Valor Corrigido até 09/12/2021</t>
  </si>
  <si>
    <t>Índice de Correção Selic até a Presente Data</t>
  </si>
  <si>
    <t>Valor Corrigido até a Presente Data</t>
  </si>
  <si>
    <t>Taxa de Juros de 06/02/2007 até a Presente Data</t>
  </si>
  <si>
    <t>Valor dos Juros até a Presente Data</t>
  </si>
  <si>
    <t>Valor Devido para Cada Linha</t>
  </si>
  <si>
    <t>13º/2002</t>
  </si>
  <si>
    <t>Nota</t>
  </si>
  <si>
    <t>13º Salário/2002</t>
  </si>
  <si>
    <t>SELIC a partir de 09/12/2021</t>
  </si>
  <si>
    <t>06/02/2007-10/10/2023</t>
  </si>
  <si>
    <t>6004 dias</t>
  </si>
  <si>
    <t>01/01/2003 Correção</t>
  </si>
  <si>
    <t>IPCA-E até 09/2021
SELIC a partir de 09/2021</t>
  </si>
  <si>
    <t>IPCA-E até 09/12/2021</t>
  </si>
  <si>
    <t>IPCA-E da data devida até 08/12/2021</t>
  </si>
  <si>
    <t xml:space="preserve">SELIC </t>
  </si>
  <si>
    <t>Ana Lucia de Barros</t>
  </si>
  <si>
    <t>0250475-1</t>
  </si>
  <si>
    <t>1,25397364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</si>
</sst>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Segoe UI"/>
      <family val="2"/>
    </font>
    <font>
      <sz val="10"/>
      <color rgb="FF374151"/>
      <name val="Segoe U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345BA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164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164" fontId="5" fillId="0" borderId="0" xfId="0" applyNumberFormat="1" applyFont="1"/>
    <xf numFmtId="0" fontId="5" fillId="0" borderId="0" xfId="0" applyFont="1"/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7" fontId="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0" fillId="0" borderId="2" xfId="0" applyFont="1" applyBorder="1"/>
    <xf numFmtId="164" fontId="11" fillId="3" borderId="1" xfId="0" applyNumberFormat="1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5B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2E979-2FDC-4BCD-86CB-9271CB1E83AE}">
  <dimension ref="B3:O1001"/>
  <sheetViews>
    <sheetView tabSelected="1" topLeftCell="A2" workbookViewId="0">
      <selection activeCell="E6" sqref="E6"/>
    </sheetView>
  </sheetViews>
  <sheetFormatPr defaultColWidth="14.42578125" defaultRowHeight="15" x14ac:dyDescent="0.25"/>
  <cols>
    <col min="1" max="1" width="8.7109375" customWidth="1"/>
    <col min="2" max="2" width="14.85546875" customWidth="1"/>
    <col min="3" max="3" width="27.5703125" customWidth="1"/>
    <col min="4" max="4" width="21.140625" customWidth="1"/>
    <col min="5" max="7" width="18.85546875" customWidth="1"/>
    <col min="8" max="8" width="16.7109375" customWidth="1"/>
    <col min="9" max="9" width="12" customWidth="1"/>
    <col min="10" max="10" width="18.28515625" customWidth="1"/>
    <col min="11" max="11" width="11.85546875" customWidth="1"/>
    <col min="12" max="12" width="11.7109375" customWidth="1"/>
    <col min="13" max="13" width="11.85546875" customWidth="1"/>
    <col min="14" max="14" width="12.5703125" customWidth="1"/>
    <col min="15" max="16" width="10.28515625" customWidth="1"/>
    <col min="17" max="28" width="8.7109375" customWidth="1"/>
  </cols>
  <sheetData>
    <row r="3" spans="2:15" x14ac:dyDescent="0.25">
      <c r="D3" s="31" t="s">
        <v>0</v>
      </c>
      <c r="E3" s="1">
        <v>5</v>
      </c>
      <c r="F3" s="27"/>
      <c r="G3" s="27"/>
    </row>
    <row r="4" spans="2:15" x14ac:dyDescent="0.25">
      <c r="D4" s="2"/>
      <c r="E4" s="2"/>
      <c r="F4" s="2"/>
      <c r="G4" s="2"/>
    </row>
    <row r="7" spans="2:15" x14ac:dyDescent="0.25">
      <c r="B7" s="32" t="s">
        <v>1</v>
      </c>
      <c r="C7" s="3" t="s">
        <v>48</v>
      </c>
    </row>
    <row r="8" spans="2:15" x14ac:dyDescent="0.25">
      <c r="B8" s="32" t="s">
        <v>2</v>
      </c>
      <c r="C8" s="3" t="s">
        <v>49</v>
      </c>
      <c r="F8" s="37" t="s">
        <v>47</v>
      </c>
      <c r="G8" s="37" t="s">
        <v>50</v>
      </c>
    </row>
    <row r="9" spans="2:15" x14ac:dyDescent="0.25">
      <c r="B9" s="32" t="s">
        <v>3</v>
      </c>
      <c r="C9" s="30" t="s">
        <v>43</v>
      </c>
      <c r="F9" s="39" t="s">
        <v>46</v>
      </c>
      <c r="G9" s="39"/>
    </row>
    <row r="10" spans="2:15" ht="22.5" x14ac:dyDescent="0.25">
      <c r="B10" s="32" t="s">
        <v>4</v>
      </c>
      <c r="C10" s="5">
        <v>45209</v>
      </c>
      <c r="D10" s="34" t="s">
        <v>5</v>
      </c>
      <c r="E10" s="36" t="s">
        <v>44</v>
      </c>
      <c r="F10" s="28"/>
      <c r="G10" s="28"/>
      <c r="O10" s="20"/>
    </row>
    <row r="11" spans="2:15" x14ac:dyDescent="0.25">
      <c r="B11" s="32" t="s">
        <v>7</v>
      </c>
      <c r="C11" s="33" t="s">
        <v>25</v>
      </c>
      <c r="D11" s="35" t="s">
        <v>42</v>
      </c>
    </row>
    <row r="13" spans="2:15" ht="30" x14ac:dyDescent="0.25">
      <c r="B13" s="32" t="s">
        <v>8</v>
      </c>
      <c r="C13" s="32" t="s">
        <v>9</v>
      </c>
      <c r="D13" s="32" t="s">
        <v>45</v>
      </c>
      <c r="E13" s="32" t="s">
        <v>12</v>
      </c>
      <c r="F13" s="32" t="s">
        <v>40</v>
      </c>
      <c r="G13" s="32" t="s">
        <v>12</v>
      </c>
      <c r="H13" s="32" t="s">
        <v>13</v>
      </c>
      <c r="I13" s="32" t="s">
        <v>14</v>
      </c>
      <c r="J13" s="32" t="s">
        <v>15</v>
      </c>
      <c r="K13" s="32" t="s">
        <v>16</v>
      </c>
      <c r="L13" s="32" t="s">
        <v>17</v>
      </c>
    </row>
    <row r="14" spans="2:15" ht="30" x14ac:dyDescent="0.25">
      <c r="B14" s="8">
        <v>37257</v>
      </c>
      <c r="C14" s="9">
        <f>100*$E$3</f>
        <v>500</v>
      </c>
      <c r="D14" s="6">
        <v>3.0118820999999998</v>
      </c>
      <c r="E14" s="9">
        <f>C14*D14</f>
        <v>1505.9410499999999</v>
      </c>
      <c r="F14" s="6">
        <f>$G$8</f>
        <v>1.2527887499999999</v>
      </c>
      <c r="G14" s="9">
        <f>E14*F14</f>
        <v>1886.6260056031872</v>
      </c>
      <c r="H14" s="29" t="s">
        <v>41</v>
      </c>
      <c r="I14" s="10" t="s">
        <v>24</v>
      </c>
      <c r="J14" s="10">
        <v>1.00066667</v>
      </c>
      <c r="K14" s="9">
        <f>G14*J14</f>
        <v>1887.8837625623426</v>
      </c>
      <c r="L14" s="11">
        <f t="shared" ref="L14:L25" si="0">E14+K14</f>
        <v>3393.8248125623422</v>
      </c>
    </row>
    <row r="15" spans="2:15" ht="30" x14ac:dyDescent="0.25">
      <c r="B15" s="8">
        <v>37288</v>
      </c>
      <c r="C15" s="9">
        <f t="shared" ref="C15:C26" si="1">100*$E$3</f>
        <v>500</v>
      </c>
      <c r="D15" s="6">
        <v>2.9534047000000001</v>
      </c>
      <c r="E15" s="9">
        <f t="shared" ref="E15:E25" si="2">C15*D15</f>
        <v>1476.70235</v>
      </c>
      <c r="F15" s="6">
        <f>$G$8</f>
        <v>1.2527887499999999</v>
      </c>
      <c r="G15" s="9">
        <f t="shared" ref="G15:G26" si="3">E15*F15</f>
        <v>1849.9960911785624</v>
      </c>
      <c r="H15" s="29" t="s">
        <v>41</v>
      </c>
      <c r="I15" s="10" t="s">
        <v>24</v>
      </c>
      <c r="J15" s="10">
        <v>1.00066667</v>
      </c>
      <c r="K15" s="9">
        <f t="shared" ref="K15:K25" si="4">G15*J15</f>
        <v>1851.2294280726685</v>
      </c>
      <c r="L15" s="11">
        <f t="shared" si="0"/>
        <v>3327.9317780726687</v>
      </c>
    </row>
    <row r="16" spans="2:15" ht="30" x14ac:dyDescent="0.25">
      <c r="B16" s="8">
        <v>37316</v>
      </c>
      <c r="C16" s="9">
        <f t="shared" si="1"/>
        <v>500</v>
      </c>
      <c r="D16" s="6">
        <v>2.8901113</v>
      </c>
      <c r="E16" s="9">
        <f t="shared" si="2"/>
        <v>1445.05565</v>
      </c>
      <c r="F16" s="6">
        <f t="shared" ref="F16:F26" si="5">$G$8</f>
        <v>1.2527887499999999</v>
      </c>
      <c r="G16" s="9">
        <f t="shared" si="3"/>
        <v>1810.3494614439373</v>
      </c>
      <c r="H16" s="29" t="s">
        <v>41</v>
      </c>
      <c r="I16" s="10" t="s">
        <v>24</v>
      </c>
      <c r="J16" s="10">
        <v>1.00066667</v>
      </c>
      <c r="K16" s="9">
        <f t="shared" si="4"/>
        <v>1811.5563671193981</v>
      </c>
      <c r="L16" s="11">
        <f t="shared" si="0"/>
        <v>3256.6120171193979</v>
      </c>
    </row>
    <row r="17" spans="2:14" ht="30" x14ac:dyDescent="0.25">
      <c r="B17" s="8">
        <v>37347</v>
      </c>
      <c r="C17" s="9">
        <f t="shared" si="1"/>
        <v>500</v>
      </c>
      <c r="D17" s="6">
        <v>2.8575354000000002</v>
      </c>
      <c r="E17" s="9">
        <f t="shared" si="2"/>
        <v>1428.7677000000001</v>
      </c>
      <c r="F17" s="6">
        <f t="shared" si="5"/>
        <v>1.2527887499999999</v>
      </c>
      <c r="G17" s="9">
        <f t="shared" si="3"/>
        <v>1789.9441009233749</v>
      </c>
      <c r="H17" s="29" t="s">
        <v>41</v>
      </c>
      <c r="I17" s="10" t="s">
        <v>24</v>
      </c>
      <c r="J17" s="10">
        <v>1.00066667</v>
      </c>
      <c r="K17" s="9">
        <f t="shared" si="4"/>
        <v>1791.1374029571375</v>
      </c>
      <c r="L17" s="11">
        <f t="shared" si="0"/>
        <v>3219.9051029571374</v>
      </c>
    </row>
    <row r="18" spans="2:14" ht="30" x14ac:dyDescent="0.25">
      <c r="B18" s="8">
        <v>37377</v>
      </c>
      <c r="C18" s="9">
        <f t="shared" si="1"/>
        <v>500</v>
      </c>
      <c r="D18" s="6">
        <v>2.8253267000000002</v>
      </c>
      <c r="E18" s="9">
        <f t="shared" si="2"/>
        <v>1412.66335</v>
      </c>
      <c r="F18" s="6">
        <f t="shared" si="5"/>
        <v>1.2527887499999999</v>
      </c>
      <c r="G18" s="9">
        <f t="shared" si="3"/>
        <v>1769.7687524173125</v>
      </c>
      <c r="H18" s="29" t="s">
        <v>41</v>
      </c>
      <c r="I18" s="10" t="s">
        <v>24</v>
      </c>
      <c r="J18" s="10">
        <v>1.00066667</v>
      </c>
      <c r="K18" s="9">
        <f t="shared" si="4"/>
        <v>1770.9486041514865</v>
      </c>
      <c r="L18" s="11">
        <f t="shared" si="0"/>
        <v>3183.6119541514863</v>
      </c>
    </row>
    <row r="19" spans="2:14" ht="30" x14ac:dyDescent="0.25">
      <c r="B19" s="8">
        <v>37408</v>
      </c>
      <c r="C19" s="9">
        <f t="shared" si="1"/>
        <v>500</v>
      </c>
      <c r="D19" s="6">
        <v>2.8015137999999999</v>
      </c>
      <c r="E19" s="9">
        <f t="shared" si="2"/>
        <v>1400.7568999999999</v>
      </c>
      <c r="F19" s="6">
        <f t="shared" si="5"/>
        <v>1.2527887499999999</v>
      </c>
      <c r="G19" s="9">
        <f t="shared" si="3"/>
        <v>1754.8524858048747</v>
      </c>
      <c r="H19" s="29" t="s">
        <v>41</v>
      </c>
      <c r="I19" s="10" t="s">
        <v>24</v>
      </c>
      <c r="J19" s="10">
        <v>1.00066667</v>
      </c>
      <c r="K19" s="9">
        <f t="shared" si="4"/>
        <v>1756.0223933115863</v>
      </c>
      <c r="L19" s="11">
        <f t="shared" si="0"/>
        <v>3156.7792933115861</v>
      </c>
    </row>
    <row r="20" spans="2:14" ht="30" x14ac:dyDescent="0.25">
      <c r="B20" s="8">
        <v>37438</v>
      </c>
      <c r="C20" s="9">
        <f t="shared" si="1"/>
        <v>500</v>
      </c>
      <c r="D20" s="6">
        <v>2.7953640000000002</v>
      </c>
      <c r="E20" s="9">
        <f t="shared" si="2"/>
        <v>1397.682</v>
      </c>
      <c r="F20" s="6">
        <f t="shared" si="5"/>
        <v>1.2527887499999999</v>
      </c>
      <c r="G20" s="9">
        <f t="shared" si="3"/>
        <v>1751.0002856775</v>
      </c>
      <c r="H20" s="29" t="s">
        <v>41</v>
      </c>
      <c r="I20" s="10" t="s">
        <v>24</v>
      </c>
      <c r="J20" s="10">
        <v>1.00066667</v>
      </c>
      <c r="K20" s="9">
        <f t="shared" si="4"/>
        <v>1752.1676250379526</v>
      </c>
      <c r="L20" s="11">
        <f t="shared" si="0"/>
        <v>3149.8496250379526</v>
      </c>
    </row>
    <row r="21" spans="2:14" ht="30" x14ac:dyDescent="0.25">
      <c r="B21" s="8">
        <v>37469</v>
      </c>
      <c r="C21" s="9">
        <f t="shared" si="1"/>
        <v>500</v>
      </c>
      <c r="D21" s="6">
        <v>2.8004047000000001</v>
      </c>
      <c r="E21" s="9">
        <f t="shared" si="2"/>
        <v>1400.20235</v>
      </c>
      <c r="F21" s="6">
        <f t="shared" si="5"/>
        <v>1.2527887499999999</v>
      </c>
      <c r="G21" s="9">
        <f t="shared" si="3"/>
        <v>1754.1577518035624</v>
      </c>
      <c r="H21" s="29" t="s">
        <v>41</v>
      </c>
      <c r="I21" s="10" t="s">
        <v>24</v>
      </c>
      <c r="J21" s="10">
        <v>1.00066667</v>
      </c>
      <c r="K21" s="9">
        <f t="shared" si="4"/>
        <v>1755.3271961519572</v>
      </c>
      <c r="L21" s="11">
        <f t="shared" si="0"/>
        <v>3155.5295461519572</v>
      </c>
    </row>
    <row r="22" spans="2:14" ht="30" x14ac:dyDescent="0.25">
      <c r="B22" s="8">
        <v>37500</v>
      </c>
      <c r="C22" s="9">
        <f t="shared" si="1"/>
        <v>500</v>
      </c>
      <c r="D22" s="6">
        <v>2.7928639999999998</v>
      </c>
      <c r="E22" s="9">
        <f t="shared" si="2"/>
        <v>1396.4319999999998</v>
      </c>
      <c r="F22" s="6">
        <f t="shared" si="5"/>
        <v>1.2527887499999999</v>
      </c>
      <c r="G22" s="9">
        <f t="shared" si="3"/>
        <v>1749.4342997399997</v>
      </c>
      <c r="H22" s="29" t="s">
        <v>41</v>
      </c>
      <c r="I22" s="10" t="s">
        <v>24</v>
      </c>
      <c r="J22" s="10">
        <v>1.00066667</v>
      </c>
      <c r="K22" s="9">
        <f t="shared" si="4"/>
        <v>1750.6005951046072</v>
      </c>
      <c r="L22" s="11">
        <f t="shared" si="0"/>
        <v>3147.032595104607</v>
      </c>
    </row>
    <row r="23" spans="2:14" ht="30" x14ac:dyDescent="0.25">
      <c r="B23" s="8">
        <v>37530</v>
      </c>
      <c r="C23" s="9">
        <f t="shared" si="1"/>
        <v>500</v>
      </c>
      <c r="D23" s="6">
        <v>2.7770348999999999</v>
      </c>
      <c r="E23" s="9">
        <f t="shared" si="2"/>
        <v>1388.5174499999998</v>
      </c>
      <c r="F23" s="6">
        <f t="shared" si="5"/>
        <v>1.2527887499999999</v>
      </c>
      <c r="G23" s="9">
        <f t="shared" si="3"/>
        <v>1739.5190405386872</v>
      </c>
      <c r="H23" s="29" t="s">
        <v>41</v>
      </c>
      <c r="I23" s="10" t="s">
        <v>24</v>
      </c>
      <c r="J23" s="10">
        <v>1.00066667</v>
      </c>
      <c r="K23" s="9">
        <f t="shared" si="4"/>
        <v>1740.678725697443</v>
      </c>
      <c r="L23" s="11">
        <f t="shared" si="0"/>
        <v>3129.1961756974429</v>
      </c>
    </row>
    <row r="24" spans="2:14" ht="30" x14ac:dyDescent="0.25">
      <c r="B24" s="8">
        <v>37561</v>
      </c>
      <c r="C24" s="9">
        <f t="shared" si="1"/>
        <v>500</v>
      </c>
      <c r="D24" s="6">
        <v>2.7588265999999999</v>
      </c>
      <c r="E24" s="9">
        <f t="shared" si="2"/>
        <v>1379.4132999999999</v>
      </c>
      <c r="F24" s="6">
        <f t="shared" si="5"/>
        <v>1.2527887499999999</v>
      </c>
      <c r="G24" s="9">
        <f t="shared" si="3"/>
        <v>1728.1134638403748</v>
      </c>
      <c r="H24" s="29" t="s">
        <v>41</v>
      </c>
      <c r="I24" s="10" t="s">
        <v>24</v>
      </c>
      <c r="J24" s="10">
        <v>1.00066667</v>
      </c>
      <c r="K24" s="9">
        <f t="shared" si="4"/>
        <v>1729.2655452433132</v>
      </c>
      <c r="L24" s="11">
        <f t="shared" si="0"/>
        <v>3108.6788452433129</v>
      </c>
    </row>
    <row r="25" spans="2:14" ht="30" x14ac:dyDescent="0.25">
      <c r="B25" s="8">
        <v>37591</v>
      </c>
      <c r="C25" s="9">
        <f t="shared" si="1"/>
        <v>500</v>
      </c>
      <c r="D25" s="6">
        <v>2.7541446000000001</v>
      </c>
      <c r="E25" s="9">
        <f t="shared" si="2"/>
        <v>1377.0723</v>
      </c>
      <c r="F25" s="6">
        <f>$G$8</f>
        <v>1.2527887499999999</v>
      </c>
      <c r="G25" s="9">
        <f t="shared" si="3"/>
        <v>1725.180685376625</v>
      </c>
      <c r="H25" s="29" t="s">
        <v>41</v>
      </c>
      <c r="I25" s="10" t="s">
        <v>24</v>
      </c>
      <c r="J25" s="10">
        <v>1.00066667</v>
      </c>
      <c r="K25" s="9">
        <f t="shared" si="4"/>
        <v>1726.3308115841451</v>
      </c>
      <c r="L25" s="11">
        <f t="shared" si="0"/>
        <v>3103.4031115841453</v>
      </c>
    </row>
    <row r="26" spans="2:14" ht="30" x14ac:dyDescent="0.25">
      <c r="B26" s="26" t="s">
        <v>39</v>
      </c>
      <c r="C26" s="9">
        <f t="shared" si="1"/>
        <v>500</v>
      </c>
      <c r="D26" s="6">
        <v>2.7541446000000001</v>
      </c>
      <c r="E26" s="9">
        <f t="shared" ref="E26" si="6">C26*D26</f>
        <v>1377.0723</v>
      </c>
      <c r="F26" s="6">
        <f t="shared" si="5"/>
        <v>1.2527887499999999</v>
      </c>
      <c r="G26" s="9">
        <f t="shared" si="3"/>
        <v>1725.180685376625</v>
      </c>
      <c r="H26" s="29" t="s">
        <v>41</v>
      </c>
      <c r="I26" s="10" t="s">
        <v>24</v>
      </c>
      <c r="J26" s="10">
        <v>1.00066667</v>
      </c>
      <c r="K26" s="9">
        <f>G26*J26</f>
        <v>1726.3308115841451</v>
      </c>
      <c r="L26" s="11">
        <f t="shared" ref="L26" si="7">E26+K26</f>
        <v>3103.4031115841453</v>
      </c>
    </row>
    <row r="27" spans="2:14" x14ac:dyDescent="0.25">
      <c r="B27" s="12" t="s">
        <v>19</v>
      </c>
      <c r="C27" s="13">
        <f>SUM(C14:C26)</f>
        <v>6500</v>
      </c>
      <c r="E27" s="13">
        <f>SUM(E14:E25)</f>
        <v>17009.206399999999</v>
      </c>
      <c r="F27" s="6"/>
      <c r="G27" s="13"/>
      <c r="H27" s="29"/>
      <c r="I27" s="12"/>
      <c r="J27" s="12"/>
      <c r="K27" s="12"/>
      <c r="L27" s="14">
        <f>SUM(L14:L26)</f>
        <v>41435.757968578175</v>
      </c>
    </row>
    <row r="28" spans="2:14" ht="15.75" customHeight="1" x14ac:dyDescent="0.25">
      <c r="I28" s="2"/>
      <c r="J28" s="2"/>
      <c r="L28" s="15"/>
    </row>
    <row r="29" spans="2:14" ht="15.75" customHeight="1" x14ac:dyDescent="0.25">
      <c r="L29" s="15"/>
    </row>
    <row r="30" spans="2:14" ht="15.75" customHeight="1" x14ac:dyDescent="0.25">
      <c r="B30" s="15" t="s">
        <v>20</v>
      </c>
      <c r="L30" s="15"/>
      <c r="N30" s="16">
        <f>C31*11</f>
        <v>455793.33765435993</v>
      </c>
    </row>
    <row r="31" spans="2:14" ht="30" x14ac:dyDescent="0.25">
      <c r="B31" s="3" t="s">
        <v>21</v>
      </c>
      <c r="C31" s="11">
        <f>SUM(L14:L26)</f>
        <v>41435.757968578175</v>
      </c>
      <c r="L31" s="15"/>
      <c r="N31" s="17">
        <f>N30/100</f>
        <v>4557.9333765435995</v>
      </c>
    </row>
    <row r="32" spans="2:14" ht="15.75" customHeight="1" x14ac:dyDescent="0.25">
      <c r="B32" s="32" t="s">
        <v>22</v>
      </c>
      <c r="C32" s="38">
        <f>(11/100*L27)</f>
        <v>4557.9333765435995</v>
      </c>
      <c r="L32" s="15"/>
    </row>
    <row r="33" spans="2:12" ht="15.75" customHeight="1" x14ac:dyDescent="0.25">
      <c r="B33" s="32" t="s">
        <v>23</v>
      </c>
      <c r="C33" s="38">
        <f>C31-C32</f>
        <v>36877.824592034573</v>
      </c>
      <c r="L33" s="15"/>
    </row>
    <row r="34" spans="2:12" ht="15.75" customHeight="1" x14ac:dyDescent="0.25"/>
    <row r="35" spans="2:12" ht="15.75" customHeight="1" x14ac:dyDescent="0.25"/>
    <row r="36" spans="2:12" ht="15.75" customHeight="1" x14ac:dyDescent="0.25"/>
    <row r="37" spans="2:12" ht="15.75" customHeight="1" x14ac:dyDescent="0.25"/>
    <row r="38" spans="2:12" ht="15.75" customHeight="1" x14ac:dyDescent="0.25"/>
    <row r="39" spans="2:12" ht="15.75" customHeight="1" x14ac:dyDescent="0.25"/>
    <row r="40" spans="2:12" ht="15.75" customHeight="1" x14ac:dyDescent="0.25"/>
    <row r="41" spans="2:12" ht="15.75" customHeight="1" x14ac:dyDescent="0.25"/>
    <row r="42" spans="2:12" ht="15.75" customHeight="1" x14ac:dyDescent="0.25"/>
    <row r="43" spans="2:12" ht="15.75" customHeight="1" x14ac:dyDescent="0.25"/>
    <row r="44" spans="2:12" ht="15.75" customHeight="1" x14ac:dyDescent="0.25"/>
    <row r="45" spans="2:12" ht="15.75" customHeight="1" x14ac:dyDescent="0.25"/>
    <row r="46" spans="2:12" ht="15.75" customHeight="1" x14ac:dyDescent="0.25"/>
    <row r="47" spans="2:12" ht="15.75" customHeight="1" x14ac:dyDescent="0.25"/>
    <row r="48" spans="2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1">
    <mergeCell ref="F9:G9"/>
  </mergeCells>
  <pageMargins left="0.7" right="0.7" top="0.75" bottom="0.75" header="0.3" footer="0.3"/>
  <ignoredErrors>
    <ignoredError sqref="F14:F2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000"/>
  <sheetViews>
    <sheetView topLeftCell="A3" workbookViewId="0">
      <selection activeCell="A3" sqref="A1:XFD1048576"/>
    </sheetView>
  </sheetViews>
  <sheetFormatPr defaultColWidth="14.42578125" defaultRowHeight="15" customHeight="1" x14ac:dyDescent="0.25"/>
  <cols>
    <col min="1" max="1" width="8.7109375" customWidth="1"/>
    <col min="2" max="2" width="14.85546875" customWidth="1"/>
    <col min="3" max="3" width="27.5703125" customWidth="1"/>
    <col min="4" max="4" width="21.140625" customWidth="1"/>
    <col min="5" max="5" width="18.85546875" customWidth="1"/>
    <col min="6" max="6" width="16.7109375" customWidth="1"/>
    <col min="7" max="7" width="12" customWidth="1"/>
    <col min="8" max="8" width="11.7109375" customWidth="1"/>
    <col min="9" max="9" width="11.85546875" customWidth="1"/>
    <col min="10" max="10" width="11.7109375" customWidth="1"/>
    <col min="11" max="11" width="11.85546875" customWidth="1"/>
    <col min="12" max="12" width="12.5703125" customWidth="1"/>
    <col min="13" max="14" width="10.28515625" customWidth="1"/>
    <col min="15" max="26" width="8.7109375" customWidth="1"/>
  </cols>
  <sheetData>
    <row r="3" spans="2:13" x14ac:dyDescent="0.25">
      <c r="D3" s="1" t="s">
        <v>0</v>
      </c>
      <c r="E3" s="1">
        <v>3</v>
      </c>
    </row>
    <row r="4" spans="2:13" x14ac:dyDescent="0.25">
      <c r="D4" s="2"/>
      <c r="E4" s="2"/>
    </row>
    <row r="7" spans="2:13" x14ac:dyDescent="0.25">
      <c r="B7" s="3" t="s">
        <v>1</v>
      </c>
      <c r="C7" s="3"/>
    </row>
    <row r="8" spans="2:13" x14ac:dyDescent="0.25">
      <c r="B8" s="3" t="s">
        <v>2</v>
      </c>
      <c r="C8" s="3"/>
    </row>
    <row r="9" spans="2:13" x14ac:dyDescent="0.25">
      <c r="B9" s="3" t="s">
        <v>3</v>
      </c>
      <c r="C9" s="4">
        <v>37257</v>
      </c>
    </row>
    <row r="10" spans="2:13" ht="22.5" x14ac:dyDescent="0.25">
      <c r="B10" s="3" t="s">
        <v>4</v>
      </c>
      <c r="C10" s="5">
        <v>44927</v>
      </c>
      <c r="D10" s="6" t="s">
        <v>5</v>
      </c>
      <c r="E10" s="7" t="s">
        <v>6</v>
      </c>
      <c r="M10" s="20"/>
    </row>
    <row r="11" spans="2:13" x14ac:dyDescent="0.25">
      <c r="B11" s="3" t="s">
        <v>7</v>
      </c>
      <c r="C11" s="3" t="s">
        <v>25</v>
      </c>
      <c r="D11" s="19" t="s">
        <v>27</v>
      </c>
    </row>
    <row r="13" spans="2:13" ht="45" x14ac:dyDescent="0.25">
      <c r="B13" s="6" t="s">
        <v>8</v>
      </c>
      <c r="C13" s="6" t="s">
        <v>9</v>
      </c>
      <c r="D13" s="6" t="s">
        <v>10</v>
      </c>
      <c r="E13" s="6" t="s">
        <v>11</v>
      </c>
      <c r="F13" s="18" t="s">
        <v>26</v>
      </c>
      <c r="G13" s="6" t="s">
        <v>12</v>
      </c>
      <c r="H13" s="6" t="s">
        <v>13</v>
      </c>
      <c r="I13" s="6" t="s">
        <v>14</v>
      </c>
      <c r="J13" s="6" t="s">
        <v>15</v>
      </c>
      <c r="K13" s="6" t="s">
        <v>16</v>
      </c>
      <c r="L13" s="3" t="s">
        <v>17</v>
      </c>
    </row>
    <row r="14" spans="2:13" ht="30" x14ac:dyDescent="0.25">
      <c r="B14" s="8">
        <v>37257</v>
      </c>
      <c r="C14" s="9">
        <f>100*E3</f>
        <v>300</v>
      </c>
      <c r="D14" s="6">
        <v>1.4260895200000001</v>
      </c>
      <c r="E14" s="9">
        <f t="shared" ref="E14:E25" si="0">C14*D14</f>
        <v>427.82685600000002</v>
      </c>
      <c r="F14" s="6">
        <v>2.2511964999999998</v>
      </c>
      <c r="G14" s="9">
        <f t="shared" ref="G14:G25" si="1">E14*F14</f>
        <v>963.12232083320396</v>
      </c>
      <c r="H14" s="9" t="s">
        <v>18</v>
      </c>
      <c r="I14" s="10" t="s">
        <v>24</v>
      </c>
      <c r="J14" s="10">
        <v>0.98866807999999995</v>
      </c>
      <c r="K14" s="9">
        <f t="shared" ref="K14:K25" si="2">G14*J14</f>
        <v>952.20829574330776</v>
      </c>
      <c r="L14" s="11">
        <f t="shared" ref="L14:L25" si="3">G14+K14</f>
        <v>1915.3306165765116</v>
      </c>
    </row>
    <row r="15" spans="2:13" ht="30" x14ac:dyDescent="0.25">
      <c r="B15" s="8">
        <v>37288</v>
      </c>
      <c r="C15" s="9">
        <f>100*E3</f>
        <v>300</v>
      </c>
      <c r="D15" s="6">
        <v>1.4260895200000001</v>
      </c>
      <c r="E15" s="9">
        <f t="shared" si="0"/>
        <v>427.82685600000002</v>
      </c>
      <c r="F15" s="6">
        <v>2.2511964999999998</v>
      </c>
      <c r="G15" s="9">
        <f t="shared" si="1"/>
        <v>963.12232083320396</v>
      </c>
      <c r="H15" s="9" t="s">
        <v>18</v>
      </c>
      <c r="I15" s="10" t="s">
        <v>24</v>
      </c>
      <c r="J15" s="10">
        <v>0.98866807999999995</v>
      </c>
      <c r="K15" s="9">
        <f t="shared" si="2"/>
        <v>952.20829574330776</v>
      </c>
      <c r="L15" s="11">
        <f t="shared" si="3"/>
        <v>1915.3306165765116</v>
      </c>
    </row>
    <row r="16" spans="2:13" ht="30" x14ac:dyDescent="0.25">
      <c r="B16" s="8">
        <v>37316</v>
      </c>
      <c r="C16" s="9">
        <f>100*E3</f>
        <v>300</v>
      </c>
      <c r="D16" s="6">
        <v>1.4260895200000001</v>
      </c>
      <c r="E16" s="9">
        <f t="shared" si="0"/>
        <v>427.82685600000002</v>
      </c>
      <c r="F16" s="6">
        <v>2.2511964999999998</v>
      </c>
      <c r="G16" s="9">
        <f t="shared" si="1"/>
        <v>963.12232083320396</v>
      </c>
      <c r="H16" s="9" t="s">
        <v>18</v>
      </c>
      <c r="I16" s="10" t="s">
        <v>24</v>
      </c>
      <c r="J16" s="10">
        <v>0.98866807999999995</v>
      </c>
      <c r="K16" s="9">
        <f t="shared" si="2"/>
        <v>952.20829574330776</v>
      </c>
      <c r="L16" s="11">
        <f t="shared" si="3"/>
        <v>1915.3306165765116</v>
      </c>
    </row>
    <row r="17" spans="2:12" ht="30" x14ac:dyDescent="0.25">
      <c r="B17" s="8">
        <v>37347</v>
      </c>
      <c r="C17" s="9">
        <f>100*E3</f>
        <v>300</v>
      </c>
      <c r="D17" s="6">
        <v>1.4260895200000001</v>
      </c>
      <c r="E17" s="9">
        <f t="shared" si="0"/>
        <v>427.82685600000002</v>
      </c>
      <c r="F17" s="6">
        <v>2.2511964999999998</v>
      </c>
      <c r="G17" s="9">
        <f t="shared" si="1"/>
        <v>963.12232083320396</v>
      </c>
      <c r="H17" s="9" t="s">
        <v>18</v>
      </c>
      <c r="I17" s="10" t="s">
        <v>24</v>
      </c>
      <c r="J17" s="10">
        <v>0.98866807999999995</v>
      </c>
      <c r="K17" s="9">
        <f t="shared" si="2"/>
        <v>952.20829574330776</v>
      </c>
      <c r="L17" s="11">
        <f t="shared" si="3"/>
        <v>1915.3306165765116</v>
      </c>
    </row>
    <row r="18" spans="2:12" ht="30" x14ac:dyDescent="0.25">
      <c r="B18" s="8">
        <v>37377</v>
      </c>
      <c r="C18" s="9">
        <f>100*E3</f>
        <v>300</v>
      </c>
      <c r="D18" s="6">
        <v>1.4260895200000001</v>
      </c>
      <c r="E18" s="9">
        <f t="shared" si="0"/>
        <v>427.82685600000002</v>
      </c>
      <c r="F18" s="6">
        <v>2.2511964999999998</v>
      </c>
      <c r="G18" s="9">
        <f t="shared" si="1"/>
        <v>963.12232083320396</v>
      </c>
      <c r="H18" s="9" t="s">
        <v>18</v>
      </c>
      <c r="I18" s="10" t="s">
        <v>24</v>
      </c>
      <c r="J18" s="10">
        <v>0.98866807999999995</v>
      </c>
      <c r="K18" s="9">
        <f t="shared" si="2"/>
        <v>952.20829574330776</v>
      </c>
      <c r="L18" s="11">
        <f t="shared" si="3"/>
        <v>1915.3306165765116</v>
      </c>
    </row>
    <row r="19" spans="2:12" ht="30" x14ac:dyDescent="0.25">
      <c r="B19" s="8">
        <v>37408</v>
      </c>
      <c r="C19" s="9">
        <f>100*E3</f>
        <v>300</v>
      </c>
      <c r="D19" s="6">
        <v>1.4260895200000001</v>
      </c>
      <c r="E19" s="9">
        <f t="shared" si="0"/>
        <v>427.82685600000002</v>
      </c>
      <c r="F19" s="6">
        <v>2.2511964999999998</v>
      </c>
      <c r="G19" s="9">
        <f t="shared" si="1"/>
        <v>963.12232083320396</v>
      </c>
      <c r="H19" s="9" t="s">
        <v>18</v>
      </c>
      <c r="I19" s="10" t="s">
        <v>24</v>
      </c>
      <c r="J19" s="10">
        <v>0.98866807999999995</v>
      </c>
      <c r="K19" s="9">
        <f t="shared" si="2"/>
        <v>952.20829574330776</v>
      </c>
      <c r="L19" s="11">
        <f t="shared" si="3"/>
        <v>1915.3306165765116</v>
      </c>
    </row>
    <row r="20" spans="2:12" ht="30" x14ac:dyDescent="0.25">
      <c r="B20" s="8">
        <v>37438</v>
      </c>
      <c r="C20" s="9">
        <f>100*E3</f>
        <v>300</v>
      </c>
      <c r="D20" s="6">
        <v>1.4260895200000001</v>
      </c>
      <c r="E20" s="9">
        <f t="shared" si="0"/>
        <v>427.82685600000002</v>
      </c>
      <c r="F20" s="6">
        <v>2.2511964999999998</v>
      </c>
      <c r="G20" s="9">
        <f t="shared" si="1"/>
        <v>963.12232083320396</v>
      </c>
      <c r="H20" s="9" t="s">
        <v>18</v>
      </c>
      <c r="I20" s="10" t="s">
        <v>24</v>
      </c>
      <c r="J20" s="10">
        <v>0.98866807999999995</v>
      </c>
      <c r="K20" s="9">
        <f t="shared" si="2"/>
        <v>952.20829574330776</v>
      </c>
      <c r="L20" s="11">
        <f t="shared" si="3"/>
        <v>1915.3306165765116</v>
      </c>
    </row>
    <row r="21" spans="2:12" ht="15.75" customHeight="1" x14ac:dyDescent="0.25">
      <c r="B21" s="8">
        <v>37469</v>
      </c>
      <c r="C21" s="9">
        <f>100*E3</f>
        <v>300</v>
      </c>
      <c r="D21" s="6">
        <v>1.4260895200000001</v>
      </c>
      <c r="E21" s="9">
        <f t="shared" si="0"/>
        <v>427.82685600000002</v>
      </c>
      <c r="F21" s="6">
        <v>2.2511964999999998</v>
      </c>
      <c r="G21" s="9">
        <f t="shared" si="1"/>
        <v>963.12232083320396</v>
      </c>
      <c r="H21" s="9" t="s">
        <v>18</v>
      </c>
      <c r="I21" s="10" t="s">
        <v>24</v>
      </c>
      <c r="J21" s="10">
        <v>0.98866807999999995</v>
      </c>
      <c r="K21" s="9">
        <f t="shared" si="2"/>
        <v>952.20829574330776</v>
      </c>
      <c r="L21" s="11">
        <f t="shared" si="3"/>
        <v>1915.3306165765116</v>
      </c>
    </row>
    <row r="22" spans="2:12" ht="15.75" customHeight="1" x14ac:dyDescent="0.25">
      <c r="B22" s="8">
        <v>37500</v>
      </c>
      <c r="C22" s="9">
        <f>100*E3</f>
        <v>300</v>
      </c>
      <c r="D22" s="6">
        <v>1.4260895200000001</v>
      </c>
      <c r="E22" s="9">
        <f t="shared" si="0"/>
        <v>427.82685600000002</v>
      </c>
      <c r="F22" s="6">
        <v>2.2511964999999998</v>
      </c>
      <c r="G22" s="9">
        <f t="shared" si="1"/>
        <v>963.12232083320396</v>
      </c>
      <c r="H22" s="9" t="s">
        <v>18</v>
      </c>
      <c r="I22" s="10" t="s">
        <v>24</v>
      </c>
      <c r="J22" s="10">
        <v>0.98866807999999995</v>
      </c>
      <c r="K22" s="9">
        <f t="shared" si="2"/>
        <v>952.20829574330776</v>
      </c>
      <c r="L22" s="11">
        <f t="shared" si="3"/>
        <v>1915.3306165765116</v>
      </c>
    </row>
    <row r="23" spans="2:12" ht="15.75" customHeight="1" x14ac:dyDescent="0.25">
      <c r="B23" s="8">
        <v>37530</v>
      </c>
      <c r="C23" s="9">
        <f>100*E3</f>
        <v>300</v>
      </c>
      <c r="D23" s="6">
        <v>1.4260895200000001</v>
      </c>
      <c r="E23" s="9">
        <f t="shared" si="0"/>
        <v>427.82685600000002</v>
      </c>
      <c r="F23" s="6">
        <v>2.2511964999999998</v>
      </c>
      <c r="G23" s="9">
        <f t="shared" si="1"/>
        <v>963.12232083320396</v>
      </c>
      <c r="H23" s="9" t="s">
        <v>18</v>
      </c>
      <c r="I23" s="10" t="s">
        <v>24</v>
      </c>
      <c r="J23" s="10">
        <v>0.98866807999999995</v>
      </c>
      <c r="K23" s="9">
        <f t="shared" si="2"/>
        <v>952.20829574330776</v>
      </c>
      <c r="L23" s="11">
        <f t="shared" si="3"/>
        <v>1915.3306165765116</v>
      </c>
    </row>
    <row r="24" spans="2:12" ht="15.75" customHeight="1" x14ac:dyDescent="0.25">
      <c r="B24" s="8">
        <v>37561</v>
      </c>
      <c r="C24" s="9">
        <f>100*E3</f>
        <v>300</v>
      </c>
      <c r="D24" s="6">
        <v>1.4260895200000001</v>
      </c>
      <c r="E24" s="9">
        <f t="shared" si="0"/>
        <v>427.82685600000002</v>
      </c>
      <c r="F24" s="6">
        <v>2.2511964999999998</v>
      </c>
      <c r="G24" s="9">
        <f t="shared" si="1"/>
        <v>963.12232083320396</v>
      </c>
      <c r="H24" s="9" t="s">
        <v>18</v>
      </c>
      <c r="I24" s="10" t="s">
        <v>24</v>
      </c>
      <c r="J24" s="10">
        <v>0.98866807999999995</v>
      </c>
      <c r="K24" s="9">
        <f t="shared" si="2"/>
        <v>952.20829574330776</v>
      </c>
      <c r="L24" s="11">
        <f t="shared" si="3"/>
        <v>1915.3306165765116</v>
      </c>
    </row>
    <row r="25" spans="2:12" ht="15.75" customHeight="1" x14ac:dyDescent="0.25">
      <c r="B25" s="8">
        <v>37591</v>
      </c>
      <c r="C25" s="9">
        <f>200*E3</f>
        <v>600</v>
      </c>
      <c r="D25" s="6">
        <v>1.4260895200000001</v>
      </c>
      <c r="E25" s="9">
        <f t="shared" si="0"/>
        <v>855.65371200000004</v>
      </c>
      <c r="F25" s="6">
        <v>2.2511964999999998</v>
      </c>
      <c r="G25" s="9">
        <f t="shared" si="1"/>
        <v>1926.2446416664079</v>
      </c>
      <c r="H25" s="9" t="s">
        <v>18</v>
      </c>
      <c r="I25" s="10" t="s">
        <v>24</v>
      </c>
      <c r="J25" s="10">
        <v>0.98866807999999995</v>
      </c>
      <c r="K25" s="9">
        <f t="shared" si="2"/>
        <v>1904.4165914866155</v>
      </c>
      <c r="L25" s="11">
        <f t="shared" si="3"/>
        <v>3830.6612331530232</v>
      </c>
    </row>
    <row r="26" spans="2:12" ht="15.75" customHeight="1" x14ac:dyDescent="0.25">
      <c r="B26" s="12" t="s">
        <v>19</v>
      </c>
      <c r="C26" s="13">
        <f>SUM(C14:C25)</f>
        <v>3900</v>
      </c>
      <c r="D26" s="12"/>
      <c r="G26" s="13">
        <f>SUM(G14:G25)</f>
        <v>12520.590170831654</v>
      </c>
      <c r="H26" s="13"/>
      <c r="I26" s="12"/>
      <c r="J26" s="12"/>
      <c r="K26" s="12"/>
      <c r="L26" s="14">
        <f>SUM(L14:L25)</f>
        <v>24899.298015494645</v>
      </c>
    </row>
    <row r="27" spans="2:12" ht="15.75" customHeight="1" x14ac:dyDescent="0.25">
      <c r="G27" s="2"/>
      <c r="H27" s="2"/>
      <c r="J27" s="15"/>
    </row>
    <row r="28" spans="2:12" ht="15.75" customHeight="1" x14ac:dyDescent="0.25">
      <c r="J28" s="15"/>
    </row>
    <row r="29" spans="2:12" ht="15.75" customHeight="1" x14ac:dyDescent="0.25">
      <c r="B29" s="15" t="s">
        <v>20</v>
      </c>
      <c r="J29" s="15"/>
      <c r="L29" s="16">
        <f>C30*11</f>
        <v>273892.2781704411</v>
      </c>
    </row>
    <row r="30" spans="2:12" ht="15.75" customHeight="1" x14ac:dyDescent="0.25">
      <c r="B30" s="6" t="s">
        <v>21</v>
      </c>
      <c r="C30" s="9">
        <f>SUM(L14:L25)</f>
        <v>24899.298015494645</v>
      </c>
      <c r="J30" s="15"/>
      <c r="L30" s="17">
        <f>L29/100</f>
        <v>2738.9227817044111</v>
      </c>
    </row>
    <row r="31" spans="2:12" ht="15.75" customHeight="1" x14ac:dyDescent="0.25">
      <c r="B31" s="6" t="s">
        <v>22</v>
      </c>
      <c r="C31" s="9">
        <f>L30</f>
        <v>2738.9227817044111</v>
      </c>
      <c r="J31" s="15"/>
    </row>
    <row r="32" spans="2:12" ht="15.75" customHeight="1" x14ac:dyDescent="0.25">
      <c r="B32" s="6" t="s">
        <v>23</v>
      </c>
      <c r="C32" s="9">
        <f>C30-C31</f>
        <v>22160.375233790233</v>
      </c>
      <c r="J32" s="15"/>
    </row>
    <row r="33" customFormat="1" ht="15.75" customHeight="1" x14ac:dyDescent="0.25"/>
    <row r="34" customFormat="1" ht="15.75" customHeight="1" x14ac:dyDescent="0.25"/>
    <row r="35" customFormat="1" ht="15.75" customHeight="1" x14ac:dyDescent="0.25"/>
    <row r="36" customFormat="1" ht="15.75" customHeight="1" x14ac:dyDescent="0.25"/>
    <row r="37" customFormat="1" ht="15.75" customHeight="1" x14ac:dyDescent="0.25"/>
    <row r="38" customFormat="1" ht="15.75" customHeight="1" x14ac:dyDescent="0.25"/>
    <row r="39" customFormat="1" ht="15.75" customHeight="1" x14ac:dyDescent="0.25"/>
    <row r="40" customFormat="1" ht="15.75" customHeight="1" x14ac:dyDescent="0.25"/>
    <row r="41" customFormat="1" ht="15.75" customHeight="1" x14ac:dyDescent="0.25"/>
    <row r="42" customFormat="1" ht="15.75" customHeight="1" x14ac:dyDescent="0.25"/>
    <row r="43" customFormat="1" ht="15.75" customHeight="1" x14ac:dyDescent="0.25"/>
    <row r="44" customFormat="1" ht="15.75" customHeight="1" x14ac:dyDescent="0.25"/>
    <row r="45" customFormat="1" ht="15.75" customHeight="1" x14ac:dyDescent="0.25"/>
    <row r="46" customFormat="1" ht="15.75" customHeight="1" x14ac:dyDescent="0.25"/>
    <row r="47" customFormat="1" ht="15.75" customHeight="1" x14ac:dyDescent="0.25"/>
    <row r="48" customFormat="1" ht="15.75" customHeight="1" x14ac:dyDescent="0.25"/>
    <row r="49" customFormat="1" ht="15.75" customHeight="1" x14ac:dyDescent="0.25"/>
    <row r="50" customFormat="1" ht="15.75" customHeight="1" x14ac:dyDescent="0.25"/>
    <row r="51" customFormat="1" ht="15.75" customHeight="1" x14ac:dyDescent="0.25"/>
    <row r="52" customFormat="1" ht="15.75" customHeight="1" x14ac:dyDescent="0.25"/>
    <row r="53" customFormat="1" ht="15.75" customHeight="1" x14ac:dyDescent="0.25"/>
    <row r="54" customFormat="1" ht="15.75" customHeight="1" x14ac:dyDescent="0.25"/>
    <row r="55" customFormat="1" ht="15.75" customHeight="1" x14ac:dyDescent="0.25"/>
    <row r="56" customFormat="1" ht="15.75" customHeight="1" x14ac:dyDescent="0.25"/>
    <row r="57" customFormat="1" ht="15.75" customHeight="1" x14ac:dyDescent="0.25"/>
    <row r="58" customFormat="1" ht="15.75" customHeight="1" x14ac:dyDescent="0.25"/>
    <row r="59" customFormat="1" ht="15.75" customHeight="1" x14ac:dyDescent="0.25"/>
    <row r="60" customFormat="1" ht="15.75" customHeight="1" x14ac:dyDescent="0.25"/>
    <row r="61" customFormat="1" ht="15.75" customHeight="1" x14ac:dyDescent="0.25"/>
    <row r="62" customFormat="1" ht="15.75" customHeight="1" x14ac:dyDescent="0.25"/>
    <row r="63" customFormat="1" ht="15.75" customHeight="1" x14ac:dyDescent="0.25"/>
    <row r="64" customFormat="1" ht="15.75" customHeight="1" x14ac:dyDescent="0.25"/>
    <row r="65" customFormat="1" ht="15.75" customHeight="1" x14ac:dyDescent="0.25"/>
    <row r="66" customFormat="1" ht="15.75" customHeight="1" x14ac:dyDescent="0.25"/>
    <row r="67" customFormat="1" ht="15.75" customHeight="1" x14ac:dyDescent="0.25"/>
    <row r="68" customFormat="1" ht="15.75" customHeight="1" x14ac:dyDescent="0.25"/>
    <row r="69" customFormat="1" ht="15.75" customHeight="1" x14ac:dyDescent="0.25"/>
    <row r="70" customFormat="1" ht="15.75" customHeight="1" x14ac:dyDescent="0.25"/>
    <row r="71" customFormat="1" ht="15.75" customHeight="1" x14ac:dyDescent="0.25"/>
    <row r="72" customFormat="1" ht="15.75" customHeight="1" x14ac:dyDescent="0.25"/>
    <row r="73" customFormat="1" ht="15.75" customHeight="1" x14ac:dyDescent="0.25"/>
    <row r="74" customFormat="1" ht="15.75" customHeight="1" x14ac:dyDescent="0.25"/>
    <row r="75" customFormat="1" ht="15.75" customHeight="1" x14ac:dyDescent="0.25"/>
    <row r="76" customFormat="1" ht="15.75" customHeight="1" x14ac:dyDescent="0.25"/>
    <row r="77" customFormat="1" ht="15.75" customHeight="1" x14ac:dyDescent="0.25"/>
    <row r="78" customFormat="1" ht="15.75" customHeight="1" x14ac:dyDescent="0.25"/>
    <row r="79" customFormat="1" ht="15.75" customHeight="1" x14ac:dyDescent="0.25"/>
    <row r="80" customFormat="1" ht="15.75" customHeight="1" x14ac:dyDescent="0.25"/>
    <row r="81" customFormat="1" ht="15.75" customHeight="1" x14ac:dyDescent="0.25"/>
    <row r="82" customFormat="1" ht="15.75" customHeight="1" x14ac:dyDescent="0.25"/>
    <row r="83" customFormat="1" ht="15.75" customHeight="1" x14ac:dyDescent="0.25"/>
    <row r="84" customFormat="1" ht="15.75" customHeight="1" x14ac:dyDescent="0.25"/>
    <row r="85" customFormat="1" ht="15.75" customHeight="1" x14ac:dyDescent="0.25"/>
    <row r="86" customFormat="1" ht="15.75" customHeight="1" x14ac:dyDescent="0.25"/>
    <row r="87" customFormat="1" ht="15.75" customHeight="1" x14ac:dyDescent="0.25"/>
    <row r="88" customFormat="1" ht="15.75" customHeight="1" x14ac:dyDescent="0.25"/>
    <row r="89" customFormat="1" ht="15.75" customHeight="1" x14ac:dyDescent="0.25"/>
    <row r="90" customFormat="1" ht="15.75" customHeight="1" x14ac:dyDescent="0.25"/>
    <row r="91" customFormat="1" ht="15.75" customHeight="1" x14ac:dyDescent="0.25"/>
    <row r="92" customFormat="1" ht="15.75" customHeight="1" x14ac:dyDescent="0.25"/>
    <row r="93" customFormat="1" ht="15.75" customHeight="1" x14ac:dyDescent="0.25"/>
    <row r="94" customFormat="1" ht="15.75" customHeight="1" x14ac:dyDescent="0.25"/>
    <row r="95" customFormat="1" ht="15.75" customHeight="1" x14ac:dyDescent="0.25"/>
    <row r="96" customFormat="1" ht="15.75" customHeight="1" x14ac:dyDescent="0.25"/>
    <row r="97" customFormat="1" ht="15.75" customHeight="1" x14ac:dyDescent="0.25"/>
    <row r="98" customFormat="1" ht="15.75" customHeight="1" x14ac:dyDescent="0.25"/>
    <row r="99" customFormat="1" ht="15.75" customHeight="1" x14ac:dyDescent="0.25"/>
    <row r="100" customFormat="1" ht="15.75" customHeight="1" x14ac:dyDescent="0.25"/>
    <row r="101" customFormat="1" ht="15.75" customHeight="1" x14ac:dyDescent="0.25"/>
    <row r="102" customFormat="1" ht="15.75" customHeight="1" x14ac:dyDescent="0.25"/>
    <row r="103" customFormat="1" ht="15.75" customHeight="1" x14ac:dyDescent="0.25"/>
    <row r="104" customFormat="1" ht="15.75" customHeight="1" x14ac:dyDescent="0.25"/>
    <row r="105" customFormat="1" ht="15.75" customHeight="1" x14ac:dyDescent="0.25"/>
    <row r="106" customFormat="1" ht="15.75" customHeight="1" x14ac:dyDescent="0.25"/>
    <row r="107" customFormat="1" ht="15.75" customHeight="1" x14ac:dyDescent="0.25"/>
    <row r="108" customFormat="1" ht="15.75" customHeight="1" x14ac:dyDescent="0.25"/>
    <row r="109" customFormat="1" ht="15.75" customHeight="1" x14ac:dyDescent="0.25"/>
    <row r="110" customFormat="1" ht="15.75" customHeight="1" x14ac:dyDescent="0.25"/>
    <row r="111" customFormat="1" ht="15.75" customHeight="1" x14ac:dyDescent="0.25"/>
    <row r="112" customFormat="1" ht="15.75" customHeight="1" x14ac:dyDescent="0.25"/>
    <row r="113" customFormat="1" ht="15.75" customHeight="1" x14ac:dyDescent="0.25"/>
    <row r="114" customFormat="1" ht="15.75" customHeight="1" x14ac:dyDescent="0.25"/>
    <row r="115" customFormat="1" ht="15.75" customHeight="1" x14ac:dyDescent="0.25"/>
    <row r="116" customFormat="1" ht="15.75" customHeight="1" x14ac:dyDescent="0.25"/>
    <row r="117" customFormat="1" ht="15.75" customHeight="1" x14ac:dyDescent="0.25"/>
    <row r="118" customFormat="1" ht="15.75" customHeight="1" x14ac:dyDescent="0.25"/>
    <row r="119" customFormat="1" ht="15.75" customHeight="1" x14ac:dyDescent="0.25"/>
    <row r="120" customFormat="1" ht="15.75" customHeight="1" x14ac:dyDescent="0.25"/>
    <row r="121" customFormat="1" ht="15.75" customHeight="1" x14ac:dyDescent="0.25"/>
    <row r="122" customFormat="1" ht="15.75" customHeight="1" x14ac:dyDescent="0.25"/>
    <row r="123" customFormat="1" ht="15.75" customHeight="1" x14ac:dyDescent="0.25"/>
    <row r="124" customFormat="1" ht="15.75" customHeight="1" x14ac:dyDescent="0.25"/>
    <row r="125" customFormat="1" ht="15.75" customHeight="1" x14ac:dyDescent="0.25"/>
    <row r="126" customFormat="1" ht="15.75" customHeight="1" x14ac:dyDescent="0.25"/>
    <row r="127" customFormat="1" ht="15.75" customHeight="1" x14ac:dyDescent="0.25"/>
    <row r="128" customFormat="1" ht="15.75" customHeight="1" x14ac:dyDescent="0.25"/>
    <row r="129" customFormat="1" ht="15.75" customHeight="1" x14ac:dyDescent="0.25"/>
    <row r="130" customFormat="1" ht="15.75" customHeight="1" x14ac:dyDescent="0.25"/>
    <row r="131" customFormat="1" ht="15.75" customHeight="1" x14ac:dyDescent="0.25"/>
    <row r="132" customFormat="1" ht="15.75" customHeight="1" x14ac:dyDescent="0.25"/>
    <row r="133" customFormat="1" ht="15.75" customHeight="1" x14ac:dyDescent="0.25"/>
    <row r="134" customFormat="1" ht="15.75" customHeight="1" x14ac:dyDescent="0.25"/>
    <row r="135" customFormat="1" ht="15.75" customHeight="1" x14ac:dyDescent="0.25"/>
    <row r="136" customFormat="1" ht="15.75" customHeight="1" x14ac:dyDescent="0.25"/>
    <row r="137" customFormat="1" ht="15.75" customHeight="1" x14ac:dyDescent="0.25"/>
    <row r="138" customFormat="1" ht="15.75" customHeight="1" x14ac:dyDescent="0.25"/>
    <row r="139" customFormat="1" ht="15.75" customHeight="1" x14ac:dyDescent="0.25"/>
    <row r="140" customFormat="1" ht="15.75" customHeight="1" x14ac:dyDescent="0.25"/>
    <row r="141" customFormat="1" ht="15.75" customHeight="1" x14ac:dyDescent="0.25"/>
    <row r="142" customFormat="1" ht="15.75" customHeight="1" x14ac:dyDescent="0.25"/>
    <row r="143" customFormat="1" ht="15.75" customHeight="1" x14ac:dyDescent="0.25"/>
    <row r="144" customFormat="1" ht="15.75" customHeight="1" x14ac:dyDescent="0.25"/>
    <row r="145" customFormat="1" ht="15.75" customHeight="1" x14ac:dyDescent="0.25"/>
    <row r="146" customFormat="1" ht="15.75" customHeight="1" x14ac:dyDescent="0.25"/>
    <row r="147" customFormat="1" ht="15.75" customHeight="1" x14ac:dyDescent="0.25"/>
    <row r="148" customFormat="1" ht="15.75" customHeight="1" x14ac:dyDescent="0.25"/>
    <row r="149" customFormat="1" ht="15.75" customHeight="1" x14ac:dyDescent="0.25"/>
    <row r="150" customFormat="1" ht="15.75" customHeight="1" x14ac:dyDescent="0.25"/>
    <row r="151" customFormat="1" ht="15.75" customHeight="1" x14ac:dyDescent="0.25"/>
    <row r="152" customFormat="1" ht="15.75" customHeight="1" x14ac:dyDescent="0.25"/>
    <row r="153" customFormat="1" ht="15.75" customHeight="1" x14ac:dyDescent="0.25"/>
    <row r="154" customFormat="1" ht="15.75" customHeight="1" x14ac:dyDescent="0.25"/>
    <row r="155" customFormat="1" ht="15.75" customHeight="1" x14ac:dyDescent="0.25"/>
    <row r="156" customFormat="1" ht="15.75" customHeight="1" x14ac:dyDescent="0.25"/>
    <row r="157" customFormat="1" ht="15.75" customHeight="1" x14ac:dyDescent="0.25"/>
    <row r="158" customFormat="1" ht="15.75" customHeight="1" x14ac:dyDescent="0.25"/>
    <row r="159" customFormat="1" ht="15.75" customHeight="1" x14ac:dyDescent="0.25"/>
    <row r="160" customFormat="1" ht="15.75" customHeight="1" x14ac:dyDescent="0.25"/>
    <row r="161" customFormat="1" ht="15.75" customHeight="1" x14ac:dyDescent="0.25"/>
    <row r="162" customFormat="1" ht="15.75" customHeight="1" x14ac:dyDescent="0.25"/>
    <row r="163" customFormat="1" ht="15.75" customHeight="1" x14ac:dyDescent="0.25"/>
    <row r="164" customFormat="1" ht="15.75" customHeight="1" x14ac:dyDescent="0.25"/>
    <row r="165" customFormat="1" ht="15.75" customHeight="1" x14ac:dyDescent="0.25"/>
    <row r="166" customFormat="1" ht="15.75" customHeight="1" x14ac:dyDescent="0.25"/>
    <row r="167" customFormat="1" ht="15.75" customHeight="1" x14ac:dyDescent="0.25"/>
    <row r="168" customFormat="1" ht="15.75" customHeight="1" x14ac:dyDescent="0.25"/>
    <row r="169" customFormat="1" ht="15.75" customHeight="1" x14ac:dyDescent="0.25"/>
    <row r="170" customFormat="1" ht="15.75" customHeight="1" x14ac:dyDescent="0.25"/>
    <row r="171" customFormat="1" ht="15.75" customHeight="1" x14ac:dyDescent="0.25"/>
    <row r="172" customFormat="1" ht="15.75" customHeight="1" x14ac:dyDescent="0.25"/>
    <row r="173" customFormat="1" ht="15.75" customHeight="1" x14ac:dyDescent="0.25"/>
    <row r="174" customFormat="1" ht="15.75" customHeight="1" x14ac:dyDescent="0.25"/>
    <row r="175" customFormat="1" ht="15.75" customHeight="1" x14ac:dyDescent="0.25"/>
    <row r="176" customFormat="1" ht="15.75" customHeight="1" x14ac:dyDescent="0.25"/>
    <row r="177" customFormat="1" ht="15.75" customHeight="1" x14ac:dyDescent="0.25"/>
    <row r="178" customFormat="1" ht="15.75" customHeight="1" x14ac:dyDescent="0.25"/>
    <row r="179" customFormat="1" ht="15.75" customHeight="1" x14ac:dyDescent="0.25"/>
    <row r="180" customFormat="1" ht="15.75" customHeight="1" x14ac:dyDescent="0.25"/>
    <row r="181" customFormat="1" ht="15.75" customHeight="1" x14ac:dyDescent="0.25"/>
    <row r="182" customFormat="1" ht="15.75" customHeight="1" x14ac:dyDescent="0.25"/>
    <row r="183" customFormat="1" ht="15.75" customHeight="1" x14ac:dyDescent="0.25"/>
    <row r="184" customFormat="1" ht="15.75" customHeight="1" x14ac:dyDescent="0.25"/>
    <row r="185" customFormat="1" ht="15.75" customHeight="1" x14ac:dyDescent="0.25"/>
    <row r="186" customFormat="1" ht="15.75" customHeight="1" x14ac:dyDescent="0.25"/>
    <row r="187" customFormat="1" ht="15.75" customHeight="1" x14ac:dyDescent="0.25"/>
    <row r="188" customFormat="1" ht="15.75" customHeight="1" x14ac:dyDescent="0.25"/>
    <row r="189" customFormat="1" ht="15.75" customHeight="1" x14ac:dyDescent="0.25"/>
    <row r="190" customFormat="1" ht="15.75" customHeight="1" x14ac:dyDescent="0.25"/>
    <row r="191" customFormat="1" ht="15.75" customHeight="1" x14ac:dyDescent="0.25"/>
    <row r="192" customFormat="1" ht="15.75" customHeight="1" x14ac:dyDescent="0.25"/>
    <row r="193" customFormat="1" ht="15.75" customHeight="1" x14ac:dyDescent="0.25"/>
    <row r="194" customFormat="1" ht="15.75" customHeight="1" x14ac:dyDescent="0.25"/>
    <row r="195" customFormat="1" ht="15.75" customHeight="1" x14ac:dyDescent="0.25"/>
    <row r="196" customFormat="1" ht="15.75" customHeight="1" x14ac:dyDescent="0.25"/>
    <row r="197" customFormat="1" ht="15.75" customHeight="1" x14ac:dyDescent="0.25"/>
    <row r="198" customFormat="1" ht="15.75" customHeight="1" x14ac:dyDescent="0.25"/>
    <row r="199" customFormat="1" ht="15.75" customHeight="1" x14ac:dyDescent="0.25"/>
    <row r="200" customFormat="1" ht="15.75" customHeight="1" x14ac:dyDescent="0.25"/>
    <row r="201" customFormat="1" ht="15.75" customHeight="1" x14ac:dyDescent="0.25"/>
    <row r="202" customFormat="1" ht="15.75" customHeight="1" x14ac:dyDescent="0.25"/>
    <row r="203" customFormat="1" ht="15.75" customHeight="1" x14ac:dyDescent="0.25"/>
    <row r="204" customFormat="1" ht="15.75" customHeight="1" x14ac:dyDescent="0.25"/>
    <row r="205" customFormat="1" ht="15.75" customHeight="1" x14ac:dyDescent="0.25"/>
    <row r="206" customFormat="1" ht="15.75" customHeight="1" x14ac:dyDescent="0.25"/>
    <row r="207" customFormat="1" ht="15.75" customHeight="1" x14ac:dyDescent="0.25"/>
    <row r="208" customFormat="1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B49E-3EC2-478C-A123-02B37DF5846B}">
  <dimension ref="C3:L20"/>
  <sheetViews>
    <sheetView workbookViewId="0">
      <selection activeCell="E8" sqref="E8"/>
    </sheetView>
  </sheetViews>
  <sheetFormatPr defaultRowHeight="15" x14ac:dyDescent="0.25"/>
  <cols>
    <col min="3" max="3" width="17.85546875" customWidth="1"/>
    <col min="4" max="4" width="17.7109375" customWidth="1"/>
    <col min="5" max="5" width="17.85546875" customWidth="1"/>
    <col min="6" max="6" width="17.42578125" customWidth="1"/>
    <col min="7" max="7" width="18" customWidth="1"/>
    <col min="8" max="8" width="17.7109375" customWidth="1"/>
    <col min="9" max="9" width="17.5703125" customWidth="1"/>
    <col min="10" max="11" width="17.7109375" customWidth="1"/>
  </cols>
  <sheetData>
    <row r="3" spans="3:12" x14ac:dyDescent="0.25">
      <c r="E3" s="24" t="s">
        <v>38</v>
      </c>
      <c r="F3">
        <v>1</v>
      </c>
    </row>
    <row r="7" spans="3:12" s="21" customFormat="1" ht="42.75" x14ac:dyDescent="0.25">
      <c r="C7" s="22" t="s">
        <v>28</v>
      </c>
      <c r="D7" s="22" t="s">
        <v>29</v>
      </c>
      <c r="E7" s="22" t="s">
        <v>30</v>
      </c>
      <c r="F7" s="22" t="s">
        <v>31</v>
      </c>
      <c r="G7" s="22" t="s">
        <v>32</v>
      </c>
      <c r="H7" s="22" t="s">
        <v>33</v>
      </c>
      <c r="I7" s="22" t="s">
        <v>34</v>
      </c>
      <c r="J7" s="22" t="s">
        <v>35</v>
      </c>
      <c r="K7" s="22" t="s">
        <v>36</v>
      </c>
      <c r="L7" s="23"/>
    </row>
    <row r="8" spans="3:12" x14ac:dyDescent="0.25">
      <c r="C8" s="8">
        <v>37257</v>
      </c>
      <c r="D8" s="21">
        <f>100*F3</f>
        <v>100</v>
      </c>
      <c r="E8" s="21" t="e" cm="1">
        <f t="array" ref="E8">D8 * (1 + IPCA-E)</f>
        <v>#NAME?</v>
      </c>
      <c r="F8" s="21"/>
    </row>
    <row r="9" spans="3:12" x14ac:dyDescent="0.25">
      <c r="C9" s="8">
        <v>37288</v>
      </c>
      <c r="D9" s="21">
        <f>100*F3</f>
        <v>100</v>
      </c>
      <c r="E9" s="21"/>
      <c r="F9" s="21"/>
    </row>
    <row r="10" spans="3:12" x14ac:dyDescent="0.25">
      <c r="C10" s="8">
        <v>37316</v>
      </c>
      <c r="D10" s="21">
        <f>100*F3</f>
        <v>100</v>
      </c>
      <c r="E10" s="21"/>
      <c r="F10" s="21"/>
    </row>
    <row r="11" spans="3:12" x14ac:dyDescent="0.25">
      <c r="C11" s="8">
        <v>37347</v>
      </c>
      <c r="D11" s="21">
        <f>100*F3</f>
        <v>100</v>
      </c>
      <c r="E11" s="21"/>
      <c r="F11" s="21"/>
    </row>
    <row r="12" spans="3:12" x14ac:dyDescent="0.25">
      <c r="C12" s="8">
        <v>37377</v>
      </c>
      <c r="D12" s="21">
        <f>100*F3</f>
        <v>100</v>
      </c>
      <c r="E12" s="21"/>
      <c r="F12" s="21"/>
    </row>
    <row r="13" spans="3:12" x14ac:dyDescent="0.25">
      <c r="C13" s="8">
        <v>37408</v>
      </c>
      <c r="D13" s="21">
        <f>100*F3</f>
        <v>100</v>
      </c>
      <c r="E13" s="21"/>
      <c r="F13" s="21"/>
    </row>
    <row r="14" spans="3:12" x14ac:dyDescent="0.25">
      <c r="C14" s="8">
        <v>37438</v>
      </c>
      <c r="D14" s="21">
        <f>100*F3</f>
        <v>100</v>
      </c>
      <c r="E14" s="21"/>
      <c r="F14" s="21"/>
    </row>
    <row r="15" spans="3:12" x14ac:dyDescent="0.25">
      <c r="C15" s="8">
        <v>37469</v>
      </c>
      <c r="D15" s="21">
        <f>100*F3</f>
        <v>100</v>
      </c>
      <c r="E15" s="21"/>
      <c r="F15" s="21"/>
    </row>
    <row r="16" spans="3:12" x14ac:dyDescent="0.25">
      <c r="C16" s="8">
        <v>37500</v>
      </c>
      <c r="D16" s="21">
        <f>100*F3</f>
        <v>100</v>
      </c>
      <c r="E16" s="21"/>
      <c r="F16" s="21"/>
    </row>
    <row r="17" spans="3:4" x14ac:dyDescent="0.25">
      <c r="C17" s="8">
        <v>37530</v>
      </c>
      <c r="D17" s="21">
        <f>100*F3</f>
        <v>100</v>
      </c>
    </row>
    <row r="18" spans="3:4" x14ac:dyDescent="0.25">
      <c r="C18" s="8">
        <v>37561</v>
      </c>
      <c r="D18" s="21">
        <f>100*F3</f>
        <v>100</v>
      </c>
    </row>
    <row r="19" spans="3:4" x14ac:dyDescent="0.25">
      <c r="C19" s="8">
        <v>37591</v>
      </c>
      <c r="D19" s="21">
        <f>100*F3</f>
        <v>100</v>
      </c>
    </row>
    <row r="20" spans="3:4" x14ac:dyDescent="0.25">
      <c r="C20" s="25" t="s">
        <v>37</v>
      </c>
      <c r="D20">
        <f>100*F3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 atualizada</vt:lpstr>
      <vt:lpstr>Planilha1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W Formaggini</dc:creator>
  <cp:lastModifiedBy>Liz Werner</cp:lastModifiedBy>
  <dcterms:created xsi:type="dcterms:W3CDTF">2023-02-20T17:35:27Z</dcterms:created>
  <dcterms:modified xsi:type="dcterms:W3CDTF">2023-10-30T22:59:06Z</dcterms:modified>
</cp:coreProperties>
</file>