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IT Bombay\Financial Bootcamp\"/>
    </mc:Choice>
  </mc:AlternateContent>
  <xr:revisionPtr revIDLastSave="0" documentId="13_ncr:1_{458906DD-A600-425B-82B2-E85C5481B0E7}" xr6:coauthVersionLast="45" xr6:coauthVersionMax="45" xr10:uidLastSave="{00000000-0000-0000-0000-000000000000}"/>
  <bookViews>
    <workbookView xWindow="-108" yWindow="-108" windowWidth="23256" windowHeight="12576" activeTab="4" xr2:uid="{B18FB1D1-DA3A-4B97-815C-17D9D99C3C72}"/>
  </bookViews>
  <sheets>
    <sheet name="Question 1" sheetId="37" r:id="rId1"/>
    <sheet name="Question 2" sheetId="38" r:id="rId2"/>
    <sheet name="Question 3" sheetId="29" r:id="rId3"/>
    <sheet name="Question 4" sheetId="30" r:id="rId4"/>
    <sheet name="Question 5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2" l="1"/>
  <c r="K21" i="30"/>
  <c r="K14" i="30"/>
  <c r="D30" i="29"/>
  <c r="D29" i="29"/>
  <c r="D27" i="29"/>
  <c r="K22" i="30"/>
  <c r="K10" i="30"/>
  <c r="K16" i="30" s="1"/>
  <c r="K27" i="30"/>
  <c r="K26" i="30"/>
  <c r="K25" i="30"/>
  <c r="K24" i="30"/>
  <c r="K23" i="30"/>
  <c r="K9" i="30"/>
  <c r="K20" i="30"/>
  <c r="K19" i="30"/>
  <c r="K18" i="30"/>
  <c r="K15" i="30"/>
  <c r="K13" i="30"/>
  <c r="K12" i="30"/>
  <c r="K11" i="30"/>
  <c r="K8" i="30"/>
  <c r="K7" i="30"/>
  <c r="K6" i="30"/>
  <c r="K5" i="30"/>
  <c r="K4" i="30"/>
  <c r="D18" i="29"/>
  <c r="D24" i="29" s="1"/>
  <c r="D21" i="29"/>
  <c r="D22" i="29"/>
  <c r="D20" i="29"/>
  <c r="D16" i="29"/>
  <c r="D19" i="29"/>
  <c r="D15" i="29"/>
  <c r="L5" i="38"/>
  <c r="M7" i="37"/>
  <c r="M5" i="37"/>
  <c r="M4" i="37"/>
  <c r="D17" i="29" l="1"/>
  <c r="D25" i="29" s="1"/>
</calcChain>
</file>

<file path=xl/sharedStrings.xml><?xml version="1.0" encoding="utf-8"?>
<sst xmlns="http://schemas.openxmlformats.org/spreadsheetml/2006/main" count="110" uniqueCount="88">
  <si>
    <t>Depreciation</t>
  </si>
  <si>
    <t>Tax Rate</t>
  </si>
  <si>
    <t>EBIT</t>
  </si>
  <si>
    <t>Net Profit</t>
  </si>
  <si>
    <t>Revenue from Operations</t>
  </si>
  <si>
    <t>Other Income</t>
  </si>
  <si>
    <t>Cost of Materials Consumed</t>
  </si>
  <si>
    <t>Fees to collection centers/channel partners</t>
  </si>
  <si>
    <t>Employee Benefits Expense</t>
  </si>
  <si>
    <t>Other Expenses</t>
  </si>
  <si>
    <t>Rs. In crores</t>
  </si>
  <si>
    <t>Particulars</t>
  </si>
  <si>
    <t>Finance Cost</t>
  </si>
  <si>
    <t>Property, plant and equipment</t>
  </si>
  <si>
    <t>Capital work-in-progress</t>
  </si>
  <si>
    <t>Other non-current assets</t>
  </si>
  <si>
    <t>Inventories</t>
  </si>
  <si>
    <t>Trade receivables</t>
  </si>
  <si>
    <t>Cash and bank balance</t>
  </si>
  <si>
    <t>Other current assets</t>
  </si>
  <si>
    <t>Equity Share Capital</t>
  </si>
  <si>
    <t>Long term borrowings</t>
  </si>
  <si>
    <t>Long Term Provisions</t>
  </si>
  <si>
    <t>Short term borrowings</t>
  </si>
  <si>
    <t>Trade Payables</t>
  </si>
  <si>
    <t>Other current  Liabilities</t>
  </si>
  <si>
    <t>Short Term provisions</t>
  </si>
  <si>
    <t>Goodwill</t>
  </si>
  <si>
    <t>Other Equity</t>
  </si>
  <si>
    <t>Long term investments</t>
  </si>
  <si>
    <t>Short term Investments</t>
  </si>
  <si>
    <t>Short term loans and advances given</t>
  </si>
  <si>
    <t xml:space="preserve">Create a Balance sheet for a manufacturing company Z Ltd with the help of following data </t>
  </si>
  <si>
    <t>Increase in trade receivables</t>
  </si>
  <si>
    <t>Decrease in inventories</t>
  </si>
  <si>
    <t>Increase in trade payables</t>
  </si>
  <si>
    <t>Investment in mutual funds</t>
  </si>
  <si>
    <t>Increase in Borrowings</t>
  </si>
  <si>
    <t>Dividends Paid</t>
  </si>
  <si>
    <t>Purchase of Treasury Shares</t>
  </si>
  <si>
    <t>In the Current financial Year an asset was sold for Rs.5750 at a loss of Rs.500</t>
  </si>
  <si>
    <t>Additionally Following information is provided:</t>
  </si>
  <si>
    <t>Create a Profit and loss statement for a pathological laboratory company ABC with the help of following data and also compute EBIT and EBITDA</t>
  </si>
  <si>
    <t>Rs. in crores</t>
  </si>
  <si>
    <t>Deferred tax liabilities (Long term)</t>
  </si>
  <si>
    <t>Deferred tax assets (Long Term)</t>
  </si>
  <si>
    <t>Compute Cash flow from operations, Cash flow from investing and Cash flow from financing activity from the data given below:</t>
  </si>
  <si>
    <t>In the Current financial year mutual funds were sold for Rs.3250 at a profit of Rs.250</t>
  </si>
  <si>
    <t>Proceeds from Issue of fresh equity shares</t>
  </si>
  <si>
    <t>Refer to the balance sheet of Mahindra and Mahindra Ltd given below and answer the following questions:</t>
  </si>
  <si>
    <t>The total borrowings of the company have increased by what amount in FY19 when Compared with FY18.</t>
  </si>
  <si>
    <t>What is the total investments of the company in FY19.</t>
  </si>
  <si>
    <t>Refer to profit &amp; loss statement of Mahindra and Mahindra Ltd given below and answer the following questions:</t>
  </si>
  <si>
    <t>Which is the largest cost for the company?</t>
  </si>
  <si>
    <t>What is company's net profit in FY19?</t>
  </si>
  <si>
    <t>Calculate company's EBIT in FY19.</t>
  </si>
  <si>
    <t>State company's total employee cost in FY19.</t>
  </si>
  <si>
    <t>Company's trade payables have increased by what amount in FY19 when compared with FY18?</t>
  </si>
  <si>
    <t>State the level of company's inventory in FY19.</t>
  </si>
  <si>
    <t>Company's operating revenue has increased by what percentage in FY19 when compared with FY18?</t>
  </si>
  <si>
    <t>Company has invested the largest sum of its capital in which asset?</t>
  </si>
  <si>
    <r>
      <rPr>
        <b/>
        <sz val="22"/>
        <color rgb="FF00B050"/>
        <rFont val="Times New Roman"/>
        <family val="1"/>
      </rPr>
      <t>Fin</t>
    </r>
    <r>
      <rPr>
        <b/>
        <sz val="22"/>
        <color theme="1" tint="0.34998626667073579"/>
        <rFont val="Times New Roman"/>
        <family val="1"/>
      </rPr>
      <t>Shiksha</t>
    </r>
  </si>
  <si>
    <t xml:space="preserve">My Answers </t>
  </si>
  <si>
    <t>My Answers</t>
  </si>
  <si>
    <t>Cost of material consumed</t>
  </si>
  <si>
    <t>Profit and loss Statement</t>
  </si>
  <si>
    <t xml:space="preserve">Cost of Material Consumed </t>
  </si>
  <si>
    <t>Empolyee Benefits Expenses</t>
  </si>
  <si>
    <t xml:space="preserve">Depreciation </t>
  </si>
  <si>
    <t>EBITDA</t>
  </si>
  <si>
    <t>Taxes Rate</t>
  </si>
  <si>
    <t>Balance Statement</t>
  </si>
  <si>
    <t>Property, Plant and Equipment</t>
  </si>
  <si>
    <t>Long-term investments</t>
  </si>
  <si>
    <t>Capital work in process</t>
  </si>
  <si>
    <t>Cash and Bank balance</t>
  </si>
  <si>
    <t>Other current assests</t>
  </si>
  <si>
    <t>Equity share capital</t>
  </si>
  <si>
    <t>Deferred tax liabilities</t>
  </si>
  <si>
    <t>Long-term borrowing</t>
  </si>
  <si>
    <t>Short-term investments</t>
  </si>
  <si>
    <t>Short term loans and advances</t>
  </si>
  <si>
    <t>Short Term borrowing</t>
  </si>
  <si>
    <t>My Answer</t>
  </si>
  <si>
    <t>Long term Investments</t>
  </si>
  <si>
    <r>
      <rPr>
        <b/>
        <sz val="12"/>
        <color rgb="FF00B050"/>
        <rFont val="Times New Roman"/>
        <family val="1"/>
      </rPr>
      <t>Fin</t>
    </r>
    <r>
      <rPr>
        <b/>
        <sz val="12"/>
        <color theme="1" tint="0.34998626667073579"/>
        <rFont val="Times New Roman"/>
        <family val="1"/>
      </rPr>
      <t>Shiksha</t>
    </r>
  </si>
  <si>
    <t>Net Profit Before Tax</t>
  </si>
  <si>
    <t>Trade Recievables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</si>
</sst>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Times New Roman"/>
      <family val="1"/>
    </font>
    <font>
      <b/>
      <sz val="22"/>
      <color rgb="FF00B050"/>
      <name val="Times New Roman"/>
      <family val="1"/>
    </font>
    <font>
      <b/>
      <sz val="22"/>
      <color theme="1" tint="0.3499862666707357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 tint="0.3499862666707357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6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1" applyFont="1" applyBorder="1"/>
    <xf numFmtId="0" fontId="6" fillId="0" borderId="1" xfId="0" applyFont="1" applyBorder="1"/>
    <xf numFmtId="0" fontId="8" fillId="0" borderId="1" xfId="1" applyFont="1" applyFill="1" applyBorder="1"/>
    <xf numFmtId="9" fontId="6" fillId="0" borderId="1" xfId="0" applyNumberFormat="1" applyFont="1" applyBorder="1"/>
    <xf numFmtId="9" fontId="6" fillId="0" borderId="0" xfId="0" applyNumberFormat="1" applyFont="1"/>
    <xf numFmtId="0" fontId="9" fillId="0" borderId="1" xfId="0" applyFont="1" applyBorder="1"/>
    <xf numFmtId="3" fontId="6" fillId="4" borderId="1" xfId="0" applyNumberFormat="1" applyFont="1" applyFill="1" applyBorder="1"/>
    <xf numFmtId="0" fontId="8" fillId="4" borderId="1" xfId="1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3" fontId="10" fillId="4" borderId="1" xfId="0" applyNumberFormat="1" applyFont="1" applyFill="1" applyBorder="1" applyAlignment="1">
      <alignment horizontal="left"/>
    </xf>
    <xf numFmtId="3" fontId="10" fillId="4" borderId="1" xfId="0" applyNumberFormat="1" applyFont="1" applyFill="1" applyBorder="1"/>
    <xf numFmtId="0" fontId="6" fillId="3" borderId="0" xfId="0" applyFont="1" applyFill="1"/>
    <xf numFmtId="164" fontId="10" fillId="4" borderId="1" xfId="0" applyNumberFormat="1" applyFont="1" applyFill="1" applyBorder="1" applyAlignment="1"/>
    <xf numFmtId="3" fontId="10" fillId="0" borderId="0" xfId="0" applyNumberFormat="1" applyFont="1"/>
    <xf numFmtId="0" fontId="6" fillId="0" borderId="0" xfId="0" applyFont="1" applyBorder="1"/>
    <xf numFmtId="0" fontId="6" fillId="5" borderId="0" xfId="0" applyFont="1" applyFill="1"/>
    <xf numFmtId="0" fontId="7" fillId="5" borderId="0" xfId="0" applyFont="1" applyFill="1"/>
    <xf numFmtId="0" fontId="11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9" fontId="9" fillId="0" borderId="0" xfId="2" applyFont="1"/>
    <xf numFmtId="3" fontId="6" fillId="0" borderId="1" xfId="0" applyNumberFormat="1" applyFont="1" applyBorder="1"/>
    <xf numFmtId="3" fontId="10" fillId="0" borderId="1" xfId="0" applyNumberFormat="1" applyFont="1" applyBorder="1"/>
    <xf numFmtId="0" fontId="6" fillId="0" borderId="0" xfId="0" applyFont="1" applyFill="1" applyBorder="1"/>
  </cellXfs>
  <cellStyles count="4">
    <cellStyle name="Comma 2" xfId="3" xr:uid="{93F4289A-8702-423B-A9C5-1A8B82414A25}"/>
    <cellStyle name="Normal" xfId="0" builtinId="0"/>
    <cellStyle name="Normal 2" xfId="1" xr:uid="{B37850AE-5F1B-4629-8023-5254CC24672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10</xdr:row>
      <xdr:rowOff>38099</xdr:rowOff>
    </xdr:from>
    <xdr:to>
      <xdr:col>10</xdr:col>
      <xdr:colOff>533399</xdr:colOff>
      <xdr:row>39</xdr:row>
      <xdr:rowOff>44628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15E1B-0AA8-4B0F-92E7-20C6900E7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b="1083"/>
        <a:stretch/>
      </xdr:blipFill>
      <xdr:spPr>
        <a:xfrm>
          <a:off x="440054" y="2049779"/>
          <a:ext cx="7271385" cy="5089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9</xdr:row>
      <xdr:rowOff>1905</xdr:rowOff>
    </xdr:from>
    <xdr:to>
      <xdr:col>10</xdr:col>
      <xdr:colOff>121727</xdr:colOff>
      <xdr:row>23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2CAE6F-24F3-4AC4-BF70-4E06271FAC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1263"/>
        <a:stretch/>
      </xdr:blipFill>
      <xdr:spPr>
        <a:xfrm>
          <a:off x="459104" y="1830705"/>
          <a:ext cx="6840663" cy="2931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BD63-0AED-4BC8-8DCD-CDF9E575627C}">
  <dimension ref="A1:N8"/>
  <sheetViews>
    <sheetView topLeftCell="A4" zoomScale="115" zoomScaleNormal="115" workbookViewId="0">
      <selection activeCell="M7" sqref="M7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16384" width="8.88671875" style="2"/>
  </cols>
  <sheetData>
    <row r="1" spans="1:14" ht="27.6" x14ac:dyDescent="0.45">
      <c r="A1" s="1" t="s">
        <v>61</v>
      </c>
      <c r="B1" s="1"/>
    </row>
    <row r="2" spans="1:14" x14ac:dyDescent="0.25">
      <c r="B2" s="2" t="s">
        <v>49</v>
      </c>
    </row>
    <row r="3" spans="1:14" x14ac:dyDescent="0.25">
      <c r="M3" s="4" t="s">
        <v>62</v>
      </c>
      <c r="N3" s="4"/>
    </row>
    <row r="4" spans="1:14" x14ac:dyDescent="0.25">
      <c r="A4" s="2">
        <v>1</v>
      </c>
      <c r="B4" s="2" t="s">
        <v>51</v>
      </c>
      <c r="L4" s="2">
        <v>1</v>
      </c>
      <c r="M4" s="2">
        <f>2983.27+19032.07</f>
        <v>22015.34</v>
      </c>
    </row>
    <row r="5" spans="1:14" x14ac:dyDescent="0.25">
      <c r="A5" s="2">
        <v>2</v>
      </c>
      <c r="B5" s="2" t="s">
        <v>57</v>
      </c>
      <c r="L5" s="2">
        <v>2</v>
      </c>
      <c r="M5" s="2">
        <f>9559.17+118.98-8441.61-161.79</f>
        <v>1074.7499999999991</v>
      </c>
    </row>
    <row r="6" spans="1:14" x14ac:dyDescent="0.25">
      <c r="A6" s="2">
        <v>3</v>
      </c>
      <c r="B6" s="2" t="s">
        <v>58</v>
      </c>
      <c r="L6" s="2">
        <v>3</v>
      </c>
      <c r="M6" s="2">
        <v>3839.27</v>
      </c>
    </row>
    <row r="7" spans="1:14" x14ac:dyDescent="0.25">
      <c r="A7" s="2">
        <v>4</v>
      </c>
      <c r="B7" s="2" t="s">
        <v>50</v>
      </c>
      <c r="L7" s="2">
        <v>4</v>
      </c>
      <c r="M7" s="2">
        <f>2031.78+448.54-2195.9-668.47</f>
        <v>-384.04999999999995</v>
      </c>
    </row>
    <row r="8" spans="1:14" x14ac:dyDescent="0.25">
      <c r="A8" s="2">
        <v>5</v>
      </c>
      <c r="B8" s="2" t="s">
        <v>60</v>
      </c>
      <c r="L8" s="2">
        <v>5</v>
      </c>
      <c r="M8" s="2" t="s">
        <v>84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5D60-63C7-4DE9-9F47-9C77DE6D1FBE}">
  <dimension ref="A1:M28"/>
  <sheetViews>
    <sheetView zoomScaleNormal="100" workbookViewId="0">
      <selection activeCell="L8" sqref="L8"/>
    </sheetView>
  </sheetViews>
  <sheetFormatPr defaultRowHeight="15.6" x14ac:dyDescent="0.3"/>
  <cols>
    <col min="1" max="1" width="6" style="26" customWidth="1"/>
    <col min="2" max="2" width="21.5546875" style="26" customWidth="1"/>
    <col min="3" max="3" width="14.88671875" style="26" customWidth="1"/>
    <col min="4" max="16384" width="8.88671875" style="26"/>
  </cols>
  <sheetData>
    <row r="1" spans="1:13" x14ac:dyDescent="0.3">
      <c r="A1" s="25" t="s">
        <v>85</v>
      </c>
      <c r="B1" s="25"/>
    </row>
    <row r="2" spans="1:13" x14ac:dyDescent="0.3">
      <c r="B2" s="26" t="s">
        <v>52</v>
      </c>
    </row>
    <row r="3" spans="1:13" x14ac:dyDescent="0.3">
      <c r="L3" s="27" t="s">
        <v>63</v>
      </c>
      <c r="M3" s="27"/>
    </row>
    <row r="4" spans="1:13" x14ac:dyDescent="0.3">
      <c r="A4" s="26">
        <v>1</v>
      </c>
      <c r="B4" s="26" t="s">
        <v>53</v>
      </c>
      <c r="K4" s="26">
        <v>1</v>
      </c>
      <c r="L4" s="26" t="s">
        <v>64</v>
      </c>
    </row>
    <row r="5" spans="1:13" x14ac:dyDescent="0.3">
      <c r="A5" s="26">
        <v>2</v>
      </c>
      <c r="B5" s="26" t="s">
        <v>59</v>
      </c>
      <c r="K5" s="26">
        <v>2</v>
      </c>
      <c r="L5" s="26">
        <f>(53614-49444.99)/49444.99*100</f>
        <v>8.4316125860274269</v>
      </c>
    </row>
    <row r="6" spans="1:13" x14ac:dyDescent="0.3">
      <c r="A6" s="26">
        <v>3</v>
      </c>
      <c r="B6" s="26" t="s">
        <v>56</v>
      </c>
      <c r="K6" s="26">
        <v>3</v>
      </c>
      <c r="L6" s="26">
        <v>2980.22</v>
      </c>
    </row>
    <row r="7" spans="1:13" x14ac:dyDescent="0.3">
      <c r="A7" s="26">
        <v>4</v>
      </c>
      <c r="B7" s="26" t="s">
        <v>55</v>
      </c>
      <c r="K7" s="26">
        <v>4</v>
      </c>
      <c r="L7" s="26">
        <v>6354.01</v>
      </c>
    </row>
    <row r="8" spans="1:13" x14ac:dyDescent="0.3">
      <c r="A8" s="26">
        <v>5</v>
      </c>
      <c r="B8" s="26" t="s">
        <v>54</v>
      </c>
      <c r="K8" s="26">
        <v>5</v>
      </c>
      <c r="L8" s="26">
        <v>4796.04</v>
      </c>
    </row>
    <row r="28" spans="2:2" x14ac:dyDescent="0.3">
      <c r="B28" s="28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1535-F83D-4973-8ABA-8E7DF0AD4562}">
  <dimension ref="A1:E36"/>
  <sheetViews>
    <sheetView topLeftCell="A5" zoomScaleNormal="100" workbookViewId="0">
      <selection activeCell="D31" sqref="D31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4" width="9.6640625" style="2" bestFit="1" customWidth="1"/>
    <col min="5" max="16384" width="8.88671875" style="2"/>
  </cols>
  <sheetData>
    <row r="1" spans="1:5" ht="27.6" x14ac:dyDescent="0.45">
      <c r="A1" s="1" t="s">
        <v>61</v>
      </c>
      <c r="B1" s="1"/>
    </row>
    <row r="2" spans="1:5" x14ac:dyDescent="0.25">
      <c r="B2" s="2" t="s">
        <v>42</v>
      </c>
    </row>
    <row r="3" spans="1:5" x14ac:dyDescent="0.25">
      <c r="B3" s="6" t="s">
        <v>11</v>
      </c>
      <c r="C3" s="6" t="s">
        <v>43</v>
      </c>
    </row>
    <row r="4" spans="1:5" ht="15.6" x14ac:dyDescent="0.3">
      <c r="B4" s="7" t="s">
        <v>4</v>
      </c>
      <c r="C4" s="8">
        <v>1200</v>
      </c>
    </row>
    <row r="5" spans="1:5" ht="15.6" x14ac:dyDescent="0.3">
      <c r="B5" s="7" t="s">
        <v>5</v>
      </c>
      <c r="C5" s="8">
        <v>50</v>
      </c>
    </row>
    <row r="6" spans="1:5" ht="15.6" x14ac:dyDescent="0.3">
      <c r="B6" s="12" t="s">
        <v>0</v>
      </c>
      <c r="C6" s="8">
        <v>40</v>
      </c>
    </row>
    <row r="7" spans="1:5" ht="15.6" x14ac:dyDescent="0.3">
      <c r="B7" s="12" t="s">
        <v>12</v>
      </c>
      <c r="C7" s="8">
        <v>10</v>
      </c>
    </row>
    <row r="8" spans="1:5" ht="15.6" x14ac:dyDescent="0.3">
      <c r="B8" s="7" t="s">
        <v>6</v>
      </c>
      <c r="C8" s="8">
        <v>260</v>
      </c>
    </row>
    <row r="9" spans="1:5" ht="15.6" x14ac:dyDescent="0.3">
      <c r="B9" s="7" t="s">
        <v>7</v>
      </c>
      <c r="C9" s="8">
        <v>150</v>
      </c>
    </row>
    <row r="10" spans="1:5" ht="15.6" x14ac:dyDescent="0.3">
      <c r="B10" s="7" t="s">
        <v>8</v>
      </c>
      <c r="C10" s="8">
        <v>210</v>
      </c>
    </row>
    <row r="11" spans="1:5" ht="15.6" x14ac:dyDescent="0.3">
      <c r="B11" s="7" t="s">
        <v>9</v>
      </c>
      <c r="C11" s="8">
        <v>280</v>
      </c>
    </row>
    <row r="12" spans="1:5" ht="15.6" x14ac:dyDescent="0.3">
      <c r="B12" s="9" t="s">
        <v>1</v>
      </c>
      <c r="C12" s="10">
        <v>0.3</v>
      </c>
    </row>
    <row r="13" spans="1:5" x14ac:dyDescent="0.25">
      <c r="C13" s="11"/>
    </row>
    <row r="14" spans="1:5" x14ac:dyDescent="0.25">
      <c r="B14" s="5" t="s">
        <v>65</v>
      </c>
      <c r="C14" s="5"/>
      <c r="D14" s="5"/>
      <c r="E14" s="5"/>
    </row>
    <row r="15" spans="1:5" x14ac:dyDescent="0.25">
      <c r="B15" s="2" t="s">
        <v>4</v>
      </c>
      <c r="D15" s="2">
        <f>C4</f>
        <v>1200</v>
      </c>
    </row>
    <row r="16" spans="1:5" x14ac:dyDescent="0.25">
      <c r="B16" s="2" t="s">
        <v>5</v>
      </c>
      <c r="D16" s="2">
        <f>C5</f>
        <v>50</v>
      </c>
    </row>
    <row r="17" spans="2:4" x14ac:dyDescent="0.25">
      <c r="D17" s="2">
        <f>SUM(D15:D16)</f>
        <v>1250</v>
      </c>
    </row>
    <row r="18" spans="2:4" x14ac:dyDescent="0.25">
      <c r="B18" s="2" t="s">
        <v>66</v>
      </c>
      <c r="D18" s="2">
        <f>C8</f>
        <v>260</v>
      </c>
    </row>
    <row r="19" spans="2:4" x14ac:dyDescent="0.25">
      <c r="B19" s="2" t="s">
        <v>12</v>
      </c>
      <c r="D19" s="2">
        <f>C7</f>
        <v>10</v>
      </c>
    </row>
    <row r="20" spans="2:4" x14ac:dyDescent="0.25">
      <c r="B20" s="2" t="s">
        <v>67</v>
      </c>
      <c r="D20" s="2">
        <f>C10</f>
        <v>210</v>
      </c>
    </row>
    <row r="21" spans="2:4" x14ac:dyDescent="0.25">
      <c r="B21" s="2" t="s">
        <v>7</v>
      </c>
      <c r="D21" s="2">
        <f>C9</f>
        <v>150</v>
      </c>
    </row>
    <row r="22" spans="2:4" x14ac:dyDescent="0.25">
      <c r="B22" s="2" t="s">
        <v>9</v>
      </c>
      <c r="D22" s="2">
        <f>C11</f>
        <v>280</v>
      </c>
    </row>
    <row r="23" spans="2:4" x14ac:dyDescent="0.25">
      <c r="B23" s="2" t="s">
        <v>68</v>
      </c>
      <c r="D23" s="2">
        <v>40</v>
      </c>
    </row>
    <row r="24" spans="2:4" x14ac:dyDescent="0.25">
      <c r="D24" s="2">
        <f>SUM(D18:D23)</f>
        <v>950</v>
      </c>
    </row>
    <row r="25" spans="2:4" x14ac:dyDescent="0.25">
      <c r="B25" s="3" t="s">
        <v>86</v>
      </c>
      <c r="D25" s="2">
        <f>D17-D24</f>
        <v>300</v>
      </c>
    </row>
    <row r="26" spans="2:4" x14ac:dyDescent="0.25">
      <c r="B26" s="2" t="s">
        <v>70</v>
      </c>
      <c r="D26" s="11">
        <v>0.3</v>
      </c>
    </row>
    <row r="27" spans="2:4" x14ac:dyDescent="0.25">
      <c r="B27" s="3" t="s">
        <v>3</v>
      </c>
      <c r="D27" s="2">
        <f>300-0.3*300</f>
        <v>210</v>
      </c>
    </row>
    <row r="29" spans="2:4" x14ac:dyDescent="0.25">
      <c r="B29" s="3" t="s">
        <v>69</v>
      </c>
      <c r="D29" s="2">
        <f>D19+D23+D25</f>
        <v>350</v>
      </c>
    </row>
    <row r="30" spans="2:4" x14ac:dyDescent="0.25">
      <c r="B30" s="3" t="s">
        <v>2</v>
      </c>
      <c r="D30" s="2">
        <f>D25+D19</f>
        <v>310</v>
      </c>
    </row>
    <row r="36" spans="2:3" x14ac:dyDescent="0.25">
      <c r="B36" s="8"/>
      <c r="C36" s="8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D18:D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915A-88D5-41D6-9020-26CF12C94EF0}">
  <dimension ref="A1:K27"/>
  <sheetViews>
    <sheetView zoomScaleNormal="100" workbookViewId="0">
      <selection activeCell="G9" sqref="G9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16384" width="8.88671875" style="2"/>
  </cols>
  <sheetData>
    <row r="1" spans="1:11" ht="27.6" x14ac:dyDescent="0.45">
      <c r="A1" s="1" t="s">
        <v>61</v>
      </c>
      <c r="B1" s="1"/>
    </row>
    <row r="2" spans="1:11" x14ac:dyDescent="0.25">
      <c r="B2" s="2" t="s">
        <v>32</v>
      </c>
    </row>
    <row r="3" spans="1:11" x14ac:dyDescent="0.25">
      <c r="B3" s="6" t="s">
        <v>11</v>
      </c>
      <c r="C3" s="6" t="s">
        <v>10</v>
      </c>
      <c r="H3" s="23"/>
      <c r="I3" s="24" t="s">
        <v>71</v>
      </c>
      <c r="J3" s="24"/>
      <c r="K3" s="24"/>
    </row>
    <row r="4" spans="1:11" x14ac:dyDescent="0.25">
      <c r="B4" s="13" t="s">
        <v>13</v>
      </c>
      <c r="C4" s="8">
        <v>37000</v>
      </c>
      <c r="H4" s="5" t="s">
        <v>72</v>
      </c>
      <c r="I4" s="5"/>
      <c r="J4" s="5"/>
      <c r="K4" s="2">
        <f>C4</f>
        <v>37000</v>
      </c>
    </row>
    <row r="5" spans="1:11" ht="15.6" x14ac:dyDescent="0.3">
      <c r="B5" s="14" t="s">
        <v>28</v>
      </c>
      <c r="C5" s="15">
        <v>72000</v>
      </c>
      <c r="H5" s="5" t="s">
        <v>16</v>
      </c>
      <c r="I5" s="5"/>
      <c r="J5" s="5"/>
      <c r="K5" s="2">
        <f>C23</f>
        <v>18500</v>
      </c>
    </row>
    <row r="6" spans="1:11" x14ac:dyDescent="0.25">
      <c r="B6" s="16" t="s">
        <v>27</v>
      </c>
      <c r="C6" s="8">
        <v>1000</v>
      </c>
      <c r="H6" s="5" t="s">
        <v>15</v>
      </c>
      <c r="I6" s="5"/>
      <c r="J6" s="5"/>
      <c r="K6" s="2">
        <f>C9</f>
        <v>3300</v>
      </c>
    </row>
    <row r="7" spans="1:11" x14ac:dyDescent="0.25">
      <c r="B7" s="13" t="s">
        <v>19</v>
      </c>
      <c r="C7" s="15">
        <v>8000</v>
      </c>
      <c r="H7" s="5" t="s">
        <v>80</v>
      </c>
      <c r="I7" s="5"/>
      <c r="J7" s="5"/>
      <c r="K7" s="2">
        <f>C16</f>
        <v>6000</v>
      </c>
    </row>
    <row r="8" spans="1:11" x14ac:dyDescent="0.25">
      <c r="B8" s="13" t="s">
        <v>29</v>
      </c>
      <c r="C8" s="8">
        <v>6000</v>
      </c>
      <c r="H8" s="5" t="s">
        <v>45</v>
      </c>
      <c r="I8" s="5"/>
      <c r="J8" s="5"/>
      <c r="K8" s="2">
        <f>C18</f>
        <v>360</v>
      </c>
    </row>
    <row r="9" spans="1:11" x14ac:dyDescent="0.25">
      <c r="B9" s="13" t="s">
        <v>15</v>
      </c>
      <c r="C9" s="15">
        <v>3300</v>
      </c>
      <c r="H9" s="5" t="s">
        <v>81</v>
      </c>
      <c r="I9" s="5"/>
      <c r="J9" s="5"/>
      <c r="K9" s="2">
        <f>C19</f>
        <v>500</v>
      </c>
    </row>
    <row r="10" spans="1:11" x14ac:dyDescent="0.25">
      <c r="B10" s="17" t="s">
        <v>20</v>
      </c>
      <c r="C10" s="15">
        <v>2600</v>
      </c>
      <c r="H10" s="5" t="s">
        <v>27</v>
      </c>
      <c r="I10" s="5"/>
      <c r="J10" s="5"/>
      <c r="K10" s="2">
        <f>C6</f>
        <v>1000</v>
      </c>
    </row>
    <row r="11" spans="1:11" x14ac:dyDescent="0.25">
      <c r="B11" s="18" t="s">
        <v>44</v>
      </c>
      <c r="C11" s="8">
        <v>2710</v>
      </c>
      <c r="H11" s="5" t="s">
        <v>74</v>
      </c>
      <c r="I11" s="5"/>
      <c r="J11" s="5"/>
      <c r="K11" s="2">
        <f>C13</f>
        <v>10250</v>
      </c>
    </row>
    <row r="12" spans="1:11" x14ac:dyDescent="0.25">
      <c r="B12" s="18" t="s">
        <v>21</v>
      </c>
      <c r="C12" s="15">
        <v>18000</v>
      </c>
      <c r="H12" s="5" t="s">
        <v>75</v>
      </c>
      <c r="I12" s="5"/>
      <c r="J12" s="5"/>
      <c r="K12" s="2">
        <f>C14</f>
        <v>4500</v>
      </c>
    </row>
    <row r="13" spans="1:11" x14ac:dyDescent="0.25">
      <c r="B13" s="13" t="s">
        <v>14</v>
      </c>
      <c r="C13" s="8">
        <v>10250</v>
      </c>
      <c r="H13" s="5" t="s">
        <v>73</v>
      </c>
      <c r="I13" s="5"/>
      <c r="J13" s="5"/>
      <c r="K13" s="2">
        <f>C8</f>
        <v>6000</v>
      </c>
    </row>
    <row r="14" spans="1:11" x14ac:dyDescent="0.25">
      <c r="B14" s="13" t="s">
        <v>18</v>
      </c>
      <c r="C14" s="15">
        <v>4500</v>
      </c>
      <c r="H14" s="5" t="s">
        <v>87</v>
      </c>
      <c r="I14" s="5"/>
      <c r="J14" s="5"/>
      <c r="K14" s="2">
        <f>C17</f>
        <v>18000</v>
      </c>
    </row>
    <row r="15" spans="1:11" x14ac:dyDescent="0.25">
      <c r="B15" s="17" t="s">
        <v>23</v>
      </c>
      <c r="C15" s="15">
        <v>12600</v>
      </c>
      <c r="H15" s="5" t="s">
        <v>76</v>
      </c>
      <c r="I15" s="5"/>
      <c r="J15" s="5"/>
      <c r="K15" s="2">
        <f>C7</f>
        <v>8000</v>
      </c>
    </row>
    <row r="16" spans="1:11" x14ac:dyDescent="0.25">
      <c r="B16" s="13" t="s">
        <v>30</v>
      </c>
      <c r="C16" s="15">
        <v>6000</v>
      </c>
      <c r="K16" s="3">
        <f>SUM(K4:K15)</f>
        <v>113410</v>
      </c>
    </row>
    <row r="17" spans="2:11" x14ac:dyDescent="0.25">
      <c r="B17" s="13" t="s">
        <v>17</v>
      </c>
      <c r="C17" s="15">
        <v>18000</v>
      </c>
    </row>
    <row r="18" spans="2:11" x14ac:dyDescent="0.25">
      <c r="B18" s="13" t="s">
        <v>45</v>
      </c>
      <c r="C18" s="15">
        <v>360</v>
      </c>
      <c r="H18" s="19" t="s">
        <v>77</v>
      </c>
      <c r="I18" s="19"/>
      <c r="J18" s="19"/>
      <c r="K18" s="2">
        <f>C10</f>
        <v>2600</v>
      </c>
    </row>
    <row r="19" spans="2:11" x14ac:dyDescent="0.25">
      <c r="B19" s="13" t="s">
        <v>31</v>
      </c>
      <c r="C19" s="15">
        <v>500</v>
      </c>
      <c r="H19" s="19" t="s">
        <v>28</v>
      </c>
      <c r="I19" s="19"/>
      <c r="J19" s="19"/>
      <c r="K19" s="2">
        <f>C5</f>
        <v>72000</v>
      </c>
    </row>
    <row r="20" spans="2:11" x14ac:dyDescent="0.25">
      <c r="B20" s="18" t="s">
        <v>26</v>
      </c>
      <c r="C20" s="15">
        <v>300</v>
      </c>
      <c r="H20" s="19" t="s">
        <v>78</v>
      </c>
      <c r="I20" s="19"/>
      <c r="J20" s="19"/>
      <c r="K20" s="2">
        <f>C11</f>
        <v>2710</v>
      </c>
    </row>
    <row r="21" spans="2:11" x14ac:dyDescent="0.25">
      <c r="B21" s="17" t="s">
        <v>24</v>
      </c>
      <c r="C21" s="15">
        <v>1000</v>
      </c>
      <c r="H21" s="19" t="s">
        <v>24</v>
      </c>
      <c r="I21" s="19"/>
      <c r="J21" s="19"/>
      <c r="K21" s="2">
        <f>C21</f>
        <v>1000</v>
      </c>
    </row>
    <row r="22" spans="2:11" x14ac:dyDescent="0.25">
      <c r="B22" s="20" t="s">
        <v>25</v>
      </c>
      <c r="C22" s="15">
        <v>1200</v>
      </c>
      <c r="H22" s="19" t="s">
        <v>82</v>
      </c>
      <c r="I22" s="19"/>
      <c r="J22" s="19"/>
      <c r="K22" s="2">
        <f>C15</f>
        <v>12600</v>
      </c>
    </row>
    <row r="23" spans="2:11" x14ac:dyDescent="0.25">
      <c r="B23" s="13" t="s">
        <v>16</v>
      </c>
      <c r="C23" s="15">
        <v>18500</v>
      </c>
      <c r="H23" s="19" t="s">
        <v>26</v>
      </c>
      <c r="I23" s="19"/>
      <c r="J23" s="19"/>
      <c r="K23" s="2">
        <f>C20</f>
        <v>300</v>
      </c>
    </row>
    <row r="24" spans="2:11" x14ac:dyDescent="0.25">
      <c r="B24" s="18" t="s">
        <v>22</v>
      </c>
      <c r="C24" s="8">
        <v>3000</v>
      </c>
      <c r="H24" s="19" t="s">
        <v>79</v>
      </c>
      <c r="I24" s="19"/>
      <c r="J24" s="19"/>
      <c r="K24" s="2">
        <f>C12</f>
        <v>18000</v>
      </c>
    </row>
    <row r="25" spans="2:11" x14ac:dyDescent="0.25">
      <c r="H25" s="19" t="s">
        <v>22</v>
      </c>
      <c r="I25" s="19"/>
      <c r="J25" s="19"/>
      <c r="K25" s="2">
        <f>C24</f>
        <v>3000</v>
      </c>
    </row>
    <row r="26" spans="2:11" x14ac:dyDescent="0.25">
      <c r="B26" s="21"/>
      <c r="C26" s="22"/>
      <c r="H26" s="19" t="s">
        <v>25</v>
      </c>
      <c r="I26" s="19"/>
      <c r="J26" s="19"/>
      <c r="K26" s="2">
        <f>C22</f>
        <v>1200</v>
      </c>
    </row>
    <row r="27" spans="2:11" x14ac:dyDescent="0.25">
      <c r="K27" s="3">
        <f>SUM(K18:K26)</f>
        <v>113410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89BF-0834-47AE-8EDA-2A40CDFD1BCA}">
  <dimension ref="A1:J17"/>
  <sheetViews>
    <sheetView tabSelected="1" zoomScaleNormal="100" workbookViewId="0">
      <selection activeCell="F6" sqref="F6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16384" width="8.88671875" style="2"/>
  </cols>
  <sheetData>
    <row r="1" spans="1:10" ht="27.6" x14ac:dyDescent="0.45">
      <c r="A1" s="1" t="s">
        <v>61</v>
      </c>
      <c r="B1" s="1"/>
    </row>
    <row r="2" spans="1:10" x14ac:dyDescent="0.25">
      <c r="B2" s="2" t="s">
        <v>46</v>
      </c>
    </row>
    <row r="3" spans="1:10" x14ac:dyDescent="0.25">
      <c r="B3" s="6" t="s">
        <v>11</v>
      </c>
      <c r="C3" s="6" t="s">
        <v>10</v>
      </c>
    </row>
    <row r="4" spans="1:10" x14ac:dyDescent="0.25">
      <c r="B4" s="29" t="s">
        <v>3</v>
      </c>
      <c r="C4" s="8">
        <v>5500</v>
      </c>
    </row>
    <row r="5" spans="1:10" ht="15.6" x14ac:dyDescent="0.3">
      <c r="B5" s="7" t="s">
        <v>0</v>
      </c>
      <c r="C5" s="15">
        <v>500</v>
      </c>
      <c r="I5" s="4" t="s">
        <v>83</v>
      </c>
      <c r="J5" s="4"/>
    </row>
    <row r="6" spans="1:10" x14ac:dyDescent="0.25">
      <c r="B6" s="29" t="s">
        <v>33</v>
      </c>
      <c r="C6" s="15">
        <v>250</v>
      </c>
      <c r="I6" s="2">
        <f>6700+8000+2280</f>
        <v>16980</v>
      </c>
    </row>
    <row r="7" spans="1:10" x14ac:dyDescent="0.25">
      <c r="B7" s="29" t="s">
        <v>34</v>
      </c>
      <c r="C7" s="15">
        <v>400</v>
      </c>
    </row>
    <row r="8" spans="1:10" x14ac:dyDescent="0.25">
      <c r="B8" s="29" t="s">
        <v>35</v>
      </c>
      <c r="C8" s="15">
        <v>300</v>
      </c>
    </row>
    <row r="9" spans="1:10" x14ac:dyDescent="0.25">
      <c r="B9" s="8" t="s">
        <v>36</v>
      </c>
      <c r="C9" s="15">
        <v>1000</v>
      </c>
    </row>
    <row r="10" spans="1:10" x14ac:dyDescent="0.25">
      <c r="B10" s="30" t="s">
        <v>37</v>
      </c>
      <c r="C10" s="15">
        <v>2000</v>
      </c>
    </row>
    <row r="11" spans="1:10" x14ac:dyDescent="0.25">
      <c r="B11" s="8" t="s">
        <v>48</v>
      </c>
      <c r="C11" s="15">
        <v>1250</v>
      </c>
    </row>
    <row r="12" spans="1:10" x14ac:dyDescent="0.25">
      <c r="B12" s="29" t="s">
        <v>38</v>
      </c>
      <c r="C12" s="15">
        <v>320</v>
      </c>
    </row>
    <row r="13" spans="1:10" x14ac:dyDescent="0.25">
      <c r="B13" s="8" t="s">
        <v>39</v>
      </c>
      <c r="C13" s="15">
        <v>650</v>
      </c>
    </row>
    <row r="14" spans="1:10" x14ac:dyDescent="0.25">
      <c r="B14" s="8" t="s">
        <v>41</v>
      </c>
      <c r="C14" s="15"/>
    </row>
    <row r="15" spans="1:10" x14ac:dyDescent="0.25">
      <c r="B15" s="29" t="s">
        <v>47</v>
      </c>
      <c r="C15" s="15"/>
    </row>
    <row r="16" spans="1:10" x14ac:dyDescent="0.25">
      <c r="B16" s="29" t="s">
        <v>40</v>
      </c>
      <c r="C16" s="15"/>
    </row>
    <row r="17" spans="3:3" x14ac:dyDescent="0.25">
      <c r="C17" s="3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HP</cp:lastModifiedBy>
  <dcterms:created xsi:type="dcterms:W3CDTF">2019-08-25T19:10:01Z</dcterms:created>
  <dcterms:modified xsi:type="dcterms:W3CDTF">2020-05-03T18:12:56Z</dcterms:modified>
</cp:coreProperties>
</file>