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Лабораторные\5сем\МО\4 лаба\"/>
    </mc:Choice>
  </mc:AlternateContent>
  <bookViews>
    <workbookView xWindow="0" yWindow="0" windowWidth="20490" windowHeight="7650"/>
  </bookViews>
  <sheets>
    <sheet name="Задание 2" sheetId="2" r:id="rId1"/>
  </sheets>
  <definedNames>
    <definedName name="solver_adj" localSheetId="0" hidden="1">'Задание 2'!$N$21:$N$25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'Задание 2'!$Q$26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'Задание 2'!$J$28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'Задание 2'!$L$18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2" l="1"/>
  <c r="J18" i="2"/>
  <c r="N6" i="2"/>
  <c r="L18" i="2" l="1"/>
  <c r="J46" i="2"/>
  <c r="J45" i="2"/>
  <c r="J44" i="2"/>
  <c r="J43" i="2"/>
  <c r="J42" i="2"/>
  <c r="J6" i="2" a="1"/>
  <c r="J6" i="2" s="1"/>
  <c r="J21" i="2" s="1"/>
  <c r="K10" i="2" l="1"/>
  <c r="K9" i="2"/>
  <c r="K8" i="2"/>
  <c r="K7" i="2"/>
  <c r="J10" i="2"/>
  <c r="J25" i="2" s="1"/>
  <c r="J9" i="2"/>
  <c r="J24" i="2" s="1"/>
  <c r="J8" i="2"/>
  <c r="J23" i="2" s="1"/>
  <c r="J7" i="2"/>
  <c r="J22" i="2" s="1"/>
  <c r="M10" i="2"/>
  <c r="M25" i="2" s="1"/>
  <c r="M9" i="2"/>
  <c r="M24" i="2" s="1"/>
  <c r="M8" i="2"/>
  <c r="M23" i="2" s="1"/>
  <c r="M7" i="2"/>
  <c r="M22" i="2" s="1"/>
  <c r="M6" i="2"/>
  <c r="M21" i="2" s="1"/>
  <c r="L10" i="2"/>
  <c r="L9" i="2"/>
  <c r="L8" i="2"/>
  <c r="L7" i="2"/>
  <c r="L6" i="2"/>
  <c r="K6" i="2"/>
  <c r="L25" i="2" l="1"/>
  <c r="P25" i="2" s="1"/>
  <c r="K24" i="2"/>
  <c r="O24" i="2" s="1"/>
  <c r="N9" i="2"/>
  <c r="Q9" i="2" s="1"/>
  <c r="L22" i="2"/>
  <c r="P22" i="2" s="1"/>
  <c r="K25" i="2"/>
  <c r="O25" i="2" s="1"/>
  <c r="L24" i="2"/>
  <c r="P24" i="2" s="1"/>
  <c r="K23" i="2"/>
  <c r="L23" i="2"/>
  <c r="P23" i="2" s="1"/>
  <c r="K22" i="2"/>
  <c r="O22" i="2" s="1"/>
  <c r="N7" i="2"/>
  <c r="K21" i="2"/>
  <c r="O21" i="2" s="1"/>
  <c r="L21" i="2"/>
  <c r="P21" i="2" s="1"/>
  <c r="Q25" i="2"/>
  <c r="Q21" i="2"/>
  <c r="Q22" i="2"/>
  <c r="N8" i="2"/>
  <c r="N10" i="2"/>
  <c r="Q6" i="2" l="1"/>
  <c r="O6" i="2"/>
  <c r="P6" i="2"/>
  <c r="P9" i="2"/>
  <c r="Q23" i="2"/>
  <c r="P26" i="2"/>
  <c r="Q24" i="2"/>
  <c r="O23" i="2"/>
  <c r="O26" i="2" s="1"/>
  <c r="P7" i="2"/>
  <c r="Q7" i="2"/>
  <c r="O7" i="2"/>
  <c r="O9" i="2"/>
  <c r="P8" i="2"/>
  <c r="O8" i="2"/>
  <c r="P10" i="2"/>
  <c r="Q10" i="2"/>
  <c r="O10" i="2"/>
  <c r="O11" i="2" l="1"/>
  <c r="J28" i="2"/>
  <c r="O36" i="2" s="1"/>
  <c r="Q26" i="2"/>
  <c r="L36" i="2" s="1"/>
  <c r="Q11" i="2"/>
  <c r="P11" i="2"/>
  <c r="L34" i="2" l="1"/>
  <c r="J13" i="2"/>
  <c r="O34" i="2" s="1"/>
</calcChain>
</file>

<file path=xl/sharedStrings.xml><?xml version="1.0" encoding="utf-8"?>
<sst xmlns="http://schemas.openxmlformats.org/spreadsheetml/2006/main" count="64" uniqueCount="44">
  <si>
    <t>Задание №2</t>
  </si>
  <si>
    <t>Задание</t>
  </si>
  <si>
    <t>i</t>
  </si>
  <si>
    <t>F</t>
  </si>
  <si>
    <r>
      <t>V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</si>
  <si>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K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</si>
  <si>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S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</si>
  <si>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f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</si>
  <si>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Определить оптимальные партии поставок при ограничении на максимальный уровень запаса</t>
  </si>
  <si>
    <t xml:space="preserve">1) Найти решение на компьютере </t>
  </si>
  <si>
    <t>потребности</t>
  </si>
  <si>
    <t>издержки заказывания</t>
  </si>
  <si>
    <t>издержки содержания</t>
  </si>
  <si>
    <t>расход складской площади на единицу товара</t>
  </si>
  <si>
    <t>величина складской площади торгового зала</t>
  </si>
  <si>
    <t>номер товара</t>
  </si>
  <si>
    <t>L</t>
  </si>
  <si>
    <t xml:space="preserve"> суммарные расходы при данном плане поставок</t>
  </si>
  <si>
    <t>Оптимизация без ограничений на складские площади</t>
  </si>
  <si>
    <t>Сумма</t>
  </si>
  <si>
    <r>
      <t>q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</si>
  <si>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r>
      <t>K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*V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 xml:space="preserve"> / q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</si>
  <si>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r>
      <t>S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*q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</si>
  <si>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r>
      <t>f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*q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vertAlign val="superscript"/>
        <sz val="11"/>
        <color theme="1"/>
        <rFont val="Calibri"/>
        <family val="2"/>
        <charset val="204"/>
        <scheme val="minor"/>
      </rPr>
      <t>0</t>
    </r>
  </si>
  <si>
    <t>Оптимизация с ограничениями на складские площади</t>
  </si>
  <si>
    <t>h</t>
  </si>
  <si>
    <t>F0</t>
  </si>
  <si>
    <t>Вывод</t>
  </si>
  <si>
    <t>Результат системы</t>
  </si>
  <si>
    <t>Необходимые складские площади</t>
  </si>
  <si>
    <t>Издержки работы</t>
  </si>
  <si>
    <t>Управление поставками без ограничений</t>
  </si>
  <si>
    <t>Управление поставками с ограничениями на складские площади</t>
  </si>
  <si>
    <t>Объёмы поставки товара каждого вида</t>
  </si>
  <si>
    <t>Товар</t>
  </si>
  <si>
    <t>Объемы поставки</t>
  </si>
  <si>
    <t>Ограничение является существенным</t>
  </si>
  <si>
    <r>
      <t>q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</si>
  <si>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K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*V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 xml:space="preserve"> / q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</si>
  <si>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S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*q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</si>
  <si>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f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*q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</si>
  <si>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t>оптимальные размеры поставок</t>
  </si>
  <si>
    <t>&lt;</t>
  </si>
  <si>
    <t>2) Решить методом Хука-Дживиса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</si>
</sst>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1" xfId="0" applyBorder="1"/>
    <xf numFmtId="0" fontId="1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0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F4BA"/>
      <color rgb="FFACFD83"/>
      <color rgb="FFAE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385763</xdr:colOff>
      <xdr:row>4</xdr:row>
      <xdr:rowOff>61913</xdr:rowOff>
    </xdr:from>
    <xdr:ext cx="1664237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358563" y="823913"/>
              <a:ext cx="1664237" cy="46211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Φ</m:t>
                    </m:r>
                    <m:d>
                      <m:dPr>
                        <m:ctrlPr>
                          <a:rPr lang="ru-RU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𝜈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358563" y="823913"/>
              <a:ext cx="1664237" cy="46211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𝑋)=∑_(𝑖=1)^𝑛▒〖((𝐾_𝑖 𝜈_𝑖)/𝑋_𝑖 +1/2 𝑆_𝑖 𝑋_𝑖)〗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18</xdr:col>
      <xdr:colOff>295275</xdr:colOff>
      <xdr:row>7</xdr:row>
      <xdr:rowOff>66675</xdr:rowOff>
    </xdr:from>
    <xdr:to>
      <xdr:col>22</xdr:col>
      <xdr:colOff>228600</xdr:colOff>
      <xdr:row>8</xdr:row>
      <xdr:rowOff>47625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8075" y="1524000"/>
          <a:ext cx="2371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topLeftCell="A4" zoomScaleNormal="100" workbookViewId="0">
      <selection activeCell="D33" sqref="D33"/>
    </sheetView>
  </sheetViews>
  <sheetFormatPr defaultRowHeight="15" x14ac:dyDescent="0.25"/>
  <cols>
    <col min="30" max="30" width="7.85546875" customWidth="1"/>
    <col min="31" max="31" width="9" customWidth="1"/>
    <col min="33" max="33" width="11" customWidth="1"/>
    <col min="37" max="37" width="6.28515625" customWidth="1"/>
    <col min="38" max="38" width="6" customWidth="1"/>
    <col min="39" max="39" width="6.7109375" customWidth="1"/>
    <col min="43" max="43" width="10.140625" customWidth="1"/>
    <col min="44" max="44" width="10.42578125" customWidth="1"/>
    <col min="51" max="51" width="11.5703125" customWidth="1"/>
    <col min="61" max="61" width="9.42578125" customWidth="1"/>
    <col min="62" max="62" width="9.7109375" customWidth="1"/>
    <col min="69" max="69" width="12" customWidth="1"/>
    <col min="79" max="79" width="10.140625" customWidth="1"/>
    <col min="87" max="87" width="11.85546875" customWidth="1"/>
  </cols>
  <sheetData>
    <row r="1" spans="1:41" x14ac:dyDescent="0.25">
      <c r="A1" s="1"/>
    </row>
    <row r="2" spans="1:41" x14ac:dyDescent="0.25">
      <c r="A2" s="2" t="s">
        <v>0</v>
      </c>
    </row>
    <row r="3" spans="1:41" x14ac:dyDescent="0.25">
      <c r="I3" s="4" t="s">
        <v>18</v>
      </c>
      <c r="S3" s="4"/>
    </row>
    <row r="4" spans="1:41" x14ac:dyDescent="0.25">
      <c r="A4" s="9" t="s">
        <v>3</v>
      </c>
      <c r="B4" s="7" t="s">
        <v>2</v>
      </c>
      <c r="C4" s="7">
        <v>1</v>
      </c>
      <c r="D4" s="7">
        <v>2</v>
      </c>
      <c r="E4" s="7">
        <v>3</v>
      </c>
      <c r="F4" s="7">
        <v>4</v>
      </c>
      <c r="G4" s="7">
        <v>5</v>
      </c>
      <c r="AO4" s="4"/>
    </row>
    <row r="5" spans="1:41" ht="18.75" x14ac:dyDescent="0.35">
      <c r="A5" s="29">
        <v>6000</v>
      </c>
      <c r="B5" s="7" t="s">
        <v>4</v>
      </c>
      <c r="C5" s="6">
        <v>1350</v>
      </c>
      <c r="D5" s="6">
        <v>1210</v>
      </c>
      <c r="E5" s="6">
        <v>1150</v>
      </c>
      <c r="F5" s="6">
        <v>1300</v>
      </c>
      <c r="G5" s="6">
        <v>890</v>
      </c>
      <c r="I5" s="7" t="s">
        <v>2</v>
      </c>
      <c r="J5" s="7" t="s">
        <v>4</v>
      </c>
      <c r="K5" s="7" t="s">
        <v>5</v>
      </c>
      <c r="L5" s="7" t="s">
        <v>6</v>
      </c>
      <c r="M5" s="7" t="s">
        <v>7</v>
      </c>
      <c r="N5" s="9" t="s">
        <v>20</v>
      </c>
      <c r="O5" s="9" t="s">
        <v>21</v>
      </c>
      <c r="P5" s="9" t="s">
        <v>22</v>
      </c>
      <c r="Q5" s="9" t="s">
        <v>23</v>
      </c>
      <c r="S5" s="19"/>
      <c r="AB5" s="4"/>
      <c r="AJ5" s="21"/>
      <c r="AO5" s="4"/>
    </row>
    <row r="6" spans="1:41" ht="18" x14ac:dyDescent="0.35">
      <c r="A6" s="30"/>
      <c r="B6" s="7" t="s">
        <v>5</v>
      </c>
      <c r="C6" s="6">
        <v>70</v>
      </c>
      <c r="D6" s="6">
        <v>65</v>
      </c>
      <c r="E6" s="6">
        <v>80</v>
      </c>
      <c r="F6" s="6">
        <v>77</v>
      </c>
      <c r="G6" s="6">
        <v>93</v>
      </c>
      <c r="I6" s="7">
        <v>1</v>
      </c>
      <c r="J6" s="6">
        <f t="array" ref="J6:M10">TRANSPOSE(C5:G8)</f>
        <v>1350</v>
      </c>
      <c r="K6" s="6">
        <v>70</v>
      </c>
      <c r="L6" s="6">
        <v>11</v>
      </c>
      <c r="M6" s="6">
        <v>8</v>
      </c>
      <c r="N6" s="6">
        <f>SQRT(2*K6*J6/L6)</f>
        <v>131.07943462579544</v>
      </c>
      <c r="O6" s="6">
        <f>K6*J6/N6</f>
        <v>720.93689044187499</v>
      </c>
      <c r="P6" s="6">
        <f>L6*N6</f>
        <v>1441.87378088375</v>
      </c>
      <c r="Q6" s="6">
        <f>M6*N6</f>
        <v>1048.6354770063635</v>
      </c>
    </row>
    <row r="7" spans="1:41" ht="18" x14ac:dyDescent="0.35">
      <c r="A7" s="30"/>
      <c r="B7" s="7" t="s">
        <v>6</v>
      </c>
      <c r="C7" s="6">
        <v>11</v>
      </c>
      <c r="D7" s="6">
        <v>9</v>
      </c>
      <c r="E7" s="6">
        <v>3</v>
      </c>
      <c r="F7" s="6">
        <v>7</v>
      </c>
      <c r="G7" s="6">
        <v>6</v>
      </c>
      <c r="I7" s="7">
        <v>2</v>
      </c>
      <c r="J7" s="6">
        <v>1210</v>
      </c>
      <c r="K7" s="6">
        <v>65</v>
      </c>
      <c r="L7" s="6">
        <v>9</v>
      </c>
      <c r="M7" s="6">
        <v>9</v>
      </c>
      <c r="N7" s="6">
        <f>SQRT(2*K7*J7/L7)</f>
        <v>132.20354676701294</v>
      </c>
      <c r="O7" s="6">
        <f t="shared" ref="O7:O10" si="0">K7*J7/N7</f>
        <v>594.91596045155825</v>
      </c>
      <c r="P7" s="6">
        <f t="shared" ref="P7:P10" si="1">L7*N7</f>
        <v>1189.8319209031165</v>
      </c>
      <c r="Q7" s="6">
        <f t="shared" ref="Q7:Q10" si="2">M7*N7</f>
        <v>1189.8319209031165</v>
      </c>
      <c r="S7" s="4"/>
    </row>
    <row r="8" spans="1:41" ht="18" x14ac:dyDescent="0.35">
      <c r="A8" s="31"/>
      <c r="B8" s="7" t="s">
        <v>7</v>
      </c>
      <c r="C8" s="6">
        <v>8</v>
      </c>
      <c r="D8" s="6">
        <v>9</v>
      </c>
      <c r="E8" s="6">
        <v>4</v>
      </c>
      <c r="F8" s="6">
        <v>6</v>
      </c>
      <c r="G8" s="6">
        <v>7</v>
      </c>
      <c r="I8" s="7">
        <v>3</v>
      </c>
      <c r="J8" s="6">
        <v>1150</v>
      </c>
      <c r="K8" s="6">
        <v>80</v>
      </c>
      <c r="L8" s="6">
        <v>3</v>
      </c>
      <c r="M8" s="6">
        <v>4</v>
      </c>
      <c r="N8" s="6">
        <f t="shared" ref="N8:N10" si="3">SQRT(2*K8*J8/L8)</f>
        <v>247.65567494675614</v>
      </c>
      <c r="O8" s="6">
        <f t="shared" si="0"/>
        <v>371.48351242013422</v>
      </c>
      <c r="P8" s="6">
        <f t="shared" si="1"/>
        <v>742.96702484026844</v>
      </c>
      <c r="Q8" s="6">
        <f>M8*N8</f>
        <v>990.62269978702454</v>
      </c>
      <c r="V8" s="5"/>
    </row>
    <row r="9" spans="1:41" x14ac:dyDescent="0.25">
      <c r="I9" s="7">
        <v>4</v>
      </c>
      <c r="J9" s="6">
        <v>1300</v>
      </c>
      <c r="K9" s="6">
        <v>77</v>
      </c>
      <c r="L9" s="6">
        <v>7</v>
      </c>
      <c r="M9" s="6">
        <v>6</v>
      </c>
      <c r="N9" s="6">
        <f>SQRT(2*K9*J9/L9)</f>
        <v>169.11534525287763</v>
      </c>
      <c r="O9" s="6">
        <f t="shared" si="0"/>
        <v>591.9037083850717</v>
      </c>
      <c r="P9" s="6">
        <f t="shared" si="1"/>
        <v>1183.8074167701434</v>
      </c>
      <c r="Q9" s="6">
        <f t="shared" si="2"/>
        <v>1014.6920715172657</v>
      </c>
      <c r="V9" s="5"/>
    </row>
    <row r="10" spans="1:41" ht="15" customHeight="1" x14ac:dyDescent="0.25">
      <c r="A10" s="4" t="s">
        <v>1</v>
      </c>
      <c r="I10" s="7">
        <v>5</v>
      </c>
      <c r="J10" s="6">
        <v>890</v>
      </c>
      <c r="K10" s="6">
        <v>93</v>
      </c>
      <c r="L10" s="6">
        <v>6</v>
      </c>
      <c r="M10" s="6">
        <v>7</v>
      </c>
      <c r="N10" s="6">
        <f t="shared" si="3"/>
        <v>166.10237806846715</v>
      </c>
      <c r="O10" s="6">
        <f t="shared" si="0"/>
        <v>498.3071342054015</v>
      </c>
      <c r="P10" s="6">
        <f t="shared" si="1"/>
        <v>996.61426841080288</v>
      </c>
      <c r="Q10" s="6">
        <f t="shared" si="2"/>
        <v>1162.7166464792699</v>
      </c>
      <c r="S10" s="8"/>
      <c r="U10" s="4"/>
      <c r="V10" s="5"/>
      <c r="AB10" s="4"/>
    </row>
    <row r="11" spans="1:41" x14ac:dyDescent="0.25">
      <c r="A11" s="32" t="s">
        <v>8</v>
      </c>
      <c r="B11" s="32"/>
      <c r="C11" s="32"/>
      <c r="D11" s="32"/>
      <c r="E11" s="32"/>
      <c r="F11" s="32"/>
      <c r="G11" s="32"/>
      <c r="I11" s="17"/>
      <c r="J11" s="18"/>
      <c r="K11" s="18"/>
      <c r="L11" s="18"/>
      <c r="M11" s="18"/>
      <c r="N11" s="7" t="s">
        <v>19</v>
      </c>
      <c r="O11" s="6">
        <f>SUM(O6:O10)</f>
        <v>2777.5472059040408</v>
      </c>
      <c r="P11" s="6">
        <f t="shared" ref="P11:Q11" si="4">SUM(P6:P10)</f>
        <v>5555.0944118080815</v>
      </c>
      <c r="Q11" s="6">
        <f t="shared" si="4"/>
        <v>5406.4988156930403</v>
      </c>
      <c r="V11" s="5"/>
    </row>
    <row r="12" spans="1:41" x14ac:dyDescent="0.25">
      <c r="A12" s="32"/>
      <c r="B12" s="32"/>
      <c r="C12" s="32"/>
      <c r="D12" s="32"/>
      <c r="E12" s="32"/>
      <c r="F12" s="32"/>
      <c r="G12" s="32"/>
      <c r="V12" s="5"/>
    </row>
    <row r="13" spans="1:41" x14ac:dyDescent="0.25">
      <c r="B13" t="s">
        <v>9</v>
      </c>
      <c r="I13" s="4" t="s">
        <v>16</v>
      </c>
      <c r="J13">
        <f>O11+0.5*P11</f>
        <v>5555.0944118080815</v>
      </c>
    </row>
    <row r="14" spans="1:41" x14ac:dyDescent="0.25">
      <c r="B14" t="s">
        <v>43</v>
      </c>
      <c r="W14" s="22"/>
    </row>
    <row r="15" spans="1:41" x14ac:dyDescent="0.25">
      <c r="I15" s="4" t="s">
        <v>24</v>
      </c>
      <c r="R15" s="5"/>
      <c r="T15" s="5"/>
      <c r="V15" s="5"/>
      <c r="X15" s="5"/>
    </row>
    <row r="16" spans="1:41" ht="15.75" customHeight="1" x14ac:dyDescent="0.35">
      <c r="A16" s="12" t="s">
        <v>4</v>
      </c>
      <c r="B16" s="11" t="s">
        <v>10</v>
      </c>
      <c r="R16" s="5"/>
      <c r="T16" s="5"/>
      <c r="V16" s="5"/>
      <c r="X16" s="5"/>
    </row>
    <row r="17" spans="1:24" ht="15" customHeight="1" x14ac:dyDescent="0.35">
      <c r="A17" s="12" t="s">
        <v>5</v>
      </c>
      <c r="B17" s="11" t="s">
        <v>11</v>
      </c>
      <c r="I17" s="4" t="s">
        <v>25</v>
      </c>
      <c r="J17">
        <v>1</v>
      </c>
    </row>
    <row r="18" spans="1:24" ht="14.25" customHeight="1" x14ac:dyDescent="0.35">
      <c r="A18" s="12" t="s">
        <v>6</v>
      </c>
      <c r="B18" s="11" t="s">
        <v>12</v>
      </c>
      <c r="I18" s="4" t="s">
        <v>26</v>
      </c>
      <c r="J18">
        <f>J17*Q11</f>
        <v>5406.4988156930403</v>
      </c>
      <c r="K18" s="10" t="s">
        <v>42</v>
      </c>
      <c r="L18" s="15">
        <f>A5</f>
        <v>6000</v>
      </c>
      <c r="M18" t="s">
        <v>36</v>
      </c>
    </row>
    <row r="19" spans="1:24" ht="15" customHeight="1" x14ac:dyDescent="0.35">
      <c r="A19" s="12" t="s">
        <v>7</v>
      </c>
      <c r="B19" s="11" t="s">
        <v>13</v>
      </c>
      <c r="R19" s="5"/>
      <c r="T19" s="5"/>
      <c r="V19" s="5"/>
      <c r="X19" s="5"/>
    </row>
    <row r="20" spans="1:24" ht="18" x14ac:dyDescent="0.35">
      <c r="A20" s="12" t="s">
        <v>3</v>
      </c>
      <c r="B20" s="11" t="s">
        <v>14</v>
      </c>
      <c r="I20" s="7" t="s">
        <v>2</v>
      </c>
      <c r="J20" s="7" t="s">
        <v>4</v>
      </c>
      <c r="K20" s="7" t="s">
        <v>5</v>
      </c>
      <c r="L20" s="7" t="s">
        <v>6</v>
      </c>
      <c r="M20" s="7" t="s">
        <v>7</v>
      </c>
      <c r="N20" s="9" t="s">
        <v>37</v>
      </c>
      <c r="O20" s="9" t="s">
        <v>38</v>
      </c>
      <c r="P20" s="9" t="s">
        <v>39</v>
      </c>
      <c r="Q20" s="9" t="s">
        <v>40</v>
      </c>
      <c r="R20" s="5"/>
      <c r="T20" s="5"/>
      <c r="V20" s="5"/>
      <c r="X20" s="5"/>
    </row>
    <row r="21" spans="1:24" x14ac:dyDescent="0.25">
      <c r="A21" s="13" t="s">
        <v>2</v>
      </c>
      <c r="B21" s="14" t="s">
        <v>15</v>
      </c>
      <c r="I21" s="7">
        <v>1</v>
      </c>
      <c r="J21" s="6">
        <f>J6</f>
        <v>1350</v>
      </c>
      <c r="K21" s="6">
        <f t="shared" ref="K21:M21" si="5">K6</f>
        <v>70</v>
      </c>
      <c r="L21" s="6">
        <f t="shared" si="5"/>
        <v>11</v>
      </c>
      <c r="M21" s="6">
        <f t="shared" si="5"/>
        <v>8</v>
      </c>
      <c r="N21" s="6">
        <v>131.07938261616684</v>
      </c>
      <c r="O21" s="6">
        <f>K21*J21/N21</f>
        <v>720.93717649494579</v>
      </c>
      <c r="P21" s="6">
        <f>L21*N21</f>
        <v>1441.8732087778353</v>
      </c>
      <c r="Q21" s="6">
        <f>M21*N21</f>
        <v>1048.6350609293347</v>
      </c>
    </row>
    <row r="22" spans="1:24" ht="15" customHeight="1" x14ac:dyDescent="0.35">
      <c r="A22" s="13" t="s">
        <v>37</v>
      </c>
      <c r="B22" s="16" t="s">
        <v>41</v>
      </c>
      <c r="C22" s="16"/>
      <c r="D22" s="16"/>
      <c r="E22" s="16"/>
      <c r="F22" s="16"/>
      <c r="G22" s="16"/>
      <c r="I22" s="7">
        <v>2</v>
      </c>
      <c r="J22" s="6">
        <f t="shared" ref="J22:M22" si="6">J7</f>
        <v>1210</v>
      </c>
      <c r="K22" s="6">
        <f t="shared" si="6"/>
        <v>65</v>
      </c>
      <c r="L22" s="6">
        <f t="shared" si="6"/>
        <v>9</v>
      </c>
      <c r="M22" s="6">
        <f t="shared" si="6"/>
        <v>9</v>
      </c>
      <c r="N22" s="6">
        <v>132.20307465564025</v>
      </c>
      <c r="O22" s="6">
        <f t="shared" ref="O22:O25" si="7">K22*J22/N22</f>
        <v>594.91808496032218</v>
      </c>
      <c r="P22" s="6">
        <f t="shared" ref="P22:P25" si="8">L22*N22</f>
        <v>1189.8276719007622</v>
      </c>
      <c r="Q22" s="6">
        <f t="shared" ref="Q22:Q25" si="9">M22*N22</f>
        <v>1189.8276719007622</v>
      </c>
      <c r="S22" s="4"/>
    </row>
    <row r="23" spans="1:24" x14ac:dyDescent="0.25">
      <c r="A23" s="13" t="s">
        <v>16</v>
      </c>
      <c r="B23" s="14" t="s">
        <v>17</v>
      </c>
      <c r="C23" s="16"/>
      <c r="D23" s="16"/>
      <c r="E23" s="16"/>
      <c r="F23" s="16"/>
      <c r="G23" s="16"/>
      <c r="I23" s="7">
        <v>3</v>
      </c>
      <c r="J23" s="6">
        <f t="shared" ref="J23:M23" si="10">J8</f>
        <v>1150</v>
      </c>
      <c r="K23" s="6">
        <f t="shared" si="10"/>
        <v>80</v>
      </c>
      <c r="L23" s="6">
        <f t="shared" si="10"/>
        <v>3</v>
      </c>
      <c r="M23" s="6">
        <f t="shared" si="10"/>
        <v>4</v>
      </c>
      <c r="N23" s="6">
        <v>247.65529205097366</v>
      </c>
      <c r="O23" s="6">
        <f t="shared" si="7"/>
        <v>371.48408676469592</v>
      </c>
      <c r="P23" s="6">
        <f t="shared" si="8"/>
        <v>742.96587615292094</v>
      </c>
      <c r="Q23" s="6">
        <f t="shared" si="9"/>
        <v>990.62116820389463</v>
      </c>
      <c r="T23" s="15"/>
    </row>
    <row r="24" spans="1:24" x14ac:dyDescent="0.25">
      <c r="I24" s="7">
        <v>4</v>
      </c>
      <c r="J24" s="6">
        <f t="shared" ref="J24:M24" si="11">J9</f>
        <v>1300</v>
      </c>
      <c r="K24" s="6">
        <f t="shared" si="11"/>
        <v>77</v>
      </c>
      <c r="L24" s="6">
        <f t="shared" si="11"/>
        <v>7</v>
      </c>
      <c r="M24" s="6">
        <f t="shared" si="11"/>
        <v>6</v>
      </c>
      <c r="N24" s="6">
        <v>169.11539031202844</v>
      </c>
      <c r="O24" s="6">
        <f t="shared" si="7"/>
        <v>591.90355067808594</v>
      </c>
      <c r="P24" s="6">
        <f t="shared" si="8"/>
        <v>1183.807732184199</v>
      </c>
      <c r="Q24" s="6">
        <f t="shared" si="9"/>
        <v>1014.6923418721706</v>
      </c>
      <c r="T24" s="15"/>
    </row>
    <row r="25" spans="1:24" x14ac:dyDescent="0.25">
      <c r="I25" s="7">
        <v>5</v>
      </c>
      <c r="J25" s="6">
        <f t="shared" ref="J25:M25" si="12">J10</f>
        <v>890</v>
      </c>
      <c r="K25" s="6">
        <f t="shared" si="12"/>
        <v>93</v>
      </c>
      <c r="L25" s="6">
        <f t="shared" si="12"/>
        <v>6</v>
      </c>
      <c r="M25" s="6">
        <f t="shared" si="12"/>
        <v>7</v>
      </c>
      <c r="N25" s="6">
        <v>166.10229825294866</v>
      </c>
      <c r="O25" s="6">
        <f t="shared" si="7"/>
        <v>498.30737365207204</v>
      </c>
      <c r="P25" s="6">
        <f t="shared" si="8"/>
        <v>996.61378951769188</v>
      </c>
      <c r="Q25" s="6">
        <f t="shared" si="9"/>
        <v>1162.7160877706406</v>
      </c>
      <c r="S25" s="20"/>
      <c r="T25" s="15"/>
      <c r="U25" s="4"/>
    </row>
    <row r="26" spans="1:24" x14ac:dyDescent="0.25">
      <c r="I26" s="17"/>
      <c r="J26" s="18"/>
      <c r="K26" s="18"/>
      <c r="L26" s="18"/>
      <c r="M26" s="18"/>
      <c r="N26" s="7" t="s">
        <v>19</v>
      </c>
      <c r="O26" s="6">
        <f>SUM(O21:O25)</f>
        <v>2777.5502725501219</v>
      </c>
      <c r="P26" s="6">
        <f t="shared" ref="P26:Q26" si="13">SUM(P21:P25)</f>
        <v>5555.0882785334088</v>
      </c>
      <c r="Q26" s="6">
        <f t="shared" si="13"/>
        <v>5406.4923306768032</v>
      </c>
      <c r="T26" s="15"/>
    </row>
    <row r="27" spans="1:24" x14ac:dyDescent="0.25">
      <c r="T27" s="15"/>
    </row>
    <row r="28" spans="1:24" x14ac:dyDescent="0.25">
      <c r="I28" s="4" t="s">
        <v>16</v>
      </c>
      <c r="J28">
        <f>O26+0.5*P26</f>
        <v>5555.0944118168263</v>
      </c>
    </row>
    <row r="30" spans="1:24" x14ac:dyDescent="0.25">
      <c r="I30" s="4" t="s">
        <v>27</v>
      </c>
    </row>
    <row r="32" spans="1:24" x14ac:dyDescent="0.25">
      <c r="I32" s="26" t="s">
        <v>28</v>
      </c>
      <c r="J32" s="26"/>
      <c r="K32" s="26"/>
      <c r="L32" s="25" t="s">
        <v>29</v>
      </c>
      <c r="M32" s="25"/>
      <c r="N32" s="25"/>
      <c r="O32" s="33" t="s">
        <v>30</v>
      </c>
      <c r="P32" s="33"/>
    </row>
    <row r="33" spans="9:16" x14ac:dyDescent="0.25">
      <c r="I33" s="26"/>
      <c r="J33" s="26"/>
      <c r="K33" s="26"/>
      <c r="L33" s="25"/>
      <c r="M33" s="25"/>
      <c r="N33" s="25"/>
      <c r="O33" s="33"/>
      <c r="P33" s="33"/>
    </row>
    <row r="34" spans="9:16" x14ac:dyDescent="0.25">
      <c r="I34" s="25" t="s">
        <v>31</v>
      </c>
      <c r="J34" s="25"/>
      <c r="K34" s="25"/>
      <c r="L34" s="26">
        <f>J18</f>
        <v>5406.4988156930403</v>
      </c>
      <c r="M34" s="26"/>
      <c r="N34" s="26"/>
      <c r="O34" s="26">
        <f>J13</f>
        <v>5555.0944118080815</v>
      </c>
      <c r="P34" s="26"/>
    </row>
    <row r="35" spans="9:16" x14ac:dyDescent="0.25">
      <c r="I35" s="25"/>
      <c r="J35" s="25"/>
      <c r="K35" s="25"/>
      <c r="L35" s="26"/>
      <c r="M35" s="26"/>
      <c r="N35" s="26"/>
      <c r="O35" s="26"/>
      <c r="P35" s="26"/>
    </row>
    <row r="36" spans="9:16" x14ac:dyDescent="0.25">
      <c r="I36" s="25" t="s">
        <v>32</v>
      </c>
      <c r="J36" s="25"/>
      <c r="K36" s="25"/>
      <c r="L36" s="27">
        <f>Q26</f>
        <v>5406.4923306768032</v>
      </c>
      <c r="M36" s="27"/>
      <c r="N36" s="27"/>
      <c r="O36" s="26">
        <f>J28</f>
        <v>5555.0944118168263</v>
      </c>
      <c r="P36" s="26"/>
    </row>
    <row r="37" spans="9:16" x14ac:dyDescent="0.25">
      <c r="I37" s="25"/>
      <c r="J37" s="25"/>
      <c r="K37" s="25"/>
      <c r="L37" s="27"/>
      <c r="M37" s="27"/>
      <c r="N37" s="27"/>
      <c r="O37" s="26"/>
      <c r="P37" s="26"/>
    </row>
    <row r="38" spans="9:16" x14ac:dyDescent="0.25">
      <c r="I38" s="25"/>
      <c r="J38" s="25"/>
      <c r="K38" s="25"/>
      <c r="L38" s="27"/>
      <c r="M38" s="27"/>
      <c r="N38" s="27"/>
      <c r="O38" s="26"/>
      <c r="P38" s="26"/>
    </row>
    <row r="40" spans="9:16" x14ac:dyDescent="0.25">
      <c r="I40" t="s">
        <v>33</v>
      </c>
    </row>
    <row r="41" spans="9:16" x14ac:dyDescent="0.25">
      <c r="I41" s="3" t="s">
        <v>34</v>
      </c>
      <c r="J41" s="28" t="s">
        <v>35</v>
      </c>
      <c r="K41" s="28"/>
    </row>
    <row r="42" spans="9:16" x14ac:dyDescent="0.25">
      <c r="I42" s="3">
        <v>1</v>
      </c>
      <c r="J42" s="28">
        <f>N21</f>
        <v>131.07938261616684</v>
      </c>
      <c r="K42" s="28"/>
    </row>
    <row r="43" spans="9:16" x14ac:dyDescent="0.25">
      <c r="I43" s="3">
        <v>2</v>
      </c>
      <c r="J43" s="23">
        <f t="shared" ref="J43:J46" si="14">N22</f>
        <v>132.20307465564025</v>
      </c>
      <c r="K43" s="24"/>
    </row>
    <row r="44" spans="9:16" x14ac:dyDescent="0.25">
      <c r="I44" s="3">
        <v>3</v>
      </c>
      <c r="J44" s="23">
        <f t="shared" si="14"/>
        <v>247.65529205097366</v>
      </c>
      <c r="K44" s="24"/>
    </row>
    <row r="45" spans="9:16" x14ac:dyDescent="0.25">
      <c r="I45" s="3">
        <v>4</v>
      </c>
      <c r="J45" s="23">
        <f t="shared" si="14"/>
        <v>169.11539031202844</v>
      </c>
      <c r="K45" s="24"/>
    </row>
    <row r="46" spans="9:16" x14ac:dyDescent="0.25">
      <c r="I46" s="3">
        <v>5</v>
      </c>
      <c r="J46" s="23">
        <f t="shared" si="14"/>
        <v>166.10229825294866</v>
      </c>
      <c r="K46" s="24"/>
    </row>
  </sheetData>
  <mergeCells count="17">
    <mergeCell ref="A5:A8"/>
    <mergeCell ref="A11:G12"/>
    <mergeCell ref="I32:K33"/>
    <mergeCell ref="L32:N33"/>
    <mergeCell ref="O32:P33"/>
    <mergeCell ref="J46:K46"/>
    <mergeCell ref="I34:K35"/>
    <mergeCell ref="L34:N35"/>
    <mergeCell ref="O34:P35"/>
    <mergeCell ref="I36:K38"/>
    <mergeCell ref="L36:N38"/>
    <mergeCell ref="O36:P38"/>
    <mergeCell ref="J41:K41"/>
    <mergeCell ref="J42:K42"/>
    <mergeCell ref="J43:K43"/>
    <mergeCell ref="J44:K44"/>
    <mergeCell ref="J45:K4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Ekaterina</cp:lastModifiedBy>
  <dcterms:created xsi:type="dcterms:W3CDTF">2019-10-28T15:10:42Z</dcterms:created>
  <dcterms:modified xsi:type="dcterms:W3CDTF">2019-11-30T10:44:28Z</dcterms:modified>
</cp:coreProperties>
</file>